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user\arabasz\CATALOG rev\000_FINAL_FOR_UGS\ELECTRONIC SUPPLEMENTS\"/>
    </mc:Choice>
  </mc:AlternateContent>
  <bookViews>
    <workbookView xWindow="0" yWindow="0" windowWidth="28800" windowHeight="13335"/>
  </bookViews>
  <sheets>
    <sheet name="README" sheetId="24" r:id="rId1"/>
    <sheet name="Explanation of Columns (Fields)" sheetId="25" r:id="rId2"/>
    <sheet name="CALCS--Sub C (UTR)--Xvar, Xi" sheetId="16" r:id="rId3"/>
    <sheet name="CALCS--Sub C (EBR)--Xvar, Xi" sheetId="15" r:id="rId4"/>
    <sheet name="For Export--BEM Xvar, Xi" sheetId="23" r:id="rId5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532" i="15" l="1"/>
  <c r="P240" i="15"/>
  <c r="P124" i="15"/>
  <c r="P99" i="15"/>
  <c r="P74" i="15"/>
  <c r="AE74" i="15"/>
  <c r="AE72" i="15"/>
  <c r="AE7" i="15"/>
  <c r="P202" i="16"/>
  <c r="P886" i="15"/>
  <c r="P155" i="15"/>
  <c r="P140" i="15"/>
  <c r="P1079" i="15"/>
  <c r="V436" i="15"/>
  <c r="R211" i="15"/>
  <c r="M211" i="15"/>
  <c r="R154" i="15"/>
  <c r="M154" i="15"/>
  <c r="R147" i="15"/>
  <c r="M147" i="15"/>
  <c r="R208" i="15"/>
  <c r="M208" i="15"/>
  <c r="R824" i="15"/>
  <c r="M824" i="15"/>
  <c r="R45" i="15"/>
  <c r="M45" i="15"/>
  <c r="R64" i="15"/>
  <c r="M64" i="15"/>
  <c r="R153" i="15"/>
  <c r="M153" i="15"/>
  <c r="R793" i="15"/>
  <c r="M793" i="15"/>
  <c r="R49" i="15"/>
  <c r="M49" i="15"/>
  <c r="R198" i="15"/>
  <c r="M198" i="15"/>
  <c r="R971" i="15"/>
  <c r="M971" i="15"/>
  <c r="R86" i="15"/>
  <c r="M86" i="15"/>
  <c r="R187" i="15"/>
  <c r="M187" i="15"/>
  <c r="R794" i="15"/>
  <c r="M794" i="15"/>
  <c r="R908" i="15"/>
  <c r="M908" i="15"/>
  <c r="R31" i="15"/>
  <c r="M31" i="15"/>
  <c r="R43" i="15"/>
  <c r="M43" i="15"/>
  <c r="R816" i="15"/>
  <c r="M816" i="15"/>
  <c r="R102" i="15"/>
  <c r="M102" i="15"/>
  <c r="R105" i="15"/>
  <c r="M105" i="15"/>
  <c r="R114" i="15"/>
  <c r="M114" i="15"/>
  <c r="R138" i="15"/>
  <c r="M138" i="15"/>
  <c r="R139" i="15"/>
  <c r="M139" i="15"/>
  <c r="R229" i="15"/>
  <c r="M229" i="15"/>
  <c r="R700" i="15"/>
  <c r="M700" i="15"/>
  <c r="R962" i="15"/>
  <c r="M962" i="15"/>
  <c r="R1060" i="15"/>
  <c r="M1060" i="15"/>
  <c r="R1099" i="15"/>
  <c r="M1099" i="15"/>
  <c r="R1123" i="15"/>
  <c r="M1123" i="15"/>
  <c r="R70" i="15"/>
  <c r="M70" i="15"/>
  <c r="R814" i="15"/>
  <c r="M814" i="15"/>
  <c r="R884" i="15"/>
  <c r="M884" i="15"/>
  <c r="R929" i="15"/>
  <c r="M929" i="15"/>
  <c r="R937" i="15"/>
  <c r="M937" i="15"/>
  <c r="R1310" i="15"/>
  <c r="M1310" i="15"/>
  <c r="R911" i="15"/>
  <c r="M911" i="15"/>
  <c r="R936" i="15"/>
  <c r="M936" i="15"/>
  <c r="R958" i="15"/>
  <c r="M958" i="15"/>
  <c r="R1130" i="15"/>
  <c r="M1130" i="15"/>
  <c r="R135" i="15"/>
  <c r="M135" i="15"/>
  <c r="R889" i="15"/>
  <c r="M889" i="15"/>
  <c r="R890" i="15"/>
  <c r="M890" i="15"/>
  <c r="R897" i="15"/>
  <c r="M897" i="15"/>
  <c r="R781" i="15"/>
  <c r="M781" i="15"/>
  <c r="R856" i="15"/>
  <c r="M856" i="15"/>
  <c r="R1013" i="15"/>
  <c r="M1013" i="15"/>
  <c r="R1104" i="15"/>
  <c r="M1104" i="15"/>
  <c r="R1126" i="15"/>
  <c r="M1126" i="15"/>
  <c r="R1132" i="15"/>
  <c r="M1132" i="15"/>
  <c r="R1138" i="15"/>
  <c r="M1138" i="15"/>
  <c r="R1178" i="15"/>
  <c r="M1178" i="15"/>
  <c r="R1253" i="15"/>
  <c r="M1253" i="15"/>
  <c r="R57" i="15"/>
  <c r="M57" i="15"/>
  <c r="R216" i="15"/>
  <c r="M216" i="15"/>
  <c r="R472" i="15"/>
  <c r="M472" i="15"/>
  <c r="R820" i="15"/>
  <c r="M820" i="15"/>
  <c r="R888" i="15"/>
  <c r="M888" i="15"/>
  <c r="R1108" i="15"/>
  <c r="M1108" i="15"/>
  <c r="R1237" i="15"/>
  <c r="M1237" i="15"/>
  <c r="R1295" i="15"/>
  <c r="M1295" i="15"/>
  <c r="R1319" i="15"/>
  <c r="M1319" i="15"/>
  <c r="R217" i="15"/>
  <c r="M217" i="15"/>
  <c r="R281" i="15"/>
  <c r="M281" i="15"/>
  <c r="R282" i="15"/>
  <c r="M282" i="15"/>
  <c r="R437" i="15"/>
  <c r="M437" i="15"/>
  <c r="R507" i="15"/>
  <c r="M507" i="15"/>
  <c r="R536" i="15"/>
  <c r="M536" i="15"/>
  <c r="R691" i="15"/>
  <c r="M691" i="15"/>
  <c r="R1053" i="15"/>
  <c r="M1053" i="15"/>
  <c r="R1068" i="15"/>
  <c r="M1068" i="15"/>
  <c r="R1136" i="15"/>
  <c r="M1136" i="15"/>
  <c r="R1137" i="15"/>
  <c r="M1137" i="15"/>
  <c r="R1146" i="15"/>
  <c r="M1146" i="15"/>
  <c r="R1170" i="15"/>
  <c r="M1170" i="15"/>
  <c r="R1187" i="15"/>
  <c r="M1187" i="15"/>
  <c r="R1189" i="15"/>
  <c r="M1189" i="15"/>
  <c r="R1198" i="15"/>
  <c r="M1198" i="15"/>
  <c r="R1240" i="15"/>
  <c r="M1240" i="15"/>
  <c r="R1258" i="15"/>
  <c r="M1258" i="15"/>
  <c r="R1297" i="15"/>
  <c r="M1297" i="15"/>
  <c r="R1298" i="15"/>
  <c r="M1298" i="15"/>
  <c r="R19" i="15"/>
  <c r="M19" i="15"/>
  <c r="R21" i="15"/>
  <c r="M21" i="15"/>
  <c r="R38" i="15"/>
  <c r="M38" i="15"/>
  <c r="R82" i="15"/>
  <c r="M82" i="15"/>
  <c r="R131" i="15"/>
  <c r="M131" i="15"/>
  <c r="R136" i="15"/>
  <c r="M136" i="15"/>
  <c r="R137" i="15"/>
  <c r="M137" i="15"/>
  <c r="R382" i="15"/>
  <c r="M382" i="15"/>
  <c r="R387" i="15"/>
  <c r="M387" i="15"/>
  <c r="R483" i="15"/>
  <c r="M483" i="15"/>
  <c r="R727" i="15"/>
  <c r="M727" i="15"/>
  <c r="R1067" i="15"/>
  <c r="M1067" i="15"/>
  <c r="R1097" i="15"/>
  <c r="M1097" i="15"/>
  <c r="R1133" i="15"/>
  <c r="M1133" i="15"/>
  <c r="R1134" i="15"/>
  <c r="M1134" i="15"/>
  <c r="R1141" i="15"/>
  <c r="M1141" i="15"/>
  <c r="R1159" i="15"/>
  <c r="M1159" i="15"/>
  <c r="R1164" i="15"/>
  <c r="M1164" i="15"/>
  <c r="R1194" i="15"/>
  <c r="M1194" i="15"/>
  <c r="R1272" i="15"/>
  <c r="M1272" i="15"/>
  <c r="R331" i="15"/>
  <c r="M331" i="15"/>
  <c r="R783" i="15"/>
  <c r="M783" i="15"/>
  <c r="R812" i="15"/>
  <c r="M812" i="15"/>
  <c r="R130" i="15"/>
  <c r="M130" i="15"/>
  <c r="R1035" i="15"/>
  <c r="M1035" i="15"/>
  <c r="R1282" i="15"/>
  <c r="M1282" i="15"/>
  <c r="R1337" i="15"/>
  <c r="M1337" i="15"/>
  <c r="R944" i="15"/>
  <c r="M944" i="15"/>
  <c r="R129" i="15"/>
  <c r="M129" i="15"/>
  <c r="R55" i="15"/>
  <c r="M55" i="15"/>
  <c r="R54" i="15"/>
  <c r="M54" i="15"/>
  <c r="R819" i="15"/>
  <c r="M819" i="15"/>
  <c r="R235" i="15"/>
  <c r="M235" i="15"/>
  <c r="R27" i="15"/>
  <c r="M27" i="15"/>
  <c r="R900" i="15"/>
  <c r="M900" i="15"/>
  <c r="R270" i="15"/>
  <c r="M270" i="15"/>
  <c r="R47" i="15"/>
  <c r="M47" i="15"/>
  <c r="R1002" i="15"/>
  <c r="M1002" i="15"/>
  <c r="R29" i="15"/>
  <c r="M29" i="15"/>
  <c r="R269" i="15"/>
  <c r="M269" i="15"/>
  <c r="R906" i="15"/>
  <c r="M906" i="15"/>
  <c r="R622" i="15"/>
  <c r="M622" i="15"/>
  <c r="R835" i="15"/>
  <c r="M835" i="15"/>
  <c r="R78" i="15"/>
  <c r="M78" i="15"/>
  <c r="R881" i="15"/>
  <c r="M881" i="15"/>
  <c r="R553" i="15"/>
  <c r="M553" i="15"/>
  <c r="R946" i="15"/>
  <c r="M946" i="15"/>
  <c r="R845" i="15"/>
  <c r="M845" i="15"/>
  <c r="R77" i="15"/>
  <c r="M77" i="15"/>
  <c r="R111" i="15"/>
  <c r="M111" i="15"/>
  <c r="R24" i="15"/>
  <c r="M24" i="15"/>
  <c r="R639" i="15"/>
  <c r="M639" i="15"/>
  <c r="R780" i="15"/>
  <c r="M780" i="15"/>
  <c r="R593" i="15"/>
  <c r="M593" i="15"/>
  <c r="R422" i="15"/>
  <c r="M422" i="15"/>
  <c r="R596" i="15"/>
  <c r="M596" i="15"/>
  <c r="R65" i="15"/>
  <c r="M65" i="15"/>
  <c r="R203" i="15"/>
  <c r="M203" i="15"/>
  <c r="R870" i="15"/>
  <c r="M870" i="15"/>
  <c r="R121" i="15"/>
  <c r="M121" i="15"/>
  <c r="R128" i="15"/>
  <c r="M128" i="15"/>
  <c r="R792" i="15"/>
  <c r="M792" i="15"/>
  <c r="R85" i="15"/>
  <c r="M85" i="15"/>
  <c r="R485" i="15"/>
  <c r="M485" i="15"/>
  <c r="R204" i="15"/>
  <c r="M204" i="15"/>
  <c r="R148" i="15"/>
  <c r="M148" i="15"/>
  <c r="R173" i="15"/>
  <c r="M173" i="15"/>
  <c r="R802" i="15"/>
  <c r="M802" i="15"/>
  <c r="R832" i="15"/>
  <c r="M832" i="15"/>
  <c r="R626" i="15"/>
  <c r="M626" i="15"/>
  <c r="R290" i="15"/>
  <c r="M290" i="15"/>
  <c r="R353" i="15"/>
  <c r="M353" i="15"/>
  <c r="R13" i="15"/>
  <c r="M13" i="15"/>
  <c r="R455" i="15"/>
  <c r="M455" i="15"/>
  <c r="R849" i="15"/>
  <c r="M849" i="15"/>
  <c r="R861" i="15"/>
  <c r="M861" i="15"/>
  <c r="R348" i="15"/>
  <c r="M348" i="15"/>
  <c r="R590" i="15"/>
  <c r="M590" i="15"/>
  <c r="R117" i="15"/>
  <c r="M117" i="15"/>
  <c r="R736" i="15"/>
  <c r="M736" i="15"/>
  <c r="R1037" i="15"/>
  <c r="M1037" i="15"/>
  <c r="R144" i="15"/>
  <c r="M144" i="15"/>
  <c r="R277" i="15"/>
  <c r="M277" i="15"/>
  <c r="R280" i="15"/>
  <c r="M280" i="15"/>
  <c r="R822" i="15"/>
  <c r="M822" i="15"/>
  <c r="R26" i="15"/>
  <c r="M26" i="15"/>
  <c r="R251" i="15"/>
  <c r="M251" i="15"/>
  <c r="R592" i="15"/>
  <c r="M592" i="15"/>
  <c r="R604" i="15"/>
  <c r="M604" i="15"/>
  <c r="R586" i="15"/>
  <c r="M586" i="15"/>
  <c r="R1304" i="15"/>
  <c r="M1304" i="15"/>
  <c r="R156" i="15"/>
  <c r="M156" i="15"/>
  <c r="R645" i="15"/>
  <c r="M645" i="15"/>
  <c r="R863" i="15"/>
  <c r="M863" i="15"/>
  <c r="R10" i="15"/>
  <c r="M10" i="15"/>
  <c r="R53" i="15"/>
  <c r="M53" i="15"/>
  <c r="R641" i="15"/>
  <c r="M641" i="15"/>
  <c r="R837" i="15"/>
  <c r="M837" i="15"/>
  <c r="R52" i="15"/>
  <c r="M52" i="15"/>
  <c r="R711" i="15"/>
  <c r="M711" i="15"/>
  <c r="R190" i="15"/>
  <c r="M190" i="15"/>
  <c r="R425" i="15"/>
  <c r="M425" i="15"/>
  <c r="R858" i="15"/>
  <c r="M858" i="15"/>
  <c r="R30" i="15"/>
  <c r="M30" i="15"/>
  <c r="R100" i="15"/>
  <c r="M100" i="15"/>
  <c r="R320" i="15"/>
  <c r="M320" i="15"/>
  <c r="R488" i="15"/>
  <c r="M488" i="15"/>
  <c r="R558" i="15"/>
  <c r="M558" i="15"/>
  <c r="R643" i="15"/>
  <c r="M643" i="15"/>
  <c r="R942" i="15"/>
  <c r="M942" i="15"/>
  <c r="R207" i="15"/>
  <c r="M207" i="15"/>
  <c r="R297" i="15"/>
  <c r="M297" i="15"/>
  <c r="R484" i="15"/>
  <c r="M484" i="15"/>
  <c r="R805" i="15"/>
  <c r="M805" i="15"/>
  <c r="R846" i="15"/>
  <c r="M846" i="15"/>
  <c r="R103" i="15"/>
  <c r="M103" i="15"/>
  <c r="R142" i="15"/>
  <c r="M142" i="15"/>
  <c r="R25" i="15"/>
  <c r="M25" i="15"/>
  <c r="R194" i="15"/>
  <c r="M194" i="15"/>
  <c r="R300" i="15"/>
  <c r="M300" i="15"/>
  <c r="R623" i="15"/>
  <c r="M623" i="15"/>
  <c r="R681" i="15"/>
  <c r="M681" i="15"/>
  <c r="R864" i="15"/>
  <c r="M864" i="15"/>
  <c r="R997" i="15"/>
  <c r="M997" i="15"/>
  <c r="R56" i="15"/>
  <c r="M56" i="15"/>
  <c r="R260" i="15"/>
  <c r="M260" i="15"/>
  <c r="R298" i="15"/>
  <c r="M298" i="15"/>
  <c r="R322" i="15"/>
  <c r="M322" i="15"/>
  <c r="R502" i="15"/>
  <c r="M502" i="15"/>
  <c r="R512" i="15"/>
  <c r="M512" i="15"/>
  <c r="R768" i="15"/>
  <c r="M768" i="15"/>
  <c r="R310" i="15"/>
  <c r="M310" i="15"/>
  <c r="R634" i="15"/>
  <c r="M634" i="15"/>
  <c r="R789" i="15"/>
  <c r="M789" i="15"/>
  <c r="R829" i="15"/>
  <c r="M829" i="15"/>
  <c r="R841" i="15"/>
  <c r="M841" i="15"/>
  <c r="R62" i="15"/>
  <c r="M62" i="15"/>
  <c r="R67" i="15"/>
  <c r="M67" i="15"/>
  <c r="R96" i="15"/>
  <c r="M96" i="15"/>
  <c r="R255" i="15"/>
  <c r="M255" i="15"/>
  <c r="R584" i="15"/>
  <c r="M584" i="15"/>
  <c r="R1043" i="15"/>
  <c r="M1043" i="15"/>
  <c r="R116" i="15"/>
  <c r="M116" i="15"/>
  <c r="R239" i="15"/>
  <c r="M239" i="15"/>
  <c r="R402" i="15"/>
  <c r="M402" i="15"/>
  <c r="R511" i="15"/>
  <c r="M511" i="15"/>
  <c r="R61" i="15"/>
  <c r="M61" i="15"/>
  <c r="R68" i="15"/>
  <c r="M68" i="15"/>
  <c r="R73" i="15"/>
  <c r="M73" i="15"/>
  <c r="R141" i="15"/>
  <c r="M141" i="15"/>
  <c r="R188" i="15"/>
  <c r="M188" i="15"/>
  <c r="R288" i="15"/>
  <c r="M288" i="15"/>
  <c r="R698" i="15"/>
  <c r="M698" i="15"/>
  <c r="R108" i="15"/>
  <c r="M108" i="15"/>
  <c r="R146" i="15"/>
  <c r="M146" i="15"/>
  <c r="R163" i="15"/>
  <c r="M163" i="15"/>
  <c r="R552" i="15"/>
  <c r="M552" i="15"/>
  <c r="R797" i="15"/>
  <c r="M797" i="15"/>
  <c r="R28" i="15"/>
  <c r="M28" i="15"/>
  <c r="R36" i="15"/>
  <c r="M36" i="15"/>
  <c r="R46" i="15"/>
  <c r="M46" i="15"/>
  <c r="R564" i="15"/>
  <c r="M564" i="15"/>
  <c r="R580" i="15"/>
  <c r="M580" i="15"/>
  <c r="R631" i="15"/>
  <c r="M631" i="15"/>
  <c r="R672" i="15"/>
  <c r="M672" i="15"/>
  <c r="R901" i="15"/>
  <c r="M901" i="15"/>
  <c r="R60" i="15"/>
  <c r="M60" i="15"/>
  <c r="R112" i="15"/>
  <c r="M112" i="15"/>
  <c r="R122" i="15"/>
  <c r="M122" i="15"/>
  <c r="R145" i="15"/>
  <c r="M145" i="15"/>
  <c r="R955" i="15"/>
  <c r="M955" i="15"/>
  <c r="R1229" i="15"/>
  <c r="M1229" i="15"/>
  <c r="R9" i="15"/>
  <c r="M9" i="15"/>
  <c r="R167" i="15"/>
  <c r="M167" i="15"/>
  <c r="R555" i="15"/>
  <c r="M555" i="15"/>
  <c r="R186" i="15"/>
  <c r="M186" i="15"/>
  <c r="R215" i="15"/>
  <c r="M215" i="15"/>
  <c r="R468" i="15"/>
  <c r="M468" i="15"/>
  <c r="R830" i="15"/>
  <c r="M830" i="15"/>
  <c r="R456" i="15"/>
  <c r="M456" i="15"/>
  <c r="R518" i="15"/>
  <c r="M518" i="15"/>
  <c r="R660" i="15"/>
  <c r="M660" i="15"/>
  <c r="R666" i="15"/>
  <c r="M666" i="15"/>
  <c r="R686" i="15"/>
  <c r="M686" i="15"/>
  <c r="R740" i="15"/>
  <c r="M740" i="15"/>
  <c r="R761" i="15"/>
  <c r="M761" i="15"/>
  <c r="R957" i="15"/>
  <c r="M957" i="15"/>
  <c r="R37" i="15"/>
  <c r="M37" i="15"/>
  <c r="R101" i="15"/>
  <c r="M101" i="15"/>
  <c r="R123" i="15"/>
  <c r="M123" i="15"/>
  <c r="R334" i="15"/>
  <c r="M334" i="15"/>
  <c r="R811" i="15"/>
  <c r="M811" i="15"/>
  <c r="R985" i="15"/>
  <c r="M985" i="15"/>
  <c r="R312" i="15"/>
  <c r="M312" i="15"/>
  <c r="R332" i="15"/>
  <c r="M332" i="15"/>
  <c r="R754" i="15"/>
  <c r="M754" i="15"/>
  <c r="R877" i="15"/>
  <c r="M877" i="15"/>
  <c r="R83" i="15"/>
  <c r="M83" i="15"/>
  <c r="R179" i="15"/>
  <c r="M179" i="15"/>
  <c r="R253" i="15"/>
  <c r="M253" i="15"/>
  <c r="R447" i="15"/>
  <c r="M447" i="15"/>
  <c r="R788" i="15"/>
  <c r="M788" i="15"/>
  <c r="R859" i="15"/>
  <c r="M859" i="15"/>
  <c r="R1021" i="15"/>
  <c r="M1021" i="15"/>
  <c r="R87" i="15"/>
  <c r="M87" i="15"/>
  <c r="R113" i="15"/>
  <c r="M113" i="15"/>
  <c r="R178" i="15"/>
  <c r="M178" i="15"/>
  <c r="R180" i="15"/>
  <c r="M180" i="15"/>
  <c r="R262" i="15"/>
  <c r="M262" i="15"/>
  <c r="R349" i="15"/>
  <c r="M349" i="15"/>
  <c r="R479" i="15"/>
  <c r="M479" i="15"/>
  <c r="R23" i="15"/>
  <c r="M23" i="15"/>
  <c r="R93" i="15"/>
  <c r="M93" i="15"/>
  <c r="R192" i="15"/>
  <c r="M192" i="15"/>
  <c r="R305" i="15"/>
  <c r="M305" i="15"/>
  <c r="R493" i="15"/>
  <c r="M493" i="15"/>
  <c r="R648" i="15"/>
  <c r="M648" i="15"/>
  <c r="R722" i="15"/>
  <c r="M722" i="15"/>
  <c r="R734" i="15"/>
  <c r="M734" i="15"/>
  <c r="R801" i="15"/>
  <c r="M801" i="15"/>
  <c r="R844" i="15"/>
  <c r="M844" i="15"/>
  <c r="R20" i="15"/>
  <c r="M20" i="15"/>
  <c r="R50" i="15"/>
  <c r="M50" i="15"/>
  <c r="R315" i="15"/>
  <c r="M315" i="15"/>
  <c r="R338" i="15"/>
  <c r="M338" i="15"/>
  <c r="R452" i="15"/>
  <c r="M452" i="15"/>
  <c r="R640" i="15"/>
  <c r="M640" i="15"/>
  <c r="R659" i="15"/>
  <c r="M659" i="15"/>
  <c r="R701" i="15"/>
  <c r="M701" i="15"/>
  <c r="R808" i="15"/>
  <c r="M808" i="15"/>
  <c r="R839" i="15"/>
  <c r="M839" i="15"/>
  <c r="R974" i="15"/>
  <c r="M974" i="15"/>
  <c r="R98" i="15"/>
  <c r="M98" i="15"/>
  <c r="R246" i="15"/>
  <c r="M246" i="15"/>
  <c r="R379" i="15"/>
  <c r="M379" i="15"/>
  <c r="R506" i="15"/>
  <c r="M506" i="15"/>
  <c r="R534" i="15"/>
  <c r="M534" i="15"/>
  <c r="R618" i="15"/>
  <c r="M618" i="15"/>
  <c r="R655" i="15"/>
  <c r="M655" i="15"/>
  <c r="R784" i="15"/>
  <c r="M784" i="15"/>
  <c r="R968" i="15"/>
  <c r="M968" i="15"/>
  <c r="R59" i="15"/>
  <c r="M59" i="15"/>
  <c r="R76" i="15"/>
  <c r="M76" i="15"/>
  <c r="R496" i="15"/>
  <c r="M496" i="15"/>
  <c r="R760" i="15"/>
  <c r="M760" i="15"/>
  <c r="R817" i="15"/>
  <c r="M817" i="15"/>
  <c r="R854" i="15"/>
  <c r="M854" i="15"/>
  <c r="R107" i="15"/>
  <c r="M107" i="15"/>
  <c r="R418" i="15"/>
  <c r="M418" i="15"/>
  <c r="R498" i="15"/>
  <c r="M498" i="15"/>
  <c r="R527" i="15"/>
  <c r="M527" i="15"/>
  <c r="R582" i="15"/>
  <c r="M582" i="15"/>
  <c r="R695" i="15"/>
  <c r="M695" i="15"/>
  <c r="R865" i="15"/>
  <c r="M865" i="15"/>
  <c r="R4" i="15"/>
  <c r="M4" i="15"/>
  <c r="R325" i="15"/>
  <c r="M325" i="15"/>
  <c r="R991" i="15"/>
  <c r="M991" i="15"/>
  <c r="R1226" i="15"/>
  <c r="M1226" i="15"/>
  <c r="R1329" i="15"/>
  <c r="M1329" i="15"/>
  <c r="R8" i="15"/>
  <c r="M8" i="15"/>
  <c r="R159" i="15"/>
  <c r="M159" i="15"/>
  <c r="R354" i="15"/>
  <c r="M354" i="15"/>
  <c r="R410" i="15"/>
  <c r="M410" i="15"/>
  <c r="R446" i="15"/>
  <c r="M446" i="15"/>
  <c r="R543" i="15"/>
  <c r="M543" i="15"/>
  <c r="R654" i="15"/>
  <c r="M654" i="15"/>
  <c r="R661" i="15"/>
  <c r="M661" i="15"/>
  <c r="R662" i="15"/>
  <c r="M662" i="15"/>
  <c r="R665" i="15"/>
  <c r="M665" i="15"/>
  <c r="R755" i="15"/>
  <c r="M755" i="15"/>
  <c r="R836" i="15"/>
  <c r="M836" i="15"/>
  <c r="R883" i="15"/>
  <c r="M883" i="15"/>
  <c r="R1051" i="15"/>
  <c r="M1051" i="15"/>
  <c r="R1064" i="15"/>
  <c r="M1064" i="15"/>
  <c r="R106" i="15"/>
  <c r="M106" i="15"/>
  <c r="R195" i="15"/>
  <c r="M195" i="15"/>
  <c r="R487" i="15"/>
  <c r="M487" i="15"/>
  <c r="R566" i="15"/>
  <c r="M566" i="15"/>
  <c r="R685" i="15"/>
  <c r="M685" i="15"/>
  <c r="R699" i="15"/>
  <c r="M699" i="15"/>
  <c r="R707" i="15"/>
  <c r="M707" i="15"/>
  <c r="R709" i="15"/>
  <c r="M709" i="15"/>
  <c r="R770" i="15"/>
  <c r="M770" i="15"/>
  <c r="R807" i="15"/>
  <c r="M807" i="15"/>
  <c r="R882" i="15"/>
  <c r="M882" i="15"/>
  <c r="R1012" i="15"/>
  <c r="M1012" i="15"/>
  <c r="R134" i="15"/>
  <c r="M134" i="15"/>
  <c r="R165" i="15"/>
  <c r="M165" i="15"/>
  <c r="R193" i="15"/>
  <c r="M193" i="15"/>
  <c r="R721" i="15"/>
  <c r="M721" i="15"/>
  <c r="R778" i="15"/>
  <c r="M778" i="15"/>
  <c r="R787" i="15"/>
  <c r="M787" i="15"/>
  <c r="R847" i="15"/>
  <c r="M847" i="15"/>
  <c r="R16" i="15"/>
  <c r="M16" i="15"/>
  <c r="R149" i="15"/>
  <c r="M149" i="15"/>
  <c r="R185" i="15"/>
  <c r="M185" i="15"/>
  <c r="R370" i="15"/>
  <c r="M370" i="15"/>
  <c r="R420" i="15"/>
  <c r="M420" i="15"/>
  <c r="R491" i="15"/>
  <c r="M491" i="15"/>
  <c r="R515" i="15"/>
  <c r="M515" i="15"/>
  <c r="R560" i="15"/>
  <c r="M560" i="15"/>
  <c r="R758" i="15"/>
  <c r="M758" i="15"/>
  <c r="R964" i="15"/>
  <c r="M964" i="15"/>
  <c r="R171" i="15"/>
  <c r="M171" i="15"/>
  <c r="R258" i="15"/>
  <c r="M258" i="15"/>
  <c r="R341" i="15"/>
  <c r="M341" i="15"/>
  <c r="R489" i="15"/>
  <c r="M489" i="15"/>
  <c r="R636" i="15"/>
  <c r="M636" i="15"/>
  <c r="R726" i="15"/>
  <c r="M726" i="15"/>
  <c r="R749" i="15"/>
  <c r="M749" i="15"/>
  <c r="R762" i="15"/>
  <c r="M762" i="15"/>
  <c r="R764" i="15"/>
  <c r="M764" i="15"/>
  <c r="R765" i="15"/>
  <c r="M765" i="15"/>
  <c r="R909" i="15"/>
  <c r="M909" i="15"/>
  <c r="R80" i="15"/>
  <c r="M80" i="15"/>
  <c r="R120" i="15"/>
  <c r="M120" i="15"/>
  <c r="R127" i="15"/>
  <c r="M127" i="15"/>
  <c r="R157" i="15"/>
  <c r="M157" i="15"/>
  <c r="R200" i="15"/>
  <c r="M200" i="15"/>
  <c r="R202" i="15"/>
  <c r="M202" i="15"/>
  <c r="R264" i="15"/>
  <c r="M264" i="15"/>
  <c r="R405" i="15"/>
  <c r="M405" i="15"/>
  <c r="R476" i="15"/>
  <c r="M476" i="15"/>
  <c r="R490" i="15"/>
  <c r="M490" i="15"/>
  <c r="R585" i="15"/>
  <c r="M585" i="15"/>
  <c r="R625" i="15"/>
  <c r="M625" i="15"/>
  <c r="R627" i="15"/>
  <c r="M627" i="15"/>
  <c r="R630" i="15"/>
  <c r="M630" i="15"/>
  <c r="R714" i="15"/>
  <c r="M714" i="15"/>
  <c r="R785" i="15"/>
  <c r="M785" i="15"/>
  <c r="R821" i="15"/>
  <c r="M821" i="15"/>
  <c r="R871" i="15"/>
  <c r="M871" i="15"/>
  <c r="R1328" i="15"/>
  <c r="M1328" i="15"/>
  <c r="R17" i="15"/>
  <c r="M17" i="15"/>
  <c r="R90" i="15"/>
  <c r="M90" i="15"/>
  <c r="R133" i="15"/>
  <c r="M133" i="15"/>
  <c r="R252" i="15"/>
  <c r="M252" i="15"/>
  <c r="R642" i="15"/>
  <c r="M642" i="15"/>
  <c r="R678" i="15"/>
  <c r="M678" i="15"/>
  <c r="R692" i="15"/>
  <c r="M692" i="15"/>
  <c r="R702" i="15"/>
  <c r="M702" i="15"/>
  <c r="R782" i="15"/>
  <c r="M782" i="15"/>
  <c r="R790" i="15"/>
  <c r="M790" i="15"/>
  <c r="R3" i="15"/>
  <c r="M3" i="15"/>
  <c r="R71" i="15"/>
  <c r="M71" i="15"/>
  <c r="R118" i="15"/>
  <c r="M118" i="15"/>
  <c r="R302" i="15"/>
  <c r="M302" i="15"/>
  <c r="R323" i="15"/>
  <c r="M323" i="15"/>
  <c r="R458" i="15"/>
  <c r="M458" i="15"/>
  <c r="R499" i="15"/>
  <c r="M499" i="15"/>
  <c r="R517" i="15"/>
  <c r="M517" i="15"/>
  <c r="R524" i="15"/>
  <c r="M524" i="15"/>
  <c r="R579" i="15"/>
  <c r="M579" i="15"/>
  <c r="R598" i="15"/>
  <c r="M598" i="15"/>
  <c r="R731" i="15"/>
  <c r="M731" i="15"/>
  <c r="R746" i="15"/>
  <c r="M746" i="15"/>
  <c r="R777" i="15"/>
  <c r="M777" i="15"/>
  <c r="R779" i="15"/>
  <c r="M779" i="15"/>
  <c r="R823" i="15"/>
  <c r="M823" i="15"/>
  <c r="R33" i="15"/>
  <c r="M33" i="15"/>
  <c r="R35" i="15"/>
  <c r="M35" i="15"/>
  <c r="R175" i="15"/>
  <c r="M175" i="15"/>
  <c r="R358" i="15"/>
  <c r="M358" i="15"/>
  <c r="R542" i="15"/>
  <c r="M542" i="15"/>
  <c r="R713" i="15"/>
  <c r="M713" i="15"/>
  <c r="R737" i="15"/>
  <c r="M737" i="15"/>
  <c r="R744" i="15"/>
  <c r="M744" i="15"/>
  <c r="R826" i="15"/>
  <c r="M826" i="15"/>
  <c r="R876" i="15"/>
  <c r="M876" i="15"/>
  <c r="R15" i="15"/>
  <c r="M15" i="15"/>
  <c r="R132" i="15"/>
  <c r="M132" i="15"/>
  <c r="R152" i="15"/>
  <c r="M152" i="15"/>
  <c r="R276" i="15"/>
  <c r="M276" i="15"/>
  <c r="R284" i="15"/>
  <c r="M284" i="15"/>
  <c r="R308" i="15"/>
  <c r="M308" i="15"/>
  <c r="R412" i="15"/>
  <c r="M412" i="15"/>
  <c r="R459" i="15"/>
  <c r="M459" i="15"/>
  <c r="R503" i="15"/>
  <c r="M503" i="15"/>
  <c r="R510" i="15"/>
  <c r="M510" i="15"/>
  <c r="R541" i="15"/>
  <c r="M541" i="15"/>
  <c r="R574" i="15"/>
  <c r="M574" i="15"/>
  <c r="R633" i="15"/>
  <c r="M633" i="15"/>
  <c r="R14" i="15"/>
  <c r="M14" i="15"/>
  <c r="R104" i="15"/>
  <c r="M104" i="15"/>
  <c r="R249" i="15"/>
  <c r="M249" i="15"/>
  <c r="R263" i="15"/>
  <c r="M263" i="15"/>
  <c r="R417" i="15"/>
  <c r="M417" i="15"/>
  <c r="R469" i="15"/>
  <c r="M469" i="15"/>
  <c r="R559" i="15"/>
  <c r="M559" i="15"/>
  <c r="R561" i="15"/>
  <c r="M561" i="15"/>
  <c r="R595" i="15"/>
  <c r="M595" i="15"/>
  <c r="R600" i="15"/>
  <c r="M600" i="15"/>
  <c r="R674" i="15"/>
  <c r="M674" i="15"/>
  <c r="R676" i="15"/>
  <c r="M676" i="15"/>
  <c r="R745" i="15"/>
  <c r="M745" i="15"/>
  <c r="R843" i="15"/>
  <c r="M843" i="15"/>
  <c r="R69" i="15"/>
  <c r="M69" i="15"/>
  <c r="R88" i="15"/>
  <c r="M88" i="15"/>
  <c r="R172" i="15"/>
  <c r="M172" i="15"/>
  <c r="R369" i="15"/>
  <c r="M369" i="15"/>
  <c r="R449" i="15"/>
  <c r="M449" i="15"/>
  <c r="R549" i="15"/>
  <c r="M549" i="15"/>
  <c r="R556" i="15"/>
  <c r="M556" i="15"/>
  <c r="R594" i="15"/>
  <c r="M594" i="15"/>
  <c r="R668" i="15"/>
  <c r="M668" i="15"/>
  <c r="R831" i="15"/>
  <c r="M831" i="15"/>
  <c r="R905" i="15"/>
  <c r="M905" i="15"/>
  <c r="R84" i="15"/>
  <c r="M84" i="15"/>
  <c r="R570" i="15"/>
  <c r="M570" i="15"/>
  <c r="R616" i="15"/>
  <c r="M616" i="15"/>
  <c r="R628" i="15"/>
  <c r="M628" i="15"/>
  <c r="R632" i="15"/>
  <c r="M632" i="15"/>
  <c r="R647" i="15"/>
  <c r="M647" i="15"/>
  <c r="R653" i="15"/>
  <c r="M653" i="15"/>
  <c r="R657" i="15"/>
  <c r="M657" i="15"/>
  <c r="R848" i="15"/>
  <c r="M848" i="15"/>
  <c r="R866" i="15"/>
  <c r="M866" i="15"/>
  <c r="R869" i="15"/>
  <c r="M869" i="15"/>
  <c r="R945" i="15"/>
  <c r="M945" i="15"/>
  <c r="R201" i="15"/>
  <c r="M201" i="15"/>
  <c r="R245" i="15"/>
  <c r="M245" i="15"/>
  <c r="R411" i="15"/>
  <c r="M411" i="15"/>
  <c r="R415" i="15"/>
  <c r="M415" i="15"/>
  <c r="R430" i="15"/>
  <c r="M430" i="15"/>
  <c r="R450" i="15"/>
  <c r="M450" i="15"/>
  <c r="R513" i="15"/>
  <c r="M513" i="15"/>
  <c r="R693" i="15"/>
  <c r="M693" i="15"/>
  <c r="R706" i="15"/>
  <c r="M706" i="15"/>
  <c r="R710" i="15"/>
  <c r="M710" i="15"/>
  <c r="R747" i="15"/>
  <c r="M747" i="15"/>
  <c r="R750" i="15"/>
  <c r="M750" i="15"/>
  <c r="R752" i="15"/>
  <c r="M752" i="15"/>
  <c r="R786" i="15"/>
  <c r="M786" i="15"/>
  <c r="R815" i="15"/>
  <c r="M815" i="15"/>
  <c r="R833" i="15"/>
  <c r="M833" i="15"/>
  <c r="R842" i="15"/>
  <c r="M842" i="15"/>
  <c r="R853" i="15"/>
  <c r="M853" i="15"/>
  <c r="R880" i="15"/>
  <c r="M880" i="15"/>
  <c r="R267" i="15"/>
  <c r="M267" i="15"/>
  <c r="R318" i="15"/>
  <c r="M318" i="15"/>
  <c r="R520" i="15"/>
  <c r="M520" i="15"/>
  <c r="R531" i="15"/>
  <c r="M531" i="15"/>
  <c r="R535" i="15"/>
  <c r="M535" i="15"/>
  <c r="R562" i="15"/>
  <c r="M562" i="15"/>
  <c r="R567" i="15"/>
  <c r="M567" i="15"/>
  <c r="R583" i="15"/>
  <c r="M583" i="15"/>
  <c r="R606" i="15"/>
  <c r="M606" i="15"/>
  <c r="R637" i="15"/>
  <c r="M637" i="15"/>
  <c r="R649" i="15"/>
  <c r="M649" i="15"/>
  <c r="R651" i="15"/>
  <c r="M651" i="15"/>
  <c r="R670" i="15"/>
  <c r="M670" i="15"/>
  <c r="R687" i="15"/>
  <c r="M687" i="15"/>
  <c r="R715" i="15"/>
  <c r="M715" i="15"/>
  <c r="R735" i="15"/>
  <c r="M735" i="15"/>
  <c r="R850" i="15"/>
  <c r="M850" i="15"/>
  <c r="R878" i="15"/>
  <c r="M878" i="15"/>
  <c r="R22" i="15"/>
  <c r="M22" i="15"/>
  <c r="R81" i="15"/>
  <c r="M81" i="15"/>
  <c r="R92" i="15"/>
  <c r="M92" i="15"/>
  <c r="R150" i="15"/>
  <c r="M150" i="15"/>
  <c r="R209" i="15"/>
  <c r="M209" i="15"/>
  <c r="R292" i="15"/>
  <c r="M292" i="15"/>
  <c r="R295" i="15"/>
  <c r="M295" i="15"/>
  <c r="R324" i="15"/>
  <c r="M324" i="15"/>
  <c r="R521" i="15"/>
  <c r="M521" i="15"/>
  <c r="R624" i="15"/>
  <c r="M624" i="15"/>
  <c r="R650" i="15"/>
  <c r="M650" i="15"/>
  <c r="R748" i="15"/>
  <c r="M748" i="15"/>
  <c r="R769" i="15"/>
  <c r="M769" i="15"/>
  <c r="R799" i="15"/>
  <c r="M799" i="15"/>
  <c r="R825" i="15"/>
  <c r="M825" i="15"/>
  <c r="R851" i="15"/>
  <c r="M851" i="15"/>
  <c r="R170" i="15"/>
  <c r="M170" i="15"/>
  <c r="R184" i="15"/>
  <c r="M184" i="15"/>
  <c r="R199" i="15"/>
  <c r="M199" i="15"/>
  <c r="R371" i="15"/>
  <c r="M371" i="15"/>
  <c r="R424" i="15"/>
  <c r="M424" i="15"/>
  <c r="R474" i="15"/>
  <c r="M474" i="15"/>
  <c r="R486" i="15"/>
  <c r="M486" i="15"/>
  <c r="R509" i="15"/>
  <c r="M509" i="15"/>
  <c r="R565" i="15"/>
  <c r="M565" i="15"/>
  <c r="R620" i="15"/>
  <c r="M620" i="15"/>
  <c r="R683" i="15"/>
  <c r="M683" i="15"/>
  <c r="R688" i="15"/>
  <c r="M688" i="15"/>
  <c r="R719" i="15"/>
  <c r="M719" i="15"/>
  <c r="R875" i="15"/>
  <c r="M875" i="15"/>
  <c r="R18" i="15"/>
  <c r="M18" i="15"/>
  <c r="R40" i="15"/>
  <c r="M40" i="15"/>
  <c r="R197" i="15"/>
  <c r="M197" i="15"/>
  <c r="R210" i="15"/>
  <c r="M210" i="15"/>
  <c r="R244" i="15"/>
  <c r="M244" i="15"/>
  <c r="R301" i="15"/>
  <c r="M301" i="15"/>
  <c r="R337" i="15"/>
  <c r="M337" i="15"/>
  <c r="R432" i="15"/>
  <c r="M432" i="15"/>
  <c r="R470" i="15"/>
  <c r="M470" i="15"/>
  <c r="R526" i="15"/>
  <c r="M526" i="15"/>
  <c r="R563" i="15"/>
  <c r="M563" i="15"/>
  <c r="R617" i="15"/>
  <c r="M617" i="15"/>
  <c r="R663" i="15"/>
  <c r="M663" i="15"/>
  <c r="R874" i="15"/>
  <c r="M874" i="15"/>
  <c r="R879" i="15"/>
  <c r="M879" i="15"/>
  <c r="R1058" i="15"/>
  <c r="M1058" i="15"/>
  <c r="R1312" i="15"/>
  <c r="M1312" i="15"/>
  <c r="R12" i="15"/>
  <c r="M12" i="15"/>
  <c r="R44" i="15"/>
  <c r="M44" i="15"/>
  <c r="R63" i="15"/>
  <c r="M63" i="15"/>
  <c r="R97" i="15"/>
  <c r="M97" i="15"/>
  <c r="R125" i="15"/>
  <c r="M125" i="15"/>
  <c r="R291" i="15"/>
  <c r="M291" i="15"/>
  <c r="R335" i="15"/>
  <c r="M335" i="15"/>
  <c r="R372" i="15"/>
  <c r="M372" i="15"/>
  <c r="R454" i="15"/>
  <c r="M454" i="15"/>
  <c r="R573" i="15"/>
  <c r="M573" i="15"/>
  <c r="R705" i="15"/>
  <c r="M705" i="15"/>
  <c r="R756" i="15"/>
  <c r="M756" i="15"/>
  <c r="R800" i="15"/>
  <c r="M800" i="15"/>
  <c r="R810" i="15"/>
  <c r="M810" i="15"/>
  <c r="R1049" i="15"/>
  <c r="M1049" i="15"/>
  <c r="R39" i="15"/>
  <c r="M39" i="15"/>
  <c r="R94" i="15"/>
  <c r="M94" i="15"/>
  <c r="R115" i="15"/>
  <c r="M115" i="15"/>
  <c r="R151" i="15"/>
  <c r="M151" i="15"/>
  <c r="R189" i="15"/>
  <c r="M189" i="15"/>
  <c r="R206" i="15"/>
  <c r="M206" i="15"/>
  <c r="R313" i="15"/>
  <c r="M313" i="15"/>
  <c r="R448" i="15"/>
  <c r="M448" i="15"/>
  <c r="R464" i="15"/>
  <c r="M464" i="15"/>
  <c r="R495" i="15"/>
  <c r="M495" i="15"/>
  <c r="R505" i="15"/>
  <c r="M505" i="15"/>
  <c r="R529" i="15"/>
  <c r="M529" i="15"/>
  <c r="R544" i="15"/>
  <c r="M544" i="15"/>
  <c r="R548" i="15"/>
  <c r="M548" i="15"/>
  <c r="R554" i="15"/>
  <c r="M554" i="15"/>
  <c r="R603" i="15"/>
  <c r="M603" i="15"/>
  <c r="R608" i="15"/>
  <c r="M608" i="15"/>
  <c r="R669" i="15"/>
  <c r="M669" i="15"/>
  <c r="R774" i="15"/>
  <c r="M774" i="15"/>
  <c r="R834" i="15"/>
  <c r="M834" i="15"/>
  <c r="R860" i="15"/>
  <c r="M860" i="15"/>
  <c r="R868" i="15"/>
  <c r="M868" i="15"/>
  <c r="R1073" i="15"/>
  <c r="M1073" i="15"/>
  <c r="R42" i="15"/>
  <c r="M42" i="15"/>
  <c r="R89" i="15"/>
  <c r="M89" i="15"/>
  <c r="R95" i="15"/>
  <c r="M95" i="15"/>
  <c r="R342" i="15"/>
  <c r="M342" i="15"/>
  <c r="R453" i="15"/>
  <c r="M453" i="15"/>
  <c r="R547" i="15"/>
  <c r="M547" i="15"/>
  <c r="R571" i="15"/>
  <c r="M571" i="15"/>
  <c r="R656" i="15"/>
  <c r="M656" i="15"/>
  <c r="R677" i="15"/>
  <c r="M677" i="15"/>
  <c r="R679" i="15"/>
  <c r="M679" i="15"/>
  <c r="R682" i="15"/>
  <c r="M682" i="15"/>
  <c r="R694" i="15"/>
  <c r="M694" i="15"/>
  <c r="R767" i="15"/>
  <c r="M767" i="15"/>
  <c r="R773" i="15"/>
  <c r="M773" i="15"/>
  <c r="R776" i="15"/>
  <c r="M776" i="15"/>
  <c r="R907" i="15"/>
  <c r="M907" i="15"/>
  <c r="R993" i="15"/>
  <c r="M993" i="15"/>
  <c r="R1307" i="15"/>
  <c r="M1307" i="15"/>
  <c r="R1316" i="15"/>
  <c r="M1316" i="15"/>
  <c r="P385" i="15"/>
  <c r="P289" i="15"/>
  <c r="P501" i="15"/>
  <c r="P375" i="15"/>
  <c r="P576" i="15"/>
  <c r="P557" i="15"/>
  <c r="P528" i="15"/>
  <c r="P545" i="15"/>
  <c r="P475" i="15"/>
  <c r="P34" i="15"/>
  <c r="P813" i="15"/>
  <c r="P572" i="15"/>
  <c r="P465" i="15"/>
  <c r="P442" i="15"/>
  <c r="P333" i="15"/>
  <c r="P362" i="15"/>
  <c r="P314" i="15"/>
  <c r="P671" i="15"/>
  <c r="P383" i="15"/>
  <c r="P380" i="15"/>
  <c r="P461" i="15"/>
  <c r="P394" i="15"/>
  <c r="P540" i="15"/>
  <c r="P378" i="15"/>
  <c r="P508" i="15"/>
  <c r="P500" i="15"/>
  <c r="P766" i="15"/>
  <c r="P330" i="15"/>
  <c r="P328" i="15"/>
  <c r="P481" i="15"/>
  <c r="P581" i="15"/>
  <c r="P477" i="15"/>
  <c r="P266" i="15"/>
  <c r="P395" i="15"/>
  <c r="P368" i="15"/>
  <c r="P439" i="15"/>
  <c r="P366" i="15"/>
  <c r="P516" i="15"/>
  <c r="P514" i="15"/>
  <c r="P605" i="15"/>
  <c r="P384" i="15"/>
  <c r="P347" i="15"/>
  <c r="P462" i="15"/>
  <c r="P381" i="15"/>
  <c r="P352" i="15"/>
  <c r="P530" i="15"/>
  <c r="P397" i="15"/>
  <c r="P690" i="15"/>
  <c r="P601" i="15"/>
  <c r="P457" i="15"/>
  <c r="P612" i="15"/>
  <c r="P327" i="15"/>
  <c r="P460" i="15"/>
  <c r="P419" i="15"/>
  <c r="P243" i="15"/>
  <c r="P751" i="15"/>
  <c r="P423" i="15"/>
  <c r="P732" i="15"/>
  <c r="P933" i="15"/>
  <c r="P599" i="15"/>
  <c r="P303" i="15"/>
  <c r="P862" i="15"/>
  <c r="P427" i="15"/>
  <c r="P438" i="15"/>
  <c r="P416" i="15"/>
  <c r="P360" i="15"/>
  <c r="P708" i="15"/>
  <c r="P268" i="15"/>
  <c r="P5" i="15"/>
  <c r="P392" i="15"/>
  <c r="P408" i="15"/>
  <c r="P398" i="15"/>
  <c r="P588" i="15"/>
  <c r="P183" i="15"/>
  <c r="P519" i="15"/>
  <c r="P283" i="15"/>
  <c r="P667" i="15"/>
  <c r="P287" i="15"/>
  <c r="P205" i="15"/>
  <c r="P533" i="15"/>
  <c r="P569" i="15"/>
  <c r="P363" i="15"/>
  <c r="P345" i="15"/>
  <c r="P316" i="15"/>
  <c r="P181" i="15"/>
  <c r="P164" i="15"/>
  <c r="P539" i="15"/>
  <c r="P1004" i="15"/>
  <c r="P696" i="15"/>
  <c r="P480" i="15"/>
  <c r="P355" i="15"/>
  <c r="P575" i="15"/>
  <c r="P775" i="15"/>
  <c r="P293" i="15"/>
  <c r="P444" i="15"/>
  <c r="P716" i="15"/>
  <c r="P396" i="15"/>
  <c r="P956" i="15"/>
  <c r="P629" i="15"/>
  <c r="P809" i="15"/>
  <c r="P359" i="15"/>
  <c r="P304" i="15"/>
  <c r="P729" i="15"/>
  <c r="P463" i="15"/>
  <c r="P162" i="15"/>
  <c r="P110" i="15"/>
  <c r="P191" i="15"/>
  <c r="P838" i="15"/>
  <c r="P827" i="15"/>
  <c r="P932" i="15"/>
  <c r="P855" i="15"/>
  <c r="P759" i="15"/>
  <c r="P951" i="15"/>
  <c r="P796" i="15"/>
  <c r="P109" i="15"/>
  <c r="P259" i="15"/>
  <c r="P126" i="15"/>
  <c r="P41" i="15"/>
  <c r="P6" i="15"/>
  <c r="P119" i="15"/>
  <c r="P11" i="15"/>
  <c r="P892" i="15"/>
  <c r="P1003" i="15"/>
  <c r="P894" i="15"/>
  <c r="P577" i="15"/>
  <c r="P724" i="15"/>
  <c r="P644" i="15"/>
  <c r="P176" i="15"/>
  <c r="P75" i="15"/>
  <c r="P910" i="15"/>
  <c r="P166" i="15"/>
  <c r="P857" i="15"/>
  <c r="P196" i="15"/>
  <c r="P742" i="15"/>
  <c r="P169" i="15"/>
  <c r="P174" i="15"/>
  <c r="P803" i="15"/>
  <c r="P893" i="15"/>
  <c r="P177" i="15"/>
  <c r="P840" i="15"/>
  <c r="P79" i="15"/>
  <c r="P912" i="15"/>
  <c r="P804" i="15"/>
  <c r="P904" i="15"/>
  <c r="P1285" i="15"/>
  <c r="P806" i="15"/>
  <c r="P66" i="15"/>
  <c r="P182" i="15"/>
  <c r="P168" i="15"/>
  <c r="P58" i="15"/>
  <c r="P798" i="15"/>
  <c r="P91" i="15"/>
  <c r="P791" i="15"/>
  <c r="P795" i="15"/>
  <c r="P48" i="15"/>
  <c r="P2" i="15"/>
  <c r="P32" i="15"/>
  <c r="P51" i="15"/>
  <c r="P143" i="15"/>
  <c r="R99" i="15"/>
  <c r="M99" i="15"/>
  <c r="P72" i="15"/>
  <c r="P160" i="15"/>
  <c r="P7" i="15"/>
  <c r="P158" i="15"/>
  <c r="P161" i="15"/>
  <c r="R1232" i="15"/>
  <c r="M1232" i="15"/>
  <c r="R1122" i="15"/>
  <c r="M1122" i="15"/>
  <c r="R1084" i="15"/>
  <c r="M1084" i="15"/>
  <c r="R1266" i="15"/>
  <c r="M1266" i="15"/>
  <c r="R1186" i="15"/>
  <c r="M1186" i="15"/>
  <c r="P271" i="15"/>
  <c r="P241" i="15"/>
  <c r="P272" i="15"/>
  <c r="P242" i="15"/>
  <c r="P914" i="15"/>
  <c r="P1235" i="15"/>
  <c r="P1230" i="15"/>
  <c r="P928" i="15"/>
  <c r="P1242" i="15"/>
  <c r="P1270" i="15"/>
  <c r="P1251" i="15"/>
  <c r="P1092" i="15"/>
  <c r="P1343" i="15"/>
  <c r="P1321" i="15"/>
  <c r="P954" i="15"/>
  <c r="P1044" i="15"/>
  <c r="P926" i="15"/>
  <c r="P1231" i="15"/>
  <c r="P1289" i="15"/>
  <c r="P1107" i="15"/>
  <c r="P1286" i="15"/>
  <c r="P1326" i="15"/>
  <c r="P980" i="15"/>
  <c r="P1323" i="15"/>
  <c r="P1309" i="15"/>
  <c r="P1000" i="15"/>
  <c r="P935" i="15"/>
  <c r="P1288" i="15"/>
  <c r="P1011" i="15"/>
  <c r="P1075" i="15"/>
  <c r="P1016" i="15"/>
  <c r="P1030" i="15"/>
  <c r="P975" i="15"/>
  <c r="P435" i="15"/>
  <c r="P1057" i="15"/>
  <c r="P1140" i="15"/>
  <c r="P1219" i="15"/>
  <c r="P1168" i="15"/>
  <c r="P1032" i="15"/>
  <c r="P1054" i="15"/>
  <c r="P1291" i="15"/>
  <c r="P970" i="15"/>
  <c r="P1105" i="15"/>
  <c r="P1225" i="15"/>
  <c r="P1202" i="15"/>
  <c r="P925" i="15"/>
  <c r="P961" i="15"/>
  <c r="P1302" i="15"/>
  <c r="P986" i="15"/>
  <c r="P1131" i="15"/>
  <c r="P1262" i="15"/>
  <c r="P1066" i="15"/>
  <c r="P1212" i="15"/>
  <c r="P1056" i="15"/>
  <c r="P1077" i="15"/>
  <c r="P1277" i="15"/>
  <c r="P1210" i="15"/>
  <c r="P1055" i="15"/>
  <c r="P1040" i="15"/>
  <c r="P1281" i="15"/>
  <c r="P965" i="15"/>
  <c r="P1236" i="15"/>
  <c r="P1245" i="15"/>
  <c r="P1151" i="15"/>
  <c r="P981" i="15"/>
  <c r="P1341" i="15"/>
  <c r="P1268" i="15"/>
  <c r="P949" i="15"/>
  <c r="P1314" i="15"/>
  <c r="P1161" i="15"/>
  <c r="P1339" i="15"/>
  <c r="P940" i="15"/>
  <c r="P1184" i="15"/>
  <c r="P990" i="15"/>
  <c r="P1156" i="15"/>
  <c r="P1241" i="15"/>
  <c r="P1014" i="15"/>
  <c r="P1007" i="15"/>
  <c r="P973" i="15"/>
  <c r="P1110" i="15"/>
  <c r="P1292" i="15"/>
  <c r="P1129" i="15"/>
  <c r="P1263" i="15"/>
  <c r="P1023" i="15"/>
  <c r="P1280" i="15"/>
  <c r="P1233" i="15"/>
  <c r="P1191" i="15"/>
  <c r="P1301" i="15"/>
  <c r="P1305" i="15"/>
  <c r="P917" i="15"/>
  <c r="P1176" i="15"/>
  <c r="P920" i="15"/>
  <c r="P1174" i="15"/>
  <c r="P1025" i="15"/>
  <c r="P1116" i="15"/>
  <c r="P1173" i="15"/>
  <c r="P1334" i="15"/>
  <c r="P1257" i="15"/>
  <c r="P899" i="15"/>
  <c r="P916" i="15"/>
  <c r="P1015" i="15"/>
  <c r="P963" i="15"/>
  <c r="P1276" i="15"/>
  <c r="P1244" i="15"/>
  <c r="P1255" i="15"/>
  <c r="P1175" i="15"/>
  <c r="P977" i="15"/>
  <c r="P1197" i="15"/>
  <c r="P953" i="15"/>
  <c r="P1311" i="15"/>
  <c r="P919" i="15"/>
  <c r="P1340" i="15"/>
  <c r="P1246" i="15"/>
  <c r="P1315" i="15"/>
  <c r="P1248" i="15"/>
  <c r="P1211" i="15"/>
  <c r="P972" i="15"/>
  <c r="P885" i="15"/>
  <c r="P1188" i="15"/>
  <c r="P995" i="15"/>
  <c r="P1022" i="15"/>
  <c r="P1052" i="15"/>
  <c r="P918" i="15"/>
  <c r="P1085" i="15"/>
  <c r="P1201" i="15"/>
  <c r="P988" i="15"/>
  <c r="P1227" i="15"/>
  <c r="P1260" i="15"/>
  <c r="P1078" i="15"/>
  <c r="P1119" i="15"/>
  <c r="P1143" i="15"/>
  <c r="P1062" i="15"/>
  <c r="P1033" i="15"/>
  <c r="P222" i="15"/>
  <c r="P1264" i="15"/>
  <c r="P1069" i="15"/>
  <c r="P1125" i="15"/>
  <c r="P1238" i="15"/>
  <c r="P1265" i="15"/>
  <c r="P1222" i="15"/>
  <c r="P1103" i="15"/>
  <c r="P1228" i="15"/>
  <c r="P1216" i="15"/>
  <c r="P1046" i="15"/>
  <c r="P1299" i="15"/>
  <c r="P1345" i="15"/>
  <c r="P982" i="15"/>
  <c r="P1273" i="15"/>
  <c r="P1325" i="15"/>
  <c r="P1254" i="15"/>
  <c r="P1200" i="15"/>
  <c r="P1259" i="15"/>
  <c r="P1074" i="15"/>
  <c r="P992" i="15"/>
  <c r="P1318" i="15"/>
  <c r="P1283" i="15"/>
  <c r="P733" i="15"/>
  <c r="P1250" i="15"/>
  <c r="P1247" i="15"/>
  <c r="P1267" i="15"/>
  <c r="P675" i="15"/>
  <c r="P1344" i="15"/>
  <c r="P684" i="15"/>
  <c r="P1223" i="15"/>
  <c r="P872" i="15"/>
  <c r="P1020" i="15"/>
  <c r="P587" i="15"/>
  <c r="P1207" i="15"/>
  <c r="P1206" i="15"/>
  <c r="P224" i="15"/>
  <c r="P1221" i="15"/>
  <c r="P1038" i="15"/>
  <c r="P1087" i="15"/>
  <c r="P1086" i="15"/>
  <c r="P1045" i="15"/>
  <c r="P1338" i="15"/>
  <c r="P1308" i="15"/>
  <c r="P712" i="15"/>
  <c r="P231" i="15"/>
  <c r="P915" i="15"/>
  <c r="P753" i="15"/>
  <c r="P254" i="15"/>
  <c r="P1026" i="15"/>
  <c r="P1271" i="15"/>
  <c r="P1019" i="15"/>
  <c r="P1249" i="15"/>
  <c r="P1324" i="15"/>
  <c r="P1332" i="15"/>
  <c r="P1290" i="15"/>
  <c r="P1336" i="15"/>
  <c r="P221" i="15"/>
  <c r="P763" i="15"/>
  <c r="P1256" i="15"/>
  <c r="P960" i="15"/>
  <c r="P1214" i="15"/>
  <c r="P546" i="15"/>
  <c r="P1034" i="15"/>
  <c r="P1303" i="15"/>
  <c r="P1208" i="15"/>
  <c r="P1274" i="15"/>
  <c r="P1278" i="15"/>
  <c r="P492" i="15"/>
  <c r="P597" i="15"/>
  <c r="P1218" i="15"/>
  <c r="P913" i="15"/>
  <c r="P947" i="15"/>
  <c r="P1335" i="15"/>
  <c r="P1346" i="15"/>
  <c r="P220" i="15"/>
  <c r="P1342" i="15"/>
  <c r="P1072" i="15"/>
  <c r="P1036" i="15"/>
  <c r="P1333" i="15"/>
  <c r="P223" i="15"/>
  <c r="P1042" i="15"/>
  <c r="P1215" i="15"/>
  <c r="P1243" i="15"/>
  <c r="P1028" i="15"/>
  <c r="P1017" i="15"/>
  <c r="P1327" i="15"/>
  <c r="P1027" i="15"/>
  <c r="P257" i="15"/>
  <c r="P1063" i="15"/>
  <c r="P1252" i="15"/>
  <c r="P1029" i="15"/>
  <c r="P1031" i="15"/>
  <c r="P265" i="15"/>
  <c r="P934" i="15"/>
  <c r="P999" i="15"/>
  <c r="P976" i="15"/>
  <c r="P436" i="15"/>
  <c r="P1322" i="15"/>
  <c r="P1065" i="15"/>
  <c r="P1261" i="15"/>
  <c r="P1306" i="15"/>
  <c r="P1205" i="15"/>
  <c r="P1172" i="15"/>
  <c r="P1163" i="15"/>
  <c r="P1165" i="15"/>
  <c r="P1294" i="15"/>
  <c r="P1109" i="15"/>
  <c r="P1185" i="15"/>
  <c r="P1171" i="15"/>
  <c r="P1166" i="15"/>
  <c r="P1117" i="15"/>
  <c r="P1048" i="15"/>
  <c r="P1047" i="15"/>
  <c r="P1181" i="15"/>
  <c r="P1224" i="15"/>
  <c r="P1102" i="15"/>
  <c r="P1142" i="15"/>
  <c r="P1300" i="15"/>
  <c r="P1152" i="15"/>
  <c r="P1106" i="15"/>
  <c r="P1150" i="15"/>
  <c r="P1269" i="15"/>
  <c r="P1192" i="15"/>
  <c r="P1203" i="15"/>
  <c r="P1039" i="15"/>
  <c r="P1213" i="15"/>
  <c r="P1234" i="15"/>
  <c r="P1127" i="15"/>
  <c r="P1313" i="15"/>
  <c r="P1018" i="15"/>
  <c r="P1061" i="15"/>
  <c r="P1177" i="15"/>
  <c r="P1090" i="15"/>
  <c r="P738" i="15"/>
  <c r="P1193" i="15"/>
  <c r="P1160" i="15"/>
  <c r="P1145" i="15"/>
  <c r="P1059" i="15"/>
  <c r="P1115" i="15"/>
  <c r="P1089" i="15"/>
  <c r="P1209" i="15"/>
  <c r="P927" i="15"/>
  <c r="P921" i="15"/>
  <c r="P922" i="15"/>
  <c r="P1082" i="15"/>
  <c r="P1320" i="15"/>
  <c r="P1167" i="15"/>
  <c r="P1179" i="15"/>
  <c r="P1101" i="15"/>
  <c r="P1124" i="15"/>
  <c r="P1076" i="15"/>
  <c r="P1182" i="15"/>
  <c r="P1128" i="15"/>
  <c r="P1220" i="15"/>
  <c r="P1217" i="15"/>
  <c r="P898" i="15"/>
  <c r="P614" i="15"/>
  <c r="P1195" i="15"/>
  <c r="P1190" i="15"/>
  <c r="P1120" i="15"/>
  <c r="P818" i="15"/>
  <c r="P421" i="15"/>
  <c r="P522" i="15"/>
  <c r="P1121" i="15"/>
  <c r="P1118" i="15"/>
  <c r="P1100" i="15"/>
  <c r="P619" i="15"/>
  <c r="P987" i="15"/>
  <c r="P1180" i="15"/>
  <c r="P1293" i="15"/>
  <c r="P1006" i="15"/>
  <c r="P443" i="15"/>
  <c r="P967" i="15"/>
  <c r="P996" i="15"/>
  <c r="P299" i="15"/>
  <c r="P431" i="15"/>
  <c r="P429" i="15"/>
  <c r="P1287" i="15"/>
  <c r="P697" i="15"/>
  <c r="P407" i="15"/>
  <c r="P725" i="15"/>
  <c r="P336" i="15"/>
  <c r="P1148" i="15"/>
  <c r="P1157" i="15"/>
  <c r="P1091" i="15"/>
  <c r="P1331" i="15"/>
  <c r="P652" i="15"/>
  <c r="P602" i="15"/>
  <c r="P478" i="15"/>
  <c r="P1083" i="15"/>
  <c r="P1169" i="15"/>
  <c r="P613" i="15"/>
  <c r="P388" i="15"/>
  <c r="P1095" i="15"/>
  <c r="P434" i="15"/>
  <c r="P1199" i="15"/>
  <c r="P376" i="15"/>
  <c r="P1275" i="15"/>
  <c r="P1279" i="15"/>
  <c r="P983" i="15"/>
  <c r="P969" i="15"/>
  <c r="P948" i="15"/>
  <c r="P979" i="15"/>
  <c r="P952" i="15"/>
  <c r="P494" i="15"/>
  <c r="P891" i="15"/>
  <c r="P939" i="15"/>
  <c r="P1081" i="15"/>
  <c r="P389" i="15"/>
  <c r="P406" i="15"/>
  <c r="P1070" i="15"/>
  <c r="P941" i="15"/>
  <c r="P1144" i="15"/>
  <c r="P1183" i="15"/>
  <c r="P504" i="15"/>
  <c r="P1155" i="15"/>
  <c r="P1317" i="15"/>
  <c r="P386" i="15"/>
  <c r="P307" i="15"/>
  <c r="P720" i="15"/>
  <c r="P1093" i="15"/>
  <c r="P1139" i="15"/>
  <c r="P311" i="15"/>
  <c r="P1204" i="15"/>
  <c r="P998" i="15"/>
  <c r="P212" i="15"/>
  <c r="P924" i="15"/>
  <c r="P984" i="15"/>
  <c r="P428" i="15"/>
  <c r="P966" i="15"/>
  <c r="P1149" i="15"/>
  <c r="P1154" i="15"/>
  <c r="P931" i="15"/>
  <c r="P227" i="15"/>
  <c r="P226" i="15"/>
  <c r="P273" i="15"/>
  <c r="P609" i="15"/>
  <c r="P950" i="15"/>
  <c r="P1135" i="15"/>
  <c r="P728" i="15"/>
  <c r="P1111" i="15"/>
  <c r="P319" i="15"/>
  <c r="P1114" i="15"/>
  <c r="P771" i="15"/>
  <c r="P730" i="15"/>
  <c r="P717" i="15"/>
  <c r="P578" i="15"/>
  <c r="P1147" i="15"/>
  <c r="P1196" i="15"/>
  <c r="P413" i="15"/>
  <c r="P615" i="15"/>
  <c r="P278" i="15"/>
  <c r="P1162" i="15"/>
  <c r="P274" i="15"/>
  <c r="P635" i="15"/>
  <c r="P852" i="15"/>
  <c r="P1041" i="15"/>
  <c r="P772" i="15"/>
  <c r="P1296" i="15"/>
  <c r="P1024" i="15"/>
  <c r="P344" i="15"/>
  <c r="P1009" i="15"/>
  <c r="P261" i="15"/>
  <c r="P374" i="15"/>
  <c r="P903" i="15"/>
  <c r="P959" i="15"/>
  <c r="P357" i="15"/>
  <c r="P978" i="15"/>
  <c r="P356" i="15"/>
  <c r="P537" i="15"/>
  <c r="P294" i="15"/>
  <c r="P1153" i="15"/>
  <c r="P1094" i="15"/>
  <c r="P523" i="15"/>
  <c r="P473" i="15"/>
  <c r="P451" i="15"/>
  <c r="P1158" i="15"/>
  <c r="P393" i="15"/>
  <c r="P1112" i="15"/>
  <c r="P373" i="15"/>
  <c r="P400" i="15"/>
  <c r="P1284" i="15"/>
  <c r="P1050" i="15"/>
  <c r="P1113" i="15"/>
  <c r="P1001" i="15"/>
  <c r="P887" i="15"/>
  <c r="P607" i="15"/>
  <c r="P703" i="15"/>
  <c r="P279" i="15"/>
  <c r="P1005" i="15"/>
  <c r="P943" i="15"/>
  <c r="P930" i="15"/>
  <c r="P551" i="15"/>
  <c r="P704" i="15"/>
  <c r="P286" i="15"/>
  <c r="P757" i="15"/>
  <c r="P466" i="15"/>
  <c r="P591" i="15"/>
  <c r="P1096" i="15"/>
  <c r="P1330" i="15"/>
  <c r="P329" i="15"/>
  <c r="P391" i="15"/>
  <c r="P1098" i="15"/>
  <c r="P689" i="15"/>
  <c r="P321" i="15"/>
  <c r="P611" i="15"/>
  <c r="P228" i="15"/>
  <c r="P1008" i="15"/>
  <c r="P296" i="15"/>
  <c r="P482" i="15"/>
  <c r="P401" i="15"/>
  <c r="P568" i="15"/>
  <c r="P346" i="15"/>
  <c r="P994" i="15"/>
  <c r="P741" i="15"/>
  <c r="P1010" i="15"/>
  <c r="P339" i="15"/>
  <c r="P275" i="15"/>
  <c r="P232" i="15"/>
  <c r="P213" i="15"/>
  <c r="P989" i="15"/>
  <c r="P1239" i="15"/>
  <c r="P404" i="15"/>
  <c r="P317" i="15"/>
  <c r="P237" i="15"/>
  <c r="P902" i="15"/>
  <c r="P440" i="15"/>
  <c r="P538" i="15"/>
  <c r="P680" i="15"/>
  <c r="P377" i="15"/>
  <c r="P326" i="15"/>
  <c r="P923" i="15"/>
  <c r="P525" i="15"/>
  <c r="P350" i="15"/>
  <c r="P467" i="15"/>
  <c r="P390" i="15"/>
  <c r="P743" i="15"/>
  <c r="P409" i="15"/>
  <c r="P256" i="15"/>
  <c r="P673" i="15"/>
  <c r="P433" i="15"/>
  <c r="P873" i="15"/>
  <c r="P234" i="15"/>
  <c r="P938" i="15"/>
  <c r="P723" i="15"/>
  <c r="P225" i="15"/>
  <c r="P1088" i="15"/>
  <c r="P589" i="15"/>
  <c r="P550" i="15"/>
  <c r="P658" i="15"/>
  <c r="P497" i="15"/>
  <c r="P248" i="15"/>
  <c r="P646" i="15"/>
  <c r="P718" i="15"/>
  <c r="P285" i="15"/>
  <c r="P340" i="15"/>
  <c r="P414" i="15"/>
  <c r="P238" i="15"/>
  <c r="P364" i="15"/>
  <c r="P236" i="15"/>
  <c r="P230" i="15"/>
  <c r="P1071" i="15"/>
  <c r="P471" i="15"/>
  <c r="P351" i="15"/>
  <c r="P739" i="15"/>
  <c r="P247" i="15"/>
  <c r="P309" i="15"/>
  <c r="P621" i="15"/>
  <c r="P214" i="15"/>
  <c r="P895" i="15"/>
  <c r="P828" i="15"/>
  <c r="P367" i="15"/>
  <c r="P233" i="15"/>
  <c r="P426" i="15"/>
  <c r="P219" i="15"/>
  <c r="P250" i="15"/>
  <c r="P218" i="15"/>
  <c r="P343" i="15"/>
  <c r="P1080" i="15"/>
  <c r="P441" i="15"/>
  <c r="P638" i="15"/>
  <c r="P361" i="15"/>
  <c r="P365" i="15"/>
  <c r="P403" i="15"/>
  <c r="P664" i="15"/>
  <c r="P896" i="15"/>
  <c r="P867" i="15"/>
  <c r="P610" i="15"/>
  <c r="P399" i="15"/>
  <c r="P306" i="15"/>
  <c r="P445" i="15"/>
  <c r="R334" i="16"/>
  <c r="M334" i="16"/>
  <c r="R767" i="16"/>
  <c r="M767" i="16"/>
  <c r="R793" i="16"/>
  <c r="M793" i="16"/>
  <c r="R872" i="16"/>
  <c r="M872" i="16"/>
  <c r="R923" i="16"/>
  <c r="M923" i="16"/>
  <c r="R796" i="16"/>
  <c r="M796" i="16"/>
  <c r="R621" i="16"/>
  <c r="M621" i="16"/>
  <c r="R100" i="16"/>
  <c r="M100" i="16"/>
  <c r="R570" i="16"/>
  <c r="M570" i="16"/>
  <c r="R704" i="16"/>
  <c r="M704" i="16"/>
  <c r="R1140" i="16"/>
  <c r="M1140" i="16"/>
  <c r="R122" i="16"/>
  <c r="M122" i="16"/>
  <c r="R1223" i="16"/>
  <c r="M1223" i="16"/>
  <c r="AB1223" i="16"/>
  <c r="Q1223" i="16"/>
  <c r="C1223" i="16"/>
  <c r="R281" i="16"/>
  <c r="M281" i="16"/>
  <c r="R299" i="16"/>
  <c r="M299" i="16"/>
  <c r="R259" i="16"/>
  <c r="M259" i="16"/>
  <c r="R240" i="16"/>
  <c r="M240" i="16"/>
  <c r="R138" i="16"/>
  <c r="M138" i="16"/>
  <c r="R298" i="16"/>
  <c r="M298" i="16"/>
  <c r="R468" i="16"/>
  <c r="M468" i="16"/>
  <c r="R218" i="16"/>
  <c r="M218" i="16"/>
  <c r="R580" i="16"/>
  <c r="M580" i="16"/>
  <c r="R152" i="16"/>
  <c r="M152" i="16"/>
  <c r="R294" i="16"/>
  <c r="M294" i="16"/>
  <c r="R118" i="16"/>
  <c r="M118" i="16"/>
  <c r="R494" i="16"/>
  <c r="M494" i="16"/>
  <c r="R209" i="16"/>
  <c r="M209" i="16"/>
  <c r="R326" i="16"/>
  <c r="M326" i="16"/>
  <c r="R8" i="16"/>
  <c r="M8" i="16"/>
  <c r="R260" i="16"/>
  <c r="M260" i="16"/>
  <c r="R112" i="16"/>
  <c r="M112" i="16"/>
  <c r="R140" i="16"/>
  <c r="M140" i="16"/>
  <c r="R324" i="16"/>
  <c r="M324" i="16"/>
  <c r="R175" i="16"/>
  <c r="M175" i="16"/>
  <c r="R143" i="16"/>
  <c r="M143" i="16"/>
  <c r="R238" i="16"/>
  <c r="M238" i="16"/>
  <c r="R351" i="16"/>
  <c r="M351" i="16"/>
  <c r="R236" i="16"/>
  <c r="M236" i="16"/>
  <c r="R56" i="16"/>
  <c r="M56" i="16"/>
  <c r="R320" i="16"/>
  <c r="M320" i="16"/>
  <c r="R420" i="16"/>
  <c r="M420" i="16"/>
  <c r="R2" i="16"/>
  <c r="M2" i="16"/>
  <c r="R162" i="16"/>
  <c r="M162" i="16"/>
  <c r="R393" i="16"/>
  <c r="M393" i="16"/>
  <c r="R373" i="16"/>
  <c r="M373" i="16"/>
  <c r="R394" i="16"/>
  <c r="M394" i="16"/>
  <c r="R381" i="16"/>
  <c r="M381" i="16"/>
  <c r="R654" i="16"/>
  <c r="M654" i="16"/>
  <c r="R32" i="16"/>
  <c r="M32" i="16"/>
  <c r="R216" i="16"/>
  <c r="M216" i="16"/>
  <c r="R666" i="16"/>
  <c r="M666" i="16"/>
  <c r="R161" i="16"/>
  <c r="M161" i="16"/>
  <c r="R443" i="16"/>
  <c r="M443" i="16"/>
  <c r="R1164" i="16"/>
  <c r="M1164" i="16"/>
  <c r="R49" i="16"/>
  <c r="M49" i="16"/>
  <c r="R109" i="16"/>
  <c r="M109" i="16"/>
  <c r="R488" i="16"/>
  <c r="M488" i="16"/>
  <c r="R327" i="16"/>
  <c r="M327" i="16"/>
  <c r="R736" i="16"/>
  <c r="M736" i="16"/>
  <c r="R308" i="16"/>
  <c r="M308" i="16"/>
  <c r="R164" i="16"/>
  <c r="M164" i="16"/>
  <c r="R185" i="16"/>
  <c r="M185" i="16"/>
  <c r="R448" i="16"/>
  <c r="M448" i="16"/>
  <c r="R219" i="16"/>
  <c r="M219" i="16"/>
  <c r="R234" i="16"/>
  <c r="M234" i="16"/>
  <c r="R462" i="16"/>
  <c r="M462" i="16"/>
  <c r="R695" i="16"/>
  <c r="M695" i="16"/>
  <c r="R300" i="16"/>
  <c r="M300" i="16"/>
  <c r="R356" i="16"/>
  <c r="M356" i="16"/>
  <c r="R24" i="16"/>
  <c r="M24" i="16"/>
  <c r="R103" i="16"/>
  <c r="M103" i="16"/>
  <c r="R316" i="16"/>
  <c r="M316" i="16"/>
  <c r="R389" i="16"/>
  <c r="M389" i="16"/>
  <c r="R485" i="16"/>
  <c r="M485" i="16"/>
  <c r="R581" i="16"/>
  <c r="M581" i="16"/>
  <c r="R1242" i="16"/>
  <c r="M1242" i="16"/>
  <c r="R33" i="16"/>
  <c r="M33" i="16"/>
  <c r="R35" i="16"/>
  <c r="M35" i="16"/>
  <c r="R39" i="16"/>
  <c r="M39" i="16"/>
  <c r="R173" i="16"/>
  <c r="M173" i="16"/>
  <c r="R148" i="16"/>
  <c r="M148" i="16"/>
  <c r="R214" i="16"/>
  <c r="M214" i="16"/>
  <c r="R275" i="16"/>
  <c r="M275" i="16"/>
  <c r="R509" i="16"/>
  <c r="M509" i="16"/>
  <c r="R592" i="16"/>
  <c r="M592" i="16"/>
  <c r="R244" i="16"/>
  <c r="M244" i="16"/>
  <c r="R481" i="16"/>
  <c r="M481" i="16"/>
  <c r="R86" i="16"/>
  <c r="M86" i="16"/>
  <c r="R271" i="16"/>
  <c r="M271" i="16"/>
  <c r="R428" i="16"/>
  <c r="M428" i="16"/>
  <c r="R1201" i="16"/>
  <c r="M1201" i="16"/>
  <c r="R251" i="16"/>
  <c r="M251" i="16"/>
  <c r="R519" i="16"/>
  <c r="M519" i="16"/>
  <c r="R711" i="16"/>
  <c r="M711" i="16"/>
  <c r="R191" i="16"/>
  <c r="M191" i="16"/>
  <c r="R222" i="16"/>
  <c r="M222" i="16"/>
  <c r="R289" i="16"/>
  <c r="M289" i="16"/>
  <c r="R44" i="16"/>
  <c r="M44" i="16"/>
  <c r="R178" i="16"/>
  <c r="M178" i="16"/>
  <c r="R522" i="16"/>
  <c r="M522" i="16"/>
  <c r="R560" i="16"/>
  <c r="M560" i="16"/>
  <c r="R125" i="16"/>
  <c r="M125" i="16"/>
  <c r="R301" i="16"/>
  <c r="M301" i="16"/>
  <c r="R403" i="16"/>
  <c r="M403" i="16"/>
  <c r="R530" i="16"/>
  <c r="M530" i="16"/>
  <c r="R747" i="16"/>
  <c r="M747" i="16"/>
  <c r="R777" i="16"/>
  <c r="M777" i="16"/>
  <c r="R499" i="16"/>
  <c r="M499" i="16"/>
  <c r="R574" i="16"/>
  <c r="M574" i="16"/>
  <c r="R199" i="16"/>
  <c r="M199" i="16"/>
  <c r="R507" i="16"/>
  <c r="M507" i="16"/>
  <c r="R517" i="16"/>
  <c r="M517" i="16"/>
  <c r="R733" i="16"/>
  <c r="M733" i="16"/>
  <c r="R22" i="16"/>
  <c r="M22" i="16"/>
  <c r="R68" i="16"/>
  <c r="M68" i="16"/>
  <c r="R133" i="16"/>
  <c r="M133" i="16"/>
  <c r="R370" i="16"/>
  <c r="M370" i="16"/>
  <c r="R423" i="16"/>
  <c r="M423" i="16"/>
  <c r="R453" i="16"/>
  <c r="M453" i="16"/>
  <c r="R523" i="16"/>
  <c r="M523" i="16"/>
  <c r="R529" i="16"/>
  <c r="M529" i="16"/>
  <c r="R652" i="16"/>
  <c r="M652" i="16"/>
  <c r="R141" i="16"/>
  <c r="M141" i="16"/>
  <c r="R397" i="16"/>
  <c r="M397" i="16"/>
  <c r="R616" i="16"/>
  <c r="M616" i="16"/>
  <c r="R81" i="16"/>
  <c r="M81" i="16"/>
  <c r="R193" i="16"/>
  <c r="M193" i="16"/>
  <c r="R213" i="16"/>
  <c r="M213" i="16"/>
  <c r="R283" i="16"/>
  <c r="M283" i="16"/>
  <c r="R402" i="16"/>
  <c r="M402" i="16"/>
  <c r="R455" i="16"/>
  <c r="M455" i="16"/>
  <c r="R648" i="16"/>
  <c r="M648" i="16"/>
  <c r="R1085" i="16"/>
  <c r="M1085" i="16"/>
  <c r="R42" i="16"/>
  <c r="M42" i="16"/>
  <c r="R493" i="16"/>
  <c r="M493" i="16"/>
  <c r="R589" i="16"/>
  <c r="M589" i="16"/>
  <c r="R9" i="16"/>
  <c r="M9" i="16"/>
  <c r="R335" i="16"/>
  <c r="M335" i="16"/>
  <c r="R377" i="16"/>
  <c r="M377" i="16"/>
  <c r="R386" i="16"/>
  <c r="M386" i="16"/>
  <c r="R431" i="16"/>
  <c r="M431" i="16"/>
  <c r="R1231" i="16"/>
  <c r="M1231" i="16"/>
  <c r="R7" i="16"/>
  <c r="M7" i="16"/>
  <c r="R82" i="16"/>
  <c r="M82" i="16"/>
  <c r="R385" i="16"/>
  <c r="M385" i="16"/>
  <c r="R407" i="16"/>
  <c r="M407" i="16"/>
  <c r="R425" i="16"/>
  <c r="M425" i="16"/>
  <c r="R770" i="16"/>
  <c r="M770" i="16"/>
  <c r="R17" i="16"/>
  <c r="M17" i="16"/>
  <c r="R510" i="16"/>
  <c r="M510" i="16"/>
  <c r="R658" i="16"/>
  <c r="M658" i="16"/>
  <c r="R177" i="16"/>
  <c r="M177" i="16"/>
  <c r="R239" i="16"/>
  <c r="M239" i="16"/>
  <c r="R266" i="16"/>
  <c r="M266" i="16"/>
  <c r="R295" i="16"/>
  <c r="M295" i="16"/>
  <c r="R364" i="16"/>
  <c r="M364" i="16"/>
  <c r="R449" i="16"/>
  <c r="M449" i="16"/>
  <c r="R583" i="16"/>
  <c r="M583" i="16"/>
  <c r="R594" i="16"/>
  <c r="M594" i="16"/>
  <c r="R144" i="16"/>
  <c r="M144" i="16"/>
  <c r="R357" i="16"/>
  <c r="M357" i="16"/>
  <c r="R442" i="16"/>
  <c r="M442" i="16"/>
  <c r="R445" i="16"/>
  <c r="M445" i="16"/>
  <c r="R469" i="16"/>
  <c r="M469" i="16"/>
  <c r="R504" i="16"/>
  <c r="M504" i="16"/>
  <c r="R578" i="16"/>
  <c r="M578" i="16"/>
  <c r="R891" i="16"/>
  <c r="M891" i="16"/>
  <c r="R156" i="16"/>
  <c r="M156" i="16"/>
  <c r="R228" i="16"/>
  <c r="M228" i="16"/>
  <c r="R274" i="16"/>
  <c r="M274" i="16"/>
  <c r="R440" i="16"/>
  <c r="M440" i="16"/>
  <c r="R611" i="16"/>
  <c r="M611" i="16"/>
  <c r="R134" i="16"/>
  <c r="M134" i="16"/>
  <c r="R171" i="16"/>
  <c r="M171" i="16"/>
  <c r="R591" i="16"/>
  <c r="M591" i="16"/>
  <c r="R57" i="16"/>
  <c r="M57" i="16"/>
  <c r="R85" i="16"/>
  <c r="M85" i="16"/>
  <c r="R136" i="16"/>
  <c r="M136" i="16"/>
  <c r="R248" i="16"/>
  <c r="M248" i="16"/>
  <c r="R307" i="16"/>
  <c r="M307" i="16"/>
  <c r="R79" i="16"/>
  <c r="M79" i="16"/>
  <c r="R116" i="16"/>
  <c r="M116" i="16"/>
  <c r="R146" i="16"/>
  <c r="M146" i="16"/>
  <c r="R282" i="16"/>
  <c r="M282" i="16"/>
  <c r="R310" i="16"/>
  <c r="M310" i="16"/>
  <c r="R312" i="16"/>
  <c r="M312" i="16"/>
  <c r="R432" i="16"/>
  <c r="M432" i="16"/>
  <c r="R492" i="16"/>
  <c r="M492" i="16"/>
  <c r="R515" i="16"/>
  <c r="M515" i="16"/>
  <c r="R912" i="16"/>
  <c r="M912" i="16"/>
  <c r="R1302" i="16"/>
  <c r="M1302" i="16"/>
  <c r="R47" i="16"/>
  <c r="M47" i="16"/>
  <c r="R292" i="16"/>
  <c r="M292" i="16"/>
  <c r="R406" i="16"/>
  <c r="M406" i="16"/>
  <c r="R586" i="16"/>
  <c r="M586" i="16"/>
  <c r="R759" i="16"/>
  <c r="M759" i="16"/>
  <c r="R89" i="16"/>
  <c r="M89" i="16"/>
  <c r="R151" i="16"/>
  <c r="M151" i="16"/>
  <c r="R233" i="16"/>
  <c r="M233" i="16"/>
  <c r="R262" i="16"/>
  <c r="M262" i="16"/>
  <c r="R408" i="16"/>
  <c r="M408" i="16"/>
  <c r="R505" i="16"/>
  <c r="M505" i="16"/>
  <c r="R603" i="16"/>
  <c r="M603" i="16"/>
  <c r="R937" i="16"/>
  <c r="M937" i="16"/>
  <c r="R126" i="16"/>
  <c r="M126" i="16"/>
  <c r="R165" i="16"/>
  <c r="M165" i="16"/>
  <c r="R231" i="16"/>
  <c r="M231" i="16"/>
  <c r="R337" i="16"/>
  <c r="M337" i="16"/>
  <c r="R422" i="16"/>
  <c r="M422" i="16"/>
  <c r="R430" i="16"/>
  <c r="M430" i="16"/>
  <c r="R439" i="16"/>
  <c r="M439" i="16"/>
  <c r="R457" i="16"/>
  <c r="M457" i="16"/>
  <c r="R463" i="16"/>
  <c r="M463" i="16"/>
  <c r="R97" i="16"/>
  <c r="M97" i="16"/>
  <c r="R106" i="16"/>
  <c r="M106" i="16"/>
  <c r="R167" i="16"/>
  <c r="M167" i="16"/>
  <c r="R190" i="16"/>
  <c r="M190" i="16"/>
  <c r="R208" i="16"/>
  <c r="M208" i="16"/>
  <c r="R249" i="16"/>
  <c r="M249" i="16"/>
  <c r="R321" i="16"/>
  <c r="M321" i="16"/>
  <c r="R375" i="16"/>
  <c r="M375" i="16"/>
  <c r="R419" i="16"/>
  <c r="M419" i="16"/>
  <c r="R459" i="16"/>
  <c r="M459" i="16"/>
  <c r="R607" i="16"/>
  <c r="M607" i="16"/>
  <c r="R698" i="16"/>
  <c r="M698" i="16"/>
  <c r="R731" i="16"/>
  <c r="M731" i="16"/>
  <c r="R1084" i="16"/>
  <c r="M1084" i="16"/>
  <c r="R3" i="16"/>
  <c r="M3" i="16"/>
  <c r="R128" i="16"/>
  <c r="M128" i="16"/>
  <c r="R147" i="16"/>
  <c r="M147" i="16"/>
  <c r="R184" i="16"/>
  <c r="M184" i="16"/>
  <c r="R258" i="16"/>
  <c r="M258" i="16"/>
  <c r="R270" i="16"/>
  <c r="M270" i="16"/>
  <c r="R277" i="16"/>
  <c r="M277" i="16"/>
  <c r="R486" i="16"/>
  <c r="M486" i="16"/>
  <c r="R69" i="16"/>
  <c r="M69" i="16"/>
  <c r="R168" i="16"/>
  <c r="M168" i="16"/>
  <c r="R176" i="16"/>
  <c r="M176" i="16"/>
  <c r="R237" i="16"/>
  <c r="M237" i="16"/>
  <c r="R261" i="16"/>
  <c r="M261" i="16"/>
  <c r="R263" i="16"/>
  <c r="M263" i="16"/>
  <c r="R368" i="16"/>
  <c r="M368" i="16"/>
  <c r="R388" i="16"/>
  <c r="M388" i="16"/>
  <c r="R421" i="16"/>
  <c r="M421" i="16"/>
  <c r="R573" i="16"/>
  <c r="M573" i="16"/>
  <c r="R623" i="16"/>
  <c r="M623" i="16"/>
  <c r="R630" i="16"/>
  <c r="M630" i="16"/>
  <c r="R696" i="16"/>
  <c r="M696" i="16"/>
  <c r="R15" i="16"/>
  <c r="M15" i="16"/>
  <c r="R188" i="16"/>
  <c r="M188" i="16"/>
  <c r="R296" i="16"/>
  <c r="M296" i="16"/>
  <c r="R359" i="16"/>
  <c r="M359" i="16"/>
  <c r="R447" i="16"/>
  <c r="M447" i="16"/>
  <c r="R470" i="16"/>
  <c r="M470" i="16"/>
  <c r="R569" i="16"/>
  <c r="M569" i="16"/>
  <c r="R641" i="16"/>
  <c r="M641" i="16"/>
  <c r="R4" i="16"/>
  <c r="M4" i="16"/>
  <c r="R243" i="16"/>
  <c r="M243" i="16"/>
  <c r="R288" i="16"/>
  <c r="M288" i="16"/>
  <c r="R25" i="16"/>
  <c r="M25" i="16"/>
  <c r="R223" i="16"/>
  <c r="M223" i="16"/>
  <c r="R255" i="16"/>
  <c r="M255" i="16"/>
  <c r="R314" i="16"/>
  <c r="M314" i="16"/>
  <c r="R323" i="16"/>
  <c r="M323" i="16"/>
  <c r="R75" i="16"/>
  <c r="M75" i="16"/>
  <c r="R198" i="16"/>
  <c r="M198" i="16"/>
  <c r="R227" i="16"/>
  <c r="M227" i="16"/>
  <c r="R349" i="16"/>
  <c r="M349" i="16"/>
  <c r="R424" i="16"/>
  <c r="M424" i="16"/>
  <c r="R497" i="16"/>
  <c r="M497" i="16"/>
  <c r="R38" i="16"/>
  <c r="M38" i="16"/>
  <c r="R72" i="16"/>
  <c r="M72" i="16"/>
  <c r="R172" i="16"/>
  <c r="M172" i="16"/>
  <c r="R195" i="16"/>
  <c r="M195" i="16"/>
  <c r="R200" i="16"/>
  <c r="M200" i="16"/>
  <c r="R280" i="16"/>
  <c r="M280" i="16"/>
  <c r="R365" i="16"/>
  <c r="M365" i="16"/>
  <c r="R758" i="16"/>
  <c r="M758" i="16"/>
  <c r="R822" i="16"/>
  <c r="M822" i="16"/>
  <c r="R29" i="16"/>
  <c r="M29" i="16"/>
  <c r="R108" i="16"/>
  <c r="M108" i="16"/>
  <c r="R119" i="16"/>
  <c r="M119" i="16"/>
  <c r="R253" i="16"/>
  <c r="M253" i="16"/>
  <c r="R276" i="16"/>
  <c r="M276" i="16"/>
  <c r="R284" i="16"/>
  <c r="M284" i="16"/>
  <c r="R444" i="16"/>
  <c r="M444" i="16"/>
  <c r="R629" i="16"/>
  <c r="M629" i="16"/>
  <c r="R76" i="16"/>
  <c r="M76" i="16"/>
  <c r="R170" i="16"/>
  <c r="M170" i="16"/>
  <c r="R369" i="16"/>
  <c r="M369" i="16"/>
  <c r="R392" i="16"/>
  <c r="M392" i="16"/>
  <c r="R602" i="16"/>
  <c r="M602" i="16"/>
  <c r="R608" i="16"/>
  <c r="M608" i="16"/>
  <c r="R625" i="16"/>
  <c r="M625" i="16"/>
  <c r="R650" i="16"/>
  <c r="M650" i="16"/>
  <c r="R5" i="16"/>
  <c r="M5" i="16"/>
  <c r="R290" i="16"/>
  <c r="M290" i="16"/>
  <c r="R376" i="16"/>
  <c r="M376" i="16"/>
  <c r="R387" i="16"/>
  <c r="M387" i="16"/>
  <c r="R413" i="16"/>
  <c r="M413" i="16"/>
  <c r="R513" i="16"/>
  <c r="M513" i="16"/>
  <c r="R548" i="16"/>
  <c r="M548" i="16"/>
  <c r="R593" i="16"/>
  <c r="M593" i="16"/>
  <c r="R809" i="16"/>
  <c r="M809" i="16"/>
  <c r="R1028" i="16"/>
  <c r="M1028" i="16"/>
  <c r="R63" i="16"/>
  <c r="M63" i="16"/>
  <c r="R215" i="16"/>
  <c r="M215" i="16"/>
  <c r="R304" i="16"/>
  <c r="M304" i="16"/>
  <c r="R454" i="16"/>
  <c r="M454" i="16"/>
  <c r="R606" i="16"/>
  <c r="M606" i="16"/>
  <c r="R870" i="16"/>
  <c r="M870" i="16"/>
  <c r="R31" i="16"/>
  <c r="M31" i="16"/>
  <c r="R45" i="16"/>
  <c r="M45" i="16"/>
  <c r="R50" i="16"/>
  <c r="M50" i="16"/>
  <c r="R88" i="16"/>
  <c r="M88" i="16"/>
  <c r="R132" i="16"/>
  <c r="M132" i="16"/>
  <c r="R204" i="16"/>
  <c r="M204" i="16"/>
  <c r="R322" i="16"/>
  <c r="M322" i="16"/>
  <c r="R325" i="16"/>
  <c r="M325" i="16"/>
  <c r="R367" i="16"/>
  <c r="M367" i="16"/>
  <c r="R480" i="16"/>
  <c r="M480" i="16"/>
  <c r="R575" i="16"/>
  <c r="M575" i="16"/>
  <c r="R14" i="16"/>
  <c r="M14" i="16"/>
  <c r="R34" i="16"/>
  <c r="M34" i="16"/>
  <c r="R95" i="16"/>
  <c r="M95" i="16"/>
  <c r="R124" i="16"/>
  <c r="M124" i="16"/>
  <c r="R183" i="16"/>
  <c r="M183" i="16"/>
  <c r="R203" i="16"/>
  <c r="M203" i="16"/>
  <c r="R342" i="16"/>
  <c r="M342" i="16"/>
  <c r="R354" i="16"/>
  <c r="M354" i="16"/>
  <c r="R371" i="16"/>
  <c r="M371" i="16"/>
  <c r="R372" i="16"/>
  <c r="M372" i="16"/>
  <c r="R474" i="16"/>
  <c r="M474" i="16"/>
  <c r="R672" i="16"/>
  <c r="M672" i="16"/>
  <c r="R814" i="16"/>
  <c r="M814" i="16"/>
  <c r="R815" i="16"/>
  <c r="M815" i="16"/>
  <c r="R48" i="16"/>
  <c r="M48" i="16"/>
  <c r="R241" i="16"/>
  <c r="M241" i="16"/>
  <c r="R409" i="16"/>
  <c r="M409" i="16"/>
  <c r="R410" i="16"/>
  <c r="M410" i="16"/>
  <c r="R476" i="16"/>
  <c r="M476" i="16"/>
  <c r="R524" i="16"/>
  <c r="M524" i="16"/>
  <c r="R562" i="16"/>
  <c r="M562" i="16"/>
  <c r="R587" i="16"/>
  <c r="M587" i="16"/>
  <c r="R742" i="16"/>
  <c r="M742" i="16"/>
  <c r="R80" i="16"/>
  <c r="M80" i="16"/>
  <c r="R127" i="16"/>
  <c r="M127" i="16"/>
  <c r="R166" i="16"/>
  <c r="M166" i="16"/>
  <c r="R187" i="16"/>
  <c r="M187" i="16"/>
  <c r="R224" i="16"/>
  <c r="M224" i="16"/>
  <c r="R311" i="16"/>
  <c r="M311" i="16"/>
  <c r="R533" i="16"/>
  <c r="M533" i="16"/>
  <c r="R978" i="16"/>
  <c r="M978" i="16"/>
  <c r="R66" i="16"/>
  <c r="M66" i="16"/>
  <c r="R221" i="16"/>
  <c r="M221" i="16"/>
  <c r="R341" i="16"/>
  <c r="M341" i="16"/>
  <c r="R472" i="16"/>
  <c r="M472" i="16"/>
  <c r="R531" i="16"/>
  <c r="M531" i="16"/>
  <c r="R576" i="16"/>
  <c r="M576" i="16"/>
  <c r="R610" i="16"/>
  <c r="M610" i="16"/>
  <c r="R748" i="16"/>
  <c r="M748" i="16"/>
  <c r="R1010" i="16"/>
  <c r="M1010" i="16"/>
  <c r="R36" i="16"/>
  <c r="M36" i="16"/>
  <c r="R46" i="16"/>
  <c r="M46" i="16"/>
  <c r="R84" i="16"/>
  <c r="M84" i="16"/>
  <c r="R305" i="16"/>
  <c r="M305" i="16"/>
  <c r="R460" i="16"/>
  <c r="M460" i="16"/>
  <c r="R543" i="16"/>
  <c r="M543" i="16"/>
  <c r="R612" i="16"/>
  <c r="M612" i="16"/>
  <c r="R627" i="16"/>
  <c r="M627" i="16"/>
  <c r="R642" i="16"/>
  <c r="M642" i="16"/>
  <c r="R1027" i="16"/>
  <c r="M1027" i="16"/>
  <c r="R115" i="16"/>
  <c r="M115" i="16"/>
  <c r="R155" i="16"/>
  <c r="M155" i="16"/>
  <c r="R235" i="16"/>
  <c r="M235" i="16"/>
  <c r="R315" i="16"/>
  <c r="M315" i="16"/>
  <c r="R437" i="16"/>
  <c r="M437" i="16"/>
  <c r="R27" i="16"/>
  <c r="M27" i="16"/>
  <c r="R279" i="16"/>
  <c r="M279" i="16"/>
  <c r="R309" i="16"/>
  <c r="M309" i="16"/>
  <c r="R319" i="16"/>
  <c r="M319" i="16"/>
  <c r="R340" i="16"/>
  <c r="M340" i="16"/>
  <c r="R378" i="16"/>
  <c r="M378" i="16"/>
  <c r="R396" i="16"/>
  <c r="M396" i="16"/>
  <c r="R491" i="16"/>
  <c r="M491" i="16"/>
  <c r="R527" i="16"/>
  <c r="M527" i="16"/>
  <c r="R568" i="16"/>
  <c r="M568" i="16"/>
  <c r="R579" i="16"/>
  <c r="M579" i="16"/>
  <c r="R599" i="16"/>
  <c r="M599" i="16"/>
  <c r="R601" i="16"/>
  <c r="M601" i="16"/>
  <c r="R668" i="16"/>
  <c r="M668" i="16"/>
  <c r="R328" i="16"/>
  <c r="M328" i="16"/>
  <c r="R361" i="16"/>
  <c r="M361" i="16"/>
  <c r="R415" i="16"/>
  <c r="M415" i="16"/>
  <c r="R416" i="16"/>
  <c r="M416" i="16"/>
  <c r="R429" i="16"/>
  <c r="M429" i="16"/>
  <c r="R596" i="16"/>
  <c r="M596" i="16"/>
  <c r="R728" i="16"/>
  <c r="M728" i="16"/>
  <c r="R893" i="16"/>
  <c r="M893" i="16"/>
  <c r="R71" i="16"/>
  <c r="M71" i="16"/>
  <c r="R257" i="16"/>
  <c r="M257" i="16"/>
  <c r="R265" i="16"/>
  <c r="M265" i="16"/>
  <c r="R318" i="16"/>
  <c r="M318" i="16"/>
  <c r="R382" i="16"/>
  <c r="M382" i="16"/>
  <c r="R618" i="16"/>
  <c r="M618" i="16"/>
  <c r="R645" i="16"/>
  <c r="M645" i="16"/>
  <c r="R906" i="16"/>
  <c r="M906" i="16"/>
  <c r="R438" i="16"/>
  <c r="M438" i="16"/>
  <c r="R446" i="16"/>
  <c r="M446" i="16"/>
  <c r="R604" i="16"/>
  <c r="M604" i="16"/>
  <c r="R634" i="16"/>
  <c r="M634" i="16"/>
  <c r="R651" i="16"/>
  <c r="M651" i="16"/>
  <c r="R678" i="16"/>
  <c r="M678" i="16"/>
  <c r="R735" i="16"/>
  <c r="M735" i="16"/>
  <c r="R749" i="16"/>
  <c r="M749" i="16"/>
  <c r="R145" i="16"/>
  <c r="M145" i="16"/>
  <c r="R186" i="16"/>
  <c r="M186" i="16"/>
  <c r="R212" i="16"/>
  <c r="M212" i="16"/>
  <c r="R246" i="16"/>
  <c r="M246" i="16"/>
  <c r="R285" i="16"/>
  <c r="M285" i="16"/>
  <c r="R362" i="16"/>
  <c r="M362" i="16"/>
  <c r="R379" i="16"/>
  <c r="M379" i="16"/>
  <c r="R390" i="16"/>
  <c r="M390" i="16"/>
  <c r="R427" i="16"/>
  <c r="M427" i="16"/>
  <c r="R528" i="16"/>
  <c r="M528" i="16"/>
  <c r="R534" i="16"/>
  <c r="M534" i="16"/>
  <c r="R597" i="16"/>
  <c r="M597" i="16"/>
  <c r="R644" i="16"/>
  <c r="M644" i="16"/>
  <c r="R808" i="16"/>
  <c r="M808" i="16"/>
  <c r="R67" i="16"/>
  <c r="M67" i="16"/>
  <c r="R73" i="16"/>
  <c r="M73" i="16"/>
  <c r="R111" i="16"/>
  <c r="M111" i="16"/>
  <c r="R129" i="16"/>
  <c r="M129" i="16"/>
  <c r="R207" i="16"/>
  <c r="M207" i="16"/>
  <c r="R338" i="16"/>
  <c r="M338" i="16"/>
  <c r="R347" i="16"/>
  <c r="M347" i="16"/>
  <c r="R355" i="16"/>
  <c r="M355" i="16"/>
  <c r="R436" i="16"/>
  <c r="M436" i="16"/>
  <c r="R465" i="16"/>
  <c r="M465" i="16"/>
  <c r="R511" i="16"/>
  <c r="M511" i="16"/>
  <c r="R628" i="16"/>
  <c r="M628" i="16"/>
  <c r="R723" i="16"/>
  <c r="M723" i="16"/>
  <c r="R23" i="16"/>
  <c r="M23" i="16"/>
  <c r="R41" i="16"/>
  <c r="M41" i="16"/>
  <c r="R43" i="16"/>
  <c r="M43" i="16"/>
  <c r="R157" i="16"/>
  <c r="M157" i="16"/>
  <c r="R158" i="16"/>
  <c r="M158" i="16"/>
  <c r="R256" i="16"/>
  <c r="M256" i="16"/>
  <c r="R417" i="16"/>
  <c r="M417" i="16"/>
  <c r="R501" i="16"/>
  <c r="M501" i="16"/>
  <c r="R588" i="16"/>
  <c r="M588" i="16"/>
  <c r="R595" i="16"/>
  <c r="M595" i="16"/>
  <c r="R681" i="16"/>
  <c r="M681" i="16"/>
  <c r="R1034" i="16"/>
  <c r="M1034" i="16"/>
  <c r="R10" i="16"/>
  <c r="M10" i="16"/>
  <c r="R149" i="16"/>
  <c r="M149" i="16"/>
  <c r="R197" i="16"/>
  <c r="M197" i="16"/>
  <c r="R333" i="16"/>
  <c r="M333" i="16"/>
  <c r="R398" i="16"/>
  <c r="M398" i="16"/>
  <c r="R399" i="16"/>
  <c r="M399" i="16"/>
  <c r="R500" i="16"/>
  <c r="M500" i="16"/>
  <c r="R506" i="16"/>
  <c r="M506" i="16"/>
  <c r="R546" i="16"/>
  <c r="M546" i="16"/>
  <c r="R643" i="16"/>
  <c r="M643" i="16"/>
  <c r="R653" i="16"/>
  <c r="M653" i="16"/>
  <c r="R757" i="16"/>
  <c r="M757" i="16"/>
  <c r="R1159" i="16"/>
  <c r="M1159" i="16"/>
  <c r="R1187" i="16"/>
  <c r="M1187" i="16"/>
  <c r="R20" i="16"/>
  <c r="M20" i="16"/>
  <c r="R131" i="16"/>
  <c r="M131" i="16"/>
  <c r="R153" i="16"/>
  <c r="M153" i="16"/>
  <c r="R154" i="16"/>
  <c r="M154" i="16"/>
  <c r="R182" i="16"/>
  <c r="M182" i="16"/>
  <c r="R245" i="16"/>
  <c r="M245" i="16"/>
  <c r="R269" i="16"/>
  <c r="M269" i="16"/>
  <c r="R273" i="16"/>
  <c r="M273" i="16"/>
  <c r="R293" i="16"/>
  <c r="M293" i="16"/>
  <c r="R313" i="16"/>
  <c r="M313" i="16"/>
  <c r="R329" i="16"/>
  <c r="M329" i="16"/>
  <c r="R380" i="16"/>
  <c r="M380" i="16"/>
  <c r="R414" i="16"/>
  <c r="M414" i="16"/>
  <c r="R582" i="16"/>
  <c r="M582" i="16"/>
  <c r="R615" i="16"/>
  <c r="M615" i="16"/>
  <c r="R624" i="16"/>
  <c r="M624" i="16"/>
  <c r="R687" i="16"/>
  <c r="M687" i="16"/>
  <c r="R986" i="16"/>
  <c r="M986" i="16"/>
  <c r="R16" i="16"/>
  <c r="M16" i="16"/>
  <c r="R91" i="16"/>
  <c r="M91" i="16"/>
  <c r="R93" i="16"/>
  <c r="M93" i="16"/>
  <c r="R94" i="16"/>
  <c r="M94" i="16"/>
  <c r="R102" i="16"/>
  <c r="M102" i="16"/>
  <c r="R229" i="16"/>
  <c r="M229" i="16"/>
  <c r="R232" i="16"/>
  <c r="M232" i="16"/>
  <c r="R242" i="16"/>
  <c r="M242" i="16"/>
  <c r="R287" i="16"/>
  <c r="M287" i="16"/>
  <c r="R339" i="16"/>
  <c r="M339" i="16"/>
  <c r="R345" i="16"/>
  <c r="M345" i="16"/>
  <c r="R426" i="16"/>
  <c r="M426" i="16"/>
  <c r="R456" i="16"/>
  <c r="M456" i="16"/>
  <c r="R475" i="16"/>
  <c r="M475" i="16"/>
  <c r="R490" i="16"/>
  <c r="M490" i="16"/>
  <c r="R502" i="16"/>
  <c r="M502" i="16"/>
  <c r="R632" i="16"/>
  <c r="M632" i="16"/>
  <c r="R722" i="16"/>
  <c r="M722" i="16"/>
  <c r="R37" i="16"/>
  <c r="M37" i="16"/>
  <c r="R159" i="16"/>
  <c r="M159" i="16"/>
  <c r="R217" i="16"/>
  <c r="M217" i="16"/>
  <c r="R278" i="16"/>
  <c r="M278" i="16"/>
  <c r="R286" i="16"/>
  <c r="M286" i="16"/>
  <c r="R306" i="16"/>
  <c r="M306" i="16"/>
  <c r="R330" i="16"/>
  <c r="M330" i="16"/>
  <c r="R383" i="16"/>
  <c r="M383" i="16"/>
  <c r="R418" i="16"/>
  <c r="M418" i="16"/>
  <c r="R467" i="16"/>
  <c r="M467" i="16"/>
  <c r="R483" i="16"/>
  <c r="M483" i="16"/>
  <c r="R518" i="16"/>
  <c r="M518" i="16"/>
  <c r="R620" i="16"/>
  <c r="M620" i="16"/>
  <c r="R718" i="16"/>
  <c r="M718" i="16"/>
  <c r="R844" i="16"/>
  <c r="M844" i="16"/>
  <c r="R107" i="16"/>
  <c r="M107" i="16"/>
  <c r="R181" i="16"/>
  <c r="M181" i="16"/>
  <c r="R317" i="16"/>
  <c r="M317" i="16"/>
  <c r="R350" i="16"/>
  <c r="M350" i="16"/>
  <c r="R495" i="16"/>
  <c r="M495" i="16"/>
  <c r="R638" i="16"/>
  <c r="M638" i="16"/>
  <c r="R639" i="16"/>
  <c r="M639" i="16"/>
  <c r="R649" i="16"/>
  <c r="M649" i="16"/>
  <c r="R693" i="16"/>
  <c r="M693" i="16"/>
  <c r="R785" i="16"/>
  <c r="M785" i="16"/>
  <c r="R90" i="16"/>
  <c r="M90" i="16"/>
  <c r="R92" i="16"/>
  <c r="M92" i="16"/>
  <c r="R135" i="16"/>
  <c r="M135" i="16"/>
  <c r="R142" i="16"/>
  <c r="M142" i="16"/>
  <c r="R247" i="16"/>
  <c r="M247" i="16"/>
  <c r="R331" i="16"/>
  <c r="M331" i="16"/>
  <c r="R332" i="16"/>
  <c r="M332" i="16"/>
  <c r="R404" i="16"/>
  <c r="M404" i="16"/>
  <c r="R412" i="16"/>
  <c r="M412" i="16"/>
  <c r="R458" i="16"/>
  <c r="M458" i="16"/>
  <c r="R526" i="16"/>
  <c r="M526" i="16"/>
  <c r="R609" i="16"/>
  <c r="M609" i="16"/>
  <c r="R860" i="16"/>
  <c r="M860" i="16"/>
  <c r="R877" i="16"/>
  <c r="M877" i="16"/>
  <c r="R1219" i="16"/>
  <c r="M1219" i="16"/>
  <c r="R104" i="16"/>
  <c r="M104" i="16"/>
  <c r="R114" i="16"/>
  <c r="M114" i="16"/>
  <c r="R120" i="16"/>
  <c r="M120" i="16"/>
  <c r="R150" i="16"/>
  <c r="M150" i="16"/>
  <c r="R189" i="16"/>
  <c r="M189" i="16"/>
  <c r="R374" i="16"/>
  <c r="M374" i="16"/>
  <c r="R401" i="16"/>
  <c r="M401" i="16"/>
  <c r="R433" i="16"/>
  <c r="M433" i="16"/>
  <c r="R487" i="16"/>
  <c r="M487" i="16"/>
  <c r="R503" i="16"/>
  <c r="M503" i="16"/>
  <c r="R516" i="16"/>
  <c r="M516" i="16"/>
  <c r="R631" i="16"/>
  <c r="M631" i="16"/>
  <c r="R941" i="16"/>
  <c r="M941" i="16"/>
  <c r="R30" i="16"/>
  <c r="M30" i="16"/>
  <c r="R77" i="16"/>
  <c r="M77" i="16"/>
  <c r="R130" i="16"/>
  <c r="M130" i="16"/>
  <c r="R160" i="16"/>
  <c r="M160" i="16"/>
  <c r="R194" i="16"/>
  <c r="M194" i="16"/>
  <c r="R211" i="16"/>
  <c r="M211" i="16"/>
  <c r="R225" i="16"/>
  <c r="M225" i="16"/>
  <c r="R226" i="16"/>
  <c r="M226" i="16"/>
  <c r="R250" i="16"/>
  <c r="M250" i="16"/>
  <c r="R267" i="16"/>
  <c r="M267" i="16"/>
  <c r="R343" i="16"/>
  <c r="M343" i="16"/>
  <c r="R353" i="16"/>
  <c r="M353" i="16"/>
  <c r="R360" i="16"/>
  <c r="M360" i="16"/>
  <c r="R366" i="16"/>
  <c r="M366" i="16"/>
  <c r="R411" i="16"/>
  <c r="M411" i="16"/>
  <c r="R482" i="16"/>
  <c r="M482" i="16"/>
  <c r="R558" i="16"/>
  <c r="M558" i="16"/>
  <c r="R617" i="16"/>
  <c r="M617" i="16"/>
  <c r="R635" i="16"/>
  <c r="M635" i="16"/>
  <c r="R831" i="16"/>
  <c r="M831" i="16"/>
  <c r="R858" i="16"/>
  <c r="M858" i="16"/>
  <c r="R6" i="16"/>
  <c r="M6" i="16"/>
  <c r="R12" i="16"/>
  <c r="M12" i="16"/>
  <c r="R78" i="16"/>
  <c r="M78" i="16"/>
  <c r="R220" i="16"/>
  <c r="M220" i="16"/>
  <c r="R252" i="16"/>
  <c r="M252" i="16"/>
  <c r="R264" i="16"/>
  <c r="M264" i="16"/>
  <c r="R302" i="16"/>
  <c r="M302" i="16"/>
  <c r="R358" i="16"/>
  <c r="M358" i="16"/>
  <c r="R363" i="16"/>
  <c r="M363" i="16"/>
  <c r="R405" i="16"/>
  <c r="M405" i="16"/>
  <c r="R450" i="16"/>
  <c r="M450" i="16"/>
  <c r="R477" i="16"/>
  <c r="M477" i="16"/>
  <c r="R557" i="16"/>
  <c r="M557" i="16"/>
  <c r="R646" i="16"/>
  <c r="M646" i="16"/>
  <c r="R771" i="16"/>
  <c r="M771" i="16"/>
  <c r="R940" i="16"/>
  <c r="M940" i="16"/>
  <c r="R1113" i="16"/>
  <c r="M1113" i="16"/>
  <c r="R13" i="16"/>
  <c r="M13" i="16"/>
  <c r="R96" i="16"/>
  <c r="M96" i="16"/>
  <c r="R179" i="16"/>
  <c r="M179" i="16"/>
  <c r="R201" i="16"/>
  <c r="M201" i="16"/>
  <c r="R210" i="16"/>
  <c r="M210" i="16"/>
  <c r="R254" i="16"/>
  <c r="M254" i="16"/>
  <c r="R268" i="16"/>
  <c r="M268" i="16"/>
  <c r="R348" i="16"/>
  <c r="M348" i="16"/>
  <c r="R384" i="16"/>
  <c r="M384" i="16"/>
  <c r="R577" i="16"/>
  <c r="M577" i="16"/>
  <c r="R605" i="16"/>
  <c r="M605" i="16"/>
  <c r="R613" i="16"/>
  <c r="M613" i="16"/>
  <c r="R614" i="16"/>
  <c r="M614" i="16"/>
  <c r="R633" i="16"/>
  <c r="M633" i="16"/>
  <c r="R647" i="16"/>
  <c r="M647" i="16"/>
  <c r="R683" i="16"/>
  <c r="M683" i="16"/>
  <c r="R713" i="16"/>
  <c r="M713" i="16"/>
  <c r="R824" i="16"/>
  <c r="M824" i="16"/>
  <c r="R878" i="16"/>
  <c r="M878" i="16"/>
  <c r="R1092" i="16"/>
  <c r="M1092" i="16"/>
  <c r="P137" i="16"/>
  <c r="P532" i="16"/>
  <c r="P512" i="16"/>
  <c r="P539" i="16"/>
  <c r="P567" i="16"/>
  <c r="P566" i="16"/>
  <c r="P541" i="16"/>
  <c r="P537" i="16"/>
  <c r="P74" i="16"/>
  <c r="P206" i="16"/>
  <c r="P180" i="16"/>
  <c r="P514" i="16"/>
  <c r="P807" i="16"/>
  <c r="P538" i="16"/>
  <c r="P484" i="16"/>
  <c r="P19" i="16"/>
  <c r="P110" i="16"/>
  <c r="P21" i="16"/>
  <c r="P551" i="16"/>
  <c r="P559" i="16"/>
  <c r="P549" i="16"/>
  <c r="P346" i="16"/>
  <c r="P452" i="16"/>
  <c r="P561" i="16"/>
  <c r="P473" i="16"/>
  <c r="P498" i="16"/>
  <c r="P461" i="16"/>
  <c r="P99" i="16"/>
  <c r="P554" i="16"/>
  <c r="P489" i="16"/>
  <c r="P464" i="16"/>
  <c r="P471" i="16"/>
  <c r="P174" i="16"/>
  <c r="P451" i="16"/>
  <c r="P163" i="16"/>
  <c r="P547" i="16"/>
  <c r="P544" i="16"/>
  <c r="P123" i="16"/>
  <c r="P395" i="16"/>
  <c r="P28" i="16"/>
  <c r="P550" i="16"/>
  <c r="P525" i="16"/>
  <c r="P496" i="16"/>
  <c r="P553" i="16"/>
  <c r="P555" i="16"/>
  <c r="P441" i="16"/>
  <c r="P552" i="16"/>
  <c r="P352" i="16"/>
  <c r="P479" i="16"/>
  <c r="P556" i="16"/>
  <c r="P61" i="16"/>
  <c r="P83" i="16"/>
  <c r="P40" i="16"/>
  <c r="P622" i="16"/>
  <c r="P297" i="16"/>
  <c r="P192" i="16"/>
  <c r="P291" i="16"/>
  <c r="P585" i="16"/>
  <c r="P540" i="16"/>
  <c r="P572" i="16"/>
  <c r="P571" i="16"/>
  <c r="P466" i="16"/>
  <c r="P400" i="16"/>
  <c r="P336" i="16"/>
  <c r="P11" i="16"/>
  <c r="P1213" i="16"/>
  <c r="P898" i="16"/>
  <c r="P930" i="16"/>
  <c r="P766" i="16"/>
  <c r="P1121" i="16"/>
  <c r="P845" i="16"/>
  <c r="P789" i="16"/>
  <c r="P945" i="16"/>
  <c r="P835" i="16"/>
  <c r="P828" i="16"/>
  <c r="P1120" i="16"/>
  <c r="P952" i="16"/>
  <c r="P925" i="16"/>
  <c r="P926" i="16"/>
  <c r="P724" i="16"/>
  <c r="P1237" i="16"/>
  <c r="P838" i="16"/>
  <c r="P1068" i="16"/>
  <c r="P868" i="16"/>
  <c r="P1091" i="16"/>
  <c r="P782" i="16"/>
  <c r="P690" i="16"/>
  <c r="P837" i="16"/>
  <c r="P1241" i="16"/>
  <c r="P850" i="16"/>
  <c r="P1136" i="16"/>
  <c r="P942" i="16"/>
  <c r="P745" i="16"/>
  <c r="P1177" i="16"/>
  <c r="P1031" i="16"/>
  <c r="P865" i="16"/>
  <c r="P1165" i="16"/>
  <c r="P827" i="16"/>
  <c r="P847" i="16"/>
  <c r="P1125" i="16"/>
  <c r="P1175" i="16"/>
  <c r="P1096" i="16"/>
  <c r="P915" i="16"/>
  <c r="P849" i="16"/>
  <c r="P810" i="16"/>
  <c r="P1100" i="16"/>
  <c r="P1298" i="16"/>
  <c r="P841" i="16"/>
  <c r="P933" i="16"/>
  <c r="P1209" i="16"/>
  <c r="P932" i="16"/>
  <c r="P1126" i="16"/>
  <c r="P981" i="16"/>
  <c r="P866" i="16"/>
  <c r="P1077" i="16"/>
  <c r="P1185" i="16"/>
  <c r="P751" i="16"/>
  <c r="P994" i="16"/>
  <c r="P761" i="16"/>
  <c r="P943" i="16"/>
  <c r="P903" i="16"/>
  <c r="P854" i="16"/>
  <c r="P1014" i="16"/>
  <c r="P826" i="16"/>
  <c r="P1296" i="16"/>
  <c r="P1167" i="16"/>
  <c r="P1220" i="16"/>
  <c r="P1200" i="16"/>
  <c r="P1262" i="16"/>
  <c r="P1168" i="16"/>
  <c r="P1071" i="16"/>
  <c r="P955" i="16"/>
  <c r="P1261" i="16"/>
  <c r="P875" i="16"/>
  <c r="P819" i="16"/>
  <c r="P931" i="16"/>
  <c r="P1103" i="16"/>
  <c r="P901" i="16"/>
  <c r="P1074" i="16"/>
  <c r="P1133" i="16"/>
  <c r="P1277" i="16"/>
  <c r="P958" i="16"/>
  <c r="P1238" i="16"/>
  <c r="P1193" i="16"/>
  <c r="P871" i="16"/>
  <c r="P1139" i="16"/>
  <c r="P1110" i="16"/>
  <c r="P1145" i="16"/>
  <c r="P1102" i="16"/>
  <c r="P816" i="16"/>
  <c r="P1127" i="16"/>
  <c r="P671" i="16"/>
  <c r="P1122" i="16"/>
  <c r="P1107" i="16"/>
  <c r="P970" i="16"/>
  <c r="P887" i="16"/>
  <c r="P1271" i="16"/>
  <c r="P798" i="16"/>
  <c r="P846" i="16"/>
  <c r="P1270" i="16"/>
  <c r="P990" i="16"/>
  <c r="P834" i="16"/>
  <c r="P640" i="16"/>
  <c r="P1011" i="16"/>
  <c r="P876" i="16"/>
  <c r="P1297" i="16"/>
  <c r="P1154" i="16"/>
  <c r="P980" i="16"/>
  <c r="P951" i="16"/>
  <c r="P1202" i="16"/>
  <c r="P763" i="16"/>
  <c r="P545" i="16"/>
  <c r="P1086" i="16"/>
  <c r="P821" i="16"/>
  <c r="P1024" i="16"/>
  <c r="P1249" i="16"/>
  <c r="P908" i="16"/>
  <c r="P914" i="16"/>
  <c r="P792" i="16"/>
  <c r="P946" i="16"/>
  <c r="P1008" i="16"/>
  <c r="P795" i="16"/>
  <c r="P1181" i="16"/>
  <c r="P1072" i="16"/>
  <c r="P1252" i="16"/>
  <c r="P1218" i="16"/>
  <c r="P1004" i="16"/>
  <c r="P619" i="16"/>
  <c r="P1236" i="16"/>
  <c r="P1075" i="16"/>
  <c r="P692" i="16"/>
  <c r="P874" i="16"/>
  <c r="P1076" i="16"/>
  <c r="P740" i="16"/>
  <c r="P1169" i="16"/>
  <c r="P784" i="16"/>
  <c r="P804" i="16"/>
  <c r="P726" i="16"/>
  <c r="P909" i="16"/>
  <c r="P1222" i="16"/>
  <c r="P1023" i="16"/>
  <c r="P720" i="16"/>
  <c r="P1234" i="16"/>
  <c r="P801" i="16"/>
  <c r="P899" i="16"/>
  <c r="P839" i="16"/>
  <c r="P968" i="16"/>
  <c r="P1286" i="16"/>
  <c r="P864" i="16"/>
  <c r="P1067" i="16"/>
  <c r="P691" i="16"/>
  <c r="P764" i="16"/>
  <c r="P1259" i="16"/>
  <c r="P959" i="16"/>
  <c r="P962" i="16"/>
  <c r="P1244" i="16"/>
  <c r="P1070" i="16"/>
  <c r="P1276" i="16"/>
  <c r="P781" i="16"/>
  <c r="P820" i="16"/>
  <c r="P1007" i="16"/>
  <c r="P1032" i="16"/>
  <c r="P1029" i="16"/>
  <c r="P818" i="16"/>
  <c r="P1266" i="16"/>
  <c r="P976" i="16"/>
  <c r="P1273" i="16"/>
  <c r="P1155" i="16"/>
  <c r="P885" i="16"/>
  <c r="P823" i="16"/>
  <c r="P897" i="16"/>
  <c r="P1026" i="16"/>
  <c r="P1172" i="16"/>
  <c r="P965" i="16"/>
  <c r="P598" i="16"/>
  <c r="P799" i="16"/>
  <c r="P1158" i="16"/>
  <c r="P840" i="16"/>
  <c r="P890" i="16"/>
  <c r="P1250" i="16"/>
  <c r="P1199" i="16"/>
  <c r="P1251" i="16"/>
  <c r="P1138" i="16"/>
  <c r="P1257" i="16"/>
  <c r="P938" i="16"/>
  <c r="P715" i="16"/>
  <c r="P939" i="16"/>
  <c r="P1233" i="16"/>
  <c r="P705" i="16"/>
  <c r="P983" i="16"/>
  <c r="P964" i="16"/>
  <c r="P1099" i="16"/>
  <c r="P738" i="16"/>
  <c r="P1274" i="16"/>
  <c r="P743" i="16"/>
  <c r="P859" i="16"/>
  <c r="P1016" i="16"/>
  <c r="P716" i="16"/>
  <c r="P806" i="16"/>
  <c r="P750" i="16"/>
  <c r="P1254" i="16"/>
  <c r="P948" i="16"/>
  <c r="P1003" i="16"/>
  <c r="P1098" i="16"/>
  <c r="P669" i="16"/>
  <c r="P1104" i="16"/>
  <c r="P1129" i="16"/>
  <c r="P1037" i="16"/>
  <c r="P811" i="16"/>
  <c r="P1192" i="16"/>
  <c r="P1093" i="16"/>
  <c r="P1179" i="16"/>
  <c r="P1115" i="16"/>
  <c r="P832" i="16"/>
  <c r="P1267" i="16"/>
  <c r="P1087" i="16"/>
  <c r="P725" i="16"/>
  <c r="P1212" i="16"/>
  <c r="P853" i="16"/>
  <c r="P1063" i="16"/>
  <c r="P1019" i="16"/>
  <c r="P1050" i="16"/>
  <c r="P1180" i="16"/>
  <c r="P1082" i="16"/>
  <c r="P1229" i="16"/>
  <c r="P999" i="16"/>
  <c r="P894" i="16"/>
  <c r="P1260" i="16"/>
  <c r="P778" i="16"/>
  <c r="P1051" i="16"/>
  <c r="P888" i="16"/>
  <c r="P1088" i="16"/>
  <c r="P989" i="16"/>
  <c r="P817" i="16"/>
  <c r="P1153" i="16"/>
  <c r="P1157" i="16"/>
  <c r="P974" i="16"/>
  <c r="P879" i="16"/>
  <c r="P1278" i="16"/>
  <c r="P882" i="16"/>
  <c r="P904" i="16"/>
  <c r="P1186" i="16"/>
  <c r="P1211" i="16"/>
  <c r="P1230" i="16"/>
  <c r="P656" i="16"/>
  <c r="P1132" i="16"/>
  <c r="P997" i="16"/>
  <c r="P734" i="16"/>
  <c r="P1150" i="16"/>
  <c r="P1048" i="16"/>
  <c r="P863" i="16"/>
  <c r="P1152" i="16"/>
  <c r="P1141" i="16"/>
  <c r="P1171" i="16"/>
  <c r="P995" i="16"/>
  <c r="P1288" i="16"/>
  <c r="P802" i="16"/>
  <c r="P1033" i="16"/>
  <c r="P910" i="16"/>
  <c r="P1300" i="16"/>
  <c r="P1221" i="16"/>
  <c r="P1021" i="16"/>
  <c r="P919" i="16"/>
  <c r="P1128" i="16"/>
  <c r="P1279" i="16"/>
  <c r="P1002" i="16"/>
  <c r="P636" i="16"/>
  <c r="P1190" i="16"/>
  <c r="P1264" i="16"/>
  <c r="P686" i="16"/>
  <c r="P1295" i="16"/>
  <c r="P1134" i="16"/>
  <c r="P867" i="16"/>
  <c r="P230" i="16"/>
  <c r="P1047" i="16"/>
  <c r="P973" i="16"/>
  <c r="P851" i="16"/>
  <c r="P1303" i="16"/>
  <c r="P1291" i="16"/>
  <c r="P1240" i="16"/>
  <c r="P1149" i="16"/>
  <c r="P922" i="16"/>
  <c r="P1069" i="16"/>
  <c r="P971" i="16"/>
  <c r="P1269" i="16"/>
  <c r="P1066" i="16"/>
  <c r="P935" i="16"/>
  <c r="P836" i="16"/>
  <c r="P682" i="16"/>
  <c r="P1293" i="16"/>
  <c r="P928" i="16"/>
  <c r="P1049" i="16"/>
  <c r="P1216" i="16"/>
  <c r="P967" i="16"/>
  <c r="P829" i="16"/>
  <c r="P703" i="16"/>
  <c r="P1198" i="16"/>
  <c r="P1116" i="16"/>
  <c r="P626" i="16"/>
  <c r="P1056" i="16"/>
  <c r="P1020" i="16"/>
  <c r="P913" i="16"/>
  <c r="P1228" i="16"/>
  <c r="P1247" i="16"/>
  <c r="P856" i="16"/>
  <c r="P1268" i="16"/>
  <c r="P1142" i="16"/>
  <c r="P1151" i="16"/>
  <c r="P987" i="16"/>
  <c r="P911" i="16"/>
  <c r="P1083" i="16"/>
  <c r="P929" i="16"/>
  <c r="P1112" i="16"/>
  <c r="P665" i="16"/>
  <c r="P1106" i="16"/>
  <c r="P954" i="16"/>
  <c r="P1131" i="16"/>
  <c r="P783" i="16"/>
  <c r="P1097" i="16"/>
  <c r="P862" i="16"/>
  <c r="P972" i="16"/>
  <c r="P1166" i="16"/>
  <c r="P101" i="16"/>
  <c r="P663" i="16"/>
  <c r="P1248" i="16"/>
  <c r="P1105" i="16"/>
  <c r="P1225" i="16"/>
  <c r="P1299" i="16"/>
  <c r="P988" i="16"/>
  <c r="P779" i="16"/>
  <c r="P1170" i="16"/>
  <c r="P949" i="16"/>
  <c r="P1290" i="16"/>
  <c r="P670" i="16"/>
  <c r="P1111" i="16"/>
  <c r="P787" i="16"/>
  <c r="P1182" i="16"/>
  <c r="P694" i="16"/>
  <c r="P977" i="16"/>
  <c r="P1012" i="16"/>
  <c r="P1135" i="16"/>
  <c r="P1283" i="16"/>
  <c r="P996" i="16"/>
  <c r="P1217" i="16"/>
  <c r="P884" i="16"/>
  <c r="P920" i="16"/>
  <c r="P1301" i="16"/>
  <c r="P1285" i="16"/>
  <c r="P956" i="16"/>
  <c r="P1226" i="16"/>
  <c r="P1183" i="16"/>
  <c r="P774" i="16"/>
  <c r="P1081" i="16"/>
  <c r="P708" i="16"/>
  <c r="P1275" i="16"/>
  <c r="P730" i="16"/>
  <c r="P1041" i="16"/>
  <c r="P1232" i="16"/>
  <c r="P1227" i="16"/>
  <c r="P918" i="16"/>
  <c r="P1089" i="16"/>
  <c r="P1042" i="16"/>
  <c r="P756" i="16"/>
  <c r="P1101" i="16"/>
  <c r="P966" i="16"/>
  <c r="P857" i="16"/>
  <c r="P1009" i="16"/>
  <c r="P721" i="16"/>
  <c r="P1281" i="16"/>
  <c r="P1294" i="16"/>
  <c r="P702" i="16"/>
  <c r="P907" i="16"/>
  <c r="P660" i="16"/>
  <c r="P744" i="16"/>
  <c r="P1108" i="16"/>
  <c r="P1022" i="16"/>
  <c r="P1197" i="16"/>
  <c r="P1191" i="16"/>
  <c r="P87" i="16"/>
  <c r="P1184" i="16"/>
  <c r="P896" i="16"/>
  <c r="P889" i="16"/>
  <c r="P1206" i="16"/>
  <c r="P727" i="16"/>
  <c r="P1282" i="16"/>
  <c r="P1015" i="16"/>
  <c r="P985" i="16"/>
  <c r="P1078" i="16"/>
  <c r="P848" i="16"/>
  <c r="P944" i="16"/>
  <c r="P873" i="16"/>
  <c r="P1005" i="16"/>
  <c r="P1162" i="16"/>
  <c r="P1065" i="16"/>
  <c r="P1189" i="16"/>
  <c r="P1118" i="16"/>
  <c r="P1245" i="16"/>
  <c r="P105" i="16"/>
  <c r="P843" i="16"/>
  <c r="P900" i="16"/>
  <c r="P1287" i="16"/>
  <c r="P797" i="16"/>
  <c r="P982" i="16"/>
  <c r="P1263" i="16"/>
  <c r="P1176" i="16"/>
  <c r="P963" i="16"/>
  <c r="P1196" i="16"/>
  <c r="P739" i="16"/>
  <c r="P916" i="16"/>
  <c r="P1073" i="16"/>
  <c r="P1239" i="16"/>
  <c r="P1284" i="16"/>
  <c r="P1095" i="16"/>
  <c r="P1000" i="16"/>
  <c r="P1114" i="16"/>
  <c r="P689" i="16"/>
  <c r="P791" i="16"/>
  <c r="P1030" i="16"/>
  <c r="P953" i="16"/>
  <c r="P984" i="16"/>
  <c r="P657" i="16"/>
  <c r="P1246" i="16"/>
  <c r="P1079" i="16"/>
  <c r="P1064" i="16"/>
  <c r="P1044" i="16"/>
  <c r="P1280" i="16"/>
  <c r="P1289" i="16"/>
  <c r="P737" i="16"/>
  <c r="P1174" i="16"/>
  <c r="P805" i="16"/>
  <c r="P1045" i="16"/>
  <c r="P917" i="16"/>
  <c r="P957" i="16"/>
  <c r="P1195" i="16"/>
  <c r="P991" i="16"/>
  <c r="P921" i="16"/>
  <c r="P1256" i="16"/>
  <c r="P794" i="16"/>
  <c r="P1143" i="16"/>
  <c r="P701" i="16"/>
  <c r="P59" i="16"/>
  <c r="P1292" i="16"/>
  <c r="P1055" i="16"/>
  <c r="P1148" i="16"/>
  <c r="P768" i="16"/>
  <c r="P1117" i="16"/>
  <c r="P790" i="16"/>
  <c r="P927" i="16"/>
  <c r="P1272" i="16"/>
  <c r="P719" i="16"/>
  <c r="P1054" i="16"/>
  <c r="P1163" i="16"/>
  <c r="P1210" i="16"/>
  <c r="P934" i="16"/>
  <c r="P98" i="16"/>
  <c r="P1017" i="16"/>
  <c r="P752" i="16"/>
  <c r="P961" i="16"/>
  <c r="P880" i="16"/>
  <c r="P1215" i="16"/>
  <c r="P1147" i="16"/>
  <c r="P1243" i="16"/>
  <c r="P1235" i="16"/>
  <c r="P769" i="16"/>
  <c r="P1061" i="16"/>
  <c r="P741" i="16"/>
  <c r="P861" i="16"/>
  <c r="P892" i="16"/>
  <c r="P1130" i="16"/>
  <c r="P1214" i="16"/>
  <c r="P979" i="16"/>
  <c r="P975" i="16"/>
  <c r="P950" i="16"/>
  <c r="P1146" i="16"/>
  <c r="P1205" i="16"/>
  <c r="P1038" i="16"/>
  <c r="P895" i="16"/>
  <c r="P1090" i="16"/>
  <c r="P1053" i="16"/>
  <c r="P1052" i="16"/>
  <c r="P1036" i="16"/>
  <c r="P1080" i="16"/>
  <c r="P1204" i="16"/>
  <c r="P886" i="16"/>
  <c r="P1258" i="16"/>
  <c r="P1006" i="16"/>
  <c r="P1060" i="16"/>
  <c r="P1059" i="16"/>
  <c r="P1094" i="16"/>
  <c r="P688" i="16"/>
  <c r="P812" i="16"/>
  <c r="P902" i="16"/>
  <c r="P936" i="16"/>
  <c r="P786" i="16"/>
  <c r="P869" i="16"/>
  <c r="P1160" i="16"/>
  <c r="P947" i="16"/>
  <c r="P1207" i="16"/>
  <c r="P1137" i="16"/>
  <c r="P881" i="16"/>
  <c r="P1255" i="16"/>
  <c r="P1194" i="16"/>
  <c r="P1224" i="16"/>
  <c r="P800" i="16"/>
  <c r="P1203" i="16"/>
  <c r="P960" i="16"/>
  <c r="P1188" i="16"/>
  <c r="P1109" i="16"/>
  <c r="P993" i="16"/>
  <c r="P714" i="16"/>
  <c r="P1161" i="16"/>
  <c r="P1057" i="16"/>
  <c r="P1144" i="16"/>
  <c r="P969" i="16"/>
  <c r="P655" i="16"/>
  <c r="P830" i="16"/>
  <c r="P60" i="16"/>
  <c r="P1265" i="16"/>
  <c r="P788" i="16"/>
  <c r="P1046" i="16"/>
  <c r="P1025" i="16"/>
  <c r="P1043" i="16"/>
  <c r="P1178" i="16"/>
  <c r="P852" i="16"/>
  <c r="P1001" i="16"/>
  <c r="P1119" i="16"/>
  <c r="P924" i="16"/>
  <c r="P1156" i="16"/>
  <c r="P55" i="16"/>
  <c r="P1013" i="16"/>
  <c r="P1062" i="16"/>
  <c r="P435" i="16"/>
  <c r="P729" i="16"/>
  <c r="P992" i="16"/>
  <c r="P65" i="16"/>
  <c r="P1058" i="16"/>
  <c r="P1035" i="16"/>
  <c r="P855" i="16"/>
  <c r="P1039" i="16"/>
  <c r="P1253" i="16"/>
  <c r="P52" i="16"/>
  <c r="P1018" i="16"/>
  <c r="P998" i="16"/>
  <c r="P1208" i="16"/>
  <c r="P58" i="16"/>
  <c r="P1124" i="16"/>
  <c r="P169" i="16"/>
  <c r="P196" i="16"/>
  <c r="P905" i="16"/>
  <c r="P1040" i="16"/>
  <c r="P1123" i="16"/>
  <c r="P113" i="16"/>
  <c r="P710" i="16"/>
  <c r="P883" i="16"/>
  <c r="P707" i="16"/>
  <c r="P842" i="16"/>
  <c r="P746" i="16"/>
  <c r="P1173" i="16"/>
  <c r="P272" i="16"/>
  <c r="P677" i="16"/>
  <c r="P18" i="16"/>
  <c r="P303" i="16"/>
  <c r="P51" i="16"/>
  <c r="P205" i="16"/>
  <c r="P70" i="16"/>
  <c r="P434" i="16"/>
  <c r="P53" i="16"/>
  <c r="P139" i="16"/>
  <c r="P391" i="16"/>
  <c r="P121" i="16"/>
  <c r="P344" i="16"/>
  <c r="P54" i="16"/>
  <c r="P117" i="16"/>
  <c r="P825" i="16"/>
  <c r="P697" i="16"/>
  <c r="P706" i="16"/>
  <c r="P732" i="16"/>
  <c r="P662" i="16"/>
  <c r="P667" i="16"/>
  <c r="P712" i="16"/>
  <c r="P564" i="16"/>
  <c r="P765" i="16"/>
  <c r="P661" i="16"/>
  <c r="P755" i="16"/>
  <c r="P833" i="16"/>
  <c r="P685" i="16"/>
  <c r="P762" i="16"/>
  <c r="P780" i="16"/>
  <c r="P776" i="16"/>
  <c r="P521" i="16"/>
  <c r="P637" i="16"/>
  <c r="P590" i="16"/>
  <c r="P676" i="16"/>
  <c r="P680" i="16"/>
  <c r="P684" i="16"/>
  <c r="P674" i="16"/>
  <c r="P600" i="16"/>
  <c r="P520" i="16"/>
  <c r="P584" i="16"/>
  <c r="P508" i="16"/>
  <c r="P813" i="16"/>
  <c r="P478" i="16"/>
  <c r="P700" i="16"/>
  <c r="P803" i="16"/>
  <c r="P664" i="16"/>
  <c r="P760" i="16"/>
  <c r="P536" i="16"/>
  <c r="P62" i="16"/>
  <c r="P775" i="16"/>
  <c r="P709" i="16"/>
  <c r="P717" i="16"/>
  <c r="P773" i="16"/>
  <c r="P26" i="16"/>
  <c r="P542" i="16"/>
  <c r="P659" i="16"/>
  <c r="P772" i="16"/>
  <c r="P64" i="16"/>
  <c r="P675" i="16"/>
  <c r="P754" i="16"/>
  <c r="P699" i="16"/>
  <c r="P673" i="16"/>
  <c r="P679" i="16"/>
  <c r="P753" i="16"/>
  <c r="P563" i="16"/>
  <c r="P535" i="16"/>
  <c r="P565" i="16"/>
  <c r="R565" i="16"/>
  <c r="M565" i="16"/>
  <c r="R65" i="16"/>
  <c r="M65" i="16"/>
  <c r="R55" i="16"/>
  <c r="M55" i="16"/>
  <c r="R60" i="16"/>
  <c r="M60" i="16"/>
  <c r="R98" i="16"/>
  <c r="M98" i="16"/>
  <c r="R59" i="16"/>
  <c r="M59" i="16"/>
  <c r="R87" i="16"/>
  <c r="M87" i="16"/>
  <c r="R101" i="16"/>
  <c r="M101" i="16"/>
  <c r="R117" i="16"/>
  <c r="M117" i="16"/>
  <c r="R344" i="16"/>
  <c r="M344" i="16"/>
  <c r="R1253" i="16"/>
  <c r="M1253" i="16"/>
  <c r="R855" i="16"/>
  <c r="M855" i="16"/>
  <c r="R1035" i="16"/>
  <c r="M1035" i="16"/>
  <c r="R729" i="16"/>
  <c r="M729" i="16"/>
  <c r="R1062" i="16"/>
  <c r="M1062" i="16"/>
  <c r="R924" i="16"/>
  <c r="M924" i="16"/>
  <c r="R1001" i="16"/>
  <c r="M1001" i="16"/>
  <c r="R1178" i="16"/>
  <c r="M1178" i="16"/>
  <c r="R1025" i="16"/>
  <c r="M1025" i="16"/>
  <c r="R788" i="16"/>
  <c r="M788" i="16"/>
  <c r="R655" i="16"/>
  <c r="M655" i="16"/>
  <c r="R1144" i="16"/>
  <c r="M1144" i="16"/>
  <c r="R1161" i="16"/>
  <c r="M1161" i="16"/>
  <c r="R993" i="16"/>
  <c r="M993" i="16"/>
  <c r="R1188" i="16"/>
  <c r="M1188" i="16"/>
  <c r="R1203" i="16"/>
  <c r="M1203" i="16"/>
  <c r="R1224" i="16"/>
  <c r="M1224" i="16"/>
  <c r="R1255" i="16"/>
  <c r="M1255" i="16"/>
  <c r="R1137" i="16"/>
  <c r="M1137" i="16"/>
  <c r="R947" i="16"/>
  <c r="M947" i="16"/>
  <c r="R869" i="16"/>
  <c r="M869" i="16"/>
  <c r="R936" i="16"/>
  <c r="M936" i="16"/>
  <c r="R812" i="16"/>
  <c r="M812" i="16"/>
  <c r="R1094" i="16"/>
  <c r="M1094" i="16"/>
  <c r="R1060" i="16"/>
  <c r="M1060" i="16"/>
  <c r="R1258" i="16"/>
  <c r="M1258" i="16"/>
  <c r="R1204" i="16"/>
  <c r="M1204" i="16"/>
  <c r="R1036" i="16"/>
  <c r="M1036" i="16"/>
  <c r="R1053" i="16"/>
  <c r="M1053" i="16"/>
  <c r="R895" i="16"/>
  <c r="M895" i="16"/>
  <c r="R1205" i="16"/>
  <c r="M1205" i="16"/>
  <c r="R950" i="16"/>
  <c r="M950" i="16"/>
  <c r="R979" i="16"/>
  <c r="M979" i="16"/>
  <c r="R1130" i="16"/>
  <c r="M1130" i="16"/>
  <c r="R861" i="16"/>
  <c r="M861" i="16"/>
  <c r="R1061" i="16"/>
  <c r="M1061" i="16"/>
  <c r="R1235" i="16"/>
  <c r="M1235" i="16"/>
  <c r="R1147" i="16"/>
  <c r="M1147" i="16"/>
  <c r="R880" i="16"/>
  <c r="M880" i="16"/>
  <c r="R752" i="16"/>
  <c r="M752" i="16"/>
  <c r="R1210" i="16"/>
  <c r="M1210" i="16"/>
  <c r="R1054" i="16"/>
  <c r="M1054" i="16"/>
  <c r="R1272" i="16"/>
  <c r="M1272" i="16"/>
  <c r="R790" i="16"/>
  <c r="M790" i="16"/>
  <c r="R768" i="16"/>
  <c r="M768" i="16"/>
  <c r="R1055" i="16"/>
  <c r="M1055" i="16"/>
  <c r="R1143" i="16"/>
  <c r="M1143" i="16"/>
  <c r="R1256" i="16"/>
  <c r="M1256" i="16"/>
  <c r="R991" i="16"/>
  <c r="M991" i="16"/>
  <c r="R957" i="16"/>
  <c r="M957" i="16"/>
  <c r="R1045" i="16"/>
  <c r="M1045" i="16"/>
  <c r="R1174" i="16"/>
  <c r="M1174" i="16"/>
  <c r="R1289" i="16"/>
  <c r="M1289" i="16"/>
  <c r="R1044" i="16"/>
  <c r="M1044" i="16"/>
  <c r="R1079" i="16"/>
  <c r="M1079" i="16"/>
  <c r="R657" i="16"/>
  <c r="M657" i="16"/>
  <c r="R953" i="16"/>
  <c r="M953" i="16"/>
  <c r="R791" i="16"/>
  <c r="M791" i="16"/>
  <c r="R1114" i="16"/>
  <c r="M1114" i="16"/>
  <c r="R1095" i="16"/>
  <c r="M1095" i="16"/>
  <c r="R1239" i="16"/>
  <c r="M1239" i="16"/>
  <c r="R916" i="16"/>
  <c r="M916" i="16"/>
  <c r="R1196" i="16"/>
  <c r="M1196" i="16"/>
  <c r="R1176" i="16"/>
  <c r="M1176" i="16"/>
  <c r="R982" i="16"/>
  <c r="M982" i="16"/>
  <c r="R1287" i="16"/>
  <c r="M1287" i="16"/>
  <c r="R843" i="16"/>
  <c r="M843" i="16"/>
  <c r="R1245" i="16"/>
  <c r="M1245" i="16"/>
  <c r="R1189" i="16"/>
  <c r="M1189" i="16"/>
  <c r="R1162" i="16"/>
  <c r="M1162" i="16"/>
  <c r="R873" i="16"/>
  <c r="M873" i="16"/>
  <c r="R848" i="16"/>
  <c r="M848" i="16"/>
  <c r="R985" i="16"/>
  <c r="M985" i="16"/>
  <c r="R1282" i="16"/>
  <c r="M1282" i="16"/>
  <c r="R1206" i="16"/>
  <c r="M1206" i="16"/>
  <c r="R896" i="16"/>
  <c r="M896" i="16"/>
  <c r="R1197" i="16"/>
  <c r="M1197" i="16"/>
  <c r="R1108" i="16"/>
  <c r="M1108" i="16"/>
  <c r="R660" i="16"/>
  <c r="M660" i="16"/>
  <c r="R702" i="16"/>
  <c r="M702" i="16"/>
  <c r="R1281" i="16"/>
  <c r="M1281" i="16"/>
  <c r="R1009" i="16"/>
  <c r="M1009" i="16"/>
  <c r="R966" i="16"/>
  <c r="M966" i="16"/>
  <c r="R756" i="16"/>
  <c r="M756" i="16"/>
  <c r="R1089" i="16"/>
  <c r="M1089" i="16"/>
  <c r="R1227" i="16"/>
  <c r="M1227" i="16"/>
  <c r="R1041" i="16"/>
  <c r="M1041" i="16"/>
  <c r="R1275" i="16"/>
  <c r="M1275" i="16"/>
  <c r="R1081" i="16"/>
  <c r="M1081" i="16"/>
  <c r="R1183" i="16"/>
  <c r="M1183" i="16"/>
  <c r="R956" i="16"/>
  <c r="M956" i="16"/>
  <c r="R1301" i="16"/>
  <c r="M1301" i="16"/>
  <c r="R884" i="16"/>
  <c r="M884" i="16"/>
  <c r="R996" i="16"/>
  <c r="M996" i="16"/>
  <c r="R1135" i="16"/>
  <c r="M1135" i="16"/>
  <c r="R977" i="16"/>
  <c r="M977" i="16"/>
  <c r="R1182" i="16"/>
  <c r="M1182" i="16"/>
  <c r="R1111" i="16"/>
  <c r="M1111" i="16"/>
  <c r="R1290" i="16"/>
  <c r="M1290" i="16"/>
  <c r="R1170" i="16"/>
  <c r="M1170" i="16"/>
  <c r="R988" i="16"/>
  <c r="M988" i="16"/>
  <c r="R1225" i="16"/>
  <c r="M1225" i="16"/>
  <c r="R1248" i="16"/>
  <c r="M1248" i="16"/>
  <c r="R972" i="16"/>
  <c r="M972" i="16"/>
  <c r="R1097" i="16"/>
  <c r="M1097" i="16"/>
  <c r="R1131" i="16"/>
  <c r="M1131" i="16"/>
  <c r="R1106" i="16"/>
  <c r="M1106" i="16"/>
  <c r="R1112" i="16"/>
  <c r="M1112" i="16"/>
  <c r="R306" i="15"/>
  <c r="M306" i="15"/>
  <c r="R610" i="15"/>
  <c r="M610" i="15"/>
  <c r="R545" i="15"/>
  <c r="M545" i="15"/>
  <c r="R557" i="15"/>
  <c r="M557" i="15"/>
  <c r="R375" i="15"/>
  <c r="M375" i="15"/>
  <c r="R289" i="15"/>
  <c r="M289" i="15"/>
  <c r="R886" i="15"/>
  <c r="M886" i="15"/>
  <c r="R218" i="15"/>
  <c r="M218" i="15"/>
  <c r="R233" i="15"/>
  <c r="M233" i="15"/>
  <c r="R214" i="15"/>
  <c r="M214" i="15"/>
  <c r="R739" i="15"/>
  <c r="M739" i="15"/>
  <c r="R230" i="15"/>
  <c r="M230" i="15"/>
  <c r="R414" i="15"/>
  <c r="M414" i="15"/>
  <c r="R646" i="15"/>
  <c r="M646" i="15"/>
  <c r="R550" i="15"/>
  <c r="M550" i="15"/>
  <c r="R723" i="15"/>
  <c r="M723" i="15"/>
  <c r="R433" i="15"/>
  <c r="M433" i="15"/>
  <c r="R743" i="15"/>
  <c r="M743" i="15"/>
  <c r="R525" i="15"/>
  <c r="M525" i="15"/>
  <c r="R680" i="15"/>
  <c r="M680" i="15"/>
  <c r="R237" i="15"/>
  <c r="M237" i="15"/>
  <c r="R989" i="15"/>
  <c r="M989" i="15"/>
  <c r="R339" i="15"/>
  <c r="M339" i="15"/>
  <c r="R346" i="15"/>
  <c r="M346" i="15"/>
  <c r="R296" i="15"/>
  <c r="M296" i="15"/>
  <c r="R321" i="15"/>
  <c r="M321" i="15"/>
  <c r="R329" i="15"/>
  <c r="M329" i="15"/>
  <c r="R466" i="15"/>
  <c r="M466" i="15"/>
  <c r="R551" i="15"/>
  <c r="M551" i="15"/>
  <c r="R279" i="15"/>
  <c r="M279" i="15"/>
  <c r="R1001" i="15"/>
  <c r="M1001" i="15"/>
  <c r="R400" i="15"/>
  <c r="M400" i="15"/>
  <c r="R1158" i="15"/>
  <c r="M1158" i="15"/>
  <c r="R1094" i="15"/>
  <c r="M1094" i="15"/>
  <c r="R356" i="15"/>
  <c r="M356" i="15"/>
  <c r="R903" i="15"/>
  <c r="M903" i="15"/>
  <c r="R344" i="15"/>
  <c r="M344" i="15"/>
  <c r="R1041" i="15"/>
  <c r="M1041" i="15"/>
  <c r="R1162" i="15"/>
  <c r="M1162" i="15"/>
  <c r="R1196" i="15"/>
  <c r="M1196" i="15"/>
  <c r="R730" i="15"/>
  <c r="M730" i="15"/>
  <c r="R1111" i="15"/>
  <c r="M1111" i="15"/>
  <c r="R609" i="15"/>
  <c r="M609" i="15"/>
  <c r="R931" i="15"/>
  <c r="M931" i="15"/>
  <c r="R428" i="15"/>
  <c r="M428" i="15"/>
  <c r="R998" i="15"/>
  <c r="M998" i="15"/>
  <c r="R1093" i="15"/>
  <c r="M1093" i="15"/>
  <c r="R1317" i="15"/>
  <c r="M1317" i="15"/>
  <c r="R1144" i="15"/>
  <c r="M1144" i="15"/>
  <c r="R389" i="15"/>
  <c r="M389" i="15"/>
  <c r="R494" i="15"/>
  <c r="M494" i="15"/>
  <c r="R969" i="15"/>
  <c r="M969" i="15"/>
  <c r="R376" i="15"/>
  <c r="M376" i="15"/>
  <c r="R388" i="15"/>
  <c r="M388" i="15"/>
  <c r="R478" i="15"/>
  <c r="M478" i="15"/>
  <c r="R1091" i="15"/>
  <c r="M1091" i="15"/>
  <c r="R725" i="15"/>
  <c r="M725" i="15"/>
  <c r="R429" i="15"/>
  <c r="M429" i="15"/>
  <c r="R967" i="15"/>
  <c r="M967" i="15"/>
  <c r="R1180" i="15"/>
  <c r="M1180" i="15"/>
  <c r="R1118" i="15"/>
  <c r="M1118" i="15"/>
  <c r="R818" i="15"/>
  <c r="M818" i="15"/>
  <c r="R614" i="15"/>
  <c r="M614" i="15"/>
  <c r="R1128" i="15"/>
  <c r="M1128" i="15"/>
  <c r="R1101" i="15"/>
  <c r="M1101" i="15"/>
  <c r="R1082" i="15"/>
  <c r="M1082" i="15"/>
  <c r="R1209" i="15"/>
  <c r="M1209" i="15"/>
  <c r="R1145" i="15"/>
  <c r="M1145" i="15"/>
  <c r="R1090" i="15"/>
  <c r="M1090" i="15"/>
  <c r="R1313" i="15"/>
  <c r="M1313" i="15"/>
  <c r="R1039" i="15"/>
  <c r="M1039" i="15"/>
  <c r="R1150" i="15"/>
  <c r="M1150" i="15"/>
  <c r="R1142" i="15"/>
  <c r="M1142" i="15"/>
  <c r="R1047" i="15"/>
  <c r="M1047" i="15"/>
  <c r="R1171" i="15"/>
  <c r="M1171" i="15"/>
  <c r="R1165" i="15"/>
  <c r="M1165" i="15"/>
  <c r="R1306" i="15"/>
  <c r="M1306" i="15"/>
  <c r="R436" i="15"/>
  <c r="M436" i="15"/>
  <c r="R161" i="15"/>
  <c r="M161" i="15"/>
  <c r="R72" i="15"/>
  <c r="M72" i="15"/>
  <c r="R143" i="15"/>
  <c r="M143" i="15"/>
  <c r="R32" i="15"/>
  <c r="M32" i="15"/>
  <c r="R48" i="15"/>
  <c r="M48" i="15"/>
  <c r="R791" i="15"/>
  <c r="M791" i="15"/>
  <c r="R798" i="15"/>
  <c r="M798" i="15"/>
  <c r="R168" i="15"/>
  <c r="M168" i="15"/>
  <c r="R66" i="15"/>
  <c r="M66" i="15"/>
  <c r="R1285" i="15"/>
  <c r="M1285" i="15"/>
  <c r="R804" i="15"/>
  <c r="M804" i="15"/>
  <c r="R79" i="15"/>
  <c r="M79" i="15"/>
  <c r="R177" i="15"/>
  <c r="M177" i="15"/>
  <c r="R803" i="15"/>
  <c r="M803" i="15"/>
  <c r="R169" i="15"/>
  <c r="M169" i="15"/>
  <c r="R196" i="15"/>
  <c r="M196" i="15"/>
  <c r="R166" i="15"/>
  <c r="M166" i="15"/>
  <c r="R75" i="15"/>
  <c r="M75" i="15"/>
  <c r="R644" i="15"/>
  <c r="M644" i="15"/>
  <c r="R577" i="15"/>
  <c r="M577" i="15"/>
  <c r="R1003" i="15"/>
  <c r="M1003" i="15"/>
  <c r="R11" i="15"/>
  <c r="M11" i="15"/>
  <c r="R6" i="15"/>
  <c r="M6" i="15"/>
  <c r="R126" i="15"/>
  <c r="M126" i="15"/>
  <c r="R109" i="15"/>
  <c r="M109" i="15"/>
  <c r="R951" i="15"/>
  <c r="M951" i="15"/>
  <c r="R855" i="15"/>
  <c r="M855" i="15"/>
  <c r="R827" i="15"/>
  <c r="M827" i="15"/>
  <c r="R191" i="15"/>
  <c r="M191" i="15"/>
  <c r="R162" i="15"/>
  <c r="M162" i="15"/>
  <c r="R729" i="15"/>
  <c r="M729" i="15"/>
  <c r="R359" i="15"/>
  <c r="M359" i="15"/>
  <c r="R629" i="15"/>
  <c r="M629" i="15"/>
  <c r="R396" i="15"/>
  <c r="M396" i="15"/>
  <c r="R444" i="15"/>
  <c r="M444" i="15"/>
  <c r="R775" i="15"/>
  <c r="M775" i="15"/>
  <c r="R355" i="15"/>
  <c r="M355" i="15"/>
  <c r="R696" i="15"/>
  <c r="M696" i="15"/>
  <c r="R539" i="15"/>
  <c r="M539" i="15"/>
  <c r="R181" i="15"/>
  <c r="M181" i="15"/>
  <c r="R345" i="15"/>
  <c r="M345" i="15"/>
  <c r="R569" i="15"/>
  <c r="M569" i="15"/>
  <c r="R205" i="15"/>
  <c r="M205" i="15"/>
  <c r="R667" i="15"/>
  <c r="M667" i="15"/>
  <c r="R519" i="15"/>
  <c r="M519" i="15"/>
  <c r="R588" i="15"/>
  <c r="M588" i="15"/>
  <c r="R408" i="15"/>
  <c r="M408" i="15"/>
  <c r="R5" i="15"/>
  <c r="M5" i="15"/>
  <c r="R708" i="15"/>
  <c r="M708" i="15"/>
  <c r="R416" i="15"/>
  <c r="M416" i="15"/>
  <c r="R427" i="15"/>
  <c r="M427" i="15"/>
  <c r="R303" i="15"/>
  <c r="M303" i="15"/>
  <c r="R933" i="15"/>
  <c r="M933" i="15"/>
  <c r="R423" i="15"/>
  <c r="M423" i="15"/>
  <c r="R243" i="15"/>
  <c r="M243" i="15"/>
  <c r="R460" i="15"/>
  <c r="M460" i="15"/>
  <c r="R612" i="15"/>
  <c r="M612" i="15"/>
  <c r="R601" i="15"/>
  <c r="M601" i="15"/>
  <c r="R397" i="15"/>
  <c r="M397" i="15"/>
  <c r="R352" i="15"/>
  <c r="M352" i="15"/>
  <c r="R462" i="15"/>
  <c r="M462" i="15"/>
  <c r="R384" i="15"/>
  <c r="M384" i="15"/>
  <c r="R514" i="15"/>
  <c r="M514" i="15"/>
  <c r="R366" i="15"/>
  <c r="M366" i="15"/>
  <c r="R368" i="15"/>
  <c r="M368" i="15"/>
  <c r="R266" i="15"/>
  <c r="M266" i="15"/>
  <c r="R581" i="15"/>
  <c r="M581" i="15"/>
  <c r="R328" i="15"/>
  <c r="M328" i="15"/>
  <c r="R766" i="15"/>
  <c r="M766" i="15"/>
  <c r="R508" i="15"/>
  <c r="M508" i="15"/>
  <c r="R540" i="15"/>
  <c r="M540" i="15"/>
  <c r="R461" i="15"/>
  <c r="M461" i="15"/>
  <c r="R383" i="15"/>
  <c r="M383" i="15"/>
  <c r="R314" i="15"/>
  <c r="M314" i="15"/>
  <c r="R333" i="15"/>
  <c r="M333" i="15"/>
  <c r="R465" i="15"/>
  <c r="M465" i="15"/>
  <c r="R813" i="15"/>
  <c r="M813" i="15"/>
  <c r="R475" i="15"/>
  <c r="M475" i="15"/>
  <c r="R528" i="15"/>
  <c r="M528" i="15"/>
  <c r="R576" i="15"/>
  <c r="M576" i="15"/>
  <c r="R501" i="15"/>
  <c r="M501" i="15"/>
  <c r="R385" i="15"/>
  <c r="M385" i="15"/>
  <c r="R1079" i="15"/>
  <c r="M1079" i="15"/>
  <c r="R155" i="15"/>
  <c r="M155" i="15"/>
  <c r="R7" i="15"/>
  <c r="M7" i="15"/>
  <c r="R434" i="16"/>
  <c r="M434" i="16"/>
  <c r="R303" i="16"/>
  <c r="M303" i="16"/>
  <c r="R746" i="16"/>
  <c r="M746" i="16"/>
  <c r="R707" i="16"/>
  <c r="M707" i="16"/>
  <c r="R710" i="16"/>
  <c r="M710" i="16"/>
  <c r="R1123" i="16"/>
  <c r="M1123" i="16"/>
  <c r="R905" i="16"/>
  <c r="M905" i="16"/>
  <c r="R169" i="16"/>
  <c r="M169" i="16"/>
  <c r="R58" i="16"/>
  <c r="M58" i="16"/>
  <c r="R998" i="16"/>
  <c r="M998" i="16"/>
  <c r="R52" i="16"/>
  <c r="M52" i="16"/>
  <c r="R1039" i="16"/>
  <c r="M1039" i="16"/>
  <c r="R1058" i="16"/>
  <c r="M1058" i="16"/>
  <c r="R992" i="16"/>
  <c r="M992" i="16"/>
  <c r="R435" i="16"/>
  <c r="M435" i="16"/>
  <c r="R1013" i="16"/>
  <c r="M1013" i="16"/>
  <c r="R1156" i="16"/>
  <c r="M1156" i="16"/>
  <c r="R1119" i="16"/>
  <c r="M1119" i="16"/>
  <c r="R852" i="16"/>
  <c r="M852" i="16"/>
  <c r="R1043" i="16"/>
  <c r="M1043" i="16"/>
  <c r="R1046" i="16"/>
  <c r="M1046" i="16"/>
  <c r="R1265" i="16"/>
  <c r="M1265" i="16"/>
  <c r="R830" i="16"/>
  <c r="M830" i="16"/>
  <c r="R969" i="16"/>
  <c r="M969" i="16"/>
  <c r="R1057" i="16"/>
  <c r="M1057" i="16"/>
  <c r="R714" i="16"/>
  <c r="M714" i="16"/>
  <c r="R1109" i="16"/>
  <c r="M1109" i="16"/>
  <c r="R960" i="16"/>
  <c r="M960" i="16"/>
  <c r="R800" i="16"/>
  <c r="M800" i="16"/>
  <c r="R1194" i="16"/>
  <c r="M1194" i="16"/>
  <c r="R881" i="16"/>
  <c r="M881" i="16"/>
  <c r="R1207" i="16"/>
  <c r="M1207" i="16"/>
  <c r="R1160" i="16"/>
  <c r="M1160" i="16"/>
  <c r="R786" i="16"/>
  <c r="M786" i="16"/>
  <c r="R902" i="16"/>
  <c r="M902" i="16"/>
  <c r="R688" i="16"/>
  <c r="M688" i="16"/>
  <c r="R1059" i="16"/>
  <c r="M1059" i="16"/>
  <c r="R1006" i="16"/>
  <c r="M1006" i="16"/>
  <c r="R886" i="16"/>
  <c r="M886" i="16"/>
  <c r="R1080" i="16"/>
  <c r="M1080" i="16"/>
  <c r="R1052" i="16"/>
  <c r="M1052" i="16"/>
  <c r="R1090" i="16"/>
  <c r="M1090" i="16"/>
  <c r="R1038" i="16"/>
  <c r="M1038" i="16"/>
  <c r="R1146" i="16"/>
  <c r="M1146" i="16"/>
  <c r="R975" i="16"/>
  <c r="M975" i="16"/>
  <c r="R1214" i="16"/>
  <c r="M1214" i="16"/>
  <c r="R892" i="16"/>
  <c r="M892" i="16"/>
  <c r="R741" i="16"/>
  <c r="M741" i="16"/>
  <c r="R769" i="16"/>
  <c r="M769" i="16"/>
  <c r="R1243" i="16"/>
  <c r="M1243" i="16"/>
  <c r="R1215" i="16"/>
  <c r="M1215" i="16"/>
  <c r="R961" i="16"/>
  <c r="M961" i="16"/>
  <c r="R1017" i="16"/>
  <c r="M1017" i="16"/>
  <c r="R934" i="16"/>
  <c r="M934" i="16"/>
  <c r="R1163" i="16"/>
  <c r="M1163" i="16"/>
  <c r="R139" i="16"/>
  <c r="M139" i="16"/>
  <c r="R205" i="16"/>
  <c r="M205" i="16"/>
  <c r="R677" i="16"/>
  <c r="M677" i="16"/>
  <c r="R54" i="16"/>
  <c r="M54" i="16"/>
  <c r="R121" i="16"/>
  <c r="M121" i="16"/>
  <c r="R53" i="16"/>
  <c r="M53" i="16"/>
  <c r="R70" i="16"/>
  <c r="M70" i="16"/>
  <c r="R51" i="16"/>
  <c r="M51" i="16"/>
  <c r="R18" i="16"/>
  <c r="M18" i="16"/>
  <c r="R272" i="16"/>
  <c r="M272" i="16"/>
  <c r="R842" i="16"/>
  <c r="M842" i="16"/>
  <c r="R883" i="16"/>
  <c r="M883" i="16"/>
  <c r="R113" i="16"/>
  <c r="M113" i="16"/>
  <c r="R1040" i="16"/>
  <c r="M1040" i="16"/>
  <c r="R196" i="16"/>
  <c r="M196" i="16"/>
  <c r="R1124" i="16"/>
  <c r="M1124" i="16"/>
  <c r="R1208" i="16"/>
  <c r="M1208" i="16"/>
  <c r="R1018" i="16"/>
  <c r="M1018" i="16"/>
  <c r="R391" i="16"/>
  <c r="M391" i="16"/>
  <c r="R1173" i="16"/>
  <c r="M1173" i="16"/>
  <c r="R1083" i="16"/>
  <c r="M1083" i="16"/>
  <c r="R987" i="16"/>
  <c r="M987" i="16"/>
  <c r="R1142" i="16"/>
  <c r="M1142" i="16"/>
  <c r="R856" i="16"/>
  <c r="M856" i="16"/>
  <c r="R1228" i="16"/>
  <c r="M1228" i="16"/>
  <c r="R1020" i="16"/>
  <c r="M1020" i="16"/>
  <c r="R626" i="16"/>
  <c r="M626" i="16"/>
  <c r="R1198" i="16"/>
  <c r="M1198" i="16"/>
  <c r="R829" i="16"/>
  <c r="M829" i="16"/>
  <c r="R1216" i="16"/>
  <c r="M1216" i="16"/>
  <c r="R928" i="16"/>
  <c r="M928" i="16"/>
  <c r="R682" i="16"/>
  <c r="M682" i="16"/>
  <c r="R935" i="16"/>
  <c r="M935" i="16"/>
  <c r="R1269" i="16"/>
  <c r="M1269" i="16"/>
  <c r="R1069" i="16"/>
  <c r="M1069" i="16"/>
  <c r="R1149" i="16"/>
  <c r="M1149" i="16"/>
  <c r="R1291" i="16"/>
  <c r="M1291" i="16"/>
  <c r="R851" i="16"/>
  <c r="M851" i="16"/>
  <c r="R1047" i="16"/>
  <c r="M1047" i="16"/>
  <c r="R867" i="16"/>
  <c r="M867" i="16"/>
  <c r="R1295" i="16"/>
  <c r="M1295" i="16"/>
  <c r="R1264" i="16"/>
  <c r="M1264" i="16"/>
  <c r="R636" i="16"/>
  <c r="M636" i="16"/>
  <c r="R1279" i="16"/>
  <c r="M1279" i="16"/>
  <c r="R919" i="16"/>
  <c r="M919" i="16"/>
  <c r="R1221" i="16"/>
  <c r="M1221" i="16"/>
  <c r="R910" i="16"/>
  <c r="M910" i="16"/>
  <c r="R802" i="16"/>
  <c r="M802" i="16"/>
  <c r="R995" i="16"/>
  <c r="M995" i="16"/>
  <c r="R1141" i="16"/>
  <c r="M1141" i="16"/>
  <c r="R863" i="16"/>
  <c r="M863" i="16"/>
  <c r="R1150" i="16"/>
  <c r="M1150" i="16"/>
  <c r="R997" i="16"/>
  <c r="M997" i="16"/>
  <c r="R656" i="16"/>
  <c r="M656" i="16"/>
  <c r="R1211" i="16"/>
  <c r="M1211" i="16"/>
  <c r="R904" i="16"/>
  <c r="M904" i="16"/>
  <c r="R1278" i="16"/>
  <c r="M1278" i="16"/>
  <c r="R974" i="16"/>
  <c r="M974" i="16"/>
  <c r="R1153" i="16"/>
  <c r="M1153" i="16"/>
  <c r="R989" i="16"/>
  <c r="M989" i="16"/>
  <c r="R888" i="16"/>
  <c r="M888" i="16"/>
  <c r="R778" i="16"/>
  <c r="M778" i="16"/>
  <c r="R894" i="16"/>
  <c r="M894" i="16"/>
  <c r="R1229" i="16"/>
  <c r="M1229" i="16"/>
  <c r="R1180" i="16"/>
  <c r="M1180" i="16"/>
  <c r="R1019" i="16"/>
  <c r="M1019" i="16"/>
  <c r="R853" i="16"/>
  <c r="M853" i="16"/>
  <c r="R725" i="16"/>
  <c r="M725" i="16"/>
  <c r="R1267" i="16"/>
  <c r="M1267" i="16"/>
  <c r="R1115" i="16"/>
  <c r="M1115" i="16"/>
  <c r="R1093" i="16"/>
  <c r="M1093" i="16"/>
  <c r="R811" i="16"/>
  <c r="M811" i="16"/>
  <c r="R1129" i="16"/>
  <c r="M1129" i="16"/>
  <c r="R669" i="16"/>
  <c r="M669" i="16"/>
  <c r="R1003" i="16"/>
  <c r="M1003" i="16"/>
  <c r="R1254" i="16"/>
  <c r="M1254" i="16"/>
  <c r="R806" i="16"/>
  <c r="M806" i="16"/>
  <c r="R1016" i="16"/>
  <c r="M1016" i="16"/>
  <c r="R743" i="16"/>
  <c r="M743" i="16"/>
  <c r="R738" i="16"/>
  <c r="M738" i="16"/>
  <c r="R964" i="16"/>
  <c r="M964" i="16"/>
  <c r="R705" i="16"/>
  <c r="M705" i="16"/>
  <c r="R939" i="16"/>
  <c r="M939" i="16"/>
  <c r="R938" i="16"/>
  <c r="M938" i="16"/>
  <c r="R1138" i="16"/>
  <c r="M1138" i="16"/>
  <c r="R1199" i="16"/>
  <c r="M1199" i="16"/>
  <c r="R890" i="16"/>
  <c r="M890" i="16"/>
  <c r="R1158" i="16"/>
  <c r="M1158" i="16"/>
  <c r="R598" i="16"/>
  <c r="M598" i="16"/>
  <c r="R1172" i="16"/>
  <c r="M1172" i="16"/>
  <c r="R897" i="16"/>
  <c r="M897" i="16"/>
  <c r="R885" i="16"/>
  <c r="M885" i="16"/>
  <c r="R1273" i="16"/>
  <c r="M1273" i="16"/>
  <c r="R1266" i="16"/>
  <c r="M1266" i="16"/>
  <c r="R1029" i="16"/>
  <c r="M1029" i="16"/>
  <c r="R1007" i="16"/>
  <c r="M1007" i="16"/>
  <c r="R781" i="16"/>
  <c r="M781" i="16"/>
  <c r="R1070" i="16"/>
  <c r="M1070" i="16"/>
  <c r="R962" i="16"/>
  <c r="M962" i="16"/>
  <c r="R1259" i="16"/>
  <c r="M1259" i="16"/>
  <c r="R691" i="16"/>
  <c r="M691" i="16"/>
  <c r="R864" i="16"/>
  <c r="M864" i="16"/>
  <c r="R968" i="16"/>
  <c r="M968" i="16"/>
  <c r="R899" i="16"/>
  <c r="M899" i="16"/>
  <c r="R1234" i="16"/>
  <c r="M1234" i="16"/>
  <c r="R1023" i="16"/>
  <c r="M1023" i="16"/>
  <c r="R909" i="16"/>
  <c r="M909" i="16"/>
  <c r="R804" i="16"/>
  <c r="M804" i="16"/>
  <c r="R1169" i="16"/>
  <c r="M1169" i="16"/>
  <c r="R1076" i="16"/>
  <c r="M1076" i="16"/>
  <c r="R692" i="16"/>
  <c r="M692" i="16"/>
  <c r="R1236" i="16"/>
  <c r="M1236" i="16"/>
  <c r="R1004" i="16"/>
  <c r="M1004" i="16"/>
  <c r="R1252" i="16"/>
  <c r="M1252" i="16"/>
  <c r="R1181" i="16"/>
  <c r="M1181" i="16"/>
  <c r="R1008" i="16"/>
  <c r="M1008" i="16"/>
  <c r="R792" i="16"/>
  <c r="M792" i="16"/>
  <c r="R908" i="16"/>
  <c r="M908" i="16"/>
  <c r="R1024" i="16"/>
  <c r="M1024" i="16"/>
  <c r="R1086" i="16"/>
  <c r="M1086" i="16"/>
  <c r="R763" i="16"/>
  <c r="M763" i="16"/>
  <c r="R951" i="16"/>
  <c r="M951" i="16"/>
  <c r="R1154" i="16"/>
  <c r="M1154" i="16"/>
  <c r="R876" i="16"/>
  <c r="M876" i="16"/>
  <c r="R640" i="16"/>
  <c r="M640" i="16"/>
  <c r="R990" i="16"/>
  <c r="M990" i="16"/>
  <c r="R846" i="16"/>
  <c r="M846" i="16"/>
  <c r="R1271" i="16"/>
  <c r="M1271" i="16"/>
  <c r="R970" i="16"/>
  <c r="M970" i="16"/>
  <c r="R1122" i="16"/>
  <c r="M1122" i="16"/>
  <c r="R1127" i="16"/>
  <c r="M1127" i="16"/>
  <c r="R1102" i="16"/>
  <c r="M1102" i="16"/>
  <c r="R1110" i="16"/>
  <c r="M1110" i="16"/>
  <c r="R871" i="16"/>
  <c r="M871" i="16"/>
  <c r="R1238" i="16"/>
  <c r="M1238" i="16"/>
  <c r="R1277" i="16"/>
  <c r="M1277" i="16"/>
  <c r="R1074" i="16"/>
  <c r="M1074" i="16"/>
  <c r="R1103" i="16"/>
  <c r="M1103" i="16"/>
  <c r="R819" i="16"/>
  <c r="M819" i="16"/>
  <c r="R1261" i="16"/>
  <c r="M1261" i="16"/>
  <c r="R1071" i="16"/>
  <c r="M1071" i="16"/>
  <c r="R1262" i="16"/>
  <c r="M1262" i="16"/>
  <c r="R1220" i="16"/>
  <c r="M1220" i="16"/>
  <c r="R1296" i="16"/>
  <c r="M1296" i="16"/>
  <c r="R1014" i="16"/>
  <c r="M1014" i="16"/>
  <c r="R903" i="16"/>
  <c r="M903" i="16"/>
  <c r="R761" i="16"/>
  <c r="M761" i="16"/>
  <c r="R751" i="16"/>
  <c r="M751" i="16"/>
  <c r="R1077" i="16"/>
  <c r="M1077" i="16"/>
  <c r="R981" i="16"/>
  <c r="M981" i="16"/>
  <c r="R932" i="16"/>
  <c r="M932" i="16"/>
  <c r="R933" i="16"/>
  <c r="M933" i="16"/>
  <c r="R1298" i="16"/>
  <c r="M1298" i="16"/>
  <c r="R810" i="16"/>
  <c r="M810" i="16"/>
  <c r="R915" i="16"/>
  <c r="M915" i="16"/>
  <c r="R1175" i="16"/>
  <c r="M1175" i="16"/>
  <c r="R847" i="16"/>
  <c r="M847" i="16"/>
  <c r="R1165" i="16"/>
  <c r="M1165" i="16"/>
  <c r="R1031" i="16"/>
  <c r="M1031" i="16"/>
  <c r="R745" i="16"/>
  <c r="M745" i="16"/>
  <c r="R1136" i="16"/>
  <c r="M1136" i="16"/>
  <c r="R1241" i="16"/>
  <c r="M1241" i="16"/>
  <c r="R690" i="16"/>
  <c r="M690" i="16"/>
  <c r="R1091" i="16"/>
  <c r="M1091" i="16"/>
  <c r="R1068" i="16"/>
  <c r="M1068" i="16"/>
  <c r="R1237" i="16"/>
  <c r="M1237" i="16"/>
  <c r="R926" i="16"/>
  <c r="M926" i="16"/>
  <c r="R952" i="16"/>
  <c r="M952" i="16"/>
  <c r="R828" i="16"/>
  <c r="M828" i="16"/>
  <c r="R945" i="16"/>
  <c r="M945" i="16"/>
  <c r="R845" i="16"/>
  <c r="M845" i="16"/>
  <c r="R766" i="16"/>
  <c r="M766" i="16"/>
  <c r="R898" i="16"/>
  <c r="M898" i="16"/>
  <c r="R11" i="16"/>
  <c r="M11" i="16"/>
  <c r="R400" i="16"/>
  <c r="M400" i="16"/>
  <c r="R571" i="16"/>
  <c r="M571" i="16"/>
  <c r="R540" i="16"/>
  <c r="M540" i="16"/>
  <c r="R291" i="16"/>
  <c r="M291" i="16"/>
  <c r="R297" i="16"/>
  <c r="M297" i="16"/>
  <c r="R40" i="16"/>
  <c r="M40" i="16"/>
  <c r="R61" i="16"/>
  <c r="M61" i="16"/>
  <c r="R479" i="16"/>
  <c r="M479" i="16"/>
  <c r="R552" i="16"/>
  <c r="M552" i="16"/>
  <c r="R555" i="16"/>
  <c r="M555" i="16"/>
  <c r="R496" i="16"/>
  <c r="M496" i="16"/>
  <c r="R550" i="16"/>
  <c r="M550" i="16"/>
  <c r="R395" i="16"/>
  <c r="M395" i="16"/>
  <c r="R544" i="16"/>
  <c r="M544" i="16"/>
  <c r="R163" i="16"/>
  <c r="M163" i="16"/>
  <c r="R174" i="16"/>
  <c r="M174" i="16"/>
  <c r="R464" i="16"/>
  <c r="M464" i="16"/>
  <c r="R554" i="16"/>
  <c r="M554" i="16"/>
  <c r="R461" i="16"/>
  <c r="M461" i="16"/>
  <c r="R473" i="16"/>
  <c r="M473" i="16"/>
  <c r="R452" i="16"/>
  <c r="M452" i="16"/>
  <c r="R549" i="16"/>
  <c r="M549" i="16"/>
  <c r="R551" i="16"/>
  <c r="M551" i="16"/>
  <c r="R110" i="16"/>
  <c r="M110" i="16"/>
  <c r="R484" i="16"/>
  <c r="M484" i="16"/>
  <c r="R807" i="16"/>
  <c r="M807" i="16"/>
  <c r="R180" i="16"/>
  <c r="M180" i="16"/>
  <c r="R74" i="16"/>
  <c r="M74" i="16"/>
  <c r="R541" i="16"/>
  <c r="M541" i="16"/>
  <c r="R567" i="16"/>
  <c r="M567" i="16"/>
  <c r="R512" i="16"/>
  <c r="M512" i="16"/>
  <c r="R137" i="16"/>
  <c r="M137" i="16"/>
  <c r="R719" i="16"/>
  <c r="M719" i="16"/>
  <c r="R927" i="16"/>
  <c r="M927" i="16"/>
  <c r="R1117" i="16"/>
  <c r="M1117" i="16"/>
  <c r="R1148" i="16"/>
  <c r="M1148" i="16"/>
  <c r="R1292" i="16"/>
  <c r="M1292" i="16"/>
  <c r="R701" i="16"/>
  <c r="M701" i="16"/>
  <c r="R794" i="16"/>
  <c r="M794" i="16"/>
  <c r="R921" i="16"/>
  <c r="M921" i="16"/>
  <c r="R1195" i="16"/>
  <c r="M1195" i="16"/>
  <c r="R917" i="16"/>
  <c r="M917" i="16"/>
  <c r="R805" i="16"/>
  <c r="M805" i="16"/>
  <c r="R737" i="16"/>
  <c r="M737" i="16"/>
  <c r="R1280" i="16"/>
  <c r="M1280" i="16"/>
  <c r="R1064" i="16"/>
  <c r="M1064" i="16"/>
  <c r="R1246" i="16"/>
  <c r="M1246" i="16"/>
  <c r="R984" i="16"/>
  <c r="M984" i="16"/>
  <c r="R1030" i="16"/>
  <c r="M1030" i="16"/>
  <c r="R689" i="16"/>
  <c r="M689" i="16"/>
  <c r="R1000" i="16"/>
  <c r="M1000" i="16"/>
  <c r="R1284" i="16"/>
  <c r="M1284" i="16"/>
  <c r="R1073" i="16"/>
  <c r="M1073" i="16"/>
  <c r="R739" i="16"/>
  <c r="M739" i="16"/>
  <c r="R963" i="16"/>
  <c r="M963" i="16"/>
  <c r="R1263" i="16"/>
  <c r="M1263" i="16"/>
  <c r="R797" i="16"/>
  <c r="M797" i="16"/>
  <c r="R900" i="16"/>
  <c r="M900" i="16"/>
  <c r="R105" i="16"/>
  <c r="M105" i="16"/>
  <c r="R1118" i="16"/>
  <c r="M1118" i="16"/>
  <c r="R1065" i="16"/>
  <c r="M1065" i="16"/>
  <c r="R1005" i="16"/>
  <c r="M1005" i="16"/>
  <c r="R944" i="16"/>
  <c r="M944" i="16"/>
  <c r="R1078" i="16"/>
  <c r="M1078" i="16"/>
  <c r="R1015" i="16"/>
  <c r="M1015" i="16"/>
  <c r="R727" i="16"/>
  <c r="M727" i="16"/>
  <c r="R889" i="16"/>
  <c r="M889" i="16"/>
  <c r="R1184" i="16"/>
  <c r="M1184" i="16"/>
  <c r="R1191" i="16"/>
  <c r="M1191" i="16"/>
  <c r="R1022" i="16"/>
  <c r="M1022" i="16"/>
  <c r="R744" i="16"/>
  <c r="M744" i="16"/>
  <c r="R907" i="16"/>
  <c r="M907" i="16"/>
  <c r="R1294" i="16"/>
  <c r="M1294" i="16"/>
  <c r="R721" i="16"/>
  <c r="M721" i="16"/>
  <c r="R857" i="16"/>
  <c r="M857" i="16"/>
  <c r="R1101" i="16"/>
  <c r="M1101" i="16"/>
  <c r="R1042" i="16"/>
  <c r="M1042" i="16"/>
  <c r="R918" i="16"/>
  <c r="M918" i="16"/>
  <c r="R1232" i="16"/>
  <c r="M1232" i="16"/>
  <c r="R730" i="16"/>
  <c r="M730" i="16"/>
  <c r="R708" i="16"/>
  <c r="M708" i="16"/>
  <c r="R774" i="16"/>
  <c r="M774" i="16"/>
  <c r="R1226" i="16"/>
  <c r="M1226" i="16"/>
  <c r="R1285" i="16"/>
  <c r="M1285" i="16"/>
  <c r="R920" i="16"/>
  <c r="M920" i="16"/>
  <c r="R1217" i="16"/>
  <c r="M1217" i="16"/>
  <c r="R1283" i="16"/>
  <c r="M1283" i="16"/>
  <c r="R1012" i="16"/>
  <c r="M1012" i="16"/>
  <c r="R694" i="16"/>
  <c r="M694" i="16"/>
  <c r="R787" i="16"/>
  <c r="M787" i="16"/>
  <c r="R670" i="16"/>
  <c r="M670" i="16"/>
  <c r="R949" i="16"/>
  <c r="M949" i="16"/>
  <c r="R779" i="16"/>
  <c r="M779" i="16"/>
  <c r="R1299" i="16"/>
  <c r="M1299" i="16"/>
  <c r="R1105" i="16"/>
  <c r="M1105" i="16"/>
  <c r="R663" i="16"/>
  <c r="M663" i="16"/>
  <c r="R1166" i="16"/>
  <c r="M1166" i="16"/>
  <c r="R862" i="16"/>
  <c r="M862" i="16"/>
  <c r="R783" i="16"/>
  <c r="M783" i="16"/>
  <c r="R954" i="16"/>
  <c r="M954" i="16"/>
  <c r="R665" i="16"/>
  <c r="M665" i="16"/>
  <c r="R929" i="16"/>
  <c r="M929" i="16"/>
  <c r="R911" i="16"/>
  <c r="M911" i="16"/>
  <c r="R1151" i="16"/>
  <c r="M1151" i="16"/>
  <c r="R1268" i="16"/>
  <c r="M1268" i="16"/>
  <c r="R1247" i="16"/>
  <c r="M1247" i="16"/>
  <c r="R913" i="16"/>
  <c r="M913" i="16"/>
  <c r="R1056" i="16"/>
  <c r="M1056" i="16"/>
  <c r="R1116" i="16"/>
  <c r="M1116" i="16"/>
  <c r="R703" i="16"/>
  <c r="M703" i="16"/>
  <c r="R967" i="16"/>
  <c r="M967" i="16"/>
  <c r="R1049" i="16"/>
  <c r="M1049" i="16"/>
  <c r="R1293" i="16"/>
  <c r="M1293" i="16"/>
  <c r="R836" i="16"/>
  <c r="M836" i="16"/>
  <c r="R1066" i="16"/>
  <c r="M1066" i="16"/>
  <c r="R971" i="16"/>
  <c r="M971" i="16"/>
  <c r="R922" i="16"/>
  <c r="M922" i="16"/>
  <c r="R1240" i="16"/>
  <c r="M1240" i="16"/>
  <c r="R1303" i="16"/>
  <c r="M1303" i="16"/>
  <c r="R973" i="16"/>
  <c r="M973" i="16"/>
  <c r="R230" i="16"/>
  <c r="M230" i="16"/>
  <c r="R1134" i="16"/>
  <c r="M1134" i="16"/>
  <c r="R686" i="16"/>
  <c r="M686" i="16"/>
  <c r="R1190" i="16"/>
  <c r="M1190" i="16"/>
  <c r="R1002" i="16"/>
  <c r="M1002" i="16"/>
  <c r="R1128" i="16"/>
  <c r="M1128" i="16"/>
  <c r="R1021" i="16"/>
  <c r="M1021" i="16"/>
  <c r="R1300" i="16"/>
  <c r="M1300" i="16"/>
  <c r="R1033" i="16"/>
  <c r="M1033" i="16"/>
  <c r="R1288" i="16"/>
  <c r="M1288" i="16"/>
  <c r="R1171" i="16"/>
  <c r="M1171" i="16"/>
  <c r="R1152" i="16"/>
  <c r="M1152" i="16"/>
  <c r="R1048" i="16"/>
  <c r="M1048" i="16"/>
  <c r="R734" i="16"/>
  <c r="M734" i="16"/>
  <c r="R1132" i="16"/>
  <c r="M1132" i="16"/>
  <c r="R1230" i="16"/>
  <c r="M1230" i="16"/>
  <c r="R1186" i="16"/>
  <c r="M1186" i="16"/>
  <c r="R882" i="16"/>
  <c r="M882" i="16"/>
  <c r="R879" i="16"/>
  <c r="M879" i="16"/>
  <c r="R1157" i="16"/>
  <c r="M1157" i="16"/>
  <c r="R817" i="16"/>
  <c r="M817" i="16"/>
  <c r="R1088" i="16"/>
  <c r="M1088" i="16"/>
  <c r="R1051" i="16"/>
  <c r="M1051" i="16"/>
  <c r="R1260" i="16"/>
  <c r="M1260" i="16"/>
  <c r="R999" i="16"/>
  <c r="M999" i="16"/>
  <c r="R1082" i="16"/>
  <c r="M1082" i="16"/>
  <c r="R1050" i="16"/>
  <c r="M1050" i="16"/>
  <c r="R1063" i="16"/>
  <c r="M1063" i="16"/>
  <c r="R1212" i="16"/>
  <c r="M1212" i="16"/>
  <c r="R1087" i="16"/>
  <c r="M1087" i="16"/>
  <c r="R832" i="16"/>
  <c r="M832" i="16"/>
  <c r="R1179" i="16"/>
  <c r="M1179" i="16"/>
  <c r="R1192" i="16"/>
  <c r="M1192" i="16"/>
  <c r="R1037" i="16"/>
  <c r="M1037" i="16"/>
  <c r="R1104" i="16"/>
  <c r="M1104" i="16"/>
  <c r="R1098" i="16"/>
  <c r="M1098" i="16"/>
  <c r="R948" i="16"/>
  <c r="M948" i="16"/>
  <c r="R750" i="16"/>
  <c r="M750" i="16"/>
  <c r="R716" i="16"/>
  <c r="M716" i="16"/>
  <c r="R859" i="16"/>
  <c r="M859" i="16"/>
  <c r="R1274" i="16"/>
  <c r="M1274" i="16"/>
  <c r="R1099" i="16"/>
  <c r="M1099" i="16"/>
  <c r="R983" i="16"/>
  <c r="M983" i="16"/>
  <c r="R1233" i="16"/>
  <c r="M1233" i="16"/>
  <c r="R715" i="16"/>
  <c r="M715" i="16"/>
  <c r="R1257" i="16"/>
  <c r="M1257" i="16"/>
  <c r="R1251" i="16"/>
  <c r="M1251" i="16"/>
  <c r="R1250" i="16"/>
  <c r="M1250" i="16"/>
  <c r="R840" i="16"/>
  <c r="M840" i="16"/>
  <c r="R799" i="16"/>
  <c r="M799" i="16"/>
  <c r="R965" i="16"/>
  <c r="M965" i="16"/>
  <c r="R1026" i="16"/>
  <c r="M1026" i="16"/>
  <c r="R823" i="16"/>
  <c r="M823" i="16"/>
  <c r="R1155" i="16"/>
  <c r="M1155" i="16"/>
  <c r="R976" i="16"/>
  <c r="M976" i="16"/>
  <c r="R818" i="16"/>
  <c r="M818" i="16"/>
  <c r="R1032" i="16"/>
  <c r="M1032" i="16"/>
  <c r="R820" i="16"/>
  <c r="M820" i="16"/>
  <c r="R1276" i="16"/>
  <c r="M1276" i="16"/>
  <c r="R1244" i="16"/>
  <c r="M1244" i="16"/>
  <c r="R959" i="16"/>
  <c r="M959" i="16"/>
  <c r="R764" i="16"/>
  <c r="M764" i="16"/>
  <c r="R1067" i="16"/>
  <c r="M1067" i="16"/>
  <c r="R1286" i="16"/>
  <c r="M1286" i="16"/>
  <c r="R839" i="16"/>
  <c r="M839" i="16"/>
  <c r="R801" i="16"/>
  <c r="M801" i="16"/>
  <c r="R720" i="16"/>
  <c r="M720" i="16"/>
  <c r="R1222" i="16"/>
  <c r="M1222" i="16"/>
  <c r="R726" i="16"/>
  <c r="M726" i="16"/>
  <c r="R784" i="16"/>
  <c r="M784" i="16"/>
  <c r="R740" i="16"/>
  <c r="M740" i="16"/>
  <c r="R874" i="16"/>
  <c r="M874" i="16"/>
  <c r="R1075" i="16"/>
  <c r="M1075" i="16"/>
  <c r="R619" i="16"/>
  <c r="M619" i="16"/>
  <c r="R1218" i="16"/>
  <c r="M1218" i="16"/>
  <c r="R1072" i="16"/>
  <c r="M1072" i="16"/>
  <c r="R795" i="16"/>
  <c r="M795" i="16"/>
  <c r="R946" i="16"/>
  <c r="M946" i="16"/>
  <c r="R914" i="16"/>
  <c r="M914" i="16"/>
  <c r="R1249" i="16"/>
  <c r="M1249" i="16"/>
  <c r="R821" i="16"/>
  <c r="M821" i="16"/>
  <c r="R545" i="16"/>
  <c r="M545" i="16"/>
  <c r="R1202" i="16"/>
  <c r="M1202" i="16"/>
  <c r="R980" i="16"/>
  <c r="M980" i="16"/>
  <c r="R1297" i="16"/>
  <c r="M1297" i="16"/>
  <c r="R1011" i="16"/>
  <c r="M1011" i="16"/>
  <c r="R834" i="16"/>
  <c r="M834" i="16"/>
  <c r="R1270" i="16"/>
  <c r="M1270" i="16"/>
  <c r="R798" i="16"/>
  <c r="M798" i="16"/>
  <c r="R887" i="16"/>
  <c r="M887" i="16"/>
  <c r="R1107" i="16"/>
  <c r="M1107" i="16"/>
  <c r="R671" i="16"/>
  <c r="M671" i="16"/>
  <c r="R816" i="16"/>
  <c r="M816" i="16"/>
  <c r="R1145" i="16"/>
  <c r="M1145" i="16"/>
  <c r="R1139" i="16"/>
  <c r="M1139" i="16"/>
  <c r="R1193" i="16"/>
  <c r="M1193" i="16"/>
  <c r="R958" i="16"/>
  <c r="M958" i="16"/>
  <c r="R1133" i="16"/>
  <c r="M1133" i="16"/>
  <c r="R901" i="16"/>
  <c r="M901" i="16"/>
  <c r="R931" i="16"/>
  <c r="M931" i="16"/>
  <c r="R875" i="16"/>
  <c r="M875" i="16"/>
  <c r="R955" i="16"/>
  <c r="M955" i="16"/>
  <c r="R1168" i="16"/>
  <c r="M1168" i="16"/>
  <c r="R1200" i="16"/>
  <c r="M1200" i="16"/>
  <c r="R1167" i="16"/>
  <c r="M1167" i="16"/>
  <c r="R826" i="16"/>
  <c r="M826" i="16"/>
  <c r="R854" i="16"/>
  <c r="M854" i="16"/>
  <c r="R943" i="16"/>
  <c r="M943" i="16"/>
  <c r="R994" i="16"/>
  <c r="M994" i="16"/>
  <c r="R1185" i="16"/>
  <c r="M1185" i="16"/>
  <c r="R866" i="16"/>
  <c r="M866" i="16"/>
  <c r="R1126" i="16"/>
  <c r="M1126" i="16"/>
  <c r="R1209" i="16"/>
  <c r="M1209" i="16"/>
  <c r="R841" i="16"/>
  <c r="M841" i="16"/>
  <c r="R1100" i="16"/>
  <c r="M1100" i="16"/>
  <c r="R849" i="16"/>
  <c r="M849" i="16"/>
  <c r="R1096" i="16"/>
  <c r="M1096" i="16"/>
  <c r="R1125" i="16"/>
  <c r="M1125" i="16"/>
  <c r="R827" i="16"/>
  <c r="M827" i="16"/>
  <c r="R865" i="16"/>
  <c r="M865" i="16"/>
  <c r="R1177" i="16"/>
  <c r="M1177" i="16"/>
  <c r="R942" i="16"/>
  <c r="M942" i="16"/>
  <c r="R850" i="16"/>
  <c r="M850" i="16"/>
  <c r="R837" i="16"/>
  <c r="M837" i="16"/>
  <c r="R782" i="16"/>
  <c r="M782" i="16"/>
  <c r="R868" i="16"/>
  <c r="M868" i="16"/>
  <c r="R838" i="16"/>
  <c r="M838" i="16"/>
  <c r="R724" i="16"/>
  <c r="M724" i="16"/>
  <c r="R925" i="16"/>
  <c r="M925" i="16"/>
  <c r="R1120" i="16"/>
  <c r="M1120" i="16"/>
  <c r="R835" i="16"/>
  <c r="M835" i="16"/>
  <c r="R789" i="16"/>
  <c r="M789" i="16"/>
  <c r="R1121" i="16"/>
  <c r="M1121" i="16"/>
  <c r="R930" i="16"/>
  <c r="M930" i="16"/>
  <c r="R1213" i="16"/>
  <c r="M1213" i="16"/>
  <c r="R336" i="16"/>
  <c r="M336" i="16"/>
  <c r="R466" i="16"/>
  <c r="M466" i="16"/>
  <c r="R572" i="16"/>
  <c r="M572" i="16"/>
  <c r="R585" i="16"/>
  <c r="M585" i="16"/>
  <c r="R192" i="16"/>
  <c r="M192" i="16"/>
  <c r="R622" i="16"/>
  <c r="M622" i="16"/>
  <c r="R83" i="16"/>
  <c r="M83" i="16"/>
  <c r="R556" i="16"/>
  <c r="M556" i="16"/>
  <c r="R352" i="16"/>
  <c r="M352" i="16"/>
  <c r="R441" i="16"/>
  <c r="M441" i="16"/>
  <c r="R553" i="16"/>
  <c r="M553" i="16"/>
  <c r="R525" i="16"/>
  <c r="M525" i="16"/>
  <c r="R28" i="16"/>
  <c r="M28" i="16"/>
  <c r="R123" i="16"/>
  <c r="M123" i="16"/>
  <c r="R547" i="16"/>
  <c r="M547" i="16"/>
  <c r="R451" i="16"/>
  <c r="M451" i="16"/>
  <c r="R471" i="16"/>
  <c r="M471" i="16"/>
  <c r="R489" i="16"/>
  <c r="M489" i="16"/>
  <c r="R99" i="16"/>
  <c r="M99" i="16"/>
  <c r="R498" i="16"/>
  <c r="M498" i="16"/>
  <c r="R561" i="16"/>
  <c r="M561" i="16"/>
  <c r="R346" i="16"/>
  <c r="M346" i="16"/>
  <c r="R559" i="16"/>
  <c r="M559" i="16"/>
  <c r="R21" i="16"/>
  <c r="M21" i="16"/>
  <c r="R19" i="16"/>
  <c r="M19" i="16"/>
  <c r="R538" i="16"/>
  <c r="M538" i="16"/>
  <c r="R514" i="16"/>
  <c r="M514" i="16"/>
  <c r="R206" i="16"/>
  <c r="M206" i="16"/>
  <c r="R537" i="16"/>
  <c r="M537" i="16"/>
  <c r="R566" i="16"/>
  <c r="M566" i="16"/>
  <c r="R539" i="16"/>
  <c r="M539" i="16"/>
  <c r="R532" i="16"/>
  <c r="M532" i="16"/>
  <c r="R202" i="16"/>
  <c r="M202" i="16"/>
  <c r="R242" i="15"/>
  <c r="M242" i="15"/>
  <c r="R272" i="15"/>
  <c r="M272" i="15"/>
  <c r="R271" i="15"/>
  <c r="M271" i="15"/>
  <c r="R896" i="15"/>
  <c r="M896" i="15"/>
  <c r="R403" i="15"/>
  <c r="M403" i="15"/>
  <c r="R361" i="15"/>
  <c r="M361" i="15"/>
  <c r="R441" i="15"/>
  <c r="M441" i="15"/>
  <c r="R250" i="15"/>
  <c r="M250" i="15"/>
  <c r="R426" i="15"/>
  <c r="M426" i="15"/>
  <c r="R367" i="15"/>
  <c r="M367" i="15"/>
  <c r="R895" i="15"/>
  <c r="M895" i="15"/>
  <c r="R621" i="15"/>
  <c r="M621" i="15"/>
  <c r="R247" i="15"/>
  <c r="M247" i="15"/>
  <c r="R351" i="15"/>
  <c r="M351" i="15"/>
  <c r="R1071" i="15"/>
  <c r="M1071" i="15"/>
  <c r="R236" i="15"/>
  <c r="M236" i="15"/>
  <c r="R238" i="15"/>
  <c r="M238" i="15"/>
  <c r="R340" i="15"/>
  <c r="M340" i="15"/>
  <c r="R718" i="15"/>
  <c r="M718" i="15"/>
  <c r="R248" i="15"/>
  <c r="M248" i="15"/>
  <c r="R658" i="15"/>
  <c r="M658" i="15"/>
  <c r="R589" i="15"/>
  <c r="M589" i="15"/>
  <c r="R225" i="15"/>
  <c r="M225" i="15"/>
  <c r="R938" i="15"/>
  <c r="M938" i="15"/>
  <c r="R873" i="15"/>
  <c r="M873" i="15"/>
  <c r="R673" i="15"/>
  <c r="M673" i="15"/>
  <c r="R409" i="15"/>
  <c r="M409" i="15"/>
  <c r="R390" i="15"/>
  <c r="M390" i="15"/>
  <c r="R350" i="15"/>
  <c r="M350" i="15"/>
  <c r="R923" i="15"/>
  <c r="M923" i="15"/>
  <c r="R377" i="15"/>
  <c r="M377" i="15"/>
  <c r="R538" i="15"/>
  <c r="M538" i="15"/>
  <c r="R902" i="15"/>
  <c r="M902" i="15"/>
  <c r="R317" i="15"/>
  <c r="M317" i="15"/>
  <c r="R1239" i="15"/>
  <c r="M1239" i="15"/>
  <c r="R213" i="15"/>
  <c r="M213" i="15"/>
  <c r="R275" i="15"/>
  <c r="M275" i="15"/>
  <c r="R1010" i="15"/>
  <c r="M1010" i="15"/>
  <c r="R994" i="15"/>
  <c r="M994" i="15"/>
  <c r="R568" i="15"/>
  <c r="M568" i="15"/>
  <c r="R482" i="15"/>
  <c r="M482" i="15"/>
  <c r="R1008" i="15"/>
  <c r="M1008" i="15"/>
  <c r="R611" i="15"/>
  <c r="M611" i="15"/>
  <c r="R689" i="15"/>
  <c r="M689" i="15"/>
  <c r="R391" i="15"/>
  <c r="M391" i="15"/>
  <c r="R1330" i="15"/>
  <c r="M1330" i="15"/>
  <c r="R591" i="15"/>
  <c r="M591" i="15"/>
  <c r="R757" i="15"/>
  <c r="M757" i="15"/>
  <c r="R704" i="15"/>
  <c r="M704" i="15"/>
  <c r="R930" i="15"/>
  <c r="M930" i="15"/>
  <c r="R1005" i="15"/>
  <c r="M1005" i="15"/>
  <c r="R703" i="15"/>
  <c r="M703" i="15"/>
  <c r="R887" i="15"/>
  <c r="M887" i="15"/>
  <c r="R1113" i="15"/>
  <c r="M1113" i="15"/>
  <c r="R1284" i="15"/>
  <c r="M1284" i="15"/>
  <c r="R373" i="15"/>
  <c r="M373" i="15"/>
  <c r="R393" i="15"/>
  <c r="M393" i="15"/>
  <c r="R451" i="15"/>
  <c r="M451" i="15"/>
  <c r="R523" i="15"/>
  <c r="M523" i="15"/>
  <c r="R1153" i="15"/>
  <c r="M1153" i="15"/>
  <c r="R537" i="15"/>
  <c r="M537" i="15"/>
  <c r="R978" i="15"/>
  <c r="M978" i="15"/>
  <c r="R959" i="15"/>
  <c r="M959" i="15"/>
  <c r="R374" i="15"/>
  <c r="M374" i="15"/>
  <c r="R1009" i="15"/>
  <c r="M1009" i="15"/>
  <c r="R1024" i="15"/>
  <c r="M1024" i="15"/>
  <c r="R772" i="15"/>
  <c r="M772" i="15"/>
  <c r="R852" i="15"/>
  <c r="M852" i="15"/>
  <c r="R274" i="15"/>
  <c r="M274" i="15"/>
  <c r="R278" i="15"/>
  <c r="M278" i="15"/>
  <c r="R413" i="15"/>
  <c r="M413" i="15"/>
  <c r="R1147" i="15"/>
  <c r="M1147" i="15"/>
  <c r="R717" i="15"/>
  <c r="M717" i="15"/>
  <c r="R771" i="15"/>
  <c r="M771" i="15"/>
  <c r="R319" i="15"/>
  <c r="M319" i="15"/>
  <c r="R728" i="15"/>
  <c r="M728" i="15"/>
  <c r="R950" i="15"/>
  <c r="M950" i="15"/>
  <c r="R273" i="15"/>
  <c r="M273" i="15"/>
  <c r="R227" i="15"/>
  <c r="M227" i="15"/>
  <c r="R1154" i="15"/>
  <c r="M1154" i="15"/>
  <c r="R966" i="15"/>
  <c r="M966" i="15"/>
  <c r="R984" i="15"/>
  <c r="M984" i="15"/>
  <c r="R212" i="15"/>
  <c r="M212" i="15"/>
  <c r="R1204" i="15"/>
  <c r="M1204" i="15"/>
  <c r="R1139" i="15"/>
  <c r="M1139" i="15"/>
  <c r="R720" i="15"/>
  <c r="M720" i="15"/>
  <c r="R386" i="15"/>
  <c r="M386" i="15"/>
  <c r="R1155" i="15"/>
  <c r="M1155" i="15"/>
  <c r="R1183" i="15"/>
  <c r="M1183" i="15"/>
  <c r="R941" i="15"/>
  <c r="M941" i="15"/>
  <c r="R406" i="15"/>
  <c r="M406" i="15"/>
  <c r="R1081" i="15"/>
  <c r="M1081" i="15"/>
  <c r="R891" i="15"/>
  <c r="M891" i="15"/>
  <c r="R952" i="15"/>
  <c r="M952" i="15"/>
  <c r="R948" i="15"/>
  <c r="M948" i="15"/>
  <c r="R983" i="15"/>
  <c r="M983" i="15"/>
  <c r="R1275" i="15"/>
  <c r="M1275" i="15"/>
  <c r="R1199" i="15"/>
  <c r="M1199" i="15"/>
  <c r="R1095" i="15"/>
  <c r="M1095" i="15"/>
  <c r="R613" i="15"/>
  <c r="M613" i="15"/>
  <c r="R1083" i="15"/>
  <c r="M1083" i="15"/>
  <c r="R602" i="15"/>
  <c r="M602" i="15"/>
  <c r="R1331" i="15"/>
  <c r="M1331" i="15"/>
  <c r="R1157" i="15"/>
  <c r="M1157" i="15"/>
  <c r="R336" i="15"/>
  <c r="M336" i="15"/>
  <c r="R407" i="15"/>
  <c r="M407" i="15"/>
  <c r="R1287" i="15"/>
  <c r="M1287" i="15"/>
  <c r="R431" i="15"/>
  <c r="M431" i="15"/>
  <c r="R996" i="15"/>
  <c r="M996" i="15"/>
  <c r="R443" i="15"/>
  <c r="M443" i="15"/>
  <c r="R1293" i="15"/>
  <c r="M1293" i="15"/>
  <c r="R987" i="15"/>
  <c r="M987" i="15"/>
  <c r="R1100" i="15"/>
  <c r="M1100" i="15"/>
  <c r="R1121" i="15"/>
  <c r="M1121" i="15"/>
  <c r="R421" i="15"/>
  <c r="M421" i="15"/>
  <c r="R1120" i="15"/>
  <c r="M1120" i="15"/>
  <c r="R1195" i="15"/>
  <c r="M1195" i="15"/>
  <c r="R898" i="15"/>
  <c r="M898" i="15"/>
  <c r="R1220" i="15"/>
  <c r="M1220" i="15"/>
  <c r="R1182" i="15"/>
  <c r="M1182" i="15"/>
  <c r="R1124" i="15"/>
  <c r="M1124" i="15"/>
  <c r="R1179" i="15"/>
  <c r="M1179" i="15"/>
  <c r="R1320" i="15"/>
  <c r="M1320" i="15"/>
  <c r="R922" i="15"/>
  <c r="M922" i="15"/>
  <c r="R927" i="15"/>
  <c r="M927" i="15"/>
  <c r="R1089" i="15"/>
  <c r="M1089" i="15"/>
  <c r="R1059" i="15"/>
  <c r="M1059" i="15"/>
  <c r="R1160" i="15"/>
  <c r="M1160" i="15"/>
  <c r="R738" i="15"/>
  <c r="M738" i="15"/>
  <c r="R1177" i="15"/>
  <c r="M1177" i="15"/>
  <c r="R1018" i="15"/>
  <c r="M1018" i="15"/>
  <c r="R1127" i="15"/>
  <c r="M1127" i="15"/>
  <c r="R1213" i="15"/>
  <c r="M1213" i="15"/>
  <c r="R1203" i="15"/>
  <c r="M1203" i="15"/>
  <c r="R1269" i="15"/>
  <c r="M1269" i="15"/>
  <c r="R1106" i="15"/>
  <c r="M1106" i="15"/>
  <c r="R1300" i="15"/>
  <c r="M1300" i="15"/>
  <c r="R1102" i="15"/>
  <c r="M1102" i="15"/>
  <c r="R1181" i="15"/>
  <c r="M1181" i="15"/>
  <c r="R1048" i="15"/>
  <c r="M1048" i="15"/>
  <c r="R1166" i="15"/>
  <c r="M1166" i="15"/>
  <c r="R1185" i="15"/>
  <c r="M1185" i="15"/>
  <c r="R1294" i="15"/>
  <c r="M1294" i="15"/>
  <c r="R1163" i="15"/>
  <c r="M1163" i="15"/>
  <c r="R1205" i="15"/>
  <c r="M1205" i="15"/>
  <c r="R1261" i="15"/>
  <c r="M1261" i="15"/>
  <c r="R1322" i="15"/>
  <c r="M1322" i="15"/>
  <c r="R976" i="15"/>
  <c r="M976" i="15"/>
  <c r="R934" i="15"/>
  <c r="M934" i="15"/>
  <c r="R1031" i="15"/>
  <c r="M1031" i="15"/>
  <c r="R1252" i="15"/>
  <c r="M1252" i="15"/>
  <c r="R257" i="15"/>
  <c r="M257" i="15"/>
  <c r="R1327" i="15"/>
  <c r="M1327" i="15"/>
  <c r="R1028" i="15"/>
  <c r="M1028" i="15"/>
  <c r="R1215" i="15"/>
  <c r="M1215" i="15"/>
  <c r="R223" i="15"/>
  <c r="M223" i="15"/>
  <c r="R1036" i="15"/>
  <c r="M1036" i="15"/>
  <c r="R1342" i="15"/>
  <c r="M1342" i="15"/>
  <c r="R1346" i="15"/>
  <c r="M1346" i="15"/>
  <c r="R947" i="15"/>
  <c r="M947" i="15"/>
  <c r="R1218" i="15"/>
  <c r="M1218" i="15"/>
  <c r="R492" i="15"/>
  <c r="M492" i="15"/>
  <c r="R1274" i="15"/>
  <c r="M1274" i="15"/>
  <c r="R1303" i="15"/>
  <c r="M1303" i="15"/>
  <c r="R546" i="15"/>
  <c r="M546" i="15"/>
  <c r="R960" i="15"/>
  <c r="M960" i="15"/>
  <c r="R763" i="15"/>
  <c r="M763" i="15"/>
  <c r="R1336" i="15"/>
  <c r="M1336" i="15"/>
  <c r="R1332" i="15"/>
  <c r="M1332" i="15"/>
  <c r="R1249" i="15"/>
  <c r="M1249" i="15"/>
  <c r="R1271" i="15"/>
  <c r="M1271" i="15"/>
  <c r="R254" i="15"/>
  <c r="M254" i="15"/>
  <c r="R915" i="15"/>
  <c r="M915" i="15"/>
  <c r="R712" i="15"/>
  <c r="M712" i="15"/>
  <c r="R1338" i="15"/>
  <c r="M1338" i="15"/>
  <c r="R1086" i="15"/>
  <c r="M1086" i="15"/>
  <c r="R1038" i="15"/>
  <c r="M1038" i="15"/>
  <c r="R224" i="15"/>
  <c r="M224" i="15"/>
  <c r="R1207" i="15"/>
  <c r="M1207" i="15"/>
  <c r="R1020" i="15"/>
  <c r="M1020" i="15"/>
  <c r="R1223" i="15"/>
  <c r="M1223" i="15"/>
  <c r="R1344" i="15"/>
  <c r="M1344" i="15"/>
  <c r="R1267" i="15"/>
  <c r="M1267" i="15"/>
  <c r="R1250" i="15"/>
  <c r="M1250" i="15"/>
  <c r="R1283" i="15"/>
  <c r="M1283" i="15"/>
  <c r="R992" i="15"/>
  <c r="M992" i="15"/>
  <c r="R1259" i="15"/>
  <c r="M1259" i="15"/>
  <c r="R1254" i="15"/>
  <c r="M1254" i="15"/>
  <c r="R1273" i="15"/>
  <c r="M1273" i="15"/>
  <c r="R1345" i="15"/>
  <c r="M1345" i="15"/>
  <c r="R1046" i="15"/>
  <c r="M1046" i="15"/>
  <c r="R1228" i="15"/>
  <c r="M1228" i="15"/>
  <c r="R1222" i="15"/>
  <c r="M1222" i="15"/>
  <c r="R1238" i="15"/>
  <c r="M1238" i="15"/>
  <c r="R1069" i="15"/>
  <c r="M1069" i="15"/>
  <c r="R222" i="15"/>
  <c r="M222" i="15"/>
  <c r="R1062" i="15"/>
  <c r="M1062" i="15"/>
  <c r="R1119" i="15"/>
  <c r="M1119" i="15"/>
  <c r="R1260" i="15"/>
  <c r="M1260" i="15"/>
  <c r="R988" i="15"/>
  <c r="M988" i="15"/>
  <c r="R1085" i="15"/>
  <c r="M1085" i="15"/>
  <c r="R1052" i="15"/>
  <c r="M1052" i="15"/>
  <c r="R995" i="15"/>
  <c r="M995" i="15"/>
  <c r="R885" i="15"/>
  <c r="M885" i="15"/>
  <c r="R1211" i="15"/>
  <c r="M1211" i="15"/>
  <c r="R1315" i="15"/>
  <c r="M1315" i="15"/>
  <c r="R1340" i="15"/>
  <c r="M1340" i="15"/>
  <c r="R1311" i="15"/>
  <c r="M1311" i="15"/>
  <c r="R1197" i="15"/>
  <c r="M1197" i="15"/>
  <c r="R1175" i="15"/>
  <c r="M1175" i="15"/>
  <c r="R1244" i="15"/>
  <c r="M1244" i="15"/>
  <c r="R963" i="15"/>
  <c r="M963" i="15"/>
  <c r="R916" i="15"/>
  <c r="M916" i="15"/>
  <c r="R1257" i="15"/>
  <c r="M1257" i="15"/>
  <c r="R1173" i="15"/>
  <c r="M1173" i="15"/>
  <c r="R1025" i="15"/>
  <c r="M1025" i="15"/>
  <c r="R920" i="15"/>
  <c r="M920" i="15"/>
  <c r="R917" i="15"/>
  <c r="M917" i="15"/>
  <c r="R1301" i="15"/>
  <c r="M1301" i="15"/>
  <c r="R1233" i="15"/>
  <c r="M1233" i="15"/>
  <c r="R1023" i="15"/>
  <c r="M1023" i="15"/>
  <c r="R1129" i="15"/>
  <c r="M1129" i="15"/>
  <c r="R1110" i="15"/>
  <c r="M1110" i="15"/>
  <c r="R1007" i="15"/>
  <c r="M1007" i="15"/>
  <c r="R1241" i="15"/>
  <c r="M1241" i="15"/>
  <c r="R990" i="15"/>
  <c r="M990" i="15"/>
  <c r="R940" i="15"/>
  <c r="M940" i="15"/>
  <c r="R1161" i="15"/>
  <c r="M1161" i="15"/>
  <c r="R949" i="15"/>
  <c r="M949" i="15"/>
  <c r="R1341" i="15"/>
  <c r="M1341" i="15"/>
  <c r="R1151" i="15"/>
  <c r="M1151" i="15"/>
  <c r="R1236" i="15"/>
  <c r="M1236" i="15"/>
  <c r="R1281" i="15"/>
  <c r="M1281" i="15"/>
  <c r="R1055" i="15"/>
  <c r="M1055" i="15"/>
  <c r="R1277" i="15"/>
  <c r="M1277" i="15"/>
  <c r="R1056" i="15"/>
  <c r="M1056" i="15"/>
  <c r="R1066" i="15"/>
  <c r="M1066" i="15"/>
  <c r="R1131" i="15"/>
  <c r="M1131" i="15"/>
  <c r="R1302" i="15"/>
  <c r="M1302" i="15"/>
  <c r="R925" i="15"/>
  <c r="M925" i="15"/>
  <c r="R1225" i="15"/>
  <c r="M1225" i="15"/>
  <c r="R970" i="15"/>
  <c r="M970" i="15"/>
  <c r="R1054" i="15"/>
  <c r="M1054" i="15"/>
  <c r="R1168" i="15"/>
  <c r="M1168" i="15"/>
  <c r="R1140" i="15"/>
  <c r="M1140" i="15"/>
  <c r="R435" i="15"/>
  <c r="M435" i="15"/>
  <c r="R1030" i="15"/>
  <c r="M1030" i="15"/>
  <c r="R1075" i="15"/>
  <c r="M1075" i="15"/>
  <c r="R1288" i="15"/>
  <c r="M1288" i="15"/>
  <c r="R1000" i="15"/>
  <c r="M1000" i="15"/>
  <c r="R1323" i="15"/>
  <c r="M1323" i="15"/>
  <c r="R1326" i="15"/>
  <c r="M1326" i="15"/>
  <c r="R1107" i="15"/>
  <c r="M1107" i="15"/>
  <c r="R1231" i="15"/>
  <c r="M1231" i="15"/>
  <c r="R1044" i="15"/>
  <c r="M1044" i="15"/>
  <c r="R1321" i="15"/>
  <c r="M1321" i="15"/>
  <c r="R1092" i="15"/>
  <c r="M1092" i="15"/>
  <c r="R1270" i="15"/>
  <c r="M1270" i="15"/>
  <c r="R928" i="15"/>
  <c r="M928" i="15"/>
  <c r="R1235" i="15"/>
  <c r="M1235" i="15"/>
  <c r="R240" i="15"/>
  <c r="M240" i="15"/>
  <c r="R241" i="15"/>
  <c r="M241" i="15"/>
  <c r="R445" i="15"/>
  <c r="M445" i="15"/>
  <c r="R399" i="15"/>
  <c r="M399" i="15"/>
  <c r="R867" i="15"/>
  <c r="M867" i="15"/>
  <c r="R664" i="15"/>
  <c r="M664" i="15"/>
  <c r="R365" i="15"/>
  <c r="M365" i="15"/>
  <c r="R638" i="15"/>
  <c r="M638" i="15"/>
  <c r="R532" i="15"/>
  <c r="M532" i="15"/>
  <c r="R1080" i="15"/>
  <c r="M1080" i="15"/>
  <c r="R343" i="15"/>
  <c r="M343" i="15"/>
  <c r="R219" i="15"/>
  <c r="M219" i="15"/>
  <c r="R828" i="15"/>
  <c r="M828" i="15"/>
  <c r="R309" i="15"/>
  <c r="M309" i="15"/>
  <c r="R471" i="15"/>
  <c r="M471" i="15"/>
  <c r="R364" i="15"/>
  <c r="M364" i="15"/>
  <c r="R285" i="15"/>
  <c r="M285" i="15"/>
  <c r="R497" i="15"/>
  <c r="M497" i="15"/>
  <c r="R1088" i="15"/>
  <c r="M1088" i="15"/>
  <c r="R234" i="15"/>
  <c r="M234" i="15"/>
  <c r="R256" i="15"/>
  <c r="M256" i="15"/>
  <c r="R467" i="15"/>
  <c r="M467" i="15"/>
  <c r="R326" i="15"/>
  <c r="M326" i="15"/>
  <c r="R440" i="15"/>
  <c r="M440" i="15"/>
  <c r="R404" i="15"/>
  <c r="M404" i="15"/>
  <c r="R232" i="15"/>
  <c r="M232" i="15"/>
  <c r="R741" i="15"/>
  <c r="M741" i="15"/>
  <c r="R401" i="15"/>
  <c r="M401" i="15"/>
  <c r="R228" i="15"/>
  <c r="M228" i="15"/>
  <c r="R1098" i="15"/>
  <c r="M1098" i="15"/>
  <c r="R1096" i="15"/>
  <c r="M1096" i="15"/>
  <c r="R286" i="15"/>
  <c r="M286" i="15"/>
  <c r="R943" i="15"/>
  <c r="M943" i="15"/>
  <c r="R607" i="15"/>
  <c r="M607" i="15"/>
  <c r="R1050" i="15"/>
  <c r="M1050" i="15"/>
  <c r="R1112" i="15"/>
  <c r="M1112" i="15"/>
  <c r="R473" i="15"/>
  <c r="M473" i="15"/>
  <c r="R294" i="15"/>
  <c r="M294" i="15"/>
  <c r="R357" i="15"/>
  <c r="M357" i="15"/>
  <c r="R261" i="15"/>
  <c r="M261" i="15"/>
  <c r="R1296" i="15"/>
  <c r="M1296" i="15"/>
  <c r="R635" i="15"/>
  <c r="M635" i="15"/>
  <c r="R615" i="15"/>
  <c r="M615" i="15"/>
  <c r="R578" i="15"/>
  <c r="M578" i="15"/>
  <c r="R1114" i="15"/>
  <c r="M1114" i="15"/>
  <c r="R1135" i="15"/>
  <c r="M1135" i="15"/>
  <c r="R226" i="15"/>
  <c r="M226" i="15"/>
  <c r="R1149" i="15"/>
  <c r="M1149" i="15"/>
  <c r="R924" i="15"/>
  <c r="M924" i="15"/>
  <c r="R311" i="15"/>
  <c r="M311" i="15"/>
  <c r="R307" i="15"/>
  <c r="M307" i="15"/>
  <c r="R504" i="15"/>
  <c r="M504" i="15"/>
  <c r="R1070" i="15"/>
  <c r="M1070" i="15"/>
  <c r="R939" i="15"/>
  <c r="M939" i="15"/>
  <c r="R979" i="15"/>
  <c r="M979" i="15"/>
  <c r="R1279" i="15"/>
  <c r="M1279" i="15"/>
  <c r="R434" i="15"/>
  <c r="M434" i="15"/>
  <c r="R1169" i="15"/>
  <c r="M1169" i="15"/>
  <c r="R652" i="15"/>
  <c r="M652" i="15"/>
  <c r="R1148" i="15"/>
  <c r="M1148" i="15"/>
  <c r="R697" i="15"/>
  <c r="M697" i="15"/>
  <c r="R299" i="15"/>
  <c r="M299" i="15"/>
  <c r="R1006" i="15"/>
  <c r="M1006" i="15"/>
  <c r="R619" i="15"/>
  <c r="M619" i="15"/>
  <c r="R522" i="15"/>
  <c r="M522" i="15"/>
  <c r="R1190" i="15"/>
  <c r="M1190" i="15"/>
  <c r="R1217" i="15"/>
  <c r="M1217" i="15"/>
  <c r="R1076" i="15"/>
  <c r="M1076" i="15"/>
  <c r="R1167" i="15"/>
  <c r="M1167" i="15"/>
  <c r="R921" i="15"/>
  <c r="M921" i="15"/>
  <c r="R1115" i="15"/>
  <c r="M1115" i="15"/>
  <c r="R1193" i="15"/>
  <c r="M1193" i="15"/>
  <c r="R1061" i="15"/>
  <c r="M1061" i="15"/>
  <c r="R1234" i="15"/>
  <c r="M1234" i="15"/>
  <c r="R1192" i="15"/>
  <c r="M1192" i="15"/>
  <c r="R1152" i="15"/>
  <c r="M1152" i="15"/>
  <c r="R1224" i="15"/>
  <c r="M1224" i="15"/>
  <c r="R1117" i="15"/>
  <c r="M1117" i="15"/>
  <c r="R1109" i="15"/>
  <c r="M1109" i="15"/>
  <c r="R1172" i="15"/>
  <c r="M1172" i="15"/>
  <c r="R1065" i="15"/>
  <c r="M1065" i="15"/>
  <c r="R999" i="15"/>
  <c r="M999" i="15"/>
  <c r="R265" i="15"/>
  <c r="M265" i="15"/>
  <c r="R1029" i="15"/>
  <c r="M1029" i="15"/>
  <c r="R1063" i="15"/>
  <c r="M1063" i="15"/>
  <c r="R1027" i="15"/>
  <c r="M1027" i="15"/>
  <c r="R1017" i="15"/>
  <c r="M1017" i="15"/>
  <c r="R1243" i="15"/>
  <c r="M1243" i="15"/>
  <c r="R1042" i="15"/>
  <c r="M1042" i="15"/>
  <c r="R1333" i="15"/>
  <c r="M1333" i="15"/>
  <c r="R1072" i="15"/>
  <c r="M1072" i="15"/>
  <c r="R220" i="15"/>
  <c r="M220" i="15"/>
  <c r="R1335" i="15"/>
  <c r="M1335" i="15"/>
  <c r="R913" i="15"/>
  <c r="M913" i="15"/>
  <c r="R597" i="15"/>
  <c r="M597" i="15"/>
  <c r="R1278" i="15"/>
  <c r="M1278" i="15"/>
  <c r="R1208" i="15"/>
  <c r="M1208" i="15"/>
  <c r="R1034" i="15"/>
  <c r="M1034" i="15"/>
  <c r="R1214" i="15"/>
  <c r="M1214" i="15"/>
  <c r="R1256" i="15"/>
  <c r="M1256" i="15"/>
  <c r="R221" i="15"/>
  <c r="M221" i="15"/>
  <c r="R1290" i="15"/>
  <c r="M1290" i="15"/>
  <c r="R1324" i="15"/>
  <c r="M1324" i="15"/>
  <c r="R1019" i="15"/>
  <c r="M1019" i="15"/>
  <c r="R1026" i="15"/>
  <c r="M1026" i="15"/>
  <c r="R753" i="15"/>
  <c r="M753" i="15"/>
  <c r="R231" i="15"/>
  <c r="M231" i="15"/>
  <c r="R1308" i="15"/>
  <c r="M1308" i="15"/>
  <c r="R1045" i="15"/>
  <c r="M1045" i="15"/>
  <c r="R1087" i="15"/>
  <c r="M1087" i="15"/>
  <c r="R1221" i="15"/>
  <c r="M1221" i="15"/>
  <c r="R1206" i="15"/>
  <c r="M1206" i="15"/>
  <c r="R587" i="15"/>
  <c r="M587" i="15"/>
  <c r="R872" i="15"/>
  <c r="M872" i="15"/>
  <c r="R684" i="15"/>
  <c r="M684" i="15"/>
  <c r="R675" i="15"/>
  <c r="M675" i="15"/>
  <c r="R1247" i="15"/>
  <c r="M1247" i="15"/>
  <c r="R733" i="15"/>
  <c r="M733" i="15"/>
  <c r="R1318" i="15"/>
  <c r="M1318" i="15"/>
  <c r="R1074" i="15"/>
  <c r="M1074" i="15"/>
  <c r="R1200" i="15"/>
  <c r="M1200" i="15"/>
  <c r="R1325" i="15"/>
  <c r="M1325" i="15"/>
  <c r="R982" i="15"/>
  <c r="M982" i="15"/>
  <c r="R1299" i="15"/>
  <c r="M1299" i="15"/>
  <c r="R1216" i="15"/>
  <c r="M1216" i="15"/>
  <c r="R1103" i="15"/>
  <c r="M1103" i="15"/>
  <c r="R1265" i="15"/>
  <c r="M1265" i="15"/>
  <c r="R1125" i="15"/>
  <c r="M1125" i="15"/>
  <c r="R1264" i="15"/>
  <c r="M1264" i="15"/>
  <c r="R1033" i="15"/>
  <c r="M1033" i="15"/>
  <c r="R1143" i="15"/>
  <c r="M1143" i="15"/>
  <c r="R1078" i="15"/>
  <c r="M1078" i="15"/>
  <c r="R1227" i="15"/>
  <c r="M1227" i="15"/>
  <c r="R1201" i="15"/>
  <c r="M1201" i="15"/>
  <c r="R918" i="15"/>
  <c r="M918" i="15"/>
  <c r="R1022" i="15"/>
  <c r="M1022" i="15"/>
  <c r="R1188" i="15"/>
  <c r="M1188" i="15"/>
  <c r="R972" i="15"/>
  <c r="M972" i="15"/>
  <c r="R1248" i="15"/>
  <c r="M1248" i="15"/>
  <c r="R1246" i="15"/>
  <c r="M1246" i="15"/>
  <c r="R919" i="15"/>
  <c r="M919" i="15"/>
  <c r="R953" i="15"/>
  <c r="M953" i="15"/>
  <c r="R977" i="15"/>
  <c r="M977" i="15"/>
  <c r="R1255" i="15"/>
  <c r="M1255" i="15"/>
  <c r="R1276" i="15"/>
  <c r="M1276" i="15"/>
  <c r="R1015" i="15"/>
  <c r="M1015" i="15"/>
  <c r="R899" i="15"/>
  <c r="M899" i="15"/>
  <c r="R1334" i="15"/>
  <c r="M1334" i="15"/>
  <c r="R1116" i="15"/>
  <c r="M1116" i="15"/>
  <c r="R1174" i="15"/>
  <c r="M1174" i="15"/>
  <c r="R1176" i="15"/>
  <c r="M1176" i="15"/>
  <c r="R1305" i="15"/>
  <c r="M1305" i="15"/>
  <c r="R1191" i="15"/>
  <c r="M1191" i="15"/>
  <c r="R1280" i="15"/>
  <c r="M1280" i="15"/>
  <c r="R1263" i="15"/>
  <c r="M1263" i="15"/>
  <c r="R1292" i="15"/>
  <c r="M1292" i="15"/>
  <c r="R973" i="15"/>
  <c r="M973" i="15"/>
  <c r="R1014" i="15"/>
  <c r="M1014" i="15"/>
  <c r="R1156" i="15"/>
  <c r="M1156" i="15"/>
  <c r="R1184" i="15"/>
  <c r="M1184" i="15"/>
  <c r="R1339" i="15"/>
  <c r="M1339" i="15"/>
  <c r="R1314" i="15"/>
  <c r="M1314" i="15"/>
  <c r="R1268" i="15"/>
  <c r="M1268" i="15"/>
  <c r="R981" i="15"/>
  <c r="M981" i="15"/>
  <c r="R1245" i="15"/>
  <c r="M1245" i="15"/>
  <c r="R965" i="15"/>
  <c r="M965" i="15"/>
  <c r="R1040" i="15"/>
  <c r="M1040" i="15"/>
  <c r="R1210" i="15"/>
  <c r="M1210" i="15"/>
  <c r="R1077" i="15"/>
  <c r="M1077" i="15"/>
  <c r="R1212" i="15"/>
  <c r="M1212" i="15"/>
  <c r="R1262" i="15"/>
  <c r="M1262" i="15"/>
  <c r="R986" i="15"/>
  <c r="M986" i="15"/>
  <c r="R961" i="15"/>
  <c r="M961" i="15"/>
  <c r="R1202" i="15"/>
  <c r="M1202" i="15"/>
  <c r="R1105" i="15"/>
  <c r="M1105" i="15"/>
  <c r="R1291" i="15"/>
  <c r="M1291" i="15"/>
  <c r="R1032" i="15"/>
  <c r="M1032" i="15"/>
  <c r="R1219" i="15"/>
  <c r="M1219" i="15"/>
  <c r="R1057" i="15"/>
  <c r="M1057" i="15"/>
  <c r="R975" i="15"/>
  <c r="M975" i="15"/>
  <c r="R1016" i="15"/>
  <c r="M1016" i="15"/>
  <c r="R1011" i="15"/>
  <c r="M1011" i="15"/>
  <c r="R935" i="15"/>
  <c r="M935" i="15"/>
  <c r="R1309" i="15"/>
  <c r="M1309" i="15"/>
  <c r="R980" i="15"/>
  <c r="M980" i="15"/>
  <c r="R1286" i="15"/>
  <c r="M1286" i="15"/>
  <c r="R1289" i="15"/>
  <c r="M1289" i="15"/>
  <c r="R926" i="15"/>
  <c r="M926" i="15"/>
  <c r="R954" i="15"/>
  <c r="M954" i="15"/>
  <c r="R1343" i="15"/>
  <c r="M1343" i="15"/>
  <c r="R1251" i="15"/>
  <c r="M1251" i="15"/>
  <c r="R1242" i="15"/>
  <c r="M1242" i="15"/>
  <c r="R1230" i="15"/>
  <c r="M1230" i="15"/>
  <c r="R914" i="15"/>
  <c r="M914" i="15"/>
  <c r="R158" i="15"/>
  <c r="M158" i="15"/>
  <c r="R160" i="15"/>
  <c r="M160" i="15"/>
  <c r="R74" i="15"/>
  <c r="M74" i="15"/>
  <c r="R124" i="15"/>
  <c r="M124" i="15"/>
  <c r="R51" i="15"/>
  <c r="M51" i="15"/>
  <c r="R2" i="15"/>
  <c r="M2" i="15"/>
  <c r="R795" i="15"/>
  <c r="M795" i="15"/>
  <c r="R91" i="15"/>
  <c r="M91" i="15"/>
  <c r="R58" i="15"/>
  <c r="M58" i="15"/>
  <c r="R182" i="15"/>
  <c r="M182" i="15"/>
  <c r="R806" i="15"/>
  <c r="M806" i="15"/>
  <c r="R904" i="15"/>
  <c r="M904" i="15"/>
  <c r="R912" i="15"/>
  <c r="M912" i="15"/>
  <c r="R840" i="15"/>
  <c r="M840" i="15"/>
  <c r="R893" i="15"/>
  <c r="M893" i="15"/>
  <c r="R174" i="15"/>
  <c r="M174" i="15"/>
  <c r="R742" i="15"/>
  <c r="M742" i="15"/>
  <c r="R857" i="15"/>
  <c r="M857" i="15"/>
  <c r="R910" i="15"/>
  <c r="M910" i="15"/>
  <c r="R176" i="15"/>
  <c r="M176" i="15"/>
  <c r="R724" i="15"/>
  <c r="M724" i="15"/>
  <c r="R894" i="15"/>
  <c r="M894" i="15"/>
  <c r="R892" i="15"/>
  <c r="M892" i="15"/>
  <c r="R119" i="15"/>
  <c r="M119" i="15"/>
  <c r="R41" i="15"/>
  <c r="M41" i="15"/>
  <c r="R259" i="15"/>
  <c r="M259" i="15"/>
  <c r="R796" i="15"/>
  <c r="M796" i="15"/>
  <c r="R759" i="15"/>
  <c r="M759" i="15"/>
  <c r="R932" i="15"/>
  <c r="M932" i="15"/>
  <c r="R838" i="15"/>
  <c r="M838" i="15"/>
  <c r="R110" i="15"/>
  <c r="M110" i="15"/>
  <c r="R463" i="15"/>
  <c r="M463" i="15"/>
  <c r="R304" i="15"/>
  <c r="M304" i="15"/>
  <c r="R809" i="15"/>
  <c r="M809" i="15"/>
  <c r="R956" i="15"/>
  <c r="M956" i="15"/>
  <c r="R716" i="15"/>
  <c r="M716" i="15"/>
  <c r="R293" i="15"/>
  <c r="M293" i="15"/>
  <c r="R575" i="15"/>
  <c r="M575" i="15"/>
  <c r="R480" i="15"/>
  <c r="M480" i="15"/>
  <c r="R1004" i="15"/>
  <c r="M1004" i="15"/>
  <c r="R164" i="15"/>
  <c r="M164" i="15"/>
  <c r="R316" i="15"/>
  <c r="M316" i="15"/>
  <c r="R363" i="15"/>
  <c r="M363" i="15"/>
  <c r="R533" i="15"/>
  <c r="M533" i="15"/>
  <c r="R287" i="15"/>
  <c r="M287" i="15"/>
  <c r="R283" i="15"/>
  <c r="M283" i="15"/>
  <c r="R183" i="15"/>
  <c r="M183" i="15"/>
  <c r="R398" i="15"/>
  <c r="M398" i="15"/>
  <c r="R392" i="15"/>
  <c r="M392" i="15"/>
  <c r="R268" i="15"/>
  <c r="M268" i="15"/>
  <c r="R360" i="15"/>
  <c r="M360" i="15"/>
  <c r="R438" i="15"/>
  <c r="M438" i="15"/>
  <c r="R862" i="15"/>
  <c r="M862" i="15"/>
  <c r="R599" i="15"/>
  <c r="M599" i="15"/>
  <c r="R732" i="15"/>
  <c r="M732" i="15"/>
  <c r="R751" i="15"/>
  <c r="M751" i="15"/>
  <c r="R419" i="15"/>
  <c r="M419" i="15"/>
  <c r="R327" i="15"/>
  <c r="M327" i="15"/>
  <c r="R457" i="15"/>
  <c r="M457" i="15"/>
  <c r="R690" i="15"/>
  <c r="M690" i="15"/>
  <c r="R530" i="15"/>
  <c r="M530" i="15"/>
  <c r="R381" i="15"/>
  <c r="M381" i="15"/>
  <c r="R347" i="15"/>
  <c r="M347" i="15"/>
  <c r="R605" i="15"/>
  <c r="M605" i="15"/>
  <c r="R516" i="15"/>
  <c r="M516" i="15"/>
  <c r="R439" i="15"/>
  <c r="M439" i="15"/>
  <c r="R395" i="15"/>
  <c r="M395" i="15"/>
  <c r="R477" i="15"/>
  <c r="M477" i="15"/>
  <c r="R481" i="15"/>
  <c r="M481" i="15"/>
  <c r="R330" i="15"/>
  <c r="M330" i="15"/>
  <c r="R500" i="15"/>
  <c r="M500" i="15"/>
  <c r="R378" i="15"/>
  <c r="M378" i="15"/>
  <c r="R394" i="15"/>
  <c r="M394" i="15"/>
  <c r="R380" i="15"/>
  <c r="M380" i="15"/>
  <c r="R671" i="15"/>
  <c r="M671" i="15"/>
  <c r="R362" i="15"/>
  <c r="M362" i="15"/>
  <c r="R442" i="15"/>
  <c r="M442" i="15"/>
  <c r="R572" i="15"/>
  <c r="M572" i="15"/>
  <c r="R34" i="15"/>
  <c r="M34" i="15"/>
  <c r="R140" i="15"/>
  <c r="M140" i="15"/>
  <c r="R535" i="16"/>
  <c r="M535" i="16"/>
  <c r="R753" i="16"/>
  <c r="M753" i="16"/>
  <c r="R673" i="16"/>
  <c r="M673" i="16"/>
  <c r="R754" i="16"/>
  <c r="M754" i="16"/>
  <c r="R64" i="16"/>
  <c r="M64" i="16"/>
  <c r="R659" i="16"/>
  <c r="M659" i="16"/>
  <c r="R26" i="16"/>
  <c r="M26" i="16"/>
  <c r="R717" i="16"/>
  <c r="M717" i="16"/>
  <c r="R775" i="16"/>
  <c r="M775" i="16"/>
  <c r="R536" i="16"/>
  <c r="M536" i="16"/>
  <c r="R664" i="16"/>
  <c r="M664" i="16"/>
  <c r="R700" i="16"/>
  <c r="M700" i="16"/>
  <c r="R813" i="16"/>
  <c r="M813" i="16"/>
  <c r="R584" i="16"/>
  <c r="M584" i="16"/>
  <c r="R600" i="16"/>
  <c r="M600" i="16"/>
  <c r="R684" i="16"/>
  <c r="M684" i="16"/>
  <c r="R676" i="16"/>
  <c r="M676" i="16"/>
  <c r="R637" i="16"/>
  <c r="M637" i="16"/>
  <c r="R776" i="16"/>
  <c r="M776" i="16"/>
  <c r="R762" i="16"/>
  <c r="M762" i="16"/>
  <c r="R833" i="16"/>
  <c r="M833" i="16"/>
  <c r="R661" i="16"/>
  <c r="M661" i="16"/>
  <c r="R564" i="16"/>
  <c r="M564" i="16"/>
  <c r="R667" i="16"/>
  <c r="M667" i="16"/>
  <c r="R732" i="16"/>
  <c r="M732" i="16"/>
  <c r="R697" i="16"/>
  <c r="M697" i="16"/>
  <c r="R563" i="16"/>
  <c r="M563" i="16"/>
  <c r="R679" i="16"/>
  <c r="M679" i="16"/>
  <c r="R699" i="16"/>
  <c r="M699" i="16"/>
  <c r="R675" i="16"/>
  <c r="M675" i="16"/>
  <c r="R772" i="16"/>
  <c r="M772" i="16"/>
  <c r="R542" i="16"/>
  <c r="M542" i="16"/>
  <c r="R773" i="16"/>
  <c r="M773" i="16"/>
  <c r="R709" i="16"/>
  <c r="M709" i="16"/>
  <c r="R62" i="16"/>
  <c r="M62" i="16"/>
  <c r="R760" i="16"/>
  <c r="M760" i="16"/>
  <c r="R803" i="16"/>
  <c r="M803" i="16"/>
  <c r="R478" i="16"/>
  <c r="M478" i="16"/>
  <c r="R508" i="16"/>
  <c r="M508" i="16"/>
  <c r="R520" i="16"/>
  <c r="M520" i="16"/>
  <c r="R674" i="16"/>
  <c r="M674" i="16"/>
  <c r="R680" i="16"/>
  <c r="M680" i="16"/>
  <c r="R590" i="16"/>
  <c r="M590" i="16"/>
  <c r="R521" i="16"/>
  <c r="M521" i="16"/>
  <c r="R780" i="16"/>
  <c r="M780" i="16"/>
  <c r="R685" i="16"/>
  <c r="M685" i="16"/>
  <c r="R755" i="16"/>
  <c r="M755" i="16"/>
  <c r="R765" i="16"/>
  <c r="M765" i="16"/>
  <c r="R712" i="16"/>
  <c r="M712" i="16"/>
  <c r="R662" i="16"/>
  <c r="M662" i="16"/>
  <c r="R706" i="16"/>
  <c r="M706" i="16"/>
  <c r="R825" i="16"/>
  <c r="M825" i="16"/>
  <c r="AH137" i="16"/>
  <c r="AH1173" i="16"/>
  <c r="AH391" i="16"/>
  <c r="AH121" i="16"/>
  <c r="AH344" i="16"/>
  <c r="AH54" i="16"/>
  <c r="AH117" i="16"/>
  <c r="AH565" i="16"/>
  <c r="AE259" i="16"/>
  <c r="AE281" i="16"/>
  <c r="AE202" i="16"/>
  <c r="AE137" i="16"/>
  <c r="AE11" i="16"/>
  <c r="AE272" i="16"/>
  <c r="AE18" i="16"/>
  <c r="AE51" i="16"/>
  <c r="AE205" i="16"/>
  <c r="AE70" i="16"/>
  <c r="AE53" i="16"/>
  <c r="AE139" i="16"/>
  <c r="AE121" i="16"/>
  <c r="AE54" i="16"/>
  <c r="AE117" i="16"/>
  <c r="AE299" i="16"/>
  <c r="AE334" i="16"/>
  <c r="AE571" i="16"/>
  <c r="AE466" i="16"/>
  <c r="AE400" i="16"/>
  <c r="AE336" i="16"/>
  <c r="AE710" i="16"/>
  <c r="AE883" i="16"/>
  <c r="AE707" i="16"/>
  <c r="AE842" i="16"/>
  <c r="AE746" i="16"/>
  <c r="AE677" i="16"/>
  <c r="AE303" i="16"/>
  <c r="AE434" i="16"/>
  <c r="AE391" i="16"/>
  <c r="AE344" i="16"/>
  <c r="AE675" i="16"/>
  <c r="AE754" i="16"/>
  <c r="AE699" i="16"/>
  <c r="AE673" i="16"/>
  <c r="AE679" i="16"/>
  <c r="AE753" i="16"/>
  <c r="AE563" i="16"/>
  <c r="AE535" i="16"/>
  <c r="AE565" i="16"/>
  <c r="AB122" i="16"/>
  <c r="Q122" i="16"/>
  <c r="C122" i="16"/>
  <c r="AB1140" i="16"/>
  <c r="Q1140" i="16"/>
  <c r="C1140" i="16"/>
  <c r="AB704" i="16"/>
  <c r="Q704" i="16"/>
  <c r="C704" i="16"/>
  <c r="AB570" i="16"/>
  <c r="Q570" i="16"/>
  <c r="C570" i="16"/>
  <c r="AB100" i="16"/>
  <c r="Q100" i="16"/>
  <c r="C100" i="16"/>
  <c r="AB532" i="16"/>
  <c r="AB512" i="16"/>
  <c r="AB539" i="16"/>
  <c r="AB567" i="16"/>
  <c r="AB566" i="16"/>
  <c r="AB541" i="16"/>
  <c r="AB537" i="16"/>
  <c r="AB74" i="16"/>
  <c r="AB206" i="16"/>
  <c r="AB180" i="16"/>
  <c r="AB514" i="16"/>
  <c r="AB807" i="16"/>
  <c r="AB538" i="16"/>
  <c r="AB484" i="16"/>
  <c r="AB19" i="16"/>
  <c r="AB110" i="16"/>
  <c r="AB21" i="16"/>
  <c r="AB551" i="16"/>
  <c r="AB559" i="16"/>
  <c r="AB549" i="16"/>
  <c r="AB346" i="16"/>
  <c r="AB452" i="16"/>
  <c r="AB561" i="16"/>
  <c r="AB473" i="16"/>
  <c r="AB498" i="16"/>
  <c r="AB461" i="16"/>
  <c r="AB99" i="16"/>
  <c r="AB554" i="16"/>
  <c r="AB489" i="16"/>
  <c r="AB464" i="16"/>
  <c r="AB471" i="16"/>
  <c r="AB174" i="16"/>
  <c r="AB451" i="16"/>
  <c r="AB163" i="16"/>
  <c r="AB547" i="16"/>
  <c r="AB544" i="16"/>
  <c r="AB123" i="16"/>
  <c r="AB395" i="16"/>
  <c r="AB28" i="16"/>
  <c r="AB550" i="16"/>
  <c r="AB525" i="16"/>
  <c r="AB496" i="16"/>
  <c r="AB553" i="16"/>
  <c r="AB555" i="16"/>
  <c r="AB441" i="16"/>
  <c r="AB552" i="16"/>
  <c r="AB352" i="16"/>
  <c r="AB479" i="16"/>
  <c r="AB556" i="16"/>
  <c r="AB61" i="16"/>
  <c r="AB83" i="16"/>
  <c r="AB40" i="16"/>
  <c r="AB622" i="16"/>
  <c r="AB297" i="16"/>
  <c r="AB192" i="16"/>
  <c r="AB291" i="16"/>
  <c r="AB585" i="16"/>
  <c r="AB540" i="16"/>
  <c r="AB572" i="16"/>
  <c r="AB571" i="16"/>
  <c r="AB466" i="16"/>
  <c r="AB400" i="16"/>
  <c r="AB336" i="16"/>
  <c r="AB11" i="16"/>
  <c r="AB825" i="16"/>
  <c r="AB697" i="16"/>
  <c r="AB706" i="16"/>
  <c r="AB732" i="16"/>
  <c r="AB662" i="16"/>
  <c r="AB667" i="16"/>
  <c r="AB712" i="16"/>
  <c r="AB564" i="16"/>
  <c r="AB765" i="16"/>
  <c r="AB661" i="16"/>
  <c r="AB755" i="16"/>
  <c r="AB833" i="16"/>
  <c r="AB685" i="16"/>
  <c r="AB762" i="16"/>
  <c r="AB780" i="16"/>
  <c r="AB776" i="16"/>
  <c r="AB521" i="16"/>
  <c r="AB637" i="16"/>
  <c r="AB590" i="16"/>
  <c r="AB676" i="16"/>
  <c r="AB680" i="16"/>
  <c r="AB684" i="16"/>
  <c r="AB674" i="16"/>
  <c r="AB600" i="16"/>
  <c r="AB520" i="16"/>
  <c r="AB584" i="16"/>
  <c r="AB508" i="16"/>
  <c r="AB813" i="16"/>
  <c r="AB478" i="16"/>
  <c r="AB700" i="16"/>
  <c r="AB803" i="16"/>
  <c r="AB664" i="16"/>
  <c r="AB760" i="16"/>
  <c r="AB536" i="16"/>
  <c r="AB62" i="16"/>
  <c r="AB775" i="16"/>
  <c r="AB709" i="16"/>
  <c r="AB717" i="16"/>
  <c r="AB773" i="16"/>
  <c r="AB26" i="16"/>
  <c r="AB542" i="16"/>
  <c r="AB659" i="16"/>
  <c r="AB772" i="16"/>
  <c r="AB64" i="16"/>
  <c r="AB675" i="16"/>
  <c r="AB754" i="16"/>
  <c r="AB699" i="16"/>
  <c r="AB673" i="16"/>
  <c r="AB679" i="16"/>
  <c r="AB753" i="16"/>
  <c r="AB563" i="16"/>
  <c r="AB535" i="16"/>
  <c r="AB565" i="16"/>
  <c r="Y1092" i="16"/>
  <c r="Q1092" i="16"/>
  <c r="C1092" i="16"/>
  <c r="Y878" i="16"/>
  <c r="Q878" i="16"/>
  <c r="C878" i="16"/>
  <c r="Y824" i="16"/>
  <c r="Q824" i="16"/>
  <c r="C824" i="16"/>
  <c r="Y713" i="16"/>
  <c r="Q713" i="16"/>
  <c r="C713" i="16"/>
  <c r="Y683" i="16"/>
  <c r="Q683" i="16"/>
  <c r="C683" i="16"/>
  <c r="Y647" i="16"/>
  <c r="Q647" i="16"/>
  <c r="C647" i="16"/>
  <c r="Y633" i="16"/>
  <c r="Q633" i="16"/>
  <c r="C633" i="16"/>
  <c r="Y614" i="16"/>
  <c r="Q614" i="16"/>
  <c r="C614" i="16"/>
  <c r="Y613" i="16"/>
  <c r="Q613" i="16"/>
  <c r="C613" i="16"/>
  <c r="Y605" i="16"/>
  <c r="Q605" i="16"/>
  <c r="C605" i="16"/>
  <c r="Y577" i="16"/>
  <c r="Q577" i="16"/>
  <c r="C577" i="16"/>
  <c r="Y384" i="16"/>
  <c r="Q384" i="16"/>
  <c r="C384" i="16"/>
  <c r="Y348" i="16"/>
  <c r="Q348" i="16"/>
  <c r="C348" i="16"/>
  <c r="Y268" i="16"/>
  <c r="Q268" i="16"/>
  <c r="C268" i="16"/>
  <c r="Y254" i="16"/>
  <c r="Q254" i="16"/>
  <c r="C254" i="16"/>
  <c r="Y210" i="16"/>
  <c r="Q210" i="16"/>
  <c r="C210" i="16"/>
  <c r="Y201" i="16"/>
  <c r="Q201" i="16"/>
  <c r="C201" i="16"/>
  <c r="Y179" i="16"/>
  <c r="Q179" i="16"/>
  <c r="C179" i="16"/>
  <c r="Y96" i="16"/>
  <c r="Q96" i="16"/>
  <c r="C96" i="16"/>
  <c r="Y13" i="16"/>
  <c r="Q13" i="16"/>
  <c r="C13" i="16"/>
  <c r="Y1113" i="16"/>
  <c r="Q1113" i="16"/>
  <c r="C1113" i="16"/>
  <c r="Y940" i="16"/>
  <c r="Q940" i="16"/>
  <c r="C940" i="16"/>
  <c r="Y771" i="16"/>
  <c r="Q771" i="16"/>
  <c r="C771" i="16"/>
  <c r="Y646" i="16"/>
  <c r="Q646" i="16"/>
  <c r="C646" i="16"/>
  <c r="Y557" i="16"/>
  <c r="Q557" i="16"/>
  <c r="C557" i="16"/>
  <c r="Y477" i="16"/>
  <c r="Q477" i="16"/>
  <c r="C477" i="16"/>
  <c r="Y450" i="16"/>
  <c r="Q450" i="16"/>
  <c r="C450" i="16"/>
  <c r="Y405" i="16"/>
  <c r="Q405" i="16"/>
  <c r="C405" i="16"/>
  <c r="Y363" i="16"/>
  <c r="Q363" i="16"/>
  <c r="C363" i="16"/>
  <c r="Y358" i="16"/>
  <c r="Q358" i="16"/>
  <c r="C358" i="16"/>
  <c r="Y302" i="16"/>
  <c r="Q302" i="16"/>
  <c r="C302" i="16"/>
  <c r="Y264" i="16"/>
  <c r="Q264" i="16"/>
  <c r="C264" i="16"/>
  <c r="Y252" i="16"/>
  <c r="Q252" i="16"/>
  <c r="C252" i="16"/>
  <c r="Y220" i="16"/>
  <c r="Q220" i="16"/>
  <c r="C220" i="16"/>
  <c r="Y78" i="16"/>
  <c r="Q78" i="16"/>
  <c r="C78" i="16"/>
  <c r="Y12" i="16"/>
  <c r="Q12" i="16"/>
  <c r="C12" i="16"/>
  <c r="Y6" i="16"/>
  <c r="Q6" i="16"/>
  <c r="C6" i="16"/>
  <c r="Y858" i="16"/>
  <c r="Q858" i="16"/>
  <c r="C858" i="16"/>
  <c r="Y831" i="16"/>
  <c r="Q831" i="16"/>
  <c r="C831" i="16"/>
  <c r="Y635" i="16"/>
  <c r="Q635" i="16"/>
  <c r="C635" i="16"/>
  <c r="Y617" i="16"/>
  <c r="Q617" i="16"/>
  <c r="C617" i="16"/>
  <c r="Y558" i="16"/>
  <c r="Q558" i="16"/>
  <c r="C558" i="16"/>
  <c r="Y482" i="16"/>
  <c r="Q482" i="16"/>
  <c r="C482" i="16"/>
  <c r="Y411" i="16"/>
  <c r="Q411" i="16"/>
  <c r="C411" i="16"/>
  <c r="Y366" i="16"/>
  <c r="Q366" i="16"/>
  <c r="C366" i="16"/>
  <c r="Y360" i="16"/>
  <c r="Q360" i="16"/>
  <c r="C360" i="16"/>
  <c r="Y353" i="16"/>
  <c r="Q353" i="16"/>
  <c r="C353" i="16"/>
  <c r="Y343" i="16"/>
  <c r="Q343" i="16"/>
  <c r="C343" i="16"/>
  <c r="Y267" i="16"/>
  <c r="Q267" i="16"/>
  <c r="C267" i="16"/>
  <c r="Y250" i="16"/>
  <c r="Q250" i="16"/>
  <c r="C250" i="16"/>
  <c r="Y226" i="16"/>
  <c r="Q226" i="16"/>
  <c r="C226" i="16"/>
  <c r="Y225" i="16"/>
  <c r="Q225" i="16"/>
  <c r="C225" i="16"/>
  <c r="Y211" i="16"/>
  <c r="Q211" i="16"/>
  <c r="C211" i="16"/>
  <c r="Y194" i="16"/>
  <c r="Q194" i="16"/>
  <c r="C194" i="16"/>
  <c r="Y160" i="16"/>
  <c r="Q160" i="16"/>
  <c r="C160" i="16"/>
  <c r="Y130" i="16"/>
  <c r="Q130" i="16"/>
  <c r="C130" i="16"/>
  <c r="Y77" i="16"/>
  <c r="Q77" i="16"/>
  <c r="C77" i="16"/>
  <c r="Y30" i="16"/>
  <c r="Q30" i="16"/>
  <c r="C30" i="16"/>
  <c r="Y941" i="16"/>
  <c r="Q941" i="16"/>
  <c r="C941" i="16"/>
  <c r="Y631" i="16"/>
  <c r="Q631" i="16"/>
  <c r="C631" i="16"/>
  <c r="Y516" i="16"/>
  <c r="Q516" i="16"/>
  <c r="C516" i="16"/>
  <c r="Y503" i="16"/>
  <c r="Q503" i="16"/>
  <c r="C503" i="16"/>
  <c r="Y487" i="16"/>
  <c r="Q487" i="16"/>
  <c r="C487" i="16"/>
  <c r="Y433" i="16"/>
  <c r="Q433" i="16"/>
  <c r="C433" i="16"/>
  <c r="Y401" i="16"/>
  <c r="Q401" i="16"/>
  <c r="C401" i="16"/>
  <c r="Y374" i="16"/>
  <c r="Q374" i="16"/>
  <c r="C374" i="16"/>
  <c r="Y189" i="16"/>
  <c r="Q189" i="16"/>
  <c r="C189" i="16"/>
  <c r="Y150" i="16"/>
  <c r="Q150" i="16"/>
  <c r="C150" i="16"/>
  <c r="Y120" i="16"/>
  <c r="Q120" i="16"/>
  <c r="C120" i="16"/>
  <c r="Y114" i="16"/>
  <c r="Q114" i="16"/>
  <c r="C114" i="16"/>
  <c r="Y104" i="16"/>
  <c r="Q104" i="16"/>
  <c r="C104" i="16"/>
  <c r="Y1219" i="16"/>
  <c r="Q1219" i="16"/>
  <c r="C1219" i="16"/>
  <c r="Y877" i="16"/>
  <c r="Q877" i="16"/>
  <c r="C877" i="16"/>
  <c r="Y860" i="16"/>
  <c r="Q860" i="16"/>
  <c r="C860" i="16"/>
  <c r="Y609" i="16"/>
  <c r="Q609" i="16"/>
  <c r="C609" i="16"/>
  <c r="Y526" i="16"/>
  <c r="Q526" i="16"/>
  <c r="C526" i="16"/>
  <c r="Y458" i="16"/>
  <c r="Q458" i="16"/>
  <c r="C458" i="16"/>
  <c r="Y412" i="16"/>
  <c r="Q412" i="16"/>
  <c r="C412" i="16"/>
  <c r="Y404" i="16"/>
  <c r="Q404" i="16"/>
  <c r="C404" i="16"/>
  <c r="Y332" i="16"/>
  <c r="Q332" i="16"/>
  <c r="C332" i="16"/>
  <c r="Y331" i="16"/>
  <c r="Q331" i="16"/>
  <c r="C331" i="16"/>
  <c r="Y247" i="16"/>
  <c r="Q247" i="16"/>
  <c r="C247" i="16"/>
  <c r="Y142" i="16"/>
  <c r="Q142" i="16"/>
  <c r="C142" i="16"/>
  <c r="Y135" i="16"/>
  <c r="Q135" i="16"/>
  <c r="C135" i="16"/>
  <c r="Y92" i="16"/>
  <c r="Q92" i="16"/>
  <c r="C92" i="16"/>
  <c r="Y90" i="16"/>
  <c r="Q90" i="16"/>
  <c r="C90" i="16"/>
  <c r="Y785" i="16"/>
  <c r="Q785" i="16"/>
  <c r="C785" i="16"/>
  <c r="Y693" i="16"/>
  <c r="Q693" i="16"/>
  <c r="C693" i="16"/>
  <c r="Y649" i="16"/>
  <c r="Q649" i="16"/>
  <c r="C649" i="16"/>
  <c r="Y639" i="16"/>
  <c r="Q639" i="16"/>
  <c r="C639" i="16"/>
  <c r="Y638" i="16"/>
  <c r="Q638" i="16"/>
  <c r="C638" i="16"/>
  <c r="Y495" i="16"/>
  <c r="Q495" i="16"/>
  <c r="C495" i="16"/>
  <c r="Y350" i="16"/>
  <c r="Q350" i="16"/>
  <c r="C350" i="16"/>
  <c r="Y317" i="16"/>
  <c r="Q317" i="16"/>
  <c r="C317" i="16"/>
  <c r="Y181" i="16"/>
  <c r="Q181" i="16"/>
  <c r="C181" i="16"/>
  <c r="Y107" i="16"/>
  <c r="Q107" i="16"/>
  <c r="C107" i="16"/>
  <c r="Y844" i="16"/>
  <c r="Q844" i="16"/>
  <c r="C844" i="16"/>
  <c r="Y718" i="16"/>
  <c r="Q718" i="16"/>
  <c r="C718" i="16"/>
  <c r="Y620" i="16"/>
  <c r="Q620" i="16"/>
  <c r="C620" i="16"/>
  <c r="Y518" i="16"/>
  <c r="Q518" i="16"/>
  <c r="C518" i="16"/>
  <c r="Y483" i="16"/>
  <c r="Q483" i="16"/>
  <c r="C483" i="16"/>
  <c r="Y467" i="16"/>
  <c r="Q467" i="16"/>
  <c r="C467" i="16"/>
  <c r="Y418" i="16"/>
  <c r="Q418" i="16"/>
  <c r="C418" i="16"/>
  <c r="Y383" i="16"/>
  <c r="Q383" i="16"/>
  <c r="C383" i="16"/>
  <c r="Y330" i="16"/>
  <c r="Q330" i="16"/>
  <c r="C330" i="16"/>
  <c r="Y306" i="16"/>
  <c r="Q306" i="16"/>
  <c r="C306" i="16"/>
  <c r="Y286" i="16"/>
  <c r="Q286" i="16"/>
  <c r="C286" i="16"/>
  <c r="Y278" i="16"/>
  <c r="Q278" i="16"/>
  <c r="C278" i="16"/>
  <c r="Y217" i="16"/>
  <c r="Q217" i="16"/>
  <c r="C217" i="16"/>
  <c r="Y159" i="16"/>
  <c r="Q159" i="16"/>
  <c r="C159" i="16"/>
  <c r="Y37" i="16"/>
  <c r="Q37" i="16"/>
  <c r="C37" i="16"/>
  <c r="Y722" i="16"/>
  <c r="Q722" i="16"/>
  <c r="C722" i="16"/>
  <c r="Y632" i="16"/>
  <c r="Q632" i="16"/>
  <c r="C632" i="16"/>
  <c r="Y502" i="16"/>
  <c r="Q502" i="16"/>
  <c r="C502" i="16"/>
  <c r="Y490" i="16"/>
  <c r="Q490" i="16"/>
  <c r="C490" i="16"/>
  <c r="Y475" i="16"/>
  <c r="Q475" i="16"/>
  <c r="C475" i="16"/>
  <c r="Y456" i="16"/>
  <c r="Q456" i="16"/>
  <c r="C456" i="16"/>
  <c r="Y426" i="16"/>
  <c r="Q426" i="16"/>
  <c r="C426" i="16"/>
  <c r="Y345" i="16"/>
  <c r="Q345" i="16"/>
  <c r="C345" i="16"/>
  <c r="Y339" i="16"/>
  <c r="Q339" i="16"/>
  <c r="C339" i="16"/>
  <c r="Y287" i="16"/>
  <c r="Q287" i="16"/>
  <c r="C287" i="16"/>
  <c r="Y242" i="16"/>
  <c r="Q242" i="16"/>
  <c r="C242" i="16"/>
  <c r="Y232" i="16"/>
  <c r="Q232" i="16"/>
  <c r="C232" i="16"/>
  <c r="Y229" i="16"/>
  <c r="Q229" i="16"/>
  <c r="C229" i="16"/>
  <c r="Y102" i="16"/>
  <c r="Q102" i="16"/>
  <c r="C102" i="16"/>
  <c r="Y94" i="16"/>
  <c r="Q94" i="16"/>
  <c r="C94" i="16"/>
  <c r="Y93" i="16"/>
  <c r="Q93" i="16"/>
  <c r="C93" i="16"/>
  <c r="Y91" i="16"/>
  <c r="Q91" i="16"/>
  <c r="C91" i="16"/>
  <c r="Y16" i="16"/>
  <c r="Q16" i="16"/>
  <c r="C16" i="16"/>
  <c r="Y986" i="16"/>
  <c r="Q986" i="16"/>
  <c r="C986" i="16"/>
  <c r="Y687" i="16"/>
  <c r="Q687" i="16"/>
  <c r="C687" i="16"/>
  <c r="Y624" i="16"/>
  <c r="Q624" i="16"/>
  <c r="C624" i="16"/>
  <c r="Y615" i="16"/>
  <c r="Q615" i="16"/>
  <c r="C615" i="16"/>
  <c r="Y582" i="16"/>
  <c r="Q582" i="16"/>
  <c r="C582" i="16"/>
  <c r="Y414" i="16"/>
  <c r="Q414" i="16"/>
  <c r="C414" i="16"/>
  <c r="Y380" i="16"/>
  <c r="Q380" i="16"/>
  <c r="C380" i="16"/>
  <c r="Y329" i="16"/>
  <c r="Q329" i="16"/>
  <c r="C329" i="16"/>
  <c r="Y313" i="16"/>
  <c r="Q313" i="16"/>
  <c r="C313" i="16"/>
  <c r="Y293" i="16"/>
  <c r="Q293" i="16"/>
  <c r="C293" i="16"/>
  <c r="Y273" i="16"/>
  <c r="Q273" i="16"/>
  <c r="C273" i="16"/>
  <c r="Y269" i="16"/>
  <c r="Q269" i="16"/>
  <c r="C269" i="16"/>
  <c r="Y245" i="16"/>
  <c r="Q245" i="16"/>
  <c r="C245" i="16"/>
  <c r="Y182" i="16"/>
  <c r="Q182" i="16"/>
  <c r="C182" i="16"/>
  <c r="Y154" i="16"/>
  <c r="Q154" i="16"/>
  <c r="C154" i="16"/>
  <c r="Y153" i="16"/>
  <c r="Q153" i="16"/>
  <c r="C153" i="16"/>
  <c r="Y131" i="16"/>
  <c r="Q131" i="16"/>
  <c r="C131" i="16"/>
  <c r="Y20" i="16"/>
  <c r="Q20" i="16"/>
  <c r="C20" i="16"/>
  <c r="Y1187" i="16"/>
  <c r="Q1187" i="16"/>
  <c r="C1187" i="16"/>
  <c r="Y1159" i="16"/>
  <c r="Q1159" i="16"/>
  <c r="C1159" i="16"/>
  <c r="Y757" i="16"/>
  <c r="Q757" i="16"/>
  <c r="C757" i="16"/>
  <c r="Y653" i="16"/>
  <c r="Q653" i="16"/>
  <c r="C653" i="16"/>
  <c r="Y643" i="16"/>
  <c r="Q643" i="16"/>
  <c r="C643" i="16"/>
  <c r="Y546" i="16"/>
  <c r="Q546" i="16"/>
  <c r="C546" i="16"/>
  <c r="Y506" i="16"/>
  <c r="Q506" i="16"/>
  <c r="C506" i="16"/>
  <c r="Y500" i="16"/>
  <c r="Q500" i="16"/>
  <c r="C500" i="16"/>
  <c r="Y399" i="16"/>
  <c r="Q399" i="16"/>
  <c r="C399" i="16"/>
  <c r="Y398" i="16"/>
  <c r="Q398" i="16"/>
  <c r="C398" i="16"/>
  <c r="Y333" i="16"/>
  <c r="Q333" i="16"/>
  <c r="C333" i="16"/>
  <c r="Y197" i="16"/>
  <c r="Q197" i="16"/>
  <c r="C197" i="16"/>
  <c r="Y149" i="16"/>
  <c r="Q149" i="16"/>
  <c r="C149" i="16"/>
  <c r="Y10" i="16"/>
  <c r="Q10" i="16"/>
  <c r="C10" i="16"/>
  <c r="Y1034" i="16"/>
  <c r="Q1034" i="16"/>
  <c r="C1034" i="16"/>
  <c r="Y681" i="16"/>
  <c r="Q681" i="16"/>
  <c r="C681" i="16"/>
  <c r="Y595" i="16"/>
  <c r="Q595" i="16"/>
  <c r="C595" i="16"/>
  <c r="Y588" i="16"/>
  <c r="Q588" i="16"/>
  <c r="C588" i="16"/>
  <c r="Y501" i="16"/>
  <c r="Q501" i="16"/>
  <c r="C501" i="16"/>
  <c r="Y417" i="16"/>
  <c r="Q417" i="16"/>
  <c r="C417" i="16"/>
  <c r="Y256" i="16"/>
  <c r="Q256" i="16"/>
  <c r="C256" i="16"/>
  <c r="Y158" i="16"/>
  <c r="Q158" i="16"/>
  <c r="C158" i="16"/>
  <c r="Y157" i="16"/>
  <c r="Q157" i="16"/>
  <c r="C157" i="16"/>
  <c r="Y43" i="16"/>
  <c r="Q43" i="16"/>
  <c r="C43" i="16"/>
  <c r="Y41" i="16"/>
  <c r="Q41" i="16"/>
  <c r="C41" i="16"/>
  <c r="Y23" i="16"/>
  <c r="Q23" i="16"/>
  <c r="C23" i="16"/>
  <c r="Y723" i="16"/>
  <c r="Q723" i="16"/>
  <c r="C723" i="16"/>
  <c r="Y628" i="16"/>
  <c r="Q628" i="16"/>
  <c r="C628" i="16"/>
  <c r="Y511" i="16"/>
  <c r="Q511" i="16"/>
  <c r="C511" i="16"/>
  <c r="Y465" i="16"/>
  <c r="Q465" i="16"/>
  <c r="C465" i="16"/>
  <c r="Y436" i="16"/>
  <c r="Q436" i="16"/>
  <c r="C436" i="16"/>
  <c r="Y355" i="16"/>
  <c r="Q355" i="16"/>
  <c r="C355" i="16"/>
  <c r="Y347" i="16"/>
  <c r="Q347" i="16"/>
  <c r="C347" i="16"/>
  <c r="Y338" i="16"/>
  <c r="Q338" i="16"/>
  <c r="C338" i="16"/>
  <c r="Y207" i="16"/>
  <c r="Q207" i="16"/>
  <c r="C207" i="16"/>
  <c r="Y129" i="16"/>
  <c r="Q129" i="16"/>
  <c r="C129" i="16"/>
  <c r="Y111" i="16"/>
  <c r="Q111" i="16"/>
  <c r="C111" i="16"/>
  <c r="Y73" i="16"/>
  <c r="Q73" i="16"/>
  <c r="C73" i="16"/>
  <c r="Y67" i="16"/>
  <c r="Q67" i="16"/>
  <c r="C67" i="16"/>
  <c r="Y808" i="16"/>
  <c r="Q808" i="16"/>
  <c r="C808" i="16"/>
  <c r="Y644" i="16"/>
  <c r="Q644" i="16"/>
  <c r="C644" i="16"/>
  <c r="Y597" i="16"/>
  <c r="Q597" i="16"/>
  <c r="C597" i="16"/>
  <c r="Y534" i="16"/>
  <c r="Q534" i="16"/>
  <c r="C534" i="16"/>
  <c r="Y528" i="16"/>
  <c r="Q528" i="16"/>
  <c r="C528" i="16"/>
  <c r="Y427" i="16"/>
  <c r="Q427" i="16"/>
  <c r="C427" i="16"/>
  <c r="Y390" i="16"/>
  <c r="Q390" i="16"/>
  <c r="C390" i="16"/>
  <c r="Y379" i="16"/>
  <c r="Q379" i="16"/>
  <c r="C379" i="16"/>
  <c r="Y362" i="16"/>
  <c r="Q362" i="16"/>
  <c r="C362" i="16"/>
  <c r="Y285" i="16"/>
  <c r="Q285" i="16"/>
  <c r="C285" i="16"/>
  <c r="Y246" i="16"/>
  <c r="Q246" i="16"/>
  <c r="C246" i="16"/>
  <c r="Y212" i="16"/>
  <c r="Q212" i="16"/>
  <c r="C212" i="16"/>
  <c r="Y186" i="16"/>
  <c r="Q186" i="16"/>
  <c r="C186" i="16"/>
  <c r="Y145" i="16"/>
  <c r="Q145" i="16"/>
  <c r="C145" i="16"/>
  <c r="Y749" i="16"/>
  <c r="Q749" i="16"/>
  <c r="C749" i="16"/>
  <c r="Y735" i="16"/>
  <c r="Q735" i="16"/>
  <c r="C735" i="16"/>
  <c r="Y678" i="16"/>
  <c r="Q678" i="16"/>
  <c r="C678" i="16"/>
  <c r="Y651" i="16"/>
  <c r="Q651" i="16"/>
  <c r="C651" i="16"/>
  <c r="Y634" i="16"/>
  <c r="Q634" i="16"/>
  <c r="C634" i="16"/>
  <c r="Y604" i="16"/>
  <c r="Q604" i="16"/>
  <c r="C604" i="16"/>
  <c r="Y446" i="16"/>
  <c r="Q446" i="16"/>
  <c r="C446" i="16"/>
  <c r="Y438" i="16"/>
  <c r="Q438" i="16"/>
  <c r="C438" i="16"/>
  <c r="Y906" i="16"/>
  <c r="Q906" i="16"/>
  <c r="C906" i="16"/>
  <c r="Y645" i="16"/>
  <c r="Q645" i="16"/>
  <c r="C645" i="16"/>
  <c r="Y618" i="16"/>
  <c r="Q618" i="16"/>
  <c r="C618" i="16"/>
  <c r="Y382" i="16"/>
  <c r="Q382" i="16"/>
  <c r="C382" i="16"/>
  <c r="Y318" i="16"/>
  <c r="Q318" i="16"/>
  <c r="C318" i="16"/>
  <c r="Y265" i="16"/>
  <c r="Q265" i="16"/>
  <c r="C265" i="16"/>
  <c r="Y257" i="16"/>
  <c r="Q257" i="16"/>
  <c r="C257" i="16"/>
  <c r="Y71" i="16"/>
  <c r="Q71" i="16"/>
  <c r="C71" i="16"/>
  <c r="Y893" i="16"/>
  <c r="Q893" i="16"/>
  <c r="C893" i="16"/>
  <c r="Y728" i="16"/>
  <c r="Q728" i="16"/>
  <c r="C728" i="16"/>
  <c r="Y596" i="16"/>
  <c r="Q596" i="16"/>
  <c r="C596" i="16"/>
  <c r="Y429" i="16"/>
  <c r="Q429" i="16"/>
  <c r="C429" i="16"/>
  <c r="Y416" i="16"/>
  <c r="Q416" i="16"/>
  <c r="C416" i="16"/>
  <c r="Y415" i="16"/>
  <c r="Q415" i="16"/>
  <c r="C415" i="16"/>
  <c r="Y361" i="16"/>
  <c r="Q361" i="16"/>
  <c r="C361" i="16"/>
  <c r="Y328" i="16"/>
  <c r="Q328" i="16"/>
  <c r="C328" i="16"/>
  <c r="Y668" i="16"/>
  <c r="Q668" i="16"/>
  <c r="C668" i="16"/>
  <c r="Y601" i="16"/>
  <c r="Q601" i="16"/>
  <c r="C601" i="16"/>
  <c r="Y599" i="16"/>
  <c r="Q599" i="16"/>
  <c r="C599" i="16"/>
  <c r="Y579" i="16"/>
  <c r="Q579" i="16"/>
  <c r="C579" i="16"/>
  <c r="Y568" i="16"/>
  <c r="Q568" i="16"/>
  <c r="C568" i="16"/>
  <c r="Y527" i="16"/>
  <c r="Q527" i="16"/>
  <c r="C527" i="16"/>
  <c r="Y491" i="16"/>
  <c r="Q491" i="16"/>
  <c r="C491" i="16"/>
  <c r="Y396" i="16"/>
  <c r="Q396" i="16"/>
  <c r="C396" i="16"/>
  <c r="Y378" i="16"/>
  <c r="Q378" i="16"/>
  <c r="C378" i="16"/>
  <c r="Y340" i="16"/>
  <c r="Q340" i="16"/>
  <c r="C340" i="16"/>
  <c r="Y319" i="16"/>
  <c r="Q319" i="16"/>
  <c r="C319" i="16"/>
  <c r="Y309" i="16"/>
  <c r="Q309" i="16"/>
  <c r="C309" i="16"/>
  <c r="Y279" i="16"/>
  <c r="Q279" i="16"/>
  <c r="C279" i="16"/>
  <c r="Y27" i="16"/>
  <c r="Q27" i="16"/>
  <c r="C27" i="16"/>
  <c r="Y437" i="16"/>
  <c r="Q437" i="16"/>
  <c r="C437" i="16"/>
  <c r="Y315" i="16"/>
  <c r="Q315" i="16"/>
  <c r="C315" i="16"/>
  <c r="Y235" i="16"/>
  <c r="Q235" i="16"/>
  <c r="C235" i="16"/>
  <c r="Y155" i="16"/>
  <c r="Q155" i="16"/>
  <c r="C155" i="16"/>
  <c r="Y115" i="16"/>
  <c r="Q115" i="16"/>
  <c r="C115" i="16"/>
  <c r="Y1027" i="16"/>
  <c r="Q1027" i="16"/>
  <c r="C1027" i="16"/>
  <c r="Y642" i="16"/>
  <c r="Q642" i="16"/>
  <c r="C642" i="16"/>
  <c r="Y627" i="16"/>
  <c r="Q627" i="16"/>
  <c r="C627" i="16"/>
  <c r="Y612" i="16"/>
  <c r="Q612" i="16"/>
  <c r="C612" i="16"/>
  <c r="Y543" i="16"/>
  <c r="Q543" i="16"/>
  <c r="C543" i="16"/>
  <c r="Y460" i="16"/>
  <c r="Q460" i="16"/>
  <c r="C460" i="16"/>
  <c r="Y305" i="16"/>
  <c r="Q305" i="16"/>
  <c r="C305" i="16"/>
  <c r="Y84" i="16"/>
  <c r="Q84" i="16"/>
  <c r="C84" i="16"/>
  <c r="Y46" i="16"/>
  <c r="Q46" i="16"/>
  <c r="C46" i="16"/>
  <c r="Y36" i="16"/>
  <c r="Q36" i="16"/>
  <c r="C36" i="16"/>
  <c r="Y1010" i="16"/>
  <c r="Q1010" i="16"/>
  <c r="C1010" i="16"/>
  <c r="Y748" i="16"/>
  <c r="Q748" i="16"/>
  <c r="C748" i="16"/>
  <c r="Y610" i="16"/>
  <c r="Q610" i="16"/>
  <c r="C610" i="16"/>
  <c r="Y576" i="16"/>
  <c r="Q576" i="16"/>
  <c r="C576" i="16"/>
  <c r="Y531" i="16"/>
  <c r="Q531" i="16"/>
  <c r="C531" i="16"/>
  <c r="Y472" i="16"/>
  <c r="Q472" i="16"/>
  <c r="C472" i="16"/>
  <c r="Y341" i="16"/>
  <c r="Q341" i="16"/>
  <c r="C341" i="16"/>
  <c r="Y221" i="16"/>
  <c r="Q221" i="16"/>
  <c r="C221" i="16"/>
  <c r="Y66" i="16"/>
  <c r="Q66" i="16"/>
  <c r="C66" i="16"/>
  <c r="Y978" i="16"/>
  <c r="Q978" i="16"/>
  <c r="C978" i="16"/>
  <c r="Y533" i="16"/>
  <c r="Q533" i="16"/>
  <c r="C533" i="16"/>
  <c r="Y311" i="16"/>
  <c r="Q311" i="16"/>
  <c r="C311" i="16"/>
  <c r="Y224" i="16"/>
  <c r="Q224" i="16"/>
  <c r="C224" i="16"/>
  <c r="Y187" i="16"/>
  <c r="Q187" i="16"/>
  <c r="C187" i="16"/>
  <c r="Y166" i="16"/>
  <c r="Q166" i="16"/>
  <c r="C166" i="16"/>
  <c r="Y127" i="16"/>
  <c r="Q127" i="16"/>
  <c r="C127" i="16"/>
  <c r="Y80" i="16"/>
  <c r="Q80" i="16"/>
  <c r="C80" i="16"/>
  <c r="Y742" i="16"/>
  <c r="Q742" i="16"/>
  <c r="C742" i="16"/>
  <c r="Y587" i="16"/>
  <c r="Q587" i="16"/>
  <c r="C587" i="16"/>
  <c r="Y562" i="16"/>
  <c r="Q562" i="16"/>
  <c r="C562" i="16"/>
  <c r="Y524" i="16"/>
  <c r="Q524" i="16"/>
  <c r="C524" i="16"/>
  <c r="Y476" i="16"/>
  <c r="Q476" i="16"/>
  <c r="C476" i="16"/>
  <c r="Y410" i="16"/>
  <c r="Q410" i="16"/>
  <c r="C410" i="16"/>
  <c r="Y409" i="16"/>
  <c r="Q409" i="16"/>
  <c r="C409" i="16"/>
  <c r="Y241" i="16"/>
  <c r="Q241" i="16"/>
  <c r="C241" i="16"/>
  <c r="Y48" i="16"/>
  <c r="Q48" i="16"/>
  <c r="C48" i="16"/>
  <c r="Y815" i="16"/>
  <c r="Q815" i="16"/>
  <c r="C815" i="16"/>
  <c r="Y814" i="16"/>
  <c r="Q814" i="16"/>
  <c r="C814" i="16"/>
  <c r="Y672" i="16"/>
  <c r="Q672" i="16"/>
  <c r="C672" i="16"/>
  <c r="Y474" i="16"/>
  <c r="Q474" i="16"/>
  <c r="C474" i="16"/>
  <c r="Y372" i="16"/>
  <c r="Q372" i="16"/>
  <c r="C372" i="16"/>
  <c r="Y371" i="16"/>
  <c r="Q371" i="16"/>
  <c r="C371" i="16"/>
  <c r="Y354" i="16"/>
  <c r="Q354" i="16"/>
  <c r="C354" i="16"/>
  <c r="Y342" i="16"/>
  <c r="Q342" i="16"/>
  <c r="C342" i="16"/>
  <c r="Y203" i="16"/>
  <c r="Q203" i="16"/>
  <c r="C203" i="16"/>
  <c r="Y183" i="16"/>
  <c r="Q183" i="16"/>
  <c r="C183" i="16"/>
  <c r="Y124" i="16"/>
  <c r="Q124" i="16"/>
  <c r="C124" i="16"/>
  <c r="Y95" i="16"/>
  <c r="Q95" i="16"/>
  <c r="C95" i="16"/>
  <c r="Y34" i="16"/>
  <c r="Q34" i="16"/>
  <c r="C34" i="16"/>
  <c r="Y14" i="16"/>
  <c r="Q14" i="16"/>
  <c r="C14" i="16"/>
  <c r="Y575" i="16"/>
  <c r="Q575" i="16"/>
  <c r="C575" i="16"/>
  <c r="Y480" i="16"/>
  <c r="Q480" i="16"/>
  <c r="C480" i="16"/>
  <c r="Y367" i="16"/>
  <c r="Q367" i="16"/>
  <c r="C367" i="16"/>
  <c r="Y325" i="16"/>
  <c r="Q325" i="16"/>
  <c r="C325" i="16"/>
  <c r="Y322" i="16"/>
  <c r="Q322" i="16"/>
  <c r="C322" i="16"/>
  <c r="Y204" i="16"/>
  <c r="Q204" i="16"/>
  <c r="C204" i="16"/>
  <c r="Y132" i="16"/>
  <c r="Q132" i="16"/>
  <c r="C132" i="16"/>
  <c r="Y88" i="16"/>
  <c r="Q88" i="16"/>
  <c r="C88" i="16"/>
  <c r="Y50" i="16"/>
  <c r="Q50" i="16"/>
  <c r="C50" i="16"/>
  <c r="Y45" i="16"/>
  <c r="Q45" i="16"/>
  <c r="C45" i="16"/>
  <c r="Y31" i="16"/>
  <c r="Q31" i="16"/>
  <c r="C31" i="16"/>
  <c r="Y870" i="16"/>
  <c r="Q870" i="16"/>
  <c r="C870" i="16"/>
  <c r="Y606" i="16"/>
  <c r="Q606" i="16"/>
  <c r="C606" i="16"/>
  <c r="Y454" i="16"/>
  <c r="Q454" i="16"/>
  <c r="C454" i="16"/>
  <c r="Y304" i="16"/>
  <c r="Q304" i="16"/>
  <c r="C304" i="16"/>
  <c r="Y215" i="16"/>
  <c r="Q215" i="16"/>
  <c r="C215" i="16"/>
  <c r="Y63" i="16"/>
  <c r="Q63" i="16"/>
  <c r="C63" i="16"/>
  <c r="Y1028" i="16"/>
  <c r="Q1028" i="16"/>
  <c r="C1028" i="16"/>
  <c r="Y809" i="16"/>
  <c r="Q809" i="16"/>
  <c r="C809" i="16"/>
  <c r="Y593" i="16"/>
  <c r="Q593" i="16"/>
  <c r="C593" i="16"/>
  <c r="Y548" i="16"/>
  <c r="Q548" i="16"/>
  <c r="C548" i="16"/>
  <c r="Y513" i="16"/>
  <c r="Q513" i="16"/>
  <c r="C513" i="16"/>
  <c r="Y413" i="16"/>
  <c r="Q413" i="16"/>
  <c r="C413" i="16"/>
  <c r="Y387" i="16"/>
  <c r="Q387" i="16"/>
  <c r="C387" i="16"/>
  <c r="Y376" i="16"/>
  <c r="Q376" i="16"/>
  <c r="C376" i="16"/>
  <c r="Y290" i="16"/>
  <c r="Q290" i="16"/>
  <c r="C290" i="16"/>
  <c r="Y5" i="16"/>
  <c r="Q5" i="16"/>
  <c r="C5" i="16"/>
  <c r="Y650" i="16"/>
  <c r="Q650" i="16"/>
  <c r="C650" i="16"/>
  <c r="Y625" i="16"/>
  <c r="Q625" i="16"/>
  <c r="C625" i="16"/>
  <c r="Y608" i="16"/>
  <c r="Q608" i="16"/>
  <c r="C608" i="16"/>
  <c r="Y602" i="16"/>
  <c r="Q602" i="16"/>
  <c r="C602" i="16"/>
  <c r="Y392" i="16"/>
  <c r="Q392" i="16"/>
  <c r="C392" i="16"/>
  <c r="Y369" i="16"/>
  <c r="Q369" i="16"/>
  <c r="C369" i="16"/>
  <c r="Y170" i="16"/>
  <c r="Q170" i="16"/>
  <c r="C170" i="16"/>
  <c r="Y76" i="16"/>
  <c r="Q76" i="16"/>
  <c r="C76" i="16"/>
  <c r="Y629" i="16"/>
  <c r="Q629" i="16"/>
  <c r="C629" i="16"/>
  <c r="Y444" i="16"/>
  <c r="Q444" i="16"/>
  <c r="C444" i="16"/>
  <c r="Y284" i="16"/>
  <c r="Q284" i="16"/>
  <c r="C284" i="16"/>
  <c r="Y276" i="16"/>
  <c r="Q276" i="16"/>
  <c r="C276" i="16"/>
  <c r="Y253" i="16"/>
  <c r="Q253" i="16"/>
  <c r="C253" i="16"/>
  <c r="Y119" i="16"/>
  <c r="Q119" i="16"/>
  <c r="C119" i="16"/>
  <c r="Y108" i="16"/>
  <c r="Q108" i="16"/>
  <c r="C108" i="16"/>
  <c r="Y29" i="16"/>
  <c r="Q29" i="16"/>
  <c r="C29" i="16"/>
  <c r="Y822" i="16"/>
  <c r="Q822" i="16"/>
  <c r="C822" i="16"/>
  <c r="Y758" i="16"/>
  <c r="Q758" i="16"/>
  <c r="C758" i="16"/>
  <c r="Y365" i="16"/>
  <c r="Q365" i="16"/>
  <c r="C365" i="16"/>
  <c r="Y280" i="16"/>
  <c r="Q280" i="16"/>
  <c r="C280" i="16"/>
  <c r="Y200" i="16"/>
  <c r="Q200" i="16"/>
  <c r="C200" i="16"/>
  <c r="Y195" i="16"/>
  <c r="Q195" i="16"/>
  <c r="C195" i="16"/>
  <c r="Y172" i="16"/>
  <c r="Q172" i="16"/>
  <c r="C172" i="16"/>
  <c r="Y72" i="16"/>
  <c r="Q72" i="16"/>
  <c r="C72" i="16"/>
  <c r="Y38" i="16"/>
  <c r="Q38" i="16"/>
  <c r="C38" i="16"/>
  <c r="Y497" i="16"/>
  <c r="Q497" i="16"/>
  <c r="C497" i="16"/>
  <c r="Y424" i="16"/>
  <c r="Q424" i="16"/>
  <c r="C424" i="16"/>
  <c r="Y349" i="16"/>
  <c r="Q349" i="16"/>
  <c r="C349" i="16"/>
  <c r="Y227" i="16"/>
  <c r="Q227" i="16"/>
  <c r="C227" i="16"/>
  <c r="Y198" i="16"/>
  <c r="Q198" i="16"/>
  <c r="C198" i="16"/>
  <c r="Y75" i="16"/>
  <c r="Q75" i="16"/>
  <c r="C75" i="16"/>
  <c r="Y323" i="16"/>
  <c r="Q323" i="16"/>
  <c r="C323" i="16"/>
  <c r="Y314" i="16"/>
  <c r="Q314" i="16"/>
  <c r="C314" i="16"/>
  <c r="Y255" i="16"/>
  <c r="Q255" i="16"/>
  <c r="C255" i="16"/>
  <c r="Y223" i="16"/>
  <c r="Q223" i="16"/>
  <c r="C223" i="16"/>
  <c r="Y25" i="16"/>
  <c r="Q25" i="16"/>
  <c r="C25" i="16"/>
  <c r="Y288" i="16"/>
  <c r="Q288" i="16"/>
  <c r="C288" i="16"/>
  <c r="Y243" i="16"/>
  <c r="Q243" i="16"/>
  <c r="C243" i="16"/>
  <c r="Y4" i="16"/>
  <c r="Q4" i="16"/>
  <c r="C4" i="16"/>
  <c r="Y641" i="16"/>
  <c r="Q641" i="16"/>
  <c r="C641" i="16"/>
  <c r="Y569" i="16"/>
  <c r="Q569" i="16"/>
  <c r="C569" i="16"/>
  <c r="Y470" i="16"/>
  <c r="Q470" i="16"/>
  <c r="C470" i="16"/>
  <c r="Y447" i="16"/>
  <c r="Q447" i="16"/>
  <c r="C447" i="16"/>
  <c r="Y359" i="16"/>
  <c r="Q359" i="16"/>
  <c r="C359" i="16"/>
  <c r="Y296" i="16"/>
  <c r="Q296" i="16"/>
  <c r="C296" i="16"/>
  <c r="Y188" i="16"/>
  <c r="Q188" i="16"/>
  <c r="C188" i="16"/>
  <c r="Y15" i="16"/>
  <c r="Q15" i="16"/>
  <c r="C15" i="16"/>
  <c r="Y696" i="16"/>
  <c r="Y630" i="16"/>
  <c r="Q630" i="16"/>
  <c r="C630" i="16"/>
  <c r="Y623" i="16"/>
  <c r="Q623" i="16"/>
  <c r="C623" i="16"/>
  <c r="Y573" i="16"/>
  <c r="Q573" i="16"/>
  <c r="C573" i="16"/>
  <c r="Y421" i="16"/>
  <c r="Q421" i="16"/>
  <c r="C421" i="16"/>
  <c r="Y388" i="16"/>
  <c r="Q388" i="16"/>
  <c r="C388" i="16"/>
  <c r="Y368" i="16"/>
  <c r="Q368" i="16"/>
  <c r="C368" i="16"/>
  <c r="Y263" i="16"/>
  <c r="Q263" i="16"/>
  <c r="C263" i="16"/>
  <c r="Y261" i="16"/>
  <c r="Q261" i="16"/>
  <c r="C261" i="16"/>
  <c r="Y237" i="16"/>
  <c r="Q237" i="16"/>
  <c r="C237" i="16"/>
  <c r="Y176" i="16"/>
  <c r="Q176" i="16"/>
  <c r="C176" i="16"/>
  <c r="Y168" i="16"/>
  <c r="Q168" i="16"/>
  <c r="C168" i="16"/>
  <c r="Y69" i="16"/>
  <c r="Q69" i="16"/>
  <c r="C69" i="16"/>
  <c r="Y486" i="16"/>
  <c r="Q486" i="16"/>
  <c r="C486" i="16"/>
  <c r="Y277" i="16"/>
  <c r="Q277" i="16"/>
  <c r="C277" i="16"/>
  <c r="Y270" i="16"/>
  <c r="Q270" i="16"/>
  <c r="C270" i="16"/>
  <c r="Y258" i="16"/>
  <c r="Q258" i="16"/>
  <c r="C258" i="16"/>
  <c r="Y184" i="16"/>
  <c r="Q184" i="16"/>
  <c r="C184" i="16"/>
  <c r="Y147" i="16"/>
  <c r="Q147" i="16"/>
  <c r="C147" i="16"/>
  <c r="Y128" i="16"/>
  <c r="Q128" i="16"/>
  <c r="C128" i="16"/>
  <c r="Y3" i="16"/>
  <c r="Q3" i="16"/>
  <c r="C3" i="16"/>
  <c r="Y1084" i="16"/>
  <c r="Q1084" i="16"/>
  <c r="C1084" i="16"/>
  <c r="Y731" i="16"/>
  <c r="Q731" i="16"/>
  <c r="C731" i="16"/>
  <c r="Y698" i="16"/>
  <c r="Q698" i="16"/>
  <c r="C698" i="16"/>
  <c r="Y607" i="16"/>
  <c r="Q607" i="16"/>
  <c r="C607" i="16"/>
  <c r="Y459" i="16"/>
  <c r="Q459" i="16"/>
  <c r="C459" i="16"/>
  <c r="Y419" i="16"/>
  <c r="Q419" i="16"/>
  <c r="C419" i="16"/>
  <c r="Y375" i="16"/>
  <c r="Q375" i="16"/>
  <c r="C375" i="16"/>
  <c r="Y321" i="16"/>
  <c r="Q321" i="16"/>
  <c r="C321" i="16"/>
  <c r="Y249" i="16"/>
  <c r="Q249" i="16"/>
  <c r="C249" i="16"/>
  <c r="Y208" i="16"/>
  <c r="Q208" i="16"/>
  <c r="C208" i="16"/>
  <c r="Y190" i="16"/>
  <c r="Q190" i="16"/>
  <c r="C190" i="16"/>
  <c r="Y167" i="16"/>
  <c r="Q167" i="16"/>
  <c r="C167" i="16"/>
  <c r="Y106" i="16"/>
  <c r="Q106" i="16"/>
  <c r="C106" i="16"/>
  <c r="Y97" i="16"/>
  <c r="Q97" i="16"/>
  <c r="C97" i="16"/>
  <c r="Y463" i="16"/>
  <c r="Q463" i="16"/>
  <c r="C463" i="16"/>
  <c r="Y457" i="16"/>
  <c r="Q457" i="16"/>
  <c r="C457" i="16"/>
  <c r="Y439" i="16"/>
  <c r="Q439" i="16"/>
  <c r="C439" i="16"/>
  <c r="Y430" i="16"/>
  <c r="Q430" i="16"/>
  <c r="C430" i="16"/>
  <c r="Y422" i="16"/>
  <c r="Q422" i="16"/>
  <c r="C422" i="16"/>
  <c r="Y337" i="16"/>
  <c r="Q337" i="16"/>
  <c r="C337" i="16"/>
  <c r="Y231" i="16"/>
  <c r="Q231" i="16"/>
  <c r="C231" i="16"/>
  <c r="Y165" i="16"/>
  <c r="Q165" i="16"/>
  <c r="C165" i="16"/>
  <c r="Y126" i="16"/>
  <c r="Q126" i="16"/>
  <c r="C126" i="16"/>
  <c r="Y937" i="16"/>
  <c r="Q937" i="16"/>
  <c r="C937" i="16"/>
  <c r="Y603" i="16"/>
  <c r="Q603" i="16"/>
  <c r="C603" i="16"/>
  <c r="Y505" i="16"/>
  <c r="Q505" i="16"/>
  <c r="C505" i="16"/>
  <c r="Y408" i="16"/>
  <c r="Q408" i="16"/>
  <c r="C408" i="16"/>
  <c r="Y262" i="16"/>
  <c r="Q262" i="16"/>
  <c r="C262" i="16"/>
  <c r="Y233" i="16"/>
  <c r="Q233" i="16"/>
  <c r="C233" i="16"/>
  <c r="Y151" i="16"/>
  <c r="Q151" i="16"/>
  <c r="C151" i="16"/>
  <c r="Y89" i="16"/>
  <c r="Q89" i="16"/>
  <c r="C89" i="16"/>
  <c r="Y759" i="16"/>
  <c r="Q759" i="16"/>
  <c r="C759" i="16"/>
  <c r="Y586" i="16"/>
  <c r="Q586" i="16"/>
  <c r="C586" i="16"/>
  <c r="Y406" i="16"/>
  <c r="Q406" i="16"/>
  <c r="C406" i="16"/>
  <c r="Y292" i="16"/>
  <c r="Q292" i="16"/>
  <c r="C292" i="16"/>
  <c r="Y47" i="16"/>
  <c r="Q47" i="16"/>
  <c r="C47" i="16"/>
  <c r="Y1302" i="16"/>
  <c r="Q1302" i="16"/>
  <c r="C1302" i="16"/>
  <c r="Y912" i="16"/>
  <c r="Q912" i="16"/>
  <c r="C912" i="16"/>
  <c r="Y515" i="16"/>
  <c r="Q515" i="16"/>
  <c r="C515" i="16"/>
  <c r="Y492" i="16"/>
  <c r="Q492" i="16"/>
  <c r="C492" i="16"/>
  <c r="Y432" i="16"/>
  <c r="Q432" i="16"/>
  <c r="C432" i="16"/>
  <c r="Y312" i="16"/>
  <c r="Q312" i="16"/>
  <c r="C312" i="16"/>
  <c r="Y310" i="16"/>
  <c r="Q310" i="16"/>
  <c r="C310" i="16"/>
  <c r="Y282" i="16"/>
  <c r="Q282" i="16"/>
  <c r="C282" i="16"/>
  <c r="Y146" i="16"/>
  <c r="Q146" i="16"/>
  <c r="C146" i="16"/>
  <c r="Y116" i="16"/>
  <c r="Q116" i="16"/>
  <c r="C116" i="16"/>
  <c r="Y79" i="16"/>
  <c r="Q79" i="16"/>
  <c r="C79" i="16"/>
  <c r="Y307" i="16"/>
  <c r="Q307" i="16"/>
  <c r="C307" i="16"/>
  <c r="Y248" i="16"/>
  <c r="Q248" i="16"/>
  <c r="C248" i="16"/>
  <c r="Y136" i="16"/>
  <c r="Q136" i="16"/>
  <c r="C136" i="16"/>
  <c r="Y85" i="16"/>
  <c r="Q85" i="16"/>
  <c r="C85" i="16"/>
  <c r="Y57" i="16"/>
  <c r="Q57" i="16"/>
  <c r="C57" i="16"/>
  <c r="Y591" i="16"/>
  <c r="Q591" i="16"/>
  <c r="C591" i="16"/>
  <c r="Y171" i="16"/>
  <c r="Q171" i="16"/>
  <c r="C171" i="16"/>
  <c r="Y134" i="16"/>
  <c r="Q134" i="16"/>
  <c r="C134" i="16"/>
  <c r="Y611" i="16"/>
  <c r="Q611" i="16"/>
  <c r="C611" i="16"/>
  <c r="Y440" i="16"/>
  <c r="Q440" i="16"/>
  <c r="C440" i="16"/>
  <c r="Y274" i="16"/>
  <c r="Q274" i="16"/>
  <c r="C274" i="16"/>
  <c r="Y228" i="16"/>
  <c r="Q228" i="16"/>
  <c r="C228" i="16"/>
  <c r="Y156" i="16"/>
  <c r="Q156" i="16"/>
  <c r="C156" i="16"/>
  <c r="Y891" i="16"/>
  <c r="Q891" i="16"/>
  <c r="C891" i="16"/>
  <c r="Y578" i="16"/>
  <c r="Q578" i="16"/>
  <c r="C578" i="16"/>
  <c r="Y504" i="16"/>
  <c r="Q504" i="16"/>
  <c r="C504" i="16"/>
  <c r="Y469" i="16"/>
  <c r="Q469" i="16"/>
  <c r="C469" i="16"/>
  <c r="Y445" i="16"/>
  <c r="Q445" i="16"/>
  <c r="C445" i="16"/>
  <c r="Y442" i="16"/>
  <c r="Q442" i="16"/>
  <c r="C442" i="16"/>
  <c r="Y357" i="16"/>
  <c r="Q357" i="16"/>
  <c r="C357" i="16"/>
  <c r="Y144" i="16"/>
  <c r="Q144" i="16"/>
  <c r="C144" i="16"/>
  <c r="Y594" i="16"/>
  <c r="Q594" i="16"/>
  <c r="C594" i="16"/>
  <c r="Y583" i="16"/>
  <c r="Q583" i="16"/>
  <c r="C583" i="16"/>
  <c r="Y449" i="16"/>
  <c r="Q449" i="16"/>
  <c r="C449" i="16"/>
  <c r="Y364" i="16"/>
  <c r="Q364" i="16"/>
  <c r="C364" i="16"/>
  <c r="Y295" i="16"/>
  <c r="Q295" i="16"/>
  <c r="C295" i="16"/>
  <c r="Y266" i="16"/>
  <c r="Q266" i="16"/>
  <c r="C266" i="16"/>
  <c r="Y239" i="16"/>
  <c r="Q239" i="16"/>
  <c r="C239" i="16"/>
  <c r="Y177" i="16"/>
  <c r="Q177" i="16"/>
  <c r="C177" i="16"/>
  <c r="Y658" i="16"/>
  <c r="Q658" i="16"/>
  <c r="C658" i="16"/>
  <c r="Y510" i="16"/>
  <c r="Q510" i="16"/>
  <c r="C510" i="16"/>
  <c r="Y17" i="16"/>
  <c r="Q17" i="16"/>
  <c r="C17" i="16"/>
  <c r="Y770" i="16"/>
  <c r="Q770" i="16"/>
  <c r="C770" i="16"/>
  <c r="Y425" i="16"/>
  <c r="Q425" i="16"/>
  <c r="C425" i="16"/>
  <c r="Y407" i="16"/>
  <c r="Q407" i="16"/>
  <c r="C407" i="16"/>
  <c r="Y385" i="16"/>
  <c r="Q385" i="16"/>
  <c r="C385" i="16"/>
  <c r="Y82" i="16"/>
  <c r="Q82" i="16"/>
  <c r="C82" i="16"/>
  <c r="Y7" i="16"/>
  <c r="Q7" i="16"/>
  <c r="C7" i="16"/>
  <c r="Y1231" i="16"/>
  <c r="Q1231" i="16"/>
  <c r="C1231" i="16"/>
  <c r="Y431" i="16"/>
  <c r="Q431" i="16"/>
  <c r="C431" i="16"/>
  <c r="Y386" i="16"/>
  <c r="Q386" i="16"/>
  <c r="C386" i="16"/>
  <c r="Y377" i="16"/>
  <c r="Q377" i="16"/>
  <c r="C377" i="16"/>
  <c r="Y335" i="16"/>
  <c r="Q335" i="16"/>
  <c r="C335" i="16"/>
  <c r="Y9" i="16"/>
  <c r="Q9" i="16"/>
  <c r="C9" i="16"/>
  <c r="Y589" i="16"/>
  <c r="Q589" i="16"/>
  <c r="C589" i="16"/>
  <c r="Y493" i="16"/>
  <c r="Q493" i="16"/>
  <c r="C493" i="16"/>
  <c r="Y42" i="16"/>
  <c r="Q42" i="16"/>
  <c r="C42" i="16"/>
  <c r="Y1085" i="16"/>
  <c r="Q1085" i="16"/>
  <c r="C1085" i="16"/>
  <c r="Y648" i="16"/>
  <c r="Q648" i="16"/>
  <c r="C648" i="16"/>
  <c r="Y455" i="16"/>
  <c r="Q455" i="16"/>
  <c r="C455" i="16"/>
  <c r="Y402" i="16"/>
  <c r="Q402" i="16"/>
  <c r="C402" i="16"/>
  <c r="Y283" i="16"/>
  <c r="Q283" i="16"/>
  <c r="C283" i="16"/>
  <c r="Y213" i="16"/>
  <c r="Q213" i="16"/>
  <c r="C213" i="16"/>
  <c r="Y193" i="16"/>
  <c r="Q193" i="16"/>
  <c r="C193" i="16"/>
  <c r="Y81" i="16"/>
  <c r="Q81" i="16"/>
  <c r="C81" i="16"/>
  <c r="Y616" i="16"/>
  <c r="Q616" i="16"/>
  <c r="C616" i="16"/>
  <c r="Y397" i="16"/>
  <c r="Q397" i="16"/>
  <c r="C397" i="16"/>
  <c r="Y141" i="16"/>
  <c r="Q141" i="16"/>
  <c r="C141" i="16"/>
  <c r="Y652" i="16"/>
  <c r="Q652" i="16"/>
  <c r="C652" i="16"/>
  <c r="Y529" i="16"/>
  <c r="Q529" i="16"/>
  <c r="C529" i="16"/>
  <c r="Y523" i="16"/>
  <c r="Q523" i="16"/>
  <c r="C523" i="16"/>
  <c r="Y453" i="16"/>
  <c r="Q453" i="16"/>
  <c r="C453" i="16"/>
  <c r="Y423" i="16"/>
  <c r="Q423" i="16"/>
  <c r="C423" i="16"/>
  <c r="Y370" i="16"/>
  <c r="Q370" i="16"/>
  <c r="C370" i="16"/>
  <c r="Y133" i="16"/>
  <c r="Q133" i="16"/>
  <c r="C133" i="16"/>
  <c r="Y68" i="16"/>
  <c r="Q68" i="16"/>
  <c r="C68" i="16"/>
  <c r="Y22" i="16"/>
  <c r="Q22" i="16"/>
  <c r="C22" i="16"/>
  <c r="Y733" i="16"/>
  <c r="Q733" i="16"/>
  <c r="C733" i="16"/>
  <c r="Y517" i="16"/>
  <c r="Q517" i="16"/>
  <c r="C517" i="16"/>
  <c r="Y507" i="16"/>
  <c r="Q507" i="16"/>
  <c r="C507" i="16"/>
  <c r="Y199" i="16"/>
  <c r="Q199" i="16"/>
  <c r="C199" i="16"/>
  <c r="Y574" i="16"/>
  <c r="Q574" i="16"/>
  <c r="C574" i="16"/>
  <c r="Y499" i="16"/>
  <c r="Q499" i="16"/>
  <c r="C499" i="16"/>
  <c r="Y777" i="16"/>
  <c r="Q777" i="16"/>
  <c r="C777" i="16"/>
  <c r="Y747" i="16"/>
  <c r="Q747" i="16"/>
  <c r="C747" i="16"/>
  <c r="Y530" i="16"/>
  <c r="Q530" i="16"/>
  <c r="C530" i="16"/>
  <c r="Y403" i="16"/>
  <c r="Q403" i="16"/>
  <c r="C403" i="16"/>
  <c r="Y301" i="16"/>
  <c r="Q301" i="16"/>
  <c r="C301" i="16"/>
  <c r="Y125" i="16"/>
  <c r="Q125" i="16"/>
  <c r="C125" i="16"/>
  <c r="Y560" i="16"/>
  <c r="Q560" i="16"/>
  <c r="C560" i="16"/>
  <c r="Y522" i="16"/>
  <c r="Q522" i="16"/>
  <c r="C522" i="16"/>
  <c r="Y178" i="16"/>
  <c r="Q178" i="16"/>
  <c r="C178" i="16"/>
  <c r="Y44" i="16"/>
  <c r="Q44" i="16"/>
  <c r="C44" i="16"/>
  <c r="Y289" i="16"/>
  <c r="Q289" i="16"/>
  <c r="C289" i="16"/>
  <c r="Y222" i="16"/>
  <c r="Q222" i="16"/>
  <c r="C222" i="16"/>
  <c r="Y191" i="16"/>
  <c r="Q191" i="16"/>
  <c r="C191" i="16"/>
  <c r="Y711" i="16"/>
  <c r="Q711" i="16"/>
  <c r="C711" i="16"/>
  <c r="Y519" i="16"/>
  <c r="Q519" i="16"/>
  <c r="C519" i="16"/>
  <c r="Y251" i="16"/>
  <c r="Q251" i="16"/>
  <c r="C251" i="16"/>
  <c r="Y1201" i="16"/>
  <c r="Q1201" i="16"/>
  <c r="C1201" i="16"/>
  <c r="Y428" i="16"/>
  <c r="Q428" i="16"/>
  <c r="C428" i="16"/>
  <c r="Y271" i="16"/>
  <c r="Q271" i="16"/>
  <c r="C271" i="16"/>
  <c r="Y86" i="16"/>
  <c r="Q86" i="16"/>
  <c r="C86" i="16"/>
  <c r="Y481" i="16"/>
  <c r="Q481" i="16"/>
  <c r="C481" i="16"/>
  <c r="Y244" i="16"/>
  <c r="Q244" i="16"/>
  <c r="C244" i="16"/>
  <c r="Y592" i="16"/>
  <c r="Q592" i="16"/>
  <c r="C592" i="16"/>
  <c r="Y509" i="16"/>
  <c r="Q509" i="16"/>
  <c r="C509" i="16"/>
  <c r="Y275" i="16"/>
  <c r="Q275" i="16"/>
  <c r="C275" i="16"/>
  <c r="Y214" i="16"/>
  <c r="Q214" i="16"/>
  <c r="C214" i="16"/>
  <c r="Y148" i="16"/>
  <c r="Q148" i="16"/>
  <c r="C148" i="16"/>
  <c r="Y173" i="16"/>
  <c r="Q173" i="16"/>
  <c r="C173" i="16"/>
  <c r="Y39" i="16"/>
  <c r="Q39" i="16"/>
  <c r="C39" i="16"/>
  <c r="Y35" i="16"/>
  <c r="Q35" i="16"/>
  <c r="C35" i="16"/>
  <c r="Y33" i="16"/>
  <c r="Q33" i="16"/>
  <c r="C33" i="16"/>
  <c r="Y1242" i="16"/>
  <c r="Q1242" i="16"/>
  <c r="C1242" i="16"/>
  <c r="Y581" i="16"/>
  <c r="Q581" i="16"/>
  <c r="C581" i="16"/>
  <c r="Y485" i="16"/>
  <c r="Q485" i="16"/>
  <c r="C485" i="16"/>
  <c r="Y389" i="16"/>
  <c r="Q389" i="16"/>
  <c r="C389" i="16"/>
  <c r="Y316" i="16"/>
  <c r="Q316" i="16"/>
  <c r="C316" i="16"/>
  <c r="Y103" i="16"/>
  <c r="Q103" i="16"/>
  <c r="C103" i="16"/>
  <c r="Y24" i="16"/>
  <c r="Q24" i="16"/>
  <c r="C24" i="16"/>
  <c r="Y356" i="16"/>
  <c r="Q356" i="16"/>
  <c r="C356" i="16"/>
  <c r="Y300" i="16"/>
  <c r="Q300" i="16"/>
  <c r="C300" i="16"/>
  <c r="Y695" i="16"/>
  <c r="Q695" i="16"/>
  <c r="C695" i="16"/>
  <c r="Y462" i="16"/>
  <c r="Q462" i="16"/>
  <c r="C462" i="16"/>
  <c r="Y234" i="16"/>
  <c r="Q234" i="16"/>
  <c r="C234" i="16"/>
  <c r="Y219" i="16"/>
  <c r="Q219" i="16"/>
  <c r="C219" i="16"/>
  <c r="Y448" i="16"/>
  <c r="Q448" i="16"/>
  <c r="C448" i="16"/>
  <c r="Y185" i="16"/>
  <c r="Q185" i="16"/>
  <c r="C185" i="16"/>
  <c r="Y164" i="16"/>
  <c r="Q164" i="16"/>
  <c r="C164" i="16"/>
  <c r="Y308" i="16"/>
  <c r="Q308" i="16"/>
  <c r="C308" i="16"/>
  <c r="Y736" i="16"/>
  <c r="Q736" i="16"/>
  <c r="C736" i="16"/>
  <c r="Y327" i="16"/>
  <c r="Q327" i="16"/>
  <c r="C327" i="16"/>
  <c r="Y488" i="16"/>
  <c r="Q488" i="16"/>
  <c r="C488" i="16"/>
  <c r="Y109" i="16"/>
  <c r="Q109" i="16"/>
  <c r="C109" i="16"/>
  <c r="Y49" i="16"/>
  <c r="Q49" i="16"/>
  <c r="C49" i="16"/>
  <c r="Y1164" i="16"/>
  <c r="Q1164" i="16"/>
  <c r="C1164" i="16"/>
  <c r="Y443" i="16"/>
  <c r="Q443" i="16"/>
  <c r="C443" i="16"/>
  <c r="Y161" i="16"/>
  <c r="Q161" i="16"/>
  <c r="C161" i="16"/>
  <c r="Y666" i="16"/>
  <c r="Q666" i="16"/>
  <c r="C666" i="16"/>
  <c r="Y216" i="16"/>
  <c r="Q216" i="16"/>
  <c r="C216" i="16"/>
  <c r="Y32" i="16"/>
  <c r="Q32" i="16"/>
  <c r="C32" i="16"/>
  <c r="Y654" i="16"/>
  <c r="Q654" i="16"/>
  <c r="C654" i="16"/>
  <c r="Y381" i="16"/>
  <c r="Q381" i="16"/>
  <c r="C381" i="16"/>
  <c r="Y394" i="16"/>
  <c r="Q394" i="16"/>
  <c r="C394" i="16"/>
  <c r="Y373" i="16"/>
  <c r="Q373" i="16"/>
  <c r="C373" i="16"/>
  <c r="Y393" i="16"/>
  <c r="Q393" i="16"/>
  <c r="C393" i="16"/>
  <c r="Y162" i="16"/>
  <c r="Q162" i="16"/>
  <c r="C162" i="16"/>
  <c r="Y2" i="16"/>
  <c r="Q2" i="16"/>
  <c r="C2" i="16"/>
  <c r="Y420" i="16"/>
  <c r="Q420" i="16"/>
  <c r="C420" i="16"/>
  <c r="Y320" i="16"/>
  <c r="Q320" i="16"/>
  <c r="C320" i="16"/>
  <c r="Y56" i="16"/>
  <c r="Q56" i="16"/>
  <c r="C56" i="16"/>
  <c r="Y236" i="16"/>
  <c r="Q236" i="16"/>
  <c r="C236" i="16"/>
  <c r="Y351" i="16"/>
  <c r="Q351" i="16"/>
  <c r="C351" i="16"/>
  <c r="Y238" i="16"/>
  <c r="Q238" i="16"/>
  <c r="C238" i="16"/>
  <c r="Y143" i="16"/>
  <c r="Q143" i="16"/>
  <c r="C143" i="16"/>
  <c r="Y175" i="16"/>
  <c r="Q175" i="16"/>
  <c r="C175" i="16"/>
  <c r="Y324" i="16"/>
  <c r="Q324" i="16"/>
  <c r="C324" i="16"/>
  <c r="Y140" i="16"/>
  <c r="Q140" i="16"/>
  <c r="C140" i="16"/>
  <c r="Y112" i="16"/>
  <c r="Q112" i="16"/>
  <c r="C112" i="16"/>
  <c r="Y260" i="16"/>
  <c r="Q260" i="16"/>
  <c r="C260" i="16"/>
  <c r="Y8" i="16"/>
  <c r="Q8" i="16"/>
  <c r="C8" i="16"/>
  <c r="Y326" i="16"/>
  <c r="Q326" i="16"/>
  <c r="C326" i="16"/>
  <c r="Y209" i="16"/>
  <c r="Q209" i="16"/>
  <c r="C209" i="16"/>
  <c r="Y494" i="16"/>
  <c r="Q494" i="16"/>
  <c r="C494" i="16"/>
  <c r="Y118" i="16"/>
  <c r="Q118" i="16"/>
  <c r="C118" i="16"/>
  <c r="Y294" i="16"/>
  <c r="Q294" i="16"/>
  <c r="C294" i="16"/>
  <c r="Y152" i="16"/>
  <c r="Q152" i="16"/>
  <c r="C152" i="16"/>
  <c r="Y580" i="16"/>
  <c r="Q580" i="16"/>
  <c r="C580" i="16"/>
  <c r="Y218" i="16"/>
  <c r="Q218" i="16"/>
  <c r="C218" i="16"/>
  <c r="Y468" i="16"/>
  <c r="Q468" i="16"/>
  <c r="C468" i="16"/>
  <c r="Y298" i="16"/>
  <c r="Q298" i="16"/>
  <c r="C298" i="16"/>
  <c r="Y138" i="16"/>
  <c r="Q138" i="16"/>
  <c r="C138" i="16"/>
  <c r="Y240" i="16"/>
  <c r="Q240" i="16"/>
  <c r="C240" i="16"/>
  <c r="Y259" i="16"/>
  <c r="Q259" i="16"/>
  <c r="C259" i="16"/>
  <c r="Y299" i="16"/>
  <c r="Q299" i="16"/>
  <c r="C299" i="16"/>
  <c r="Y281" i="16"/>
  <c r="Q281" i="16"/>
  <c r="C281" i="16"/>
  <c r="Y334" i="16"/>
  <c r="Y202" i="16"/>
  <c r="Q202" i="16"/>
  <c r="Y137" i="16"/>
  <c r="Y532" i="16"/>
  <c r="Y512" i="16"/>
  <c r="Y539" i="16"/>
  <c r="Y567" i="16"/>
  <c r="Y566" i="16"/>
  <c r="Y541" i="16"/>
  <c r="Y537" i="16"/>
  <c r="Y74" i="16"/>
  <c r="Y206" i="16"/>
  <c r="Y180" i="16"/>
  <c r="Y514" i="16"/>
  <c r="Y807" i="16"/>
  <c r="Y538" i="16"/>
  <c r="Y484" i="16"/>
  <c r="Y19" i="16"/>
  <c r="Y110" i="16"/>
  <c r="Y21" i="16"/>
  <c r="Y551" i="16"/>
  <c r="Y559" i="16"/>
  <c r="Y549" i="16"/>
  <c r="Y346" i="16"/>
  <c r="Y452" i="16"/>
  <c r="Y561" i="16"/>
  <c r="Y473" i="16"/>
  <c r="Y498" i="16"/>
  <c r="Y461" i="16"/>
  <c r="Y99" i="16"/>
  <c r="Y554" i="16"/>
  <c r="Y489" i="16"/>
  <c r="Y464" i="16"/>
  <c r="Y471" i="16"/>
  <c r="Y174" i="16"/>
  <c r="Y451" i="16"/>
  <c r="Y163" i="16"/>
  <c r="Y547" i="16"/>
  <c r="Y544" i="16"/>
  <c r="Y123" i="16"/>
  <c r="Y395" i="16"/>
  <c r="Y28" i="16"/>
  <c r="Y550" i="16"/>
  <c r="Y525" i="16"/>
  <c r="Y496" i="16"/>
  <c r="Y553" i="16"/>
  <c r="Y555" i="16"/>
  <c r="Y441" i="16"/>
  <c r="Y552" i="16"/>
  <c r="Y352" i="16"/>
  <c r="Y479" i="16"/>
  <c r="Y556" i="16"/>
  <c r="Y61" i="16"/>
  <c r="Y83" i="16"/>
  <c r="Y40" i="16"/>
  <c r="Y622" i="16"/>
  <c r="Y297" i="16"/>
  <c r="Y192" i="16"/>
  <c r="Y291" i="16"/>
  <c r="Y585" i="16"/>
  <c r="Y540" i="16"/>
  <c r="Y572" i="16"/>
  <c r="Y571" i="16"/>
  <c r="Y466" i="16"/>
  <c r="Y400" i="16"/>
  <c r="Y336" i="16"/>
  <c r="Q336" i="16"/>
  <c r="Y11" i="16"/>
  <c r="Y1213" i="16"/>
  <c r="Y898" i="16"/>
  <c r="Y930" i="16"/>
  <c r="Y766" i="16"/>
  <c r="Y1121" i="16"/>
  <c r="Y845" i="16"/>
  <c r="Y789" i="16"/>
  <c r="Y945" i="16"/>
  <c r="Y835" i="16"/>
  <c r="Y828" i="16"/>
  <c r="Y1120" i="16"/>
  <c r="Y952" i="16"/>
  <c r="Y925" i="16"/>
  <c r="Y926" i="16"/>
  <c r="Y724" i="16"/>
  <c r="Y1237" i="16"/>
  <c r="Y838" i="16"/>
  <c r="Y1068" i="16"/>
  <c r="Y868" i="16"/>
  <c r="Y1091" i="16"/>
  <c r="Y782" i="16"/>
  <c r="Y690" i="16"/>
  <c r="Y837" i="16"/>
  <c r="Y1241" i="16"/>
  <c r="Y850" i="16"/>
  <c r="Y1136" i="16"/>
  <c r="Y942" i="16"/>
  <c r="Y745" i="16"/>
  <c r="Y1177" i="16"/>
  <c r="Y1031" i="16"/>
  <c r="Y865" i="16"/>
  <c r="Y1165" i="16"/>
  <c r="Y827" i="16"/>
  <c r="Y847" i="16"/>
  <c r="Y1125" i="16"/>
  <c r="Y1175" i="16"/>
  <c r="Y1096" i="16"/>
  <c r="Y915" i="16"/>
  <c r="Y849" i="16"/>
  <c r="Y810" i="16"/>
  <c r="Y1100" i="16"/>
  <c r="Y1298" i="16"/>
  <c r="Y841" i="16"/>
  <c r="Y933" i="16"/>
  <c r="Y1209" i="16"/>
  <c r="Y932" i="16"/>
  <c r="Y1126" i="16"/>
  <c r="Y981" i="16"/>
  <c r="Y866" i="16"/>
  <c r="Y1077" i="16"/>
  <c r="Y1185" i="16"/>
  <c r="Y751" i="16"/>
  <c r="Y994" i="16"/>
  <c r="Y761" i="16"/>
  <c r="Y943" i="16"/>
  <c r="Y903" i="16"/>
  <c r="Y854" i="16"/>
  <c r="Y1014" i="16"/>
  <c r="Y826" i="16"/>
  <c r="Y1296" i="16"/>
  <c r="Y1167" i="16"/>
  <c r="Y1220" i="16"/>
  <c r="Y1200" i="16"/>
  <c r="Y1262" i="16"/>
  <c r="Y1168" i="16"/>
  <c r="Y1071" i="16"/>
  <c r="Y955" i="16"/>
  <c r="Y1261" i="16"/>
  <c r="Y875" i="16"/>
  <c r="Y819" i="16"/>
  <c r="Y931" i="16"/>
  <c r="Y1103" i="16"/>
  <c r="Y901" i="16"/>
  <c r="Y1074" i="16"/>
  <c r="Y1133" i="16"/>
  <c r="Y1277" i="16"/>
  <c r="Y958" i="16"/>
  <c r="Y1238" i="16"/>
  <c r="Y1193" i="16"/>
  <c r="Y871" i="16"/>
  <c r="Y1139" i="16"/>
  <c r="Y1110" i="16"/>
  <c r="Y1145" i="16"/>
  <c r="Y1102" i="16"/>
  <c r="Y816" i="16"/>
  <c r="Y1127" i="16"/>
  <c r="Y671" i="16"/>
  <c r="Y1122" i="16"/>
  <c r="Y1107" i="16"/>
  <c r="Y970" i="16"/>
  <c r="Y887" i="16"/>
  <c r="Y1271" i="16"/>
  <c r="Y798" i="16"/>
  <c r="Y846" i="16"/>
  <c r="Y1270" i="16"/>
  <c r="Y990" i="16"/>
  <c r="Y834" i="16"/>
  <c r="Y640" i="16"/>
  <c r="Y1011" i="16"/>
  <c r="Y876" i="16"/>
  <c r="Y1297" i="16"/>
  <c r="Y1154" i="16"/>
  <c r="Y980" i="16"/>
  <c r="Y951" i="16"/>
  <c r="Y1202" i="16"/>
  <c r="Y763" i="16"/>
  <c r="Y545" i="16"/>
  <c r="Y1086" i="16"/>
  <c r="Y821" i="16"/>
  <c r="Y1024" i="16"/>
  <c r="Y1249" i="16"/>
  <c r="Y908" i="16"/>
  <c r="Y914" i="16"/>
  <c r="Y792" i="16"/>
  <c r="Y946" i="16"/>
  <c r="Y1008" i="16"/>
  <c r="Y795" i="16"/>
  <c r="Y1181" i="16"/>
  <c r="Y1072" i="16"/>
  <c r="Y1252" i="16"/>
  <c r="Y1218" i="16"/>
  <c r="Y1004" i="16"/>
  <c r="Y619" i="16"/>
  <c r="Y1236" i="16"/>
  <c r="Y1075" i="16"/>
  <c r="Y692" i="16"/>
  <c r="Y874" i="16"/>
  <c r="Y1076" i="16"/>
  <c r="Y740" i="16"/>
  <c r="Y1169" i="16"/>
  <c r="Y784" i="16"/>
  <c r="Y804" i="16"/>
  <c r="Y726" i="16"/>
  <c r="Y909" i="16"/>
  <c r="Y1222" i="16"/>
  <c r="Y1023" i="16"/>
  <c r="Y720" i="16"/>
  <c r="Y1234" i="16"/>
  <c r="Y801" i="16"/>
  <c r="Y899" i="16"/>
  <c r="Y839" i="16"/>
  <c r="Y968" i="16"/>
  <c r="Y1286" i="16"/>
  <c r="Y864" i="16"/>
  <c r="Y1067" i="16"/>
  <c r="Y691" i="16"/>
  <c r="Y764" i="16"/>
  <c r="Y1259" i="16"/>
  <c r="Y959" i="16"/>
  <c r="Y962" i="16"/>
  <c r="Y1244" i="16"/>
  <c r="Y1070" i="16"/>
  <c r="Y1276" i="16"/>
  <c r="Y781" i="16"/>
  <c r="Y820" i="16"/>
  <c r="Y1007" i="16"/>
  <c r="Y1032" i="16"/>
  <c r="Y1029" i="16"/>
  <c r="Y818" i="16"/>
  <c r="Y1266" i="16"/>
  <c r="Y976" i="16"/>
  <c r="Y1273" i="16"/>
  <c r="Y1155" i="16"/>
  <c r="Y885" i="16"/>
  <c r="Y823" i="16"/>
  <c r="Y897" i="16"/>
  <c r="Y1026" i="16"/>
  <c r="Y1172" i="16"/>
  <c r="Y965" i="16"/>
  <c r="Y598" i="16"/>
  <c r="Y799" i="16"/>
  <c r="Y1158" i="16"/>
  <c r="Y840" i="16"/>
  <c r="Y890" i="16"/>
  <c r="Y1250" i="16"/>
  <c r="Y1199" i="16"/>
  <c r="Y1251" i="16"/>
  <c r="Y1138" i="16"/>
  <c r="Y1257" i="16"/>
  <c r="Y938" i="16"/>
  <c r="Y715" i="16"/>
  <c r="Y939" i="16"/>
  <c r="Y1233" i="16"/>
  <c r="Y705" i="16"/>
  <c r="Y983" i="16"/>
  <c r="Y964" i="16"/>
  <c r="Y1099" i="16"/>
  <c r="Y738" i="16"/>
  <c r="Y1274" i="16"/>
  <c r="Y743" i="16"/>
  <c r="Y859" i="16"/>
  <c r="Y1016" i="16"/>
  <c r="Y716" i="16"/>
  <c r="Y806" i="16"/>
  <c r="Y750" i="16"/>
  <c r="Y1254" i="16"/>
  <c r="Y948" i="16"/>
  <c r="Y1003" i="16"/>
  <c r="Y1098" i="16"/>
  <c r="Y669" i="16"/>
  <c r="Y1104" i="16"/>
  <c r="Y1129" i="16"/>
  <c r="Y1037" i="16"/>
  <c r="Y811" i="16"/>
  <c r="Y1192" i="16"/>
  <c r="Y1093" i="16"/>
  <c r="Y1179" i="16"/>
  <c r="Y1115" i="16"/>
  <c r="Y832" i="16"/>
  <c r="Y1267" i="16"/>
  <c r="Y1087" i="16"/>
  <c r="Y725" i="16"/>
  <c r="Y1212" i="16"/>
  <c r="Y853" i="16"/>
  <c r="Y1063" i="16"/>
  <c r="Y1019" i="16"/>
  <c r="Y1050" i="16"/>
  <c r="Y1180" i="16"/>
  <c r="Y1082" i="16"/>
  <c r="Y1229" i="16"/>
  <c r="Y999" i="16"/>
  <c r="Y894" i="16"/>
  <c r="Y1260" i="16"/>
  <c r="Y778" i="16"/>
  <c r="Y1051" i="16"/>
  <c r="Y888" i="16"/>
  <c r="Y1088" i="16"/>
  <c r="Y989" i="16"/>
  <c r="Y817" i="16"/>
  <c r="Y1153" i="16"/>
  <c r="Y1157" i="16"/>
  <c r="Y974" i="16"/>
  <c r="Y879" i="16"/>
  <c r="Y1278" i="16"/>
  <c r="Y882" i="16"/>
  <c r="Y904" i="16"/>
  <c r="Y1186" i="16"/>
  <c r="Y1211" i="16"/>
  <c r="Y1230" i="16"/>
  <c r="Y656" i="16"/>
  <c r="Y1132" i="16"/>
  <c r="Y997" i="16"/>
  <c r="Y734" i="16"/>
  <c r="Y1150" i="16"/>
  <c r="Y1048" i="16"/>
  <c r="Y863" i="16"/>
  <c r="Y1152" i="16"/>
  <c r="Y1141" i="16"/>
  <c r="Y1171" i="16"/>
  <c r="Y995" i="16"/>
  <c r="Y1288" i="16"/>
  <c r="Y802" i="16"/>
  <c r="Y1033" i="16"/>
  <c r="Y910" i="16"/>
  <c r="Y1300" i="16"/>
  <c r="Y1221" i="16"/>
  <c r="Y1021" i="16"/>
  <c r="Y919" i="16"/>
  <c r="Y1128" i="16"/>
  <c r="Y1279" i="16"/>
  <c r="Y1002" i="16"/>
  <c r="Y636" i="16"/>
  <c r="Y1190" i="16"/>
  <c r="Y1264" i="16"/>
  <c r="Y686" i="16"/>
  <c r="Y1295" i="16"/>
  <c r="Y1134" i="16"/>
  <c r="Y867" i="16"/>
  <c r="Y230" i="16"/>
  <c r="Y1047" i="16"/>
  <c r="Y973" i="16"/>
  <c r="Y851" i="16"/>
  <c r="Y1303" i="16"/>
  <c r="Y1291" i="16"/>
  <c r="Y1240" i="16"/>
  <c r="Y1149" i="16"/>
  <c r="Y922" i="16"/>
  <c r="Y1069" i="16"/>
  <c r="Y971" i="16"/>
  <c r="Y1269" i="16"/>
  <c r="Y1066" i="16"/>
  <c r="Y935" i="16"/>
  <c r="Y836" i="16"/>
  <c r="Y682" i="16"/>
  <c r="Y1293" i="16"/>
  <c r="Y928" i="16"/>
  <c r="Y1049" i="16"/>
  <c r="Y1216" i="16"/>
  <c r="Y967" i="16"/>
  <c r="Y829" i="16"/>
  <c r="Y703" i="16"/>
  <c r="Y1198" i="16"/>
  <c r="Y1116" i="16"/>
  <c r="Y626" i="16"/>
  <c r="Y1056" i="16"/>
  <c r="Y1020" i="16"/>
  <c r="Y913" i="16"/>
  <c r="Y1228" i="16"/>
  <c r="Y1247" i="16"/>
  <c r="Y856" i="16"/>
  <c r="Y1268" i="16"/>
  <c r="Y1142" i="16"/>
  <c r="Y1151" i="16"/>
  <c r="Y987" i="16"/>
  <c r="Y911" i="16"/>
  <c r="Y1083" i="16"/>
  <c r="Y929" i="16"/>
  <c r="Y1112" i="16"/>
  <c r="Y665" i="16"/>
  <c r="Y1106" i="16"/>
  <c r="Y954" i="16"/>
  <c r="Y1131" i="16"/>
  <c r="Y783" i="16"/>
  <c r="Y1097" i="16"/>
  <c r="Y862" i="16"/>
  <c r="Y972" i="16"/>
  <c r="Y1166" i="16"/>
  <c r="Y101" i="16"/>
  <c r="Y663" i="16"/>
  <c r="Y1248" i="16"/>
  <c r="Y1105" i="16"/>
  <c r="Y1225" i="16"/>
  <c r="Y1299" i="16"/>
  <c r="Y988" i="16"/>
  <c r="Y779" i="16"/>
  <c r="Y1170" i="16"/>
  <c r="Y949" i="16"/>
  <c r="Y1290" i="16"/>
  <c r="Y670" i="16"/>
  <c r="Y1111" i="16"/>
  <c r="Y787" i="16"/>
  <c r="Y1182" i="16"/>
  <c r="Y694" i="16"/>
  <c r="Y977" i="16"/>
  <c r="Y1012" i="16"/>
  <c r="Y1135" i="16"/>
  <c r="Y1283" i="16"/>
  <c r="Y996" i="16"/>
  <c r="Y1217" i="16"/>
  <c r="Y884" i="16"/>
  <c r="Y920" i="16"/>
  <c r="Y1301" i="16"/>
  <c r="Y1285" i="16"/>
  <c r="Y956" i="16"/>
  <c r="Y1226" i="16"/>
  <c r="Y1183" i="16"/>
  <c r="Y774" i="16"/>
  <c r="Y1081" i="16"/>
  <c r="Y708" i="16"/>
  <c r="Y1275" i="16"/>
  <c r="Y730" i="16"/>
  <c r="Y1041" i="16"/>
  <c r="Y1232" i="16"/>
  <c r="Y1227" i="16"/>
  <c r="Y918" i="16"/>
  <c r="Y1089" i="16"/>
  <c r="Y1042" i="16"/>
  <c r="Y756" i="16"/>
  <c r="Y1101" i="16"/>
  <c r="Y966" i="16"/>
  <c r="Y857" i="16"/>
  <c r="Y1009" i="16"/>
  <c r="Y721" i="16"/>
  <c r="Y1281" i="16"/>
  <c r="Y1294" i="16"/>
  <c r="Y702" i="16"/>
  <c r="Y907" i="16"/>
  <c r="Y660" i="16"/>
  <c r="Y744" i="16"/>
  <c r="Y1108" i="16"/>
  <c r="Y1022" i="16"/>
  <c r="Y1197" i="16"/>
  <c r="Y1191" i="16"/>
  <c r="Y87" i="16"/>
  <c r="Y1184" i="16"/>
  <c r="Y896" i="16"/>
  <c r="Y889" i="16"/>
  <c r="Y1206" i="16"/>
  <c r="Y727" i="16"/>
  <c r="Y1282" i="16"/>
  <c r="Y1015" i="16"/>
  <c r="Y985" i="16"/>
  <c r="Y1078" i="16"/>
  <c r="Y848" i="16"/>
  <c r="Y944" i="16"/>
  <c r="Y873" i="16"/>
  <c r="Y1005" i="16"/>
  <c r="Y1162" i="16"/>
  <c r="Y1065" i="16"/>
  <c r="Y1189" i="16"/>
  <c r="Y1118" i="16"/>
  <c r="Y1245" i="16"/>
  <c r="Y105" i="16"/>
  <c r="Y843" i="16"/>
  <c r="Y900" i="16"/>
  <c r="Y1287" i="16"/>
  <c r="Y797" i="16"/>
  <c r="Y982" i="16"/>
  <c r="Y1263" i="16"/>
  <c r="Y1176" i="16"/>
  <c r="Y963" i="16"/>
  <c r="Y1196" i="16"/>
  <c r="Y739" i="16"/>
  <c r="Y916" i="16"/>
  <c r="Y1073" i="16"/>
  <c r="Y1239" i="16"/>
  <c r="Y1284" i="16"/>
  <c r="Y1095" i="16"/>
  <c r="Y1000" i="16"/>
  <c r="Y1114" i="16"/>
  <c r="Y689" i="16"/>
  <c r="Y791" i="16"/>
  <c r="Y1030" i="16"/>
  <c r="Y953" i="16"/>
  <c r="Y984" i="16"/>
  <c r="Y657" i="16"/>
  <c r="Y1246" i="16"/>
  <c r="Y1079" i="16"/>
  <c r="Y1064" i="16"/>
  <c r="Y1044" i="16"/>
  <c r="Y1280" i="16"/>
  <c r="Y1289" i="16"/>
  <c r="Y737" i="16"/>
  <c r="Y1174" i="16"/>
  <c r="Y805" i="16"/>
  <c r="Y1045" i="16"/>
  <c r="Y917" i="16"/>
  <c r="Y957" i="16"/>
  <c r="Y1195" i="16"/>
  <c r="Y991" i="16"/>
  <c r="Y921" i="16"/>
  <c r="Y1256" i="16"/>
  <c r="Y794" i="16"/>
  <c r="Y1143" i="16"/>
  <c r="Y701" i="16"/>
  <c r="Y59" i="16"/>
  <c r="Y1292" i="16"/>
  <c r="Y1055" i="16"/>
  <c r="Y1148" i="16"/>
  <c r="Y768" i="16"/>
  <c r="Y1117" i="16"/>
  <c r="Y790" i="16"/>
  <c r="Y927" i="16"/>
  <c r="Y1272" i="16"/>
  <c r="Y719" i="16"/>
  <c r="Y1054" i="16"/>
  <c r="Y1163" i="16"/>
  <c r="Y1210" i="16"/>
  <c r="Y934" i="16"/>
  <c r="Y98" i="16"/>
  <c r="Y1017" i="16"/>
  <c r="Y752" i="16"/>
  <c r="Y961" i="16"/>
  <c r="Y880" i="16"/>
  <c r="Y1215" i="16"/>
  <c r="Y1147" i="16"/>
  <c r="Y1243" i="16"/>
  <c r="Y1235" i="16"/>
  <c r="Y769" i="16"/>
  <c r="Y1061" i="16"/>
  <c r="Y741" i="16"/>
  <c r="Y861" i="16"/>
  <c r="Y892" i="16"/>
  <c r="Y1130" i="16"/>
  <c r="Y1214" i="16"/>
  <c r="Y979" i="16"/>
  <c r="Y975" i="16"/>
  <c r="Y950" i="16"/>
  <c r="Y1146" i="16"/>
  <c r="Y1205" i="16"/>
  <c r="Y1038" i="16"/>
  <c r="Y895" i="16"/>
  <c r="Y1090" i="16"/>
  <c r="Y1053" i="16"/>
  <c r="Y1052" i="16"/>
  <c r="Y1036" i="16"/>
  <c r="Y1080" i="16"/>
  <c r="Y1204" i="16"/>
  <c r="Y886" i="16"/>
  <c r="Y1258" i="16"/>
  <c r="Y1006" i="16"/>
  <c r="Y1060" i="16"/>
  <c r="Y1059" i="16"/>
  <c r="Y1094" i="16"/>
  <c r="Y688" i="16"/>
  <c r="Y812" i="16"/>
  <c r="Y902" i="16"/>
  <c r="Y936" i="16"/>
  <c r="Y786" i="16"/>
  <c r="Y869" i="16"/>
  <c r="Y1160" i="16"/>
  <c r="Y947" i="16"/>
  <c r="Y1207" i="16"/>
  <c r="Y1137" i="16"/>
  <c r="Y881" i="16"/>
  <c r="Y1255" i="16"/>
  <c r="Y1194" i="16"/>
  <c r="Y1224" i="16"/>
  <c r="Y800" i="16"/>
  <c r="Y1203" i="16"/>
  <c r="Y960" i="16"/>
  <c r="Y1188" i="16"/>
  <c r="Y1109" i="16"/>
  <c r="Y993" i="16"/>
  <c r="Y714" i="16"/>
  <c r="Y1161" i="16"/>
  <c r="Y1057" i="16"/>
  <c r="Y1144" i="16"/>
  <c r="Y969" i="16"/>
  <c r="Y655" i="16"/>
  <c r="Y830" i="16"/>
  <c r="Y60" i="16"/>
  <c r="Y1265" i="16"/>
  <c r="Y788" i="16"/>
  <c r="Y1046" i="16"/>
  <c r="Y1025" i="16"/>
  <c r="Y1043" i="16"/>
  <c r="Y1178" i="16"/>
  <c r="Y852" i="16"/>
  <c r="Y1001" i="16"/>
  <c r="Y1119" i="16"/>
  <c r="Y924" i="16"/>
  <c r="Y1156" i="16"/>
  <c r="Y55" i="16"/>
  <c r="Y1013" i="16"/>
  <c r="Y1062" i="16"/>
  <c r="Y435" i="16"/>
  <c r="Y729" i="16"/>
  <c r="Y992" i="16"/>
  <c r="Y65" i="16"/>
  <c r="Y1058" i="16"/>
  <c r="Y1035" i="16"/>
  <c r="Y855" i="16"/>
  <c r="Y1039" i="16"/>
  <c r="Y1253" i="16"/>
  <c r="Y52" i="16"/>
  <c r="Y1018" i="16"/>
  <c r="Y998" i="16"/>
  <c r="Y1208" i="16"/>
  <c r="Y58" i="16"/>
  <c r="Y1124" i="16"/>
  <c r="Y169" i="16"/>
  <c r="Y196" i="16"/>
  <c r="Y905" i="16"/>
  <c r="Y1040" i="16"/>
  <c r="Y1123" i="16"/>
  <c r="Y113" i="16"/>
  <c r="Y710" i="16"/>
  <c r="Y883" i="16"/>
  <c r="Y707" i="16"/>
  <c r="Y842" i="16"/>
  <c r="Y746" i="16"/>
  <c r="Y1173" i="16"/>
  <c r="Y272" i="16"/>
  <c r="Y677" i="16"/>
  <c r="Y18" i="16"/>
  <c r="Y303" i="16"/>
  <c r="Y51" i="16"/>
  <c r="Y205" i="16"/>
  <c r="Y70" i="16"/>
  <c r="Y434" i="16"/>
  <c r="Y53" i="16"/>
  <c r="Y139" i="16"/>
  <c r="Y391" i="16"/>
  <c r="Y121" i="16"/>
  <c r="Y344" i="16"/>
  <c r="Y54" i="16"/>
  <c r="Y117" i="16"/>
  <c r="Y825" i="16"/>
  <c r="Y697" i="16"/>
  <c r="Y706" i="16"/>
  <c r="Y732" i="16"/>
  <c r="Y662" i="16"/>
  <c r="Y667" i="16"/>
  <c r="Y712" i="16"/>
  <c r="Y564" i="16"/>
  <c r="Y765" i="16"/>
  <c r="Y661" i="16"/>
  <c r="Y755" i="16"/>
  <c r="Y833" i="16"/>
  <c r="Y685" i="16"/>
  <c r="Y762" i="16"/>
  <c r="Y780" i="16"/>
  <c r="Y776" i="16"/>
  <c r="Y521" i="16"/>
  <c r="Y637" i="16"/>
  <c r="Y590" i="16"/>
  <c r="Y676" i="16"/>
  <c r="Y680" i="16"/>
  <c r="Y684" i="16"/>
  <c r="Y674" i="16"/>
  <c r="Y600" i="16"/>
  <c r="Y520" i="16"/>
  <c r="Y584" i="16"/>
  <c r="Y508" i="16"/>
  <c r="Y813" i="16"/>
  <c r="Y478" i="16"/>
  <c r="Y700" i="16"/>
  <c r="Y803" i="16"/>
  <c r="Y664" i="16"/>
  <c r="Y760" i="16"/>
  <c r="Y536" i="16"/>
  <c r="Y62" i="16"/>
  <c r="Y775" i="16"/>
  <c r="Y709" i="16"/>
  <c r="Y717" i="16"/>
  <c r="Y773" i="16"/>
  <c r="Y26" i="16"/>
  <c r="Y542" i="16"/>
  <c r="Y659" i="16"/>
  <c r="Y772" i="16"/>
  <c r="Y64" i="16"/>
  <c r="Y675" i="16"/>
  <c r="Y754" i="16"/>
  <c r="Y699" i="16"/>
  <c r="Y673" i="16"/>
  <c r="Y679" i="16"/>
  <c r="Y753" i="16"/>
  <c r="Y563" i="16"/>
  <c r="Y535" i="16"/>
  <c r="Y565" i="16"/>
  <c r="V621" i="16"/>
  <c r="Q621" i="16"/>
  <c r="C621" i="16"/>
  <c r="V796" i="16"/>
  <c r="Q796" i="16"/>
  <c r="C796" i="16"/>
  <c r="V923" i="16"/>
  <c r="Q923" i="16"/>
  <c r="C923" i="16"/>
  <c r="V872" i="16"/>
  <c r="Q872" i="16"/>
  <c r="C872" i="16"/>
  <c r="V793" i="16"/>
  <c r="Q793" i="16"/>
  <c r="C793" i="16"/>
  <c r="V767" i="16"/>
  <c r="Q767" i="16"/>
  <c r="C767" i="16"/>
  <c r="V1213" i="16"/>
  <c r="V898" i="16"/>
  <c r="V930" i="16"/>
  <c r="V766" i="16"/>
  <c r="V1121" i="16"/>
  <c r="V845" i="16"/>
  <c r="V789" i="16"/>
  <c r="V945" i="16"/>
  <c r="V835" i="16"/>
  <c r="V828" i="16"/>
  <c r="V1120" i="16"/>
  <c r="V952" i="16"/>
  <c r="V925" i="16"/>
  <c r="V926" i="16"/>
  <c r="V724" i="16"/>
  <c r="V1237" i="16"/>
  <c r="V838" i="16"/>
  <c r="V1068" i="16"/>
  <c r="V868" i="16"/>
  <c r="V1091" i="16"/>
  <c r="V782" i="16"/>
  <c r="V690" i="16"/>
  <c r="V837" i="16"/>
  <c r="V1241" i="16"/>
  <c r="V850" i="16"/>
  <c r="V1136" i="16"/>
  <c r="V942" i="16"/>
  <c r="V745" i="16"/>
  <c r="V1177" i="16"/>
  <c r="V1031" i="16"/>
  <c r="V865" i="16"/>
  <c r="V1165" i="16"/>
  <c r="V827" i="16"/>
  <c r="V847" i="16"/>
  <c r="V1125" i="16"/>
  <c r="V1175" i="16"/>
  <c r="V1096" i="16"/>
  <c r="V915" i="16"/>
  <c r="V849" i="16"/>
  <c r="V810" i="16"/>
  <c r="V1100" i="16"/>
  <c r="V1298" i="16"/>
  <c r="V841" i="16"/>
  <c r="V933" i="16"/>
  <c r="V1209" i="16"/>
  <c r="V932" i="16"/>
  <c r="V1126" i="16"/>
  <c r="V981" i="16"/>
  <c r="V866" i="16"/>
  <c r="V1077" i="16"/>
  <c r="V1185" i="16"/>
  <c r="V751" i="16"/>
  <c r="V994" i="16"/>
  <c r="V761" i="16"/>
  <c r="V943" i="16"/>
  <c r="V903" i="16"/>
  <c r="V854" i="16"/>
  <c r="V1014" i="16"/>
  <c r="V826" i="16"/>
  <c r="V1296" i="16"/>
  <c r="V1167" i="16"/>
  <c r="V1220" i="16"/>
  <c r="V1200" i="16"/>
  <c r="V1262" i="16"/>
  <c r="V1168" i="16"/>
  <c r="V1071" i="16"/>
  <c r="V955" i="16"/>
  <c r="V1261" i="16"/>
  <c r="V875" i="16"/>
  <c r="V819" i="16"/>
  <c r="V931" i="16"/>
  <c r="V1103" i="16"/>
  <c r="V901" i="16"/>
  <c r="V1074" i="16"/>
  <c r="V1133" i="16"/>
  <c r="V1277" i="16"/>
  <c r="V958" i="16"/>
  <c r="V1238" i="16"/>
  <c r="V1193" i="16"/>
  <c r="V871" i="16"/>
  <c r="V1139" i="16"/>
  <c r="V1110" i="16"/>
  <c r="V1145" i="16"/>
  <c r="V1102" i="16"/>
  <c r="V816" i="16"/>
  <c r="V1127" i="16"/>
  <c r="V671" i="16"/>
  <c r="V1122" i="16"/>
  <c r="V1107" i="16"/>
  <c r="V970" i="16"/>
  <c r="V887" i="16"/>
  <c r="V1271" i="16"/>
  <c r="V798" i="16"/>
  <c r="V846" i="16"/>
  <c r="V1270" i="16"/>
  <c r="V990" i="16"/>
  <c r="V834" i="16"/>
  <c r="V640" i="16"/>
  <c r="V1011" i="16"/>
  <c r="V876" i="16"/>
  <c r="V1297" i="16"/>
  <c r="V1154" i="16"/>
  <c r="V980" i="16"/>
  <c r="V951" i="16"/>
  <c r="V1202" i="16"/>
  <c r="V763" i="16"/>
  <c r="V545" i="16"/>
  <c r="V1086" i="16"/>
  <c r="V821" i="16"/>
  <c r="V1024" i="16"/>
  <c r="V1249" i="16"/>
  <c r="V908" i="16"/>
  <c r="V914" i="16"/>
  <c r="V792" i="16"/>
  <c r="V946" i="16"/>
  <c r="V1008" i="16"/>
  <c r="V795" i="16"/>
  <c r="V1181" i="16"/>
  <c r="V1072" i="16"/>
  <c r="V1252" i="16"/>
  <c r="V1218" i="16"/>
  <c r="V1004" i="16"/>
  <c r="V619" i="16"/>
  <c r="V1236" i="16"/>
  <c r="V1075" i="16"/>
  <c r="V692" i="16"/>
  <c r="V874" i="16"/>
  <c r="V1076" i="16"/>
  <c r="V740" i="16"/>
  <c r="V1169" i="16"/>
  <c r="V784" i="16"/>
  <c r="V804" i="16"/>
  <c r="V726" i="16"/>
  <c r="V909" i="16"/>
  <c r="V1222" i="16"/>
  <c r="V1023" i="16"/>
  <c r="V720" i="16"/>
  <c r="V1234" i="16"/>
  <c r="V801" i="16"/>
  <c r="V899" i="16"/>
  <c r="V839" i="16"/>
  <c r="V968" i="16"/>
  <c r="V1286" i="16"/>
  <c r="V864" i="16"/>
  <c r="V1067" i="16"/>
  <c r="V691" i="16"/>
  <c r="V764" i="16"/>
  <c r="V1259" i="16"/>
  <c r="V959" i="16"/>
  <c r="V962" i="16"/>
  <c r="V1244" i="16"/>
  <c r="V1070" i="16"/>
  <c r="V1276" i="16"/>
  <c r="V781" i="16"/>
  <c r="V820" i="16"/>
  <c r="V1007" i="16"/>
  <c r="V1032" i="16"/>
  <c r="V1029" i="16"/>
  <c r="V818" i="16"/>
  <c r="V1266" i="16"/>
  <c r="V976" i="16"/>
  <c r="V1273" i="16"/>
  <c r="V1155" i="16"/>
  <c r="V885" i="16"/>
  <c r="V823" i="16"/>
  <c r="V897" i="16"/>
  <c r="V1026" i="16"/>
  <c r="V1172" i="16"/>
  <c r="V965" i="16"/>
  <c r="V598" i="16"/>
  <c r="V799" i="16"/>
  <c r="V1158" i="16"/>
  <c r="V840" i="16"/>
  <c r="V890" i="16"/>
  <c r="V1250" i="16"/>
  <c r="V1199" i="16"/>
  <c r="V1251" i="16"/>
  <c r="V1138" i="16"/>
  <c r="V1257" i="16"/>
  <c r="V938" i="16"/>
  <c r="V715" i="16"/>
  <c r="V939" i="16"/>
  <c r="V1233" i="16"/>
  <c r="V705" i="16"/>
  <c r="V983" i="16"/>
  <c r="V964" i="16"/>
  <c r="V1099" i="16"/>
  <c r="V738" i="16"/>
  <c r="V1274" i="16"/>
  <c r="V743" i="16"/>
  <c r="V859" i="16"/>
  <c r="V1016" i="16"/>
  <c r="V716" i="16"/>
  <c r="V806" i="16"/>
  <c r="V750" i="16"/>
  <c r="V1254" i="16"/>
  <c r="V948" i="16"/>
  <c r="V1003" i="16"/>
  <c r="V1098" i="16"/>
  <c r="V669" i="16"/>
  <c r="V1104" i="16"/>
  <c r="V1129" i="16"/>
  <c r="V1037" i="16"/>
  <c r="V811" i="16"/>
  <c r="V1192" i="16"/>
  <c r="V1093" i="16"/>
  <c r="V1179" i="16"/>
  <c r="V1115" i="16"/>
  <c r="V832" i="16"/>
  <c r="V1267" i="16"/>
  <c r="V1087" i="16"/>
  <c r="V725" i="16"/>
  <c r="V1212" i="16"/>
  <c r="V853" i="16"/>
  <c r="V1063" i="16"/>
  <c r="V1019" i="16"/>
  <c r="V1050" i="16"/>
  <c r="V1180" i="16"/>
  <c r="V1082" i="16"/>
  <c r="V1229" i="16"/>
  <c r="V999" i="16"/>
  <c r="V894" i="16"/>
  <c r="V1260" i="16"/>
  <c r="V778" i="16"/>
  <c r="V1051" i="16"/>
  <c r="V888" i="16"/>
  <c r="V1088" i="16"/>
  <c r="V989" i="16"/>
  <c r="V817" i="16"/>
  <c r="V1153" i="16"/>
  <c r="V1157" i="16"/>
  <c r="V974" i="16"/>
  <c r="V879" i="16"/>
  <c r="V1278" i="16"/>
  <c r="V882" i="16"/>
  <c r="V904" i="16"/>
  <c r="V1186" i="16"/>
  <c r="V1211" i="16"/>
  <c r="V1230" i="16"/>
  <c r="V656" i="16"/>
  <c r="V1132" i="16"/>
  <c r="V997" i="16"/>
  <c r="V734" i="16"/>
  <c r="V1150" i="16"/>
  <c r="V1048" i="16"/>
  <c r="V863" i="16"/>
  <c r="V1152" i="16"/>
  <c r="V1141" i="16"/>
  <c r="V1171" i="16"/>
  <c r="V995" i="16"/>
  <c r="V1288" i="16"/>
  <c r="V802" i="16"/>
  <c r="V1033" i="16"/>
  <c r="V910" i="16"/>
  <c r="V1300" i="16"/>
  <c r="V1221" i="16"/>
  <c r="V1021" i="16"/>
  <c r="V919" i="16"/>
  <c r="V1128" i="16"/>
  <c r="V1279" i="16"/>
  <c r="V1002" i="16"/>
  <c r="V636" i="16"/>
  <c r="V1190" i="16"/>
  <c r="V1264" i="16"/>
  <c r="V686" i="16"/>
  <c r="V1295" i="16"/>
  <c r="V1134" i="16"/>
  <c r="V867" i="16"/>
  <c r="V230" i="16"/>
  <c r="V1047" i="16"/>
  <c r="V973" i="16"/>
  <c r="V851" i="16"/>
  <c r="V1303" i="16"/>
  <c r="V1291" i="16"/>
  <c r="V1240" i="16"/>
  <c r="V1149" i="16"/>
  <c r="V922" i="16"/>
  <c r="V1069" i="16"/>
  <c r="V971" i="16"/>
  <c r="V1269" i="16"/>
  <c r="V1066" i="16"/>
  <c r="V935" i="16"/>
  <c r="V836" i="16"/>
  <c r="V682" i="16"/>
  <c r="V1293" i="16"/>
  <c r="V928" i="16"/>
  <c r="V1049" i="16"/>
  <c r="V1216" i="16"/>
  <c r="V967" i="16"/>
  <c r="V829" i="16"/>
  <c r="V703" i="16"/>
  <c r="V1198" i="16"/>
  <c r="V1116" i="16"/>
  <c r="V626" i="16"/>
  <c r="V1056" i="16"/>
  <c r="V1020" i="16"/>
  <c r="V913" i="16"/>
  <c r="V1228" i="16"/>
  <c r="V1247" i="16"/>
  <c r="V856" i="16"/>
  <c r="V1268" i="16"/>
  <c r="V1142" i="16"/>
  <c r="V1151" i="16"/>
  <c r="V987" i="16"/>
  <c r="V911" i="16"/>
  <c r="V1083" i="16"/>
  <c r="V929" i="16"/>
  <c r="V1112" i="16"/>
  <c r="V665" i="16"/>
  <c r="V1106" i="16"/>
  <c r="V954" i="16"/>
  <c r="V1131" i="16"/>
  <c r="V783" i="16"/>
  <c r="V1097" i="16"/>
  <c r="V862" i="16"/>
  <c r="V972" i="16"/>
  <c r="V1166" i="16"/>
  <c r="V101" i="16"/>
  <c r="V663" i="16"/>
  <c r="V1248" i="16"/>
  <c r="V1105" i="16"/>
  <c r="V1225" i="16"/>
  <c r="V1299" i="16"/>
  <c r="V988" i="16"/>
  <c r="V779" i="16"/>
  <c r="V1170" i="16"/>
  <c r="V949" i="16"/>
  <c r="V1290" i="16"/>
  <c r="V670" i="16"/>
  <c r="V1111" i="16"/>
  <c r="V787" i="16"/>
  <c r="V1182" i="16"/>
  <c r="V694" i="16"/>
  <c r="V977" i="16"/>
  <c r="V1012" i="16"/>
  <c r="V1135" i="16"/>
  <c r="V1283" i="16"/>
  <c r="V996" i="16"/>
  <c r="V1217" i="16"/>
  <c r="V884" i="16"/>
  <c r="V920" i="16"/>
  <c r="V1301" i="16"/>
  <c r="V1285" i="16"/>
  <c r="V956" i="16"/>
  <c r="V1226" i="16"/>
  <c r="V1183" i="16"/>
  <c r="V774" i="16"/>
  <c r="V1081" i="16"/>
  <c r="V708" i="16"/>
  <c r="V1275" i="16"/>
  <c r="V730" i="16"/>
  <c r="V1041" i="16"/>
  <c r="V1232" i="16"/>
  <c r="V1227" i="16"/>
  <c r="V918" i="16"/>
  <c r="V1089" i="16"/>
  <c r="V1042" i="16"/>
  <c r="V756" i="16"/>
  <c r="V1101" i="16"/>
  <c r="V966" i="16"/>
  <c r="V857" i="16"/>
  <c r="V1009" i="16"/>
  <c r="V721" i="16"/>
  <c r="V1281" i="16"/>
  <c r="V1294" i="16"/>
  <c r="V702" i="16"/>
  <c r="V907" i="16"/>
  <c r="V660" i="16"/>
  <c r="V744" i="16"/>
  <c r="V1108" i="16"/>
  <c r="V1022" i="16"/>
  <c r="V1197" i="16"/>
  <c r="V1191" i="16"/>
  <c r="V87" i="16"/>
  <c r="V1184" i="16"/>
  <c r="V896" i="16"/>
  <c r="V889" i="16"/>
  <c r="V1206" i="16"/>
  <c r="V727" i="16"/>
  <c r="V1282" i="16"/>
  <c r="V1015" i="16"/>
  <c r="V985" i="16"/>
  <c r="V1078" i="16"/>
  <c r="V848" i="16"/>
  <c r="V944" i="16"/>
  <c r="V873" i="16"/>
  <c r="V1005" i="16"/>
  <c r="V1162" i="16"/>
  <c r="V1065" i="16"/>
  <c r="V1189" i="16"/>
  <c r="V1118" i="16"/>
  <c r="V1245" i="16"/>
  <c r="V105" i="16"/>
  <c r="V843" i="16"/>
  <c r="V900" i="16"/>
  <c r="V1287" i="16"/>
  <c r="V797" i="16"/>
  <c r="V982" i="16"/>
  <c r="V1263" i="16"/>
  <c r="V1176" i="16"/>
  <c r="V963" i="16"/>
  <c r="V1196" i="16"/>
  <c r="V739" i="16"/>
  <c r="V916" i="16"/>
  <c r="V1073" i="16"/>
  <c r="V1239" i="16"/>
  <c r="V1284" i="16"/>
  <c r="V1095" i="16"/>
  <c r="V1000" i="16"/>
  <c r="V1114" i="16"/>
  <c r="V689" i="16"/>
  <c r="V791" i="16"/>
  <c r="V1030" i="16"/>
  <c r="V953" i="16"/>
  <c r="V984" i="16"/>
  <c r="V657" i="16"/>
  <c r="V1246" i="16"/>
  <c r="V1079" i="16"/>
  <c r="V1064" i="16"/>
  <c r="V1044" i="16"/>
  <c r="V1280" i="16"/>
  <c r="V1289" i="16"/>
  <c r="V737" i="16"/>
  <c r="V1174" i="16"/>
  <c r="V805" i="16"/>
  <c r="V1045" i="16"/>
  <c r="V917" i="16"/>
  <c r="V957" i="16"/>
  <c r="V1195" i="16"/>
  <c r="V991" i="16"/>
  <c r="V921" i="16"/>
  <c r="V1256" i="16"/>
  <c r="V794" i="16"/>
  <c r="V1143" i="16"/>
  <c r="V701" i="16"/>
  <c r="V59" i="16"/>
  <c r="V1292" i="16"/>
  <c r="V1055" i="16"/>
  <c r="V1148" i="16"/>
  <c r="V768" i="16"/>
  <c r="V1117" i="16"/>
  <c r="V790" i="16"/>
  <c r="V927" i="16"/>
  <c r="V1272" i="16"/>
  <c r="V719" i="16"/>
  <c r="V1054" i="16"/>
  <c r="V1163" i="16"/>
  <c r="V1210" i="16"/>
  <c r="V934" i="16"/>
  <c r="V98" i="16"/>
  <c r="V1017" i="16"/>
  <c r="V752" i="16"/>
  <c r="V961" i="16"/>
  <c r="V880" i="16"/>
  <c r="V1215" i="16"/>
  <c r="V1147" i="16"/>
  <c r="V1243" i="16"/>
  <c r="V1235" i="16"/>
  <c r="V769" i="16"/>
  <c r="V1061" i="16"/>
  <c r="V741" i="16"/>
  <c r="V861" i="16"/>
  <c r="V892" i="16"/>
  <c r="V1130" i="16"/>
  <c r="V1214" i="16"/>
  <c r="V979" i="16"/>
  <c r="V975" i="16"/>
  <c r="V950" i="16"/>
  <c r="V1146" i="16"/>
  <c r="V1205" i="16"/>
  <c r="V1038" i="16"/>
  <c r="V895" i="16"/>
  <c r="V1090" i="16"/>
  <c r="V1053" i="16"/>
  <c r="V1052" i="16"/>
  <c r="V1036" i="16"/>
  <c r="V1080" i="16"/>
  <c r="V1204" i="16"/>
  <c r="V886" i="16"/>
  <c r="V1258" i="16"/>
  <c r="V1006" i="16"/>
  <c r="V1060" i="16"/>
  <c r="V1059" i="16"/>
  <c r="V1094" i="16"/>
  <c r="V688" i="16"/>
  <c r="V812" i="16"/>
  <c r="V902" i="16"/>
  <c r="V936" i="16"/>
  <c r="V786" i="16"/>
  <c r="V869" i="16"/>
  <c r="V1160" i="16"/>
  <c r="V947" i="16"/>
  <c r="V1207" i="16"/>
  <c r="V1137" i="16"/>
  <c r="V881" i="16"/>
  <c r="V1255" i="16"/>
  <c r="V1194" i="16"/>
  <c r="V1224" i="16"/>
  <c r="V800" i="16"/>
  <c r="V1203" i="16"/>
  <c r="V960" i="16"/>
  <c r="V1188" i="16"/>
  <c r="V1109" i="16"/>
  <c r="V993" i="16"/>
  <c r="V714" i="16"/>
  <c r="V1161" i="16"/>
  <c r="V1057" i="16"/>
  <c r="V1144" i="16"/>
  <c r="V969" i="16"/>
  <c r="V655" i="16"/>
  <c r="V830" i="16"/>
  <c r="V60" i="16"/>
  <c r="V1265" i="16"/>
  <c r="V788" i="16"/>
  <c r="V1046" i="16"/>
  <c r="V1025" i="16"/>
  <c r="V1043" i="16"/>
  <c r="V1178" i="16"/>
  <c r="V852" i="16"/>
  <c r="V1001" i="16"/>
  <c r="V1119" i="16"/>
  <c r="V924" i="16"/>
  <c r="V1156" i="16"/>
  <c r="V55" i="16"/>
  <c r="V1013" i="16"/>
  <c r="V1062" i="16"/>
  <c r="V435" i="16"/>
  <c r="V729" i="16"/>
  <c r="V992" i="16"/>
  <c r="V65" i="16"/>
  <c r="V1058" i="16"/>
  <c r="V1035" i="16"/>
  <c r="V855" i="16"/>
  <c r="V1039" i="16"/>
  <c r="V1253" i="16"/>
  <c r="V52" i="16"/>
  <c r="V1018" i="16"/>
  <c r="V998" i="16"/>
  <c r="V1208" i="16"/>
  <c r="V58" i="16"/>
  <c r="V1124" i="16"/>
  <c r="V169" i="16"/>
  <c r="V196" i="16"/>
  <c r="V905" i="16"/>
  <c r="V1040" i="16"/>
  <c r="V1123" i="16"/>
  <c r="V113" i="16"/>
  <c r="V710" i="16"/>
  <c r="V883" i="16"/>
  <c r="V707" i="16"/>
  <c r="V842" i="16"/>
  <c r="V746" i="16"/>
  <c r="V1173" i="16"/>
  <c r="V272" i="16"/>
  <c r="V677" i="16"/>
  <c r="V18" i="16"/>
  <c r="Q18" i="16"/>
  <c r="V303" i="16"/>
  <c r="V51" i="16"/>
  <c r="V205" i="16"/>
  <c r="V70" i="16"/>
  <c r="V434" i="16"/>
  <c r="V53" i="16"/>
  <c r="Q53" i="16"/>
  <c r="V139" i="16"/>
  <c r="V391" i="16"/>
  <c r="Q391" i="16"/>
  <c r="V121" i="16"/>
  <c r="V344" i="16"/>
  <c r="Q344" i="16"/>
  <c r="V54" i="16"/>
  <c r="V117" i="16"/>
  <c r="Q117" i="16"/>
  <c r="V825" i="16"/>
  <c r="V697" i="16"/>
  <c r="Q697" i="16"/>
  <c r="V706" i="16"/>
  <c r="V732" i="16"/>
  <c r="Q732" i="16"/>
  <c r="V662" i="16"/>
  <c r="V667" i="16"/>
  <c r="Q667" i="16"/>
  <c r="V712" i="16"/>
  <c r="V564" i="16"/>
  <c r="Q564" i="16"/>
  <c r="V765" i="16"/>
  <c r="V661" i="16"/>
  <c r="Q661" i="16"/>
  <c r="V755" i="16"/>
  <c r="V833" i="16"/>
  <c r="Q833" i="16"/>
  <c r="V685" i="16"/>
  <c r="V762" i="16"/>
  <c r="Q762" i="16"/>
  <c r="V780" i="16"/>
  <c r="V776" i="16"/>
  <c r="Q776" i="16"/>
  <c r="V521" i="16"/>
  <c r="V637" i="16"/>
  <c r="Q637" i="16"/>
  <c r="V590" i="16"/>
  <c r="V676" i="16"/>
  <c r="Q676" i="16"/>
  <c r="V680" i="16"/>
  <c r="V684" i="16"/>
  <c r="Q684" i="16"/>
  <c r="V674" i="16"/>
  <c r="V600" i="16"/>
  <c r="Q600" i="16"/>
  <c r="V520" i="16"/>
  <c r="V584" i="16"/>
  <c r="Q584" i="16"/>
  <c r="V508" i="16"/>
  <c r="V813" i="16"/>
  <c r="Q813" i="16"/>
  <c r="V478" i="16"/>
  <c r="V700" i="16"/>
  <c r="Q700" i="16"/>
  <c r="V803" i="16"/>
  <c r="V664" i="16"/>
  <c r="Q664" i="16"/>
  <c r="V760" i="16"/>
  <c r="V536" i="16"/>
  <c r="Q536" i="16"/>
  <c r="V62" i="16"/>
  <c r="V775" i="16"/>
  <c r="Q775" i="16"/>
  <c r="V709" i="16"/>
  <c r="V717" i="16"/>
  <c r="Q717" i="16"/>
  <c r="V773" i="16"/>
  <c r="V26" i="16"/>
  <c r="Q26" i="16"/>
  <c r="V542" i="16"/>
  <c r="V659" i="16"/>
  <c r="Q659" i="16"/>
  <c r="V772" i="16"/>
  <c r="V64" i="16"/>
  <c r="Q64" i="16"/>
  <c r="V675" i="16"/>
  <c r="V754" i="16"/>
  <c r="Q754" i="16"/>
  <c r="V699" i="16"/>
  <c r="V673" i="16"/>
  <c r="Q673" i="16"/>
  <c r="V679" i="16"/>
  <c r="V753" i="16"/>
  <c r="Q753" i="16"/>
  <c r="V563" i="16"/>
  <c r="V535" i="16"/>
  <c r="Q535" i="16"/>
  <c r="V565" i="16"/>
  <c r="AH886" i="15"/>
  <c r="AH1079" i="15"/>
  <c r="AH242" i="15"/>
  <c r="AH1080" i="15"/>
  <c r="AH867" i="15"/>
  <c r="AH610" i="15"/>
  <c r="AH399" i="15"/>
  <c r="AH306" i="15"/>
  <c r="AH445" i="15"/>
  <c r="AE154" i="15"/>
  <c r="Q154" i="15"/>
  <c r="C154" i="15"/>
  <c r="AE211" i="15"/>
  <c r="Q211" i="15"/>
  <c r="C211" i="15"/>
  <c r="AE155" i="15"/>
  <c r="AE140" i="15"/>
  <c r="AE1079" i="15"/>
  <c r="AB1337" i="15"/>
  <c r="AB1282" i="15"/>
  <c r="AB1035" i="15"/>
  <c r="AB130" i="15"/>
  <c r="AB812" i="15"/>
  <c r="AB783" i="15"/>
  <c r="Q783" i="15"/>
  <c r="AB331" i="15"/>
  <c r="Q331" i="15"/>
  <c r="AB1272" i="15"/>
  <c r="Q1272" i="15"/>
  <c r="AB1194" i="15"/>
  <c r="AB1164" i="15"/>
  <c r="Q1164" i="15"/>
  <c r="AB1159" i="15"/>
  <c r="AB1141" i="15"/>
  <c r="AB1134" i="15"/>
  <c r="AB1133" i="15"/>
  <c r="AB1097" i="15"/>
  <c r="AB1067" i="15"/>
  <c r="AB727" i="15"/>
  <c r="AB483" i="15"/>
  <c r="AB387" i="15"/>
  <c r="AB382" i="15"/>
  <c r="AB137" i="15"/>
  <c r="AB136" i="15"/>
  <c r="AB131" i="15"/>
  <c r="AB82" i="15"/>
  <c r="AB38" i="15"/>
  <c r="AB21" i="15"/>
  <c r="AB19" i="15"/>
  <c r="AB1298" i="15"/>
  <c r="Q1298" i="15"/>
  <c r="AB1297" i="15"/>
  <c r="AB1258" i="15"/>
  <c r="AB1240" i="15"/>
  <c r="Q1240" i="15"/>
  <c r="AB1198" i="15"/>
  <c r="Q1198" i="15"/>
  <c r="AB1189" i="15"/>
  <c r="AB1187" i="15"/>
  <c r="Q1187" i="15"/>
  <c r="AB1170" i="15"/>
  <c r="Q1170" i="15"/>
  <c r="AB1146" i="15"/>
  <c r="AB1137" i="15"/>
  <c r="AB1136" i="15"/>
  <c r="Q1136" i="15"/>
  <c r="AB1068" i="15"/>
  <c r="AB1053" i="15"/>
  <c r="Q1053" i="15"/>
  <c r="AB691" i="15"/>
  <c r="AB536" i="15"/>
  <c r="AB507" i="15"/>
  <c r="AB437" i="15"/>
  <c r="AB282" i="15"/>
  <c r="AB281" i="15"/>
  <c r="AB217" i="15"/>
  <c r="Q217" i="15"/>
  <c r="AB1319" i="15"/>
  <c r="AB1295" i="15"/>
  <c r="Q1295" i="15"/>
  <c r="AB1237" i="15"/>
  <c r="AB1108" i="15"/>
  <c r="AB888" i="15"/>
  <c r="AB820" i="15"/>
  <c r="AB472" i="15"/>
  <c r="AB216" i="15"/>
  <c r="Q216" i="15"/>
  <c r="AB57" i="15"/>
  <c r="AB1253" i="15"/>
  <c r="AB1178" i="15"/>
  <c r="AB1138" i="15"/>
  <c r="AB1132" i="15"/>
  <c r="AB1126" i="15"/>
  <c r="AB1104" i="15"/>
  <c r="AB1013" i="15"/>
  <c r="Q1013" i="15"/>
  <c r="AB856" i="15"/>
  <c r="Q856" i="15"/>
  <c r="AB781" i="15"/>
  <c r="Q781" i="15"/>
  <c r="AB897" i="15"/>
  <c r="AB890" i="15"/>
  <c r="AB889" i="15"/>
  <c r="AB135" i="15"/>
  <c r="AB1130" i="15"/>
  <c r="AB958" i="15"/>
  <c r="AB936" i="15"/>
  <c r="Q936" i="15"/>
  <c r="AB911" i="15"/>
  <c r="AB1310" i="15"/>
  <c r="Q1310" i="15"/>
  <c r="AB937" i="15"/>
  <c r="AB929" i="15"/>
  <c r="AB884" i="15"/>
  <c r="AB814" i="15"/>
  <c r="AB70" i="15"/>
  <c r="AB1123" i="15"/>
  <c r="AB1099" i="15"/>
  <c r="Q1099" i="15"/>
  <c r="AB1060" i="15"/>
  <c r="Q1060" i="15"/>
  <c r="AB962" i="15"/>
  <c r="AB700" i="15"/>
  <c r="AB229" i="15"/>
  <c r="AB139" i="15"/>
  <c r="AB138" i="15"/>
  <c r="AB114" i="15"/>
  <c r="AB105" i="15"/>
  <c r="AB102" i="15"/>
  <c r="AB816" i="15"/>
  <c r="AB43" i="15"/>
  <c r="AB31" i="15"/>
  <c r="AB908" i="15"/>
  <c r="AB794" i="15"/>
  <c r="AB187" i="15"/>
  <c r="AB86" i="15"/>
  <c r="AB971" i="15"/>
  <c r="AB198" i="15"/>
  <c r="AB49" i="15"/>
  <c r="AB793" i="15"/>
  <c r="Q793" i="15"/>
  <c r="AB153" i="15"/>
  <c r="AB64" i="15"/>
  <c r="AB45" i="15"/>
  <c r="AB824" i="15"/>
  <c r="AB208" i="15"/>
  <c r="AB147" i="15"/>
  <c r="AB886" i="15"/>
  <c r="AB155" i="15"/>
  <c r="Q155" i="15"/>
  <c r="AB140" i="15"/>
  <c r="AB1079" i="15"/>
  <c r="Q1079" i="15"/>
  <c r="AB385" i="15"/>
  <c r="AB289" i="15"/>
  <c r="AB501" i="15"/>
  <c r="AB375" i="15"/>
  <c r="AB576" i="15"/>
  <c r="AB557" i="15"/>
  <c r="AB528" i="15"/>
  <c r="AB545" i="15"/>
  <c r="AB475" i="15"/>
  <c r="AB34" i="15"/>
  <c r="AB813" i="15"/>
  <c r="AB572" i="15"/>
  <c r="AB465" i="15"/>
  <c r="AB442" i="15"/>
  <c r="AB333" i="15"/>
  <c r="AB362" i="15"/>
  <c r="AB314" i="15"/>
  <c r="AB671" i="15"/>
  <c r="AB383" i="15"/>
  <c r="AB380" i="15"/>
  <c r="AB461" i="15"/>
  <c r="AB394" i="15"/>
  <c r="AB540" i="15"/>
  <c r="AB378" i="15"/>
  <c r="AB508" i="15"/>
  <c r="AB500" i="15"/>
  <c r="AB766" i="15"/>
  <c r="AB330" i="15"/>
  <c r="AB328" i="15"/>
  <c r="AB481" i="15"/>
  <c r="AB581" i="15"/>
  <c r="AB477" i="15"/>
  <c r="AB266" i="15"/>
  <c r="AB395" i="15"/>
  <c r="AB368" i="15"/>
  <c r="AB439" i="15"/>
  <c r="AB366" i="15"/>
  <c r="AB516" i="15"/>
  <c r="AB514" i="15"/>
  <c r="AB605" i="15"/>
  <c r="AB384" i="15"/>
  <c r="AB347" i="15"/>
  <c r="AB462" i="15"/>
  <c r="AB381" i="15"/>
  <c r="AB352" i="15"/>
  <c r="AB530" i="15"/>
  <c r="AB397" i="15"/>
  <c r="AB690" i="15"/>
  <c r="AB601" i="15"/>
  <c r="AB457" i="15"/>
  <c r="AB612" i="15"/>
  <c r="AB327" i="15"/>
  <c r="AB460" i="15"/>
  <c r="AB419" i="15"/>
  <c r="AB243" i="15"/>
  <c r="AB751" i="15"/>
  <c r="AB423" i="15"/>
  <c r="AB732" i="15"/>
  <c r="AB933" i="15"/>
  <c r="AB599" i="15"/>
  <c r="AB303" i="15"/>
  <c r="AB862" i="15"/>
  <c r="AB427" i="15"/>
  <c r="AB438" i="15"/>
  <c r="AB416" i="15"/>
  <c r="AB360" i="15"/>
  <c r="AB708" i="15"/>
  <c r="AB268" i="15"/>
  <c r="AB5" i="15"/>
  <c r="AB392" i="15"/>
  <c r="AB408" i="15"/>
  <c r="AB398" i="15"/>
  <c r="AB588" i="15"/>
  <c r="AB183" i="15"/>
  <c r="AB519" i="15"/>
  <c r="AB283" i="15"/>
  <c r="AB667" i="15"/>
  <c r="AB287" i="15"/>
  <c r="AB205" i="15"/>
  <c r="AB533" i="15"/>
  <c r="AB569" i="15"/>
  <c r="AB363" i="15"/>
  <c r="AB345" i="15"/>
  <c r="AB316" i="15"/>
  <c r="AB181" i="15"/>
  <c r="AB164" i="15"/>
  <c r="AB539" i="15"/>
  <c r="AB1004" i="15"/>
  <c r="AB696" i="15"/>
  <c r="AB480" i="15"/>
  <c r="AB355" i="15"/>
  <c r="AB575" i="15"/>
  <c r="AB775" i="15"/>
  <c r="AB293" i="15"/>
  <c r="AB444" i="15"/>
  <c r="AB716" i="15"/>
  <c r="AB396" i="15"/>
  <c r="AB956" i="15"/>
  <c r="AB629" i="15"/>
  <c r="AB809" i="15"/>
  <c r="AB359" i="15"/>
  <c r="AB304" i="15"/>
  <c r="AB729" i="15"/>
  <c r="AB463" i="15"/>
  <c r="AB162" i="15"/>
  <c r="AB110" i="15"/>
  <c r="AB191" i="15"/>
  <c r="AB838" i="15"/>
  <c r="AB827" i="15"/>
  <c r="AB932" i="15"/>
  <c r="AB855" i="15"/>
  <c r="AB759" i="15"/>
  <c r="AB951" i="15"/>
  <c r="AB796" i="15"/>
  <c r="AB109" i="15"/>
  <c r="AB259" i="15"/>
  <c r="AB126" i="15"/>
  <c r="AB41" i="15"/>
  <c r="AB6" i="15"/>
  <c r="AB119" i="15"/>
  <c r="AB11" i="15"/>
  <c r="AB892" i="15"/>
  <c r="AB1003" i="15"/>
  <c r="AB894" i="15"/>
  <c r="AB577" i="15"/>
  <c r="AB724" i="15"/>
  <c r="AB644" i="15"/>
  <c r="AB176" i="15"/>
  <c r="AB75" i="15"/>
  <c r="AB910" i="15"/>
  <c r="AB166" i="15"/>
  <c r="AB857" i="15"/>
  <c r="AB196" i="15"/>
  <c r="AB742" i="15"/>
  <c r="AB169" i="15"/>
  <c r="AB174" i="15"/>
  <c r="AB803" i="15"/>
  <c r="AB893" i="15"/>
  <c r="AB177" i="15"/>
  <c r="AB840" i="15"/>
  <c r="AB79" i="15"/>
  <c r="AB912" i="15"/>
  <c r="AB804" i="15"/>
  <c r="AB904" i="15"/>
  <c r="AB1285" i="15"/>
  <c r="AB806" i="15"/>
  <c r="AB66" i="15"/>
  <c r="AB182" i="15"/>
  <c r="AB168" i="15"/>
  <c r="AB58" i="15"/>
  <c r="AB798" i="15"/>
  <c r="AB91" i="15"/>
  <c r="AB791" i="15"/>
  <c r="AB795" i="15"/>
  <c r="AB48" i="15"/>
  <c r="AB2" i="15"/>
  <c r="AB32" i="15"/>
  <c r="AB51" i="15"/>
  <c r="AB143" i="15"/>
  <c r="AB124" i="15"/>
  <c r="AB99" i="15"/>
  <c r="AB74" i="15"/>
  <c r="AB72" i="15"/>
  <c r="AB160" i="15"/>
  <c r="AB7" i="15"/>
  <c r="AB158" i="15"/>
  <c r="AB161" i="15"/>
  <c r="AB271" i="15"/>
  <c r="AB241" i="15"/>
  <c r="AB272" i="15"/>
  <c r="AB240" i="15"/>
  <c r="AB242" i="15"/>
  <c r="AE124" i="15"/>
  <c r="AE99" i="15"/>
  <c r="AE160" i="15"/>
  <c r="AE158" i="15"/>
  <c r="AE161" i="15"/>
  <c r="AE240" i="15"/>
  <c r="AE242" i="15"/>
  <c r="AE999" i="15"/>
  <c r="AE976" i="15"/>
  <c r="AE532" i="15"/>
  <c r="AE441" i="15"/>
  <c r="AE638" i="15"/>
  <c r="AE361" i="15"/>
  <c r="AE365" i="15"/>
  <c r="AE403" i="15"/>
  <c r="AE664" i="15"/>
  <c r="AE896" i="15"/>
  <c r="AE867" i="15"/>
  <c r="AE610" i="15"/>
  <c r="AE399" i="15"/>
  <c r="AE306" i="15"/>
  <c r="AE445" i="15"/>
  <c r="AB436" i="15"/>
  <c r="AB1322" i="15"/>
  <c r="AB1065" i="15"/>
  <c r="AB1261" i="15"/>
  <c r="AB1306" i="15"/>
  <c r="AB1205" i="15"/>
  <c r="AB1172" i="15"/>
  <c r="AB1163" i="15"/>
  <c r="AB1165" i="15"/>
  <c r="AB1294" i="15"/>
  <c r="AB1109" i="15"/>
  <c r="AB1185" i="15"/>
  <c r="AB1171" i="15"/>
  <c r="AB1166" i="15"/>
  <c r="AB1117" i="15"/>
  <c r="AB1048" i="15"/>
  <c r="AB1047" i="15"/>
  <c r="AB1181" i="15"/>
  <c r="AB1224" i="15"/>
  <c r="AB1102" i="15"/>
  <c r="AB1142" i="15"/>
  <c r="AB1300" i="15"/>
  <c r="AB1152" i="15"/>
  <c r="AB1106" i="15"/>
  <c r="AB1150" i="15"/>
  <c r="AB1269" i="15"/>
  <c r="AB1192" i="15"/>
  <c r="AB1203" i="15"/>
  <c r="AB1039" i="15"/>
  <c r="AB1213" i="15"/>
  <c r="AB1234" i="15"/>
  <c r="AB1127" i="15"/>
  <c r="AB1313" i="15"/>
  <c r="AB1018" i="15"/>
  <c r="AB1061" i="15"/>
  <c r="AB1177" i="15"/>
  <c r="AB1090" i="15"/>
  <c r="AB738" i="15"/>
  <c r="AB1193" i="15"/>
  <c r="AB1160" i="15"/>
  <c r="AB1145" i="15"/>
  <c r="AB1059" i="15"/>
  <c r="AB1115" i="15"/>
  <c r="AB1089" i="15"/>
  <c r="AB1209" i="15"/>
  <c r="AB927" i="15"/>
  <c r="AB921" i="15"/>
  <c r="AB922" i="15"/>
  <c r="AB1082" i="15"/>
  <c r="AB1320" i="15"/>
  <c r="AB1167" i="15"/>
  <c r="AB1179" i="15"/>
  <c r="AB1101" i="15"/>
  <c r="AB1124" i="15"/>
  <c r="AB1076" i="15"/>
  <c r="AB1182" i="15"/>
  <c r="AB1128" i="15"/>
  <c r="AB1220" i="15"/>
  <c r="AB1217" i="15"/>
  <c r="AB898" i="15"/>
  <c r="AB614" i="15"/>
  <c r="AB1195" i="15"/>
  <c r="AB1190" i="15"/>
  <c r="AB1120" i="15"/>
  <c r="AB818" i="15"/>
  <c r="AB421" i="15"/>
  <c r="AB522" i="15"/>
  <c r="AB1121" i="15"/>
  <c r="AB1118" i="15"/>
  <c r="AB1100" i="15"/>
  <c r="AB619" i="15"/>
  <c r="AB987" i="15"/>
  <c r="AB1180" i="15"/>
  <c r="AB1293" i="15"/>
  <c r="AB1006" i="15"/>
  <c r="AB443" i="15"/>
  <c r="AB967" i="15"/>
  <c r="AB996" i="15"/>
  <c r="AB299" i="15"/>
  <c r="AB431" i="15"/>
  <c r="AB429" i="15"/>
  <c r="AB1287" i="15"/>
  <c r="AB697" i="15"/>
  <c r="AB407" i="15"/>
  <c r="AB725" i="15"/>
  <c r="AB336" i="15"/>
  <c r="AB1148" i="15"/>
  <c r="AB1157" i="15"/>
  <c r="AB1091" i="15"/>
  <c r="AB1331" i="15"/>
  <c r="AB652" i="15"/>
  <c r="AB602" i="15"/>
  <c r="AB478" i="15"/>
  <c r="AB1083" i="15"/>
  <c r="AB1169" i="15"/>
  <c r="AB613" i="15"/>
  <c r="AB388" i="15"/>
  <c r="AB1095" i="15"/>
  <c r="AB434" i="15"/>
  <c r="AB1199" i="15"/>
  <c r="AB376" i="15"/>
  <c r="AB1275" i="15"/>
  <c r="AB1279" i="15"/>
  <c r="AB983" i="15"/>
  <c r="AB969" i="15"/>
  <c r="AB948" i="15"/>
  <c r="AB979" i="15"/>
  <c r="AB952" i="15"/>
  <c r="AB494" i="15"/>
  <c r="AB891" i="15"/>
  <c r="AB939" i="15"/>
  <c r="AB1081" i="15"/>
  <c r="AB389" i="15"/>
  <c r="AB406" i="15"/>
  <c r="AB1070" i="15"/>
  <c r="AB941" i="15"/>
  <c r="AB1144" i="15"/>
  <c r="AB1183" i="15"/>
  <c r="AB504" i="15"/>
  <c r="AB1155" i="15"/>
  <c r="AB1317" i="15"/>
  <c r="AB386" i="15"/>
  <c r="AB307" i="15"/>
  <c r="AB720" i="15"/>
  <c r="AB1093" i="15"/>
  <c r="AB1139" i="15"/>
  <c r="AB311" i="15"/>
  <c r="AB1204" i="15"/>
  <c r="AB998" i="15"/>
  <c r="AB212" i="15"/>
  <c r="AB924" i="15"/>
  <c r="AB984" i="15"/>
  <c r="AB428" i="15"/>
  <c r="AB966" i="15"/>
  <c r="AB1149" i="15"/>
  <c r="AB1154" i="15"/>
  <c r="AB931" i="15"/>
  <c r="AB227" i="15"/>
  <c r="AB226" i="15"/>
  <c r="AB273" i="15"/>
  <c r="AB609" i="15"/>
  <c r="AB950" i="15"/>
  <c r="AB1135" i="15"/>
  <c r="AB728" i="15"/>
  <c r="AB1111" i="15"/>
  <c r="AB319" i="15"/>
  <c r="AB1114" i="15"/>
  <c r="AB771" i="15"/>
  <c r="AB730" i="15"/>
  <c r="AB717" i="15"/>
  <c r="AB578" i="15"/>
  <c r="AB1147" i="15"/>
  <c r="AB1196" i="15"/>
  <c r="AB413" i="15"/>
  <c r="AB615" i="15"/>
  <c r="AB278" i="15"/>
  <c r="AB1162" i="15"/>
  <c r="AB274" i="15"/>
  <c r="AB635" i="15"/>
  <c r="AB852" i="15"/>
  <c r="AB1041" i="15"/>
  <c r="AB772" i="15"/>
  <c r="AB1296" i="15"/>
  <c r="AB1024" i="15"/>
  <c r="AB344" i="15"/>
  <c r="AB1009" i="15"/>
  <c r="AB261" i="15"/>
  <c r="AB374" i="15"/>
  <c r="AB903" i="15"/>
  <c r="AB959" i="15"/>
  <c r="AB357" i="15"/>
  <c r="AB978" i="15"/>
  <c r="AB356" i="15"/>
  <c r="AB537" i="15"/>
  <c r="AB294" i="15"/>
  <c r="AB1153" i="15"/>
  <c r="AB1094" i="15"/>
  <c r="AB523" i="15"/>
  <c r="AB473" i="15"/>
  <c r="AB451" i="15"/>
  <c r="AB1158" i="15"/>
  <c r="AB393" i="15"/>
  <c r="AB1112" i="15"/>
  <c r="AB373" i="15"/>
  <c r="AB400" i="15"/>
  <c r="AB1284" i="15"/>
  <c r="AB1050" i="15"/>
  <c r="AB1113" i="15"/>
  <c r="AB1001" i="15"/>
  <c r="AB887" i="15"/>
  <c r="AB607" i="15"/>
  <c r="AB703" i="15"/>
  <c r="AB279" i="15"/>
  <c r="AB1005" i="15"/>
  <c r="AB943" i="15"/>
  <c r="AB930" i="15"/>
  <c r="AB551" i="15"/>
  <c r="AB704" i="15"/>
  <c r="AB286" i="15"/>
  <c r="AB757" i="15"/>
  <c r="AB466" i="15"/>
  <c r="AB591" i="15"/>
  <c r="AB1096" i="15"/>
  <c r="AB1330" i="15"/>
  <c r="AB329" i="15"/>
  <c r="AB391" i="15"/>
  <c r="AB1098" i="15"/>
  <c r="AB689" i="15"/>
  <c r="AB321" i="15"/>
  <c r="AB611" i="15"/>
  <c r="AB228" i="15"/>
  <c r="AB1008" i="15"/>
  <c r="AB296" i="15"/>
  <c r="AB482" i="15"/>
  <c r="AB401" i="15"/>
  <c r="AB568" i="15"/>
  <c r="AB346" i="15"/>
  <c r="AB994" i="15"/>
  <c r="AB741" i="15"/>
  <c r="AB1010" i="15"/>
  <c r="AB339" i="15"/>
  <c r="AB275" i="15"/>
  <c r="AB232" i="15"/>
  <c r="AB213" i="15"/>
  <c r="AB989" i="15"/>
  <c r="AB1239" i="15"/>
  <c r="AB404" i="15"/>
  <c r="AB317" i="15"/>
  <c r="AB237" i="15"/>
  <c r="AB902" i="15"/>
  <c r="AB440" i="15"/>
  <c r="AB538" i="15"/>
  <c r="AB680" i="15"/>
  <c r="AB377" i="15"/>
  <c r="AB326" i="15"/>
  <c r="AB923" i="15"/>
  <c r="AB525" i="15"/>
  <c r="AB350" i="15"/>
  <c r="AB467" i="15"/>
  <c r="AB390" i="15"/>
  <c r="AB743" i="15"/>
  <c r="AB409" i="15"/>
  <c r="AB256" i="15"/>
  <c r="AB673" i="15"/>
  <c r="AB433" i="15"/>
  <c r="AB873" i="15"/>
  <c r="AB234" i="15"/>
  <c r="AB938" i="15"/>
  <c r="AB723" i="15"/>
  <c r="AB225" i="15"/>
  <c r="AB1088" i="15"/>
  <c r="AB589" i="15"/>
  <c r="AB550" i="15"/>
  <c r="AB658" i="15"/>
  <c r="AB497" i="15"/>
  <c r="AB248" i="15"/>
  <c r="AB646" i="15"/>
  <c r="AB718" i="15"/>
  <c r="AB285" i="15"/>
  <c r="AB340" i="15"/>
  <c r="AB414" i="15"/>
  <c r="AB238" i="15"/>
  <c r="AB364" i="15"/>
  <c r="AB236" i="15"/>
  <c r="AB230" i="15"/>
  <c r="AB1071" i="15"/>
  <c r="AB471" i="15"/>
  <c r="AB351" i="15"/>
  <c r="AB739" i="15"/>
  <c r="AB247" i="15"/>
  <c r="AB309" i="15"/>
  <c r="AB621" i="15"/>
  <c r="AB214" i="15"/>
  <c r="AB895" i="15"/>
  <c r="AB828" i="15"/>
  <c r="AB367" i="15"/>
  <c r="AB233" i="15"/>
  <c r="AB426" i="15"/>
  <c r="AB219" i="15"/>
  <c r="AB250" i="15"/>
  <c r="AB218" i="15"/>
  <c r="AB1080" i="15"/>
  <c r="AB343" i="15"/>
  <c r="AB532" i="15"/>
  <c r="AB441" i="15"/>
  <c r="AB638" i="15"/>
  <c r="AB361" i="15"/>
  <c r="AB365" i="15"/>
  <c r="AB403" i="15"/>
  <c r="AB664" i="15"/>
  <c r="AB896" i="15"/>
  <c r="AB867" i="15"/>
  <c r="AB610" i="15"/>
  <c r="AB399" i="15"/>
  <c r="AB306" i="15"/>
  <c r="AB445" i="15"/>
  <c r="Y1316" i="15"/>
  <c r="Q1316" i="15"/>
  <c r="C1316" i="15"/>
  <c r="Y1307" i="15"/>
  <c r="Q1307" i="15"/>
  <c r="C1307" i="15"/>
  <c r="Y993" i="15"/>
  <c r="Q993" i="15"/>
  <c r="C993" i="15"/>
  <c r="Y907" i="15"/>
  <c r="Q907" i="15"/>
  <c r="C907" i="15"/>
  <c r="Y776" i="15"/>
  <c r="Q776" i="15"/>
  <c r="C776" i="15"/>
  <c r="Y773" i="15"/>
  <c r="Q773" i="15"/>
  <c r="C773" i="15"/>
  <c r="Y767" i="15"/>
  <c r="Q767" i="15"/>
  <c r="C767" i="15"/>
  <c r="Y694" i="15"/>
  <c r="Q694" i="15"/>
  <c r="C694" i="15"/>
  <c r="Y682" i="15"/>
  <c r="Q682" i="15"/>
  <c r="C682" i="15"/>
  <c r="Y679" i="15"/>
  <c r="Q679" i="15"/>
  <c r="C679" i="15"/>
  <c r="Y677" i="15"/>
  <c r="Q677" i="15"/>
  <c r="C677" i="15"/>
  <c r="Y656" i="15"/>
  <c r="Q656" i="15"/>
  <c r="C656" i="15"/>
  <c r="Y571" i="15"/>
  <c r="Q571" i="15"/>
  <c r="C571" i="15"/>
  <c r="Y547" i="15"/>
  <c r="Q547" i="15"/>
  <c r="C547" i="15"/>
  <c r="Y453" i="15"/>
  <c r="Q453" i="15"/>
  <c r="C453" i="15"/>
  <c r="Y342" i="15"/>
  <c r="Q342" i="15"/>
  <c r="C342" i="15"/>
  <c r="Y95" i="15"/>
  <c r="Q95" i="15"/>
  <c r="C95" i="15"/>
  <c r="Y89" i="15"/>
  <c r="Q89" i="15"/>
  <c r="C89" i="15"/>
  <c r="Y42" i="15"/>
  <c r="Q42" i="15"/>
  <c r="C42" i="15"/>
  <c r="Y1073" i="15"/>
  <c r="Q1073" i="15"/>
  <c r="C1073" i="15"/>
  <c r="Y868" i="15"/>
  <c r="Q868" i="15"/>
  <c r="C868" i="15"/>
  <c r="Y860" i="15"/>
  <c r="Q860" i="15"/>
  <c r="C860" i="15"/>
  <c r="Y834" i="15"/>
  <c r="Q834" i="15"/>
  <c r="C834" i="15"/>
  <c r="Y774" i="15"/>
  <c r="Q774" i="15"/>
  <c r="C774" i="15"/>
  <c r="Y669" i="15"/>
  <c r="Q669" i="15"/>
  <c r="C669" i="15"/>
  <c r="Y608" i="15"/>
  <c r="Q608" i="15"/>
  <c r="C608" i="15"/>
  <c r="Y603" i="15"/>
  <c r="Q603" i="15"/>
  <c r="C603" i="15"/>
  <c r="Y554" i="15"/>
  <c r="Q554" i="15"/>
  <c r="C554" i="15"/>
  <c r="Y548" i="15"/>
  <c r="Q548" i="15"/>
  <c r="C548" i="15"/>
  <c r="Y544" i="15"/>
  <c r="Q544" i="15"/>
  <c r="C544" i="15"/>
  <c r="Y529" i="15"/>
  <c r="Q529" i="15"/>
  <c r="C529" i="15"/>
  <c r="Y505" i="15"/>
  <c r="Q505" i="15"/>
  <c r="C505" i="15"/>
  <c r="Y495" i="15"/>
  <c r="Q495" i="15"/>
  <c r="C495" i="15"/>
  <c r="Y464" i="15"/>
  <c r="Q464" i="15"/>
  <c r="C464" i="15"/>
  <c r="Y448" i="15"/>
  <c r="Q448" i="15"/>
  <c r="C448" i="15"/>
  <c r="Y313" i="15"/>
  <c r="Q313" i="15"/>
  <c r="C313" i="15"/>
  <c r="Y206" i="15"/>
  <c r="Q206" i="15"/>
  <c r="C206" i="15"/>
  <c r="Y189" i="15"/>
  <c r="Q189" i="15"/>
  <c r="C189" i="15"/>
  <c r="Y151" i="15"/>
  <c r="Q151" i="15"/>
  <c r="C151" i="15"/>
  <c r="Y115" i="15"/>
  <c r="Q115" i="15"/>
  <c r="C115" i="15"/>
  <c r="Y94" i="15"/>
  <c r="Q94" i="15"/>
  <c r="C94" i="15"/>
  <c r="Y39" i="15"/>
  <c r="Q39" i="15"/>
  <c r="C39" i="15"/>
  <c r="Y1049" i="15"/>
  <c r="Q1049" i="15"/>
  <c r="C1049" i="15"/>
  <c r="Y810" i="15"/>
  <c r="Q810" i="15"/>
  <c r="C810" i="15"/>
  <c r="Y800" i="15"/>
  <c r="Q800" i="15"/>
  <c r="C800" i="15"/>
  <c r="Y756" i="15"/>
  <c r="Q756" i="15"/>
  <c r="C756" i="15"/>
  <c r="Y705" i="15"/>
  <c r="Q705" i="15"/>
  <c r="C705" i="15"/>
  <c r="Y573" i="15"/>
  <c r="Q573" i="15"/>
  <c r="C573" i="15"/>
  <c r="Y454" i="15"/>
  <c r="Q454" i="15"/>
  <c r="C454" i="15"/>
  <c r="Y372" i="15"/>
  <c r="Q372" i="15"/>
  <c r="C372" i="15"/>
  <c r="Y335" i="15"/>
  <c r="Q335" i="15"/>
  <c r="C335" i="15"/>
  <c r="Y291" i="15"/>
  <c r="Q291" i="15"/>
  <c r="C291" i="15"/>
  <c r="Y125" i="15"/>
  <c r="Q125" i="15"/>
  <c r="C125" i="15"/>
  <c r="Y97" i="15"/>
  <c r="Q97" i="15"/>
  <c r="C97" i="15"/>
  <c r="Y63" i="15"/>
  <c r="Q63" i="15"/>
  <c r="C63" i="15"/>
  <c r="Y44" i="15"/>
  <c r="Q44" i="15"/>
  <c r="C44" i="15"/>
  <c r="Y12" i="15"/>
  <c r="Q12" i="15"/>
  <c r="C12" i="15"/>
  <c r="Y1312" i="15"/>
  <c r="Q1312" i="15"/>
  <c r="C1312" i="15"/>
  <c r="Y1058" i="15"/>
  <c r="Q1058" i="15"/>
  <c r="C1058" i="15"/>
  <c r="Y879" i="15"/>
  <c r="Q879" i="15"/>
  <c r="C879" i="15"/>
  <c r="Y874" i="15"/>
  <c r="Q874" i="15"/>
  <c r="C874" i="15"/>
  <c r="Y663" i="15"/>
  <c r="Q663" i="15"/>
  <c r="C663" i="15"/>
  <c r="Y617" i="15"/>
  <c r="Q617" i="15"/>
  <c r="C617" i="15"/>
  <c r="Y563" i="15"/>
  <c r="Q563" i="15"/>
  <c r="C563" i="15"/>
  <c r="Y526" i="15"/>
  <c r="Q526" i="15"/>
  <c r="C526" i="15"/>
  <c r="Y470" i="15"/>
  <c r="Q470" i="15"/>
  <c r="C470" i="15"/>
  <c r="Y432" i="15"/>
  <c r="Q432" i="15"/>
  <c r="C432" i="15"/>
  <c r="Y337" i="15"/>
  <c r="Q337" i="15"/>
  <c r="C337" i="15"/>
  <c r="Y301" i="15"/>
  <c r="Q301" i="15"/>
  <c r="C301" i="15"/>
  <c r="Y244" i="15"/>
  <c r="Q244" i="15"/>
  <c r="C244" i="15"/>
  <c r="Y210" i="15"/>
  <c r="Q210" i="15"/>
  <c r="C210" i="15"/>
  <c r="Y197" i="15"/>
  <c r="Q197" i="15"/>
  <c r="C197" i="15"/>
  <c r="Y40" i="15"/>
  <c r="Q40" i="15"/>
  <c r="C40" i="15"/>
  <c r="Y18" i="15"/>
  <c r="Q18" i="15"/>
  <c r="C18" i="15"/>
  <c r="Y875" i="15"/>
  <c r="Q875" i="15"/>
  <c r="C875" i="15"/>
  <c r="Y719" i="15"/>
  <c r="Q719" i="15"/>
  <c r="C719" i="15"/>
  <c r="Y688" i="15"/>
  <c r="Q688" i="15"/>
  <c r="C688" i="15"/>
  <c r="Y683" i="15"/>
  <c r="Q683" i="15"/>
  <c r="C683" i="15"/>
  <c r="Y620" i="15"/>
  <c r="Q620" i="15"/>
  <c r="C620" i="15"/>
  <c r="Y565" i="15"/>
  <c r="Q565" i="15"/>
  <c r="C565" i="15"/>
  <c r="Y509" i="15"/>
  <c r="Q509" i="15"/>
  <c r="C509" i="15"/>
  <c r="Y486" i="15"/>
  <c r="Q486" i="15"/>
  <c r="C486" i="15"/>
  <c r="Y474" i="15"/>
  <c r="Q474" i="15"/>
  <c r="C474" i="15"/>
  <c r="Y424" i="15"/>
  <c r="Q424" i="15"/>
  <c r="C424" i="15"/>
  <c r="Y371" i="15"/>
  <c r="Q371" i="15"/>
  <c r="C371" i="15"/>
  <c r="Y199" i="15"/>
  <c r="Q199" i="15"/>
  <c r="C199" i="15"/>
  <c r="Y184" i="15"/>
  <c r="Q184" i="15"/>
  <c r="C184" i="15"/>
  <c r="Y170" i="15"/>
  <c r="Q170" i="15"/>
  <c r="C170" i="15"/>
  <c r="Y851" i="15"/>
  <c r="Q851" i="15"/>
  <c r="C851" i="15"/>
  <c r="Y825" i="15"/>
  <c r="Q825" i="15"/>
  <c r="C825" i="15"/>
  <c r="Y799" i="15"/>
  <c r="Q799" i="15"/>
  <c r="C799" i="15"/>
  <c r="Y769" i="15"/>
  <c r="Q769" i="15"/>
  <c r="C769" i="15"/>
  <c r="Y748" i="15"/>
  <c r="Q748" i="15"/>
  <c r="C748" i="15"/>
  <c r="Y650" i="15"/>
  <c r="Q650" i="15"/>
  <c r="C650" i="15"/>
  <c r="Y624" i="15"/>
  <c r="Q624" i="15"/>
  <c r="C624" i="15"/>
  <c r="Y521" i="15"/>
  <c r="Q521" i="15"/>
  <c r="C521" i="15"/>
  <c r="Y324" i="15"/>
  <c r="Q324" i="15"/>
  <c r="C324" i="15"/>
  <c r="Y295" i="15"/>
  <c r="Q295" i="15"/>
  <c r="C295" i="15"/>
  <c r="Y292" i="15"/>
  <c r="Q292" i="15"/>
  <c r="C292" i="15"/>
  <c r="Y209" i="15"/>
  <c r="Q209" i="15"/>
  <c r="C209" i="15"/>
  <c r="Y150" i="15"/>
  <c r="Q150" i="15"/>
  <c r="C150" i="15"/>
  <c r="Y92" i="15"/>
  <c r="Q92" i="15"/>
  <c r="C92" i="15"/>
  <c r="Y81" i="15"/>
  <c r="Q81" i="15"/>
  <c r="C81" i="15"/>
  <c r="Y22" i="15"/>
  <c r="Q22" i="15"/>
  <c r="C22" i="15"/>
  <c r="Y878" i="15"/>
  <c r="Q878" i="15"/>
  <c r="C878" i="15"/>
  <c r="Y850" i="15"/>
  <c r="Q850" i="15"/>
  <c r="C850" i="15"/>
  <c r="Y735" i="15"/>
  <c r="Q735" i="15"/>
  <c r="C735" i="15"/>
  <c r="Y715" i="15"/>
  <c r="Q715" i="15"/>
  <c r="C715" i="15"/>
  <c r="Y687" i="15"/>
  <c r="Q687" i="15"/>
  <c r="C687" i="15"/>
  <c r="Y670" i="15"/>
  <c r="Q670" i="15"/>
  <c r="C670" i="15"/>
  <c r="Y651" i="15"/>
  <c r="Q651" i="15"/>
  <c r="C651" i="15"/>
  <c r="Y649" i="15"/>
  <c r="Q649" i="15"/>
  <c r="C649" i="15"/>
  <c r="Y637" i="15"/>
  <c r="Q637" i="15"/>
  <c r="C637" i="15"/>
  <c r="Y606" i="15"/>
  <c r="Q606" i="15"/>
  <c r="C606" i="15"/>
  <c r="Y583" i="15"/>
  <c r="Q583" i="15"/>
  <c r="C583" i="15"/>
  <c r="Y567" i="15"/>
  <c r="Q567" i="15"/>
  <c r="C567" i="15"/>
  <c r="Y562" i="15"/>
  <c r="Q562" i="15"/>
  <c r="C562" i="15"/>
  <c r="Y535" i="15"/>
  <c r="Q535" i="15"/>
  <c r="C535" i="15"/>
  <c r="Y531" i="15"/>
  <c r="Q531" i="15"/>
  <c r="C531" i="15"/>
  <c r="Y520" i="15"/>
  <c r="Q520" i="15"/>
  <c r="C520" i="15"/>
  <c r="Y318" i="15"/>
  <c r="Q318" i="15"/>
  <c r="C318" i="15"/>
  <c r="Y267" i="15"/>
  <c r="Q267" i="15"/>
  <c r="C267" i="15"/>
  <c r="Y880" i="15"/>
  <c r="Q880" i="15"/>
  <c r="C880" i="15"/>
  <c r="Y853" i="15"/>
  <c r="Q853" i="15"/>
  <c r="C853" i="15"/>
  <c r="Y842" i="15"/>
  <c r="Q842" i="15"/>
  <c r="C842" i="15"/>
  <c r="Y833" i="15"/>
  <c r="Q833" i="15"/>
  <c r="C833" i="15"/>
  <c r="Y815" i="15"/>
  <c r="Q815" i="15"/>
  <c r="C815" i="15"/>
  <c r="Y786" i="15"/>
  <c r="Q786" i="15"/>
  <c r="C786" i="15"/>
  <c r="Y752" i="15"/>
  <c r="Q752" i="15"/>
  <c r="C752" i="15"/>
  <c r="Y750" i="15"/>
  <c r="Q750" i="15"/>
  <c r="C750" i="15"/>
  <c r="Y747" i="15"/>
  <c r="Q747" i="15"/>
  <c r="C747" i="15"/>
  <c r="Y710" i="15"/>
  <c r="Q710" i="15"/>
  <c r="C710" i="15"/>
  <c r="Y706" i="15"/>
  <c r="Q706" i="15"/>
  <c r="C706" i="15"/>
  <c r="Y693" i="15"/>
  <c r="Q693" i="15"/>
  <c r="C693" i="15"/>
  <c r="Y513" i="15"/>
  <c r="Q513" i="15"/>
  <c r="C513" i="15"/>
  <c r="Y450" i="15"/>
  <c r="Q450" i="15"/>
  <c r="C450" i="15"/>
  <c r="Y430" i="15"/>
  <c r="Q430" i="15"/>
  <c r="C430" i="15"/>
  <c r="Y415" i="15"/>
  <c r="Q415" i="15"/>
  <c r="C415" i="15"/>
  <c r="Y411" i="15"/>
  <c r="Q411" i="15"/>
  <c r="C411" i="15"/>
  <c r="Y245" i="15"/>
  <c r="Q245" i="15"/>
  <c r="C245" i="15"/>
  <c r="Y201" i="15"/>
  <c r="Q201" i="15"/>
  <c r="C201" i="15"/>
  <c r="Y945" i="15"/>
  <c r="Q945" i="15"/>
  <c r="C945" i="15"/>
  <c r="Y869" i="15"/>
  <c r="Q869" i="15"/>
  <c r="C869" i="15"/>
  <c r="Y866" i="15"/>
  <c r="Q866" i="15"/>
  <c r="C866" i="15"/>
  <c r="Y848" i="15"/>
  <c r="Q848" i="15"/>
  <c r="C848" i="15"/>
  <c r="Y657" i="15"/>
  <c r="Q657" i="15"/>
  <c r="C657" i="15"/>
  <c r="Y653" i="15"/>
  <c r="Q653" i="15"/>
  <c r="C653" i="15"/>
  <c r="Y647" i="15"/>
  <c r="Q647" i="15"/>
  <c r="C647" i="15"/>
  <c r="Y632" i="15"/>
  <c r="Q632" i="15"/>
  <c r="C632" i="15"/>
  <c r="Y628" i="15"/>
  <c r="Q628" i="15"/>
  <c r="C628" i="15"/>
  <c r="Y616" i="15"/>
  <c r="Q616" i="15"/>
  <c r="C616" i="15"/>
  <c r="Y570" i="15"/>
  <c r="Q570" i="15"/>
  <c r="C570" i="15"/>
  <c r="Y84" i="15"/>
  <c r="Q84" i="15"/>
  <c r="C84" i="15"/>
  <c r="Y905" i="15"/>
  <c r="Q905" i="15"/>
  <c r="C905" i="15"/>
  <c r="Y831" i="15"/>
  <c r="Q831" i="15"/>
  <c r="C831" i="15"/>
  <c r="Y668" i="15"/>
  <c r="Q668" i="15"/>
  <c r="C668" i="15"/>
  <c r="Y594" i="15"/>
  <c r="Q594" i="15"/>
  <c r="C594" i="15"/>
  <c r="Y556" i="15"/>
  <c r="Q556" i="15"/>
  <c r="C556" i="15"/>
  <c r="Y549" i="15"/>
  <c r="Q549" i="15"/>
  <c r="C549" i="15"/>
  <c r="Y449" i="15"/>
  <c r="Q449" i="15"/>
  <c r="C449" i="15"/>
  <c r="Y369" i="15"/>
  <c r="Q369" i="15"/>
  <c r="C369" i="15"/>
  <c r="Y172" i="15"/>
  <c r="Q172" i="15"/>
  <c r="C172" i="15"/>
  <c r="Y88" i="15"/>
  <c r="Q88" i="15"/>
  <c r="C88" i="15"/>
  <c r="Y69" i="15"/>
  <c r="Q69" i="15"/>
  <c r="C69" i="15"/>
  <c r="Y843" i="15"/>
  <c r="Q843" i="15"/>
  <c r="C843" i="15"/>
  <c r="Y745" i="15"/>
  <c r="Q745" i="15"/>
  <c r="C745" i="15"/>
  <c r="Y676" i="15"/>
  <c r="Q676" i="15"/>
  <c r="C676" i="15"/>
  <c r="Y674" i="15"/>
  <c r="Q674" i="15"/>
  <c r="C674" i="15"/>
  <c r="Y600" i="15"/>
  <c r="Q600" i="15"/>
  <c r="C600" i="15"/>
  <c r="Y595" i="15"/>
  <c r="Q595" i="15"/>
  <c r="C595" i="15"/>
  <c r="Y561" i="15"/>
  <c r="Q561" i="15"/>
  <c r="C561" i="15"/>
  <c r="Y559" i="15"/>
  <c r="Q559" i="15"/>
  <c r="C559" i="15"/>
  <c r="Y469" i="15"/>
  <c r="Q469" i="15"/>
  <c r="C469" i="15"/>
  <c r="Y417" i="15"/>
  <c r="Q417" i="15"/>
  <c r="C417" i="15"/>
  <c r="Y263" i="15"/>
  <c r="Q263" i="15"/>
  <c r="C263" i="15"/>
  <c r="Y249" i="15"/>
  <c r="Q249" i="15"/>
  <c r="C249" i="15"/>
  <c r="Y104" i="15"/>
  <c r="Q104" i="15"/>
  <c r="C104" i="15"/>
  <c r="Y14" i="15"/>
  <c r="Q14" i="15"/>
  <c r="C14" i="15"/>
  <c r="Y633" i="15"/>
  <c r="Q633" i="15"/>
  <c r="C633" i="15"/>
  <c r="Y574" i="15"/>
  <c r="Q574" i="15"/>
  <c r="C574" i="15"/>
  <c r="Y541" i="15"/>
  <c r="Q541" i="15"/>
  <c r="C541" i="15"/>
  <c r="Y510" i="15"/>
  <c r="Q510" i="15"/>
  <c r="C510" i="15"/>
  <c r="Y503" i="15"/>
  <c r="Q503" i="15"/>
  <c r="C503" i="15"/>
  <c r="Y459" i="15"/>
  <c r="Q459" i="15"/>
  <c r="C459" i="15"/>
  <c r="Y412" i="15"/>
  <c r="Q412" i="15"/>
  <c r="C412" i="15"/>
  <c r="Y308" i="15"/>
  <c r="Q308" i="15"/>
  <c r="C308" i="15"/>
  <c r="Y284" i="15"/>
  <c r="Q284" i="15"/>
  <c r="C284" i="15"/>
  <c r="Y276" i="15"/>
  <c r="Q276" i="15"/>
  <c r="C276" i="15"/>
  <c r="Y152" i="15"/>
  <c r="Q152" i="15"/>
  <c r="C152" i="15"/>
  <c r="Y132" i="15"/>
  <c r="Q132" i="15"/>
  <c r="C132" i="15"/>
  <c r="Y15" i="15"/>
  <c r="Q15" i="15"/>
  <c r="C15" i="15"/>
  <c r="Y876" i="15"/>
  <c r="Q876" i="15"/>
  <c r="C876" i="15"/>
  <c r="Y826" i="15"/>
  <c r="Q826" i="15"/>
  <c r="C826" i="15"/>
  <c r="Y744" i="15"/>
  <c r="Q744" i="15"/>
  <c r="C744" i="15"/>
  <c r="Y737" i="15"/>
  <c r="Q737" i="15"/>
  <c r="C737" i="15"/>
  <c r="Y713" i="15"/>
  <c r="Q713" i="15"/>
  <c r="C713" i="15"/>
  <c r="Y542" i="15"/>
  <c r="Q542" i="15"/>
  <c r="C542" i="15"/>
  <c r="Y358" i="15"/>
  <c r="Q358" i="15"/>
  <c r="C358" i="15"/>
  <c r="Y175" i="15"/>
  <c r="Q175" i="15"/>
  <c r="C175" i="15"/>
  <c r="Y35" i="15"/>
  <c r="Q35" i="15"/>
  <c r="C35" i="15"/>
  <c r="Y33" i="15"/>
  <c r="Q33" i="15"/>
  <c r="C33" i="15"/>
  <c r="Y823" i="15"/>
  <c r="Q823" i="15"/>
  <c r="C823" i="15"/>
  <c r="Y779" i="15"/>
  <c r="Q779" i="15"/>
  <c r="C779" i="15"/>
  <c r="Y777" i="15"/>
  <c r="Q777" i="15"/>
  <c r="C777" i="15"/>
  <c r="Y746" i="15"/>
  <c r="Q746" i="15"/>
  <c r="C746" i="15"/>
  <c r="Y731" i="15"/>
  <c r="Q731" i="15"/>
  <c r="C731" i="15"/>
  <c r="Y598" i="15"/>
  <c r="Q598" i="15"/>
  <c r="C598" i="15"/>
  <c r="Y579" i="15"/>
  <c r="Q579" i="15"/>
  <c r="C579" i="15"/>
  <c r="Y524" i="15"/>
  <c r="Q524" i="15"/>
  <c r="C524" i="15"/>
  <c r="Y517" i="15"/>
  <c r="Q517" i="15"/>
  <c r="C517" i="15"/>
  <c r="Y499" i="15"/>
  <c r="Q499" i="15"/>
  <c r="C499" i="15"/>
  <c r="Y458" i="15"/>
  <c r="Q458" i="15"/>
  <c r="C458" i="15"/>
  <c r="Y323" i="15"/>
  <c r="Q323" i="15"/>
  <c r="C323" i="15"/>
  <c r="Y302" i="15"/>
  <c r="Q302" i="15"/>
  <c r="C302" i="15"/>
  <c r="Y118" i="15"/>
  <c r="Q118" i="15"/>
  <c r="C118" i="15"/>
  <c r="Y71" i="15"/>
  <c r="Q71" i="15"/>
  <c r="C71" i="15"/>
  <c r="Y3" i="15"/>
  <c r="Q3" i="15"/>
  <c r="C3" i="15"/>
  <c r="Y790" i="15"/>
  <c r="Q790" i="15"/>
  <c r="C790" i="15"/>
  <c r="Y782" i="15"/>
  <c r="Q782" i="15"/>
  <c r="C782" i="15"/>
  <c r="Y702" i="15"/>
  <c r="Q702" i="15"/>
  <c r="C702" i="15"/>
  <c r="Y692" i="15"/>
  <c r="Q692" i="15"/>
  <c r="C692" i="15"/>
  <c r="Y678" i="15"/>
  <c r="Q678" i="15"/>
  <c r="C678" i="15"/>
  <c r="Y642" i="15"/>
  <c r="Q642" i="15"/>
  <c r="C642" i="15"/>
  <c r="Y252" i="15"/>
  <c r="Q252" i="15"/>
  <c r="C252" i="15"/>
  <c r="Y133" i="15"/>
  <c r="Q133" i="15"/>
  <c r="C133" i="15"/>
  <c r="Y90" i="15"/>
  <c r="Q90" i="15"/>
  <c r="C90" i="15"/>
  <c r="Y17" i="15"/>
  <c r="Q17" i="15"/>
  <c r="C17" i="15"/>
  <c r="Y1328" i="15"/>
  <c r="Q1328" i="15"/>
  <c r="C1328" i="15"/>
  <c r="Y871" i="15"/>
  <c r="Q871" i="15"/>
  <c r="C871" i="15"/>
  <c r="Y821" i="15"/>
  <c r="Q821" i="15"/>
  <c r="C821" i="15"/>
  <c r="Y785" i="15"/>
  <c r="Q785" i="15"/>
  <c r="C785" i="15"/>
  <c r="Y714" i="15"/>
  <c r="Q714" i="15"/>
  <c r="C714" i="15"/>
  <c r="Y630" i="15"/>
  <c r="Q630" i="15"/>
  <c r="C630" i="15"/>
  <c r="Y627" i="15"/>
  <c r="Q627" i="15"/>
  <c r="C627" i="15"/>
  <c r="Y625" i="15"/>
  <c r="Q625" i="15"/>
  <c r="C625" i="15"/>
  <c r="Y585" i="15"/>
  <c r="Q585" i="15"/>
  <c r="C585" i="15"/>
  <c r="Y490" i="15"/>
  <c r="Q490" i="15"/>
  <c r="C490" i="15"/>
  <c r="Y476" i="15"/>
  <c r="Q476" i="15"/>
  <c r="C476" i="15"/>
  <c r="Y405" i="15"/>
  <c r="Q405" i="15"/>
  <c r="C405" i="15"/>
  <c r="Y264" i="15"/>
  <c r="Q264" i="15"/>
  <c r="C264" i="15"/>
  <c r="Y202" i="15"/>
  <c r="Q202" i="15"/>
  <c r="C202" i="15"/>
  <c r="Y200" i="15"/>
  <c r="Q200" i="15"/>
  <c r="C200" i="15"/>
  <c r="Y157" i="15"/>
  <c r="Q157" i="15"/>
  <c r="C157" i="15"/>
  <c r="Y127" i="15"/>
  <c r="Q127" i="15"/>
  <c r="C127" i="15"/>
  <c r="Y120" i="15"/>
  <c r="Q120" i="15"/>
  <c r="C120" i="15"/>
  <c r="Y80" i="15"/>
  <c r="Q80" i="15"/>
  <c r="C80" i="15"/>
  <c r="Y909" i="15"/>
  <c r="Q909" i="15"/>
  <c r="C909" i="15"/>
  <c r="Y765" i="15"/>
  <c r="Q765" i="15"/>
  <c r="C765" i="15"/>
  <c r="Y764" i="15"/>
  <c r="Q764" i="15"/>
  <c r="C764" i="15"/>
  <c r="Y762" i="15"/>
  <c r="Q762" i="15"/>
  <c r="C762" i="15"/>
  <c r="Y749" i="15"/>
  <c r="Q749" i="15"/>
  <c r="C749" i="15"/>
  <c r="Y726" i="15"/>
  <c r="Q726" i="15"/>
  <c r="C726" i="15"/>
  <c r="Y636" i="15"/>
  <c r="Q636" i="15"/>
  <c r="C636" i="15"/>
  <c r="Y489" i="15"/>
  <c r="Q489" i="15"/>
  <c r="C489" i="15"/>
  <c r="Y341" i="15"/>
  <c r="Q341" i="15"/>
  <c r="C341" i="15"/>
  <c r="Y258" i="15"/>
  <c r="Q258" i="15"/>
  <c r="C258" i="15"/>
  <c r="Y171" i="15"/>
  <c r="Q171" i="15"/>
  <c r="C171" i="15"/>
  <c r="Y964" i="15"/>
  <c r="Q964" i="15"/>
  <c r="C964" i="15"/>
  <c r="Y758" i="15"/>
  <c r="Q758" i="15"/>
  <c r="C758" i="15"/>
  <c r="Y560" i="15"/>
  <c r="Q560" i="15"/>
  <c r="C560" i="15"/>
  <c r="Y515" i="15"/>
  <c r="Q515" i="15"/>
  <c r="C515" i="15"/>
  <c r="Y491" i="15"/>
  <c r="Q491" i="15"/>
  <c r="C491" i="15"/>
  <c r="Y420" i="15"/>
  <c r="Q420" i="15"/>
  <c r="C420" i="15"/>
  <c r="Y370" i="15"/>
  <c r="Q370" i="15"/>
  <c r="C370" i="15"/>
  <c r="Y185" i="15"/>
  <c r="Q185" i="15"/>
  <c r="C185" i="15"/>
  <c r="Y149" i="15"/>
  <c r="Q149" i="15"/>
  <c r="C149" i="15"/>
  <c r="Y16" i="15"/>
  <c r="Q16" i="15"/>
  <c r="C16" i="15"/>
  <c r="Y847" i="15"/>
  <c r="Q847" i="15"/>
  <c r="C847" i="15"/>
  <c r="Y787" i="15"/>
  <c r="Q787" i="15"/>
  <c r="C787" i="15"/>
  <c r="Y778" i="15"/>
  <c r="Q778" i="15"/>
  <c r="C778" i="15"/>
  <c r="Y721" i="15"/>
  <c r="Q721" i="15"/>
  <c r="C721" i="15"/>
  <c r="Y193" i="15"/>
  <c r="Q193" i="15"/>
  <c r="C193" i="15"/>
  <c r="Y165" i="15"/>
  <c r="Q165" i="15"/>
  <c r="C165" i="15"/>
  <c r="Y134" i="15"/>
  <c r="Q134" i="15"/>
  <c r="C134" i="15"/>
  <c r="Y1012" i="15"/>
  <c r="Q1012" i="15"/>
  <c r="C1012" i="15"/>
  <c r="Y882" i="15"/>
  <c r="Q882" i="15"/>
  <c r="C882" i="15"/>
  <c r="Y807" i="15"/>
  <c r="Q807" i="15"/>
  <c r="C807" i="15"/>
  <c r="Y770" i="15"/>
  <c r="Q770" i="15"/>
  <c r="C770" i="15"/>
  <c r="Y709" i="15"/>
  <c r="Q709" i="15"/>
  <c r="C709" i="15"/>
  <c r="Y707" i="15"/>
  <c r="Q707" i="15"/>
  <c r="C707" i="15"/>
  <c r="Y699" i="15"/>
  <c r="Q699" i="15"/>
  <c r="C699" i="15"/>
  <c r="Y685" i="15"/>
  <c r="Q685" i="15"/>
  <c r="C685" i="15"/>
  <c r="Y566" i="15"/>
  <c r="Q566" i="15"/>
  <c r="C566" i="15"/>
  <c r="Y487" i="15"/>
  <c r="Q487" i="15"/>
  <c r="C487" i="15"/>
  <c r="Y195" i="15"/>
  <c r="Q195" i="15"/>
  <c r="C195" i="15"/>
  <c r="Y106" i="15"/>
  <c r="Q106" i="15"/>
  <c r="C106" i="15"/>
  <c r="Y1064" i="15"/>
  <c r="Q1064" i="15"/>
  <c r="C1064" i="15"/>
  <c r="Y1051" i="15"/>
  <c r="Q1051" i="15"/>
  <c r="C1051" i="15"/>
  <c r="Y883" i="15"/>
  <c r="Q883" i="15"/>
  <c r="C883" i="15"/>
  <c r="Y836" i="15"/>
  <c r="Q836" i="15"/>
  <c r="C836" i="15"/>
  <c r="Y755" i="15"/>
  <c r="Q755" i="15"/>
  <c r="C755" i="15"/>
  <c r="Y665" i="15"/>
  <c r="Q665" i="15"/>
  <c r="C665" i="15"/>
  <c r="Y662" i="15"/>
  <c r="Q662" i="15"/>
  <c r="C662" i="15"/>
  <c r="Y661" i="15"/>
  <c r="Q661" i="15"/>
  <c r="C661" i="15"/>
  <c r="Y654" i="15"/>
  <c r="Q654" i="15"/>
  <c r="C654" i="15"/>
  <c r="Y543" i="15"/>
  <c r="Q543" i="15"/>
  <c r="C543" i="15"/>
  <c r="Y446" i="15"/>
  <c r="Q446" i="15"/>
  <c r="C446" i="15"/>
  <c r="Y410" i="15"/>
  <c r="Q410" i="15"/>
  <c r="C410" i="15"/>
  <c r="Y354" i="15"/>
  <c r="Q354" i="15"/>
  <c r="C354" i="15"/>
  <c r="Y159" i="15"/>
  <c r="Q159" i="15"/>
  <c r="C159" i="15"/>
  <c r="Y8" i="15"/>
  <c r="Q8" i="15"/>
  <c r="C8" i="15"/>
  <c r="Y1329" i="15"/>
  <c r="Q1329" i="15"/>
  <c r="C1329" i="15"/>
  <c r="Y1226" i="15"/>
  <c r="Q1226" i="15"/>
  <c r="C1226" i="15"/>
  <c r="Y991" i="15"/>
  <c r="Q991" i="15"/>
  <c r="C991" i="15"/>
  <c r="Y325" i="15"/>
  <c r="Q325" i="15"/>
  <c r="C325" i="15"/>
  <c r="Y4" i="15"/>
  <c r="Q4" i="15"/>
  <c r="C4" i="15"/>
  <c r="Y865" i="15"/>
  <c r="Q865" i="15"/>
  <c r="C865" i="15"/>
  <c r="Y695" i="15"/>
  <c r="Q695" i="15"/>
  <c r="C695" i="15"/>
  <c r="Y582" i="15"/>
  <c r="Q582" i="15"/>
  <c r="C582" i="15"/>
  <c r="Y527" i="15"/>
  <c r="Q527" i="15"/>
  <c r="C527" i="15"/>
  <c r="Y498" i="15"/>
  <c r="Q498" i="15"/>
  <c r="C498" i="15"/>
  <c r="Y418" i="15"/>
  <c r="Q418" i="15"/>
  <c r="C418" i="15"/>
  <c r="Y107" i="15"/>
  <c r="Q107" i="15"/>
  <c r="C107" i="15"/>
  <c r="Y854" i="15"/>
  <c r="Q854" i="15"/>
  <c r="C854" i="15"/>
  <c r="Y817" i="15"/>
  <c r="Q817" i="15"/>
  <c r="C817" i="15"/>
  <c r="Y760" i="15"/>
  <c r="Q760" i="15"/>
  <c r="C760" i="15"/>
  <c r="Y496" i="15"/>
  <c r="Q496" i="15"/>
  <c r="C496" i="15"/>
  <c r="Y76" i="15"/>
  <c r="Q76" i="15"/>
  <c r="C76" i="15"/>
  <c r="Y59" i="15"/>
  <c r="Q59" i="15"/>
  <c r="C59" i="15"/>
  <c r="Y968" i="15"/>
  <c r="Q968" i="15"/>
  <c r="C968" i="15"/>
  <c r="Y784" i="15"/>
  <c r="Q784" i="15"/>
  <c r="C784" i="15"/>
  <c r="Y655" i="15"/>
  <c r="Q655" i="15"/>
  <c r="C655" i="15"/>
  <c r="Y618" i="15"/>
  <c r="Q618" i="15"/>
  <c r="C618" i="15"/>
  <c r="Y534" i="15"/>
  <c r="Q534" i="15"/>
  <c r="C534" i="15"/>
  <c r="Y506" i="15"/>
  <c r="Q506" i="15"/>
  <c r="C506" i="15"/>
  <c r="Y379" i="15"/>
  <c r="Q379" i="15"/>
  <c r="C379" i="15"/>
  <c r="Y246" i="15"/>
  <c r="Q246" i="15"/>
  <c r="C246" i="15"/>
  <c r="Y98" i="15"/>
  <c r="Q98" i="15"/>
  <c r="C98" i="15"/>
  <c r="Y974" i="15"/>
  <c r="Q974" i="15"/>
  <c r="C974" i="15"/>
  <c r="Y839" i="15"/>
  <c r="Q839" i="15"/>
  <c r="C839" i="15"/>
  <c r="Y808" i="15"/>
  <c r="Q808" i="15"/>
  <c r="C808" i="15"/>
  <c r="Y701" i="15"/>
  <c r="Q701" i="15"/>
  <c r="C701" i="15"/>
  <c r="Y659" i="15"/>
  <c r="Q659" i="15"/>
  <c r="C659" i="15"/>
  <c r="Y640" i="15"/>
  <c r="Q640" i="15"/>
  <c r="C640" i="15"/>
  <c r="Y452" i="15"/>
  <c r="Q452" i="15"/>
  <c r="C452" i="15"/>
  <c r="Y338" i="15"/>
  <c r="Q338" i="15"/>
  <c r="C338" i="15"/>
  <c r="Y315" i="15"/>
  <c r="Q315" i="15"/>
  <c r="C315" i="15"/>
  <c r="Y50" i="15"/>
  <c r="Q50" i="15"/>
  <c r="C50" i="15"/>
  <c r="Y20" i="15"/>
  <c r="Q20" i="15"/>
  <c r="C20" i="15"/>
  <c r="Y844" i="15"/>
  <c r="Q844" i="15"/>
  <c r="C844" i="15"/>
  <c r="Y801" i="15"/>
  <c r="Q801" i="15"/>
  <c r="C801" i="15"/>
  <c r="Y734" i="15"/>
  <c r="Q734" i="15"/>
  <c r="C734" i="15"/>
  <c r="Y722" i="15"/>
  <c r="Q722" i="15"/>
  <c r="C722" i="15"/>
  <c r="Y648" i="15"/>
  <c r="Q648" i="15"/>
  <c r="C648" i="15"/>
  <c r="Y493" i="15"/>
  <c r="Q493" i="15"/>
  <c r="C493" i="15"/>
  <c r="Y305" i="15"/>
  <c r="Q305" i="15"/>
  <c r="C305" i="15"/>
  <c r="Y192" i="15"/>
  <c r="Q192" i="15"/>
  <c r="C192" i="15"/>
  <c r="Y93" i="15"/>
  <c r="Q93" i="15"/>
  <c r="C93" i="15"/>
  <c r="Y23" i="15"/>
  <c r="Q23" i="15"/>
  <c r="C23" i="15"/>
  <c r="Y479" i="15"/>
  <c r="Q479" i="15"/>
  <c r="C479" i="15"/>
  <c r="Y349" i="15"/>
  <c r="Q349" i="15"/>
  <c r="C349" i="15"/>
  <c r="Y262" i="15"/>
  <c r="Q262" i="15"/>
  <c r="C262" i="15"/>
  <c r="Y180" i="15"/>
  <c r="Q180" i="15"/>
  <c r="C180" i="15"/>
  <c r="Y178" i="15"/>
  <c r="Q178" i="15"/>
  <c r="C178" i="15"/>
  <c r="Y113" i="15"/>
  <c r="Q113" i="15"/>
  <c r="C113" i="15"/>
  <c r="Y87" i="15"/>
  <c r="Q87" i="15"/>
  <c r="C87" i="15"/>
  <c r="Y1021" i="15"/>
  <c r="Q1021" i="15"/>
  <c r="C1021" i="15"/>
  <c r="Y859" i="15"/>
  <c r="Q859" i="15"/>
  <c r="C859" i="15"/>
  <c r="Y788" i="15"/>
  <c r="Q788" i="15"/>
  <c r="C788" i="15"/>
  <c r="Y447" i="15"/>
  <c r="Q447" i="15"/>
  <c r="C447" i="15"/>
  <c r="Y253" i="15"/>
  <c r="Q253" i="15"/>
  <c r="C253" i="15"/>
  <c r="Y179" i="15"/>
  <c r="Q179" i="15"/>
  <c r="C179" i="15"/>
  <c r="Y83" i="15"/>
  <c r="Q83" i="15"/>
  <c r="C83" i="15"/>
  <c r="Y877" i="15"/>
  <c r="Q877" i="15"/>
  <c r="C877" i="15"/>
  <c r="Y754" i="15"/>
  <c r="Q754" i="15"/>
  <c r="C754" i="15"/>
  <c r="Y332" i="15"/>
  <c r="Q332" i="15"/>
  <c r="C332" i="15"/>
  <c r="Y312" i="15"/>
  <c r="Q312" i="15"/>
  <c r="C312" i="15"/>
  <c r="Y985" i="15"/>
  <c r="Q985" i="15"/>
  <c r="C985" i="15"/>
  <c r="Y811" i="15"/>
  <c r="Q811" i="15"/>
  <c r="C811" i="15"/>
  <c r="Y334" i="15"/>
  <c r="Q334" i="15"/>
  <c r="C334" i="15"/>
  <c r="Y123" i="15"/>
  <c r="Q123" i="15"/>
  <c r="C123" i="15"/>
  <c r="Y101" i="15"/>
  <c r="Q101" i="15"/>
  <c r="C101" i="15"/>
  <c r="Y37" i="15"/>
  <c r="Q37" i="15"/>
  <c r="C37" i="15"/>
  <c r="Y957" i="15"/>
  <c r="Q957" i="15"/>
  <c r="C957" i="15"/>
  <c r="Y761" i="15"/>
  <c r="Q761" i="15"/>
  <c r="C761" i="15"/>
  <c r="Y740" i="15"/>
  <c r="Q740" i="15"/>
  <c r="C740" i="15"/>
  <c r="Y686" i="15"/>
  <c r="Q686" i="15"/>
  <c r="C686" i="15"/>
  <c r="Y666" i="15"/>
  <c r="Q666" i="15"/>
  <c r="C666" i="15"/>
  <c r="Y660" i="15"/>
  <c r="Q660" i="15"/>
  <c r="C660" i="15"/>
  <c r="Y518" i="15"/>
  <c r="Q518" i="15"/>
  <c r="C518" i="15"/>
  <c r="Y456" i="15"/>
  <c r="Q456" i="15"/>
  <c r="C456" i="15"/>
  <c r="Y830" i="15"/>
  <c r="Q830" i="15"/>
  <c r="C830" i="15"/>
  <c r="Y468" i="15"/>
  <c r="Q468" i="15"/>
  <c r="C468" i="15"/>
  <c r="Y215" i="15"/>
  <c r="Q215" i="15"/>
  <c r="C215" i="15"/>
  <c r="Y186" i="15"/>
  <c r="Q186" i="15"/>
  <c r="C186" i="15"/>
  <c r="Y555" i="15"/>
  <c r="Q555" i="15"/>
  <c r="C555" i="15"/>
  <c r="Y167" i="15"/>
  <c r="Q167" i="15"/>
  <c r="C167" i="15"/>
  <c r="Y9" i="15"/>
  <c r="Q9" i="15"/>
  <c r="C9" i="15"/>
  <c r="Y1229" i="15"/>
  <c r="Q1229" i="15"/>
  <c r="C1229" i="15"/>
  <c r="Y955" i="15"/>
  <c r="Q955" i="15"/>
  <c r="C955" i="15"/>
  <c r="Y145" i="15"/>
  <c r="Q145" i="15"/>
  <c r="C145" i="15"/>
  <c r="Y122" i="15"/>
  <c r="Q122" i="15"/>
  <c r="C122" i="15"/>
  <c r="Y112" i="15"/>
  <c r="Q112" i="15"/>
  <c r="C112" i="15"/>
  <c r="Y60" i="15"/>
  <c r="Q60" i="15"/>
  <c r="C60" i="15"/>
  <c r="Y901" i="15"/>
  <c r="Q901" i="15"/>
  <c r="C901" i="15"/>
  <c r="Y672" i="15"/>
  <c r="Q672" i="15"/>
  <c r="C672" i="15"/>
  <c r="Y631" i="15"/>
  <c r="Q631" i="15"/>
  <c r="C631" i="15"/>
  <c r="Y580" i="15"/>
  <c r="Q580" i="15"/>
  <c r="C580" i="15"/>
  <c r="Y564" i="15"/>
  <c r="Q564" i="15"/>
  <c r="C564" i="15"/>
  <c r="Y46" i="15"/>
  <c r="Q46" i="15"/>
  <c r="C46" i="15"/>
  <c r="Y36" i="15"/>
  <c r="Q36" i="15"/>
  <c r="C36" i="15"/>
  <c r="Y28" i="15"/>
  <c r="Q28" i="15"/>
  <c r="C28" i="15"/>
  <c r="Y797" i="15"/>
  <c r="Q797" i="15"/>
  <c r="C797" i="15"/>
  <c r="Y552" i="15"/>
  <c r="Q552" i="15"/>
  <c r="C552" i="15"/>
  <c r="Y163" i="15"/>
  <c r="Q163" i="15"/>
  <c r="C163" i="15"/>
  <c r="Y146" i="15"/>
  <c r="Q146" i="15"/>
  <c r="C146" i="15"/>
  <c r="Y108" i="15"/>
  <c r="Q108" i="15"/>
  <c r="C108" i="15"/>
  <c r="Y698" i="15"/>
  <c r="Q698" i="15"/>
  <c r="C698" i="15"/>
  <c r="Y288" i="15"/>
  <c r="Q288" i="15"/>
  <c r="C288" i="15"/>
  <c r="Y188" i="15"/>
  <c r="Q188" i="15"/>
  <c r="C188" i="15"/>
  <c r="Y141" i="15"/>
  <c r="Q141" i="15"/>
  <c r="C141" i="15"/>
  <c r="Y73" i="15"/>
  <c r="Q73" i="15"/>
  <c r="C73" i="15"/>
  <c r="Y68" i="15"/>
  <c r="Q68" i="15"/>
  <c r="C68" i="15"/>
  <c r="Y61" i="15"/>
  <c r="Q61" i="15"/>
  <c r="C61" i="15"/>
  <c r="Y511" i="15"/>
  <c r="Q511" i="15"/>
  <c r="C511" i="15"/>
  <c r="Y402" i="15"/>
  <c r="Q402" i="15"/>
  <c r="C402" i="15"/>
  <c r="Y239" i="15"/>
  <c r="Q239" i="15"/>
  <c r="C239" i="15"/>
  <c r="Y116" i="15"/>
  <c r="Q116" i="15"/>
  <c r="C116" i="15"/>
  <c r="Y1043" i="15"/>
  <c r="Q1043" i="15"/>
  <c r="C1043" i="15"/>
  <c r="Y584" i="15"/>
  <c r="Q584" i="15"/>
  <c r="C584" i="15"/>
  <c r="Y255" i="15"/>
  <c r="Q255" i="15"/>
  <c r="C255" i="15"/>
  <c r="Y96" i="15"/>
  <c r="Q96" i="15"/>
  <c r="C96" i="15"/>
  <c r="Y67" i="15"/>
  <c r="Q67" i="15"/>
  <c r="C67" i="15"/>
  <c r="Y62" i="15"/>
  <c r="Q62" i="15"/>
  <c r="C62" i="15"/>
  <c r="Y841" i="15"/>
  <c r="Q841" i="15"/>
  <c r="C841" i="15"/>
  <c r="Y829" i="15"/>
  <c r="Q829" i="15"/>
  <c r="C829" i="15"/>
  <c r="Y789" i="15"/>
  <c r="Q789" i="15"/>
  <c r="C789" i="15"/>
  <c r="Y634" i="15"/>
  <c r="Q634" i="15"/>
  <c r="C634" i="15"/>
  <c r="Y310" i="15"/>
  <c r="Q310" i="15"/>
  <c r="C310" i="15"/>
  <c r="Y768" i="15"/>
  <c r="Q768" i="15"/>
  <c r="C768" i="15"/>
  <c r="Y512" i="15"/>
  <c r="Q512" i="15"/>
  <c r="C512" i="15"/>
  <c r="Y502" i="15"/>
  <c r="Q502" i="15"/>
  <c r="C502" i="15"/>
  <c r="Y322" i="15"/>
  <c r="Q322" i="15"/>
  <c r="C322" i="15"/>
  <c r="Y298" i="15"/>
  <c r="Q298" i="15"/>
  <c r="C298" i="15"/>
  <c r="Y260" i="15"/>
  <c r="Q260" i="15"/>
  <c r="C260" i="15"/>
  <c r="Y56" i="15"/>
  <c r="Q56" i="15"/>
  <c r="C56" i="15"/>
  <c r="Y997" i="15"/>
  <c r="Q997" i="15"/>
  <c r="C997" i="15"/>
  <c r="Y864" i="15"/>
  <c r="Q864" i="15"/>
  <c r="C864" i="15"/>
  <c r="Y681" i="15"/>
  <c r="Q681" i="15"/>
  <c r="C681" i="15"/>
  <c r="Y623" i="15"/>
  <c r="Q623" i="15"/>
  <c r="C623" i="15"/>
  <c r="Y300" i="15"/>
  <c r="Q300" i="15"/>
  <c r="C300" i="15"/>
  <c r="Y194" i="15"/>
  <c r="Q194" i="15"/>
  <c r="C194" i="15"/>
  <c r="Y25" i="15"/>
  <c r="Q25" i="15"/>
  <c r="C25" i="15"/>
  <c r="Y142" i="15"/>
  <c r="Q142" i="15"/>
  <c r="C142" i="15"/>
  <c r="Y103" i="15"/>
  <c r="Q103" i="15"/>
  <c r="C103" i="15"/>
  <c r="Y846" i="15"/>
  <c r="Q846" i="15"/>
  <c r="C846" i="15"/>
  <c r="Y805" i="15"/>
  <c r="Q805" i="15"/>
  <c r="C805" i="15"/>
  <c r="Y484" i="15"/>
  <c r="Q484" i="15"/>
  <c r="C484" i="15"/>
  <c r="Y297" i="15"/>
  <c r="Q297" i="15"/>
  <c r="C297" i="15"/>
  <c r="Y207" i="15"/>
  <c r="Q207" i="15"/>
  <c r="C207" i="15"/>
  <c r="Y942" i="15"/>
  <c r="Q942" i="15"/>
  <c r="C942" i="15"/>
  <c r="Y643" i="15"/>
  <c r="Q643" i="15"/>
  <c r="C643" i="15"/>
  <c r="Y558" i="15"/>
  <c r="Q558" i="15"/>
  <c r="C558" i="15"/>
  <c r="Y488" i="15"/>
  <c r="Q488" i="15"/>
  <c r="C488" i="15"/>
  <c r="Y320" i="15"/>
  <c r="Q320" i="15"/>
  <c r="C320" i="15"/>
  <c r="Y100" i="15"/>
  <c r="Q100" i="15"/>
  <c r="C100" i="15"/>
  <c r="Y30" i="15"/>
  <c r="Q30" i="15"/>
  <c r="C30" i="15"/>
  <c r="Y858" i="15"/>
  <c r="Q858" i="15"/>
  <c r="C858" i="15"/>
  <c r="Y425" i="15"/>
  <c r="Q425" i="15"/>
  <c r="C425" i="15"/>
  <c r="Y190" i="15"/>
  <c r="Q190" i="15"/>
  <c r="C190" i="15"/>
  <c r="Y711" i="15"/>
  <c r="Q711" i="15"/>
  <c r="C711" i="15"/>
  <c r="Y52" i="15"/>
  <c r="Q52" i="15"/>
  <c r="C52" i="15"/>
  <c r="Y837" i="15"/>
  <c r="Q837" i="15"/>
  <c r="C837" i="15"/>
  <c r="Y641" i="15"/>
  <c r="Q641" i="15"/>
  <c r="C641" i="15"/>
  <c r="Y53" i="15"/>
  <c r="Q53" i="15"/>
  <c r="C53" i="15"/>
  <c r="Y10" i="15"/>
  <c r="Q10" i="15"/>
  <c r="C10" i="15"/>
  <c r="Y863" i="15"/>
  <c r="Q863" i="15"/>
  <c r="C863" i="15"/>
  <c r="Y645" i="15"/>
  <c r="Q645" i="15"/>
  <c r="C645" i="15"/>
  <c r="Y156" i="15"/>
  <c r="Q156" i="15"/>
  <c r="C156" i="15"/>
  <c r="Y1304" i="15"/>
  <c r="Q1304" i="15"/>
  <c r="C1304" i="15"/>
  <c r="Y586" i="15"/>
  <c r="Q586" i="15"/>
  <c r="C586" i="15"/>
  <c r="Y604" i="15"/>
  <c r="Q604" i="15"/>
  <c r="C604" i="15"/>
  <c r="Y592" i="15"/>
  <c r="Q592" i="15"/>
  <c r="C592" i="15"/>
  <c r="Y251" i="15"/>
  <c r="Q251" i="15"/>
  <c r="C251" i="15"/>
  <c r="Y26" i="15"/>
  <c r="Q26" i="15"/>
  <c r="C26" i="15"/>
  <c r="Y822" i="15"/>
  <c r="Q822" i="15"/>
  <c r="C822" i="15"/>
  <c r="Y280" i="15"/>
  <c r="Q280" i="15"/>
  <c r="C280" i="15"/>
  <c r="Y277" i="15"/>
  <c r="Q277" i="15"/>
  <c r="C277" i="15"/>
  <c r="Y144" i="15"/>
  <c r="Q144" i="15"/>
  <c r="C144" i="15"/>
  <c r="Y1037" i="15"/>
  <c r="Q1037" i="15"/>
  <c r="C1037" i="15"/>
  <c r="Y736" i="15"/>
  <c r="Q736" i="15"/>
  <c r="C736" i="15"/>
  <c r="Y117" i="15"/>
  <c r="Q117" i="15"/>
  <c r="C117" i="15"/>
  <c r="Y590" i="15"/>
  <c r="Q590" i="15"/>
  <c r="C590" i="15"/>
  <c r="Y348" i="15"/>
  <c r="Q348" i="15"/>
  <c r="C348" i="15"/>
  <c r="Y861" i="15"/>
  <c r="Q861" i="15"/>
  <c r="C861" i="15"/>
  <c r="Y849" i="15"/>
  <c r="Q849" i="15"/>
  <c r="C849" i="15"/>
  <c r="Y455" i="15"/>
  <c r="Q455" i="15"/>
  <c r="C455" i="15"/>
  <c r="Y13" i="15"/>
  <c r="Q13" i="15"/>
  <c r="C13" i="15"/>
  <c r="Y353" i="15"/>
  <c r="Q353" i="15"/>
  <c r="C353" i="15"/>
  <c r="Y290" i="15"/>
  <c r="Q290" i="15"/>
  <c r="C290" i="15"/>
  <c r="Y626" i="15"/>
  <c r="Q626" i="15"/>
  <c r="C626" i="15"/>
  <c r="Y832" i="15"/>
  <c r="Q832" i="15"/>
  <c r="C832" i="15"/>
  <c r="Y802" i="15"/>
  <c r="Q802" i="15"/>
  <c r="C802" i="15"/>
  <c r="Y173" i="15"/>
  <c r="Q173" i="15"/>
  <c r="C173" i="15"/>
  <c r="Y148" i="15"/>
  <c r="Q148" i="15"/>
  <c r="C148" i="15"/>
  <c r="Y204" i="15"/>
  <c r="Q204" i="15"/>
  <c r="C204" i="15"/>
  <c r="Y485" i="15"/>
  <c r="Q485" i="15"/>
  <c r="C485" i="15"/>
  <c r="Y85" i="15"/>
  <c r="Q85" i="15"/>
  <c r="C85" i="15"/>
  <c r="Y792" i="15"/>
  <c r="Q792" i="15"/>
  <c r="C792" i="15"/>
  <c r="Y128" i="15"/>
  <c r="Q128" i="15"/>
  <c r="C128" i="15"/>
  <c r="Y121" i="15"/>
  <c r="Q121" i="15"/>
  <c r="C121" i="15"/>
  <c r="Y870" i="15"/>
  <c r="Q870" i="15"/>
  <c r="C870" i="15"/>
  <c r="Y203" i="15"/>
  <c r="Q203" i="15"/>
  <c r="C203" i="15"/>
  <c r="Y65" i="15"/>
  <c r="Q65" i="15"/>
  <c r="C65" i="15"/>
  <c r="Y596" i="15"/>
  <c r="Q596" i="15"/>
  <c r="C596" i="15"/>
  <c r="Y422" i="15"/>
  <c r="Q422" i="15"/>
  <c r="C422" i="15"/>
  <c r="Y593" i="15"/>
  <c r="Q593" i="15"/>
  <c r="C593" i="15"/>
  <c r="Y780" i="15"/>
  <c r="Q780" i="15"/>
  <c r="C780" i="15"/>
  <c r="Y639" i="15"/>
  <c r="Q639" i="15"/>
  <c r="C639" i="15"/>
  <c r="Y24" i="15"/>
  <c r="Q24" i="15"/>
  <c r="C24" i="15"/>
  <c r="Y111" i="15"/>
  <c r="Q111" i="15"/>
  <c r="C111" i="15"/>
  <c r="Y77" i="15"/>
  <c r="Q77" i="15"/>
  <c r="C77" i="15"/>
  <c r="Y845" i="15"/>
  <c r="Q845" i="15"/>
  <c r="C845" i="15"/>
  <c r="Y946" i="15"/>
  <c r="Q946" i="15"/>
  <c r="C946" i="15"/>
  <c r="Y553" i="15"/>
  <c r="Q553" i="15"/>
  <c r="C553" i="15"/>
  <c r="Y881" i="15"/>
  <c r="Q881" i="15"/>
  <c r="C881" i="15"/>
  <c r="Y78" i="15"/>
  <c r="Q78" i="15"/>
  <c r="C78" i="15"/>
  <c r="Y835" i="15"/>
  <c r="Q835" i="15"/>
  <c r="C835" i="15"/>
  <c r="Y622" i="15"/>
  <c r="Q622" i="15"/>
  <c r="C622" i="15"/>
  <c r="Y906" i="15"/>
  <c r="Q906" i="15"/>
  <c r="C906" i="15"/>
  <c r="Y269" i="15"/>
  <c r="Q269" i="15"/>
  <c r="C269" i="15"/>
  <c r="Y29" i="15"/>
  <c r="Q29" i="15"/>
  <c r="C29" i="15"/>
  <c r="Y1002" i="15"/>
  <c r="Q1002" i="15"/>
  <c r="C1002" i="15"/>
  <c r="Y47" i="15"/>
  <c r="Q47" i="15"/>
  <c r="C47" i="15"/>
  <c r="Y270" i="15"/>
  <c r="Q270" i="15"/>
  <c r="C270" i="15"/>
  <c r="Y900" i="15"/>
  <c r="Q900" i="15"/>
  <c r="C900" i="15"/>
  <c r="Y27" i="15"/>
  <c r="Q27" i="15"/>
  <c r="C27" i="15"/>
  <c r="Y235" i="15"/>
  <c r="Q235" i="15"/>
  <c r="C235" i="15"/>
  <c r="Y819" i="15"/>
  <c r="Q819" i="15"/>
  <c r="C819" i="15"/>
  <c r="Y54" i="15"/>
  <c r="Q54" i="15"/>
  <c r="C54" i="15"/>
  <c r="Y55" i="15"/>
  <c r="Q55" i="15"/>
  <c r="C55" i="15"/>
  <c r="Y129" i="15"/>
  <c r="Q129" i="15"/>
  <c r="C129" i="15"/>
  <c r="Y944" i="15"/>
  <c r="Q944" i="15"/>
  <c r="C944" i="15"/>
  <c r="Y385" i="15"/>
  <c r="Q385" i="15"/>
  <c r="Y289" i="15"/>
  <c r="Q289" i="15"/>
  <c r="Y501" i="15"/>
  <c r="Q501" i="15"/>
  <c r="Y375" i="15"/>
  <c r="Q375" i="15"/>
  <c r="Y576" i="15"/>
  <c r="Q576" i="15"/>
  <c r="Y557" i="15"/>
  <c r="Q557" i="15"/>
  <c r="Y528" i="15"/>
  <c r="Q528" i="15"/>
  <c r="Y545" i="15"/>
  <c r="Q545" i="15"/>
  <c r="Y475" i="15"/>
  <c r="Q475" i="15"/>
  <c r="Y34" i="15"/>
  <c r="Q34" i="15"/>
  <c r="Y813" i="15"/>
  <c r="Q813" i="15"/>
  <c r="Y572" i="15"/>
  <c r="Q572" i="15"/>
  <c r="Y465" i="15"/>
  <c r="Q465" i="15"/>
  <c r="Y442" i="15"/>
  <c r="Q442" i="15"/>
  <c r="Y333" i="15"/>
  <c r="Q333" i="15"/>
  <c r="Y362" i="15"/>
  <c r="Q362" i="15"/>
  <c r="Y314" i="15"/>
  <c r="Q314" i="15"/>
  <c r="Y671" i="15"/>
  <c r="Q671" i="15"/>
  <c r="Y383" i="15"/>
  <c r="Q383" i="15"/>
  <c r="Y380" i="15"/>
  <c r="Q380" i="15"/>
  <c r="Y461" i="15"/>
  <c r="Q461" i="15"/>
  <c r="Y394" i="15"/>
  <c r="Q394" i="15"/>
  <c r="Y540" i="15"/>
  <c r="Q540" i="15"/>
  <c r="Y378" i="15"/>
  <c r="Q378" i="15"/>
  <c r="Y508" i="15"/>
  <c r="Q508" i="15"/>
  <c r="Y500" i="15"/>
  <c r="Q500" i="15"/>
  <c r="Y766" i="15"/>
  <c r="Q766" i="15"/>
  <c r="Y330" i="15"/>
  <c r="Q330" i="15"/>
  <c r="Y328" i="15"/>
  <c r="Q328" i="15"/>
  <c r="Y481" i="15"/>
  <c r="Q481" i="15"/>
  <c r="Y581" i="15"/>
  <c r="Q581" i="15"/>
  <c r="Y477" i="15"/>
  <c r="Q477" i="15"/>
  <c r="Y266" i="15"/>
  <c r="Q266" i="15"/>
  <c r="Y395" i="15"/>
  <c r="Q395" i="15"/>
  <c r="Y368" i="15"/>
  <c r="Q368" i="15"/>
  <c r="Y439" i="15"/>
  <c r="Q439" i="15"/>
  <c r="Y366" i="15"/>
  <c r="Q366" i="15"/>
  <c r="Y516" i="15"/>
  <c r="Q516" i="15"/>
  <c r="Y514" i="15"/>
  <c r="Q514" i="15"/>
  <c r="Y605" i="15"/>
  <c r="Q605" i="15"/>
  <c r="Y384" i="15"/>
  <c r="Q384" i="15"/>
  <c r="Y347" i="15"/>
  <c r="Q347" i="15"/>
  <c r="Y462" i="15"/>
  <c r="Q462" i="15"/>
  <c r="Y381" i="15"/>
  <c r="Q381" i="15"/>
  <c r="Y352" i="15"/>
  <c r="Q352" i="15"/>
  <c r="Y530" i="15"/>
  <c r="Q530" i="15"/>
  <c r="Y397" i="15"/>
  <c r="Q397" i="15"/>
  <c r="Y690" i="15"/>
  <c r="Q690" i="15"/>
  <c r="Y601" i="15"/>
  <c r="Q601" i="15"/>
  <c r="Y457" i="15"/>
  <c r="Q457" i="15"/>
  <c r="Y612" i="15"/>
  <c r="Q612" i="15"/>
  <c r="Y327" i="15"/>
  <c r="Q327" i="15"/>
  <c r="Y460" i="15"/>
  <c r="Q460" i="15"/>
  <c r="Y419" i="15"/>
  <c r="Q419" i="15"/>
  <c r="Y243" i="15"/>
  <c r="Q243" i="15"/>
  <c r="Y751" i="15"/>
  <c r="Q751" i="15"/>
  <c r="Y423" i="15"/>
  <c r="Q423" i="15"/>
  <c r="Y732" i="15"/>
  <c r="Q732" i="15"/>
  <c r="Y933" i="15"/>
  <c r="Q933" i="15"/>
  <c r="Y599" i="15"/>
  <c r="Q599" i="15"/>
  <c r="Y303" i="15"/>
  <c r="Q303" i="15"/>
  <c r="Y862" i="15"/>
  <c r="Q862" i="15"/>
  <c r="Y427" i="15"/>
  <c r="Q427" i="15"/>
  <c r="Y438" i="15"/>
  <c r="Q438" i="15"/>
  <c r="Y416" i="15"/>
  <c r="Q416" i="15"/>
  <c r="Y360" i="15"/>
  <c r="Q360" i="15"/>
  <c r="Y708" i="15"/>
  <c r="Q708" i="15"/>
  <c r="Y268" i="15"/>
  <c r="Q268" i="15"/>
  <c r="Y5" i="15"/>
  <c r="Q5" i="15"/>
  <c r="Y392" i="15"/>
  <c r="Q392" i="15"/>
  <c r="Y408" i="15"/>
  <c r="Q408" i="15"/>
  <c r="Y398" i="15"/>
  <c r="Q398" i="15"/>
  <c r="Y588" i="15"/>
  <c r="Q588" i="15"/>
  <c r="Y183" i="15"/>
  <c r="Q183" i="15"/>
  <c r="Y519" i="15"/>
  <c r="Q519" i="15"/>
  <c r="Y283" i="15"/>
  <c r="Q283" i="15"/>
  <c r="Y667" i="15"/>
  <c r="Q667" i="15"/>
  <c r="Y287" i="15"/>
  <c r="Q287" i="15"/>
  <c r="Y205" i="15"/>
  <c r="Q205" i="15"/>
  <c r="Y533" i="15"/>
  <c r="Q533" i="15"/>
  <c r="Y569" i="15"/>
  <c r="Q569" i="15"/>
  <c r="Y363" i="15"/>
  <c r="Q363" i="15"/>
  <c r="Y345" i="15"/>
  <c r="Q345" i="15"/>
  <c r="Y316" i="15"/>
  <c r="Q316" i="15"/>
  <c r="Y181" i="15"/>
  <c r="Q181" i="15"/>
  <c r="Y164" i="15"/>
  <c r="Q164" i="15"/>
  <c r="Y539" i="15"/>
  <c r="Q539" i="15"/>
  <c r="Y1004" i="15"/>
  <c r="Q1004" i="15"/>
  <c r="Y696" i="15"/>
  <c r="Q696" i="15"/>
  <c r="Y480" i="15"/>
  <c r="Q480" i="15"/>
  <c r="Y355" i="15"/>
  <c r="Q355" i="15"/>
  <c r="Y575" i="15"/>
  <c r="Q575" i="15"/>
  <c r="Y775" i="15"/>
  <c r="Q775" i="15"/>
  <c r="Y293" i="15"/>
  <c r="Q293" i="15"/>
  <c r="Y444" i="15"/>
  <c r="Q444" i="15"/>
  <c r="Y716" i="15"/>
  <c r="Q716" i="15"/>
  <c r="Y396" i="15"/>
  <c r="Q396" i="15"/>
  <c r="Y956" i="15"/>
  <c r="Q956" i="15"/>
  <c r="Y629" i="15"/>
  <c r="Q629" i="15"/>
  <c r="Y809" i="15"/>
  <c r="Q809" i="15"/>
  <c r="Y359" i="15"/>
  <c r="Q359" i="15"/>
  <c r="Y304" i="15"/>
  <c r="Q304" i="15"/>
  <c r="Y729" i="15"/>
  <c r="Q729" i="15"/>
  <c r="Y463" i="15"/>
  <c r="Q463" i="15"/>
  <c r="Y162" i="15"/>
  <c r="Q162" i="15"/>
  <c r="Y110" i="15"/>
  <c r="Q110" i="15"/>
  <c r="Y191" i="15"/>
  <c r="Q191" i="15"/>
  <c r="Y838" i="15"/>
  <c r="Q838" i="15"/>
  <c r="Y827" i="15"/>
  <c r="Q827" i="15"/>
  <c r="Y932" i="15"/>
  <c r="Q932" i="15"/>
  <c r="Y855" i="15"/>
  <c r="Q855" i="15"/>
  <c r="Y759" i="15"/>
  <c r="Q759" i="15"/>
  <c r="Y951" i="15"/>
  <c r="Q951" i="15"/>
  <c r="Y796" i="15"/>
  <c r="Q796" i="15"/>
  <c r="Y109" i="15"/>
  <c r="Q109" i="15"/>
  <c r="Y259" i="15"/>
  <c r="Q259" i="15"/>
  <c r="Y126" i="15"/>
  <c r="Q126" i="15"/>
  <c r="Y41" i="15"/>
  <c r="Q41" i="15"/>
  <c r="Y6" i="15"/>
  <c r="Q6" i="15"/>
  <c r="Y119" i="15"/>
  <c r="Q119" i="15"/>
  <c r="Y11" i="15"/>
  <c r="Q11" i="15"/>
  <c r="Y892" i="15"/>
  <c r="Q892" i="15"/>
  <c r="Y1003" i="15"/>
  <c r="Q1003" i="15"/>
  <c r="Y894" i="15"/>
  <c r="Q894" i="15"/>
  <c r="Y577" i="15"/>
  <c r="Q577" i="15"/>
  <c r="Y724" i="15"/>
  <c r="Q724" i="15"/>
  <c r="Y644" i="15"/>
  <c r="Q644" i="15"/>
  <c r="Y176" i="15"/>
  <c r="Q176" i="15"/>
  <c r="Y75" i="15"/>
  <c r="Q75" i="15"/>
  <c r="Y910" i="15"/>
  <c r="Q910" i="15"/>
  <c r="Y166" i="15"/>
  <c r="Q166" i="15"/>
  <c r="Y857" i="15"/>
  <c r="Q857" i="15"/>
  <c r="Y196" i="15"/>
  <c r="Q196" i="15"/>
  <c r="Y742" i="15"/>
  <c r="Q742" i="15"/>
  <c r="Y169" i="15"/>
  <c r="Q169" i="15"/>
  <c r="Y174" i="15"/>
  <c r="Q174" i="15"/>
  <c r="Y803" i="15"/>
  <c r="Q803" i="15"/>
  <c r="Y893" i="15"/>
  <c r="Q893" i="15"/>
  <c r="Y177" i="15"/>
  <c r="Q177" i="15"/>
  <c r="Y840" i="15"/>
  <c r="Q840" i="15"/>
  <c r="Y79" i="15"/>
  <c r="Q79" i="15"/>
  <c r="Y912" i="15"/>
  <c r="Q912" i="15"/>
  <c r="Y804" i="15"/>
  <c r="Q804" i="15"/>
  <c r="Y904" i="15"/>
  <c r="Q904" i="15"/>
  <c r="Y1285" i="15"/>
  <c r="Q1285" i="15"/>
  <c r="Y806" i="15"/>
  <c r="Q806" i="15"/>
  <c r="Y66" i="15"/>
  <c r="Q66" i="15"/>
  <c r="Y182" i="15"/>
  <c r="Q182" i="15"/>
  <c r="Y168" i="15"/>
  <c r="Q168" i="15"/>
  <c r="Y58" i="15"/>
  <c r="Q58" i="15"/>
  <c r="Y798" i="15"/>
  <c r="Q798" i="15"/>
  <c r="Y91" i="15"/>
  <c r="Q91" i="15"/>
  <c r="Y791" i="15"/>
  <c r="Q791" i="15"/>
  <c r="Y795" i="15"/>
  <c r="Q795" i="15"/>
  <c r="Y48" i="15"/>
  <c r="Q48" i="15"/>
  <c r="Y2" i="15"/>
  <c r="Q2" i="15"/>
  <c r="Y32" i="15"/>
  <c r="Q32" i="15"/>
  <c r="Y51" i="15"/>
  <c r="Q51" i="15"/>
  <c r="Y143" i="15"/>
  <c r="Q143" i="15"/>
  <c r="Y124" i="15"/>
  <c r="Q124" i="15"/>
  <c r="Y99" i="15"/>
  <c r="Q99" i="15"/>
  <c r="Y74" i="15"/>
  <c r="Q74" i="15"/>
  <c r="Y72" i="15"/>
  <c r="Q72" i="15"/>
  <c r="Y160" i="15"/>
  <c r="Q160" i="15"/>
  <c r="Y7" i="15"/>
  <c r="Q7" i="15"/>
  <c r="Y158" i="15"/>
  <c r="Q158" i="15"/>
  <c r="Y161" i="15"/>
  <c r="Q161" i="15"/>
  <c r="Y914" i="15"/>
  <c r="Y1235" i="15"/>
  <c r="Y1230" i="15"/>
  <c r="Y928" i="15"/>
  <c r="Y1242" i="15"/>
  <c r="Y1270" i="15"/>
  <c r="Y1251" i="15"/>
  <c r="Y1092" i="15"/>
  <c r="Y1343" i="15"/>
  <c r="Y1321" i="15"/>
  <c r="Y954" i="15"/>
  <c r="Y1044" i="15"/>
  <c r="Y926" i="15"/>
  <c r="Y1231" i="15"/>
  <c r="Y1289" i="15"/>
  <c r="Y1107" i="15"/>
  <c r="Y1286" i="15"/>
  <c r="Y1326" i="15"/>
  <c r="Y980" i="15"/>
  <c r="Y1323" i="15"/>
  <c r="Y1309" i="15"/>
  <c r="Y1000" i="15"/>
  <c r="Y935" i="15"/>
  <c r="Y1288" i="15"/>
  <c r="Y1011" i="15"/>
  <c r="Y1075" i="15"/>
  <c r="Y1016" i="15"/>
  <c r="Y1030" i="15"/>
  <c r="Y975" i="15"/>
  <c r="Y435" i="15"/>
  <c r="Y1057" i="15"/>
  <c r="Y1140" i="15"/>
  <c r="Y1219" i="15"/>
  <c r="Y1168" i="15"/>
  <c r="Y1032" i="15"/>
  <c r="Y1054" i="15"/>
  <c r="Y1291" i="15"/>
  <c r="Y970" i="15"/>
  <c r="Y1105" i="15"/>
  <c r="Y1225" i="15"/>
  <c r="Y1202" i="15"/>
  <c r="Y925" i="15"/>
  <c r="Y961" i="15"/>
  <c r="Y1302" i="15"/>
  <c r="Y986" i="15"/>
  <c r="Y1131" i="15"/>
  <c r="Y1262" i="15"/>
  <c r="Y1066" i="15"/>
  <c r="Y1212" i="15"/>
  <c r="Y1056" i="15"/>
  <c r="Y1077" i="15"/>
  <c r="Y1277" i="15"/>
  <c r="Y1210" i="15"/>
  <c r="Y1055" i="15"/>
  <c r="Y1040" i="15"/>
  <c r="Y1281" i="15"/>
  <c r="Y965" i="15"/>
  <c r="Y1236" i="15"/>
  <c r="Y1245" i="15"/>
  <c r="Y1151" i="15"/>
  <c r="Y981" i="15"/>
  <c r="Y1341" i="15"/>
  <c r="Y1268" i="15"/>
  <c r="Y949" i="15"/>
  <c r="Y1314" i="15"/>
  <c r="Y1161" i="15"/>
  <c r="Y1339" i="15"/>
  <c r="Y940" i="15"/>
  <c r="Y1184" i="15"/>
  <c r="Y990" i="15"/>
  <c r="Y1156" i="15"/>
  <c r="Y1241" i="15"/>
  <c r="Y1014" i="15"/>
  <c r="Y1007" i="15"/>
  <c r="Y973" i="15"/>
  <c r="Y1110" i="15"/>
  <c r="Y1292" i="15"/>
  <c r="Y1129" i="15"/>
  <c r="Y1263" i="15"/>
  <c r="Y1023" i="15"/>
  <c r="Y1280" i="15"/>
  <c r="Y1233" i="15"/>
  <c r="Y1191" i="15"/>
  <c r="Y1301" i="15"/>
  <c r="Y1305" i="15"/>
  <c r="Y917" i="15"/>
  <c r="Y1176" i="15"/>
  <c r="Y920" i="15"/>
  <c r="Y1174" i="15"/>
  <c r="Y1025" i="15"/>
  <c r="Y1116" i="15"/>
  <c r="Y1173" i="15"/>
  <c r="Y1334" i="15"/>
  <c r="Y1257" i="15"/>
  <c r="Y899" i="15"/>
  <c r="Y916" i="15"/>
  <c r="Y1015" i="15"/>
  <c r="Y963" i="15"/>
  <c r="Y1276" i="15"/>
  <c r="Y1244" i="15"/>
  <c r="Y1255" i="15"/>
  <c r="Y1175" i="15"/>
  <c r="Y977" i="15"/>
  <c r="Y1197" i="15"/>
  <c r="Y953" i="15"/>
  <c r="Y1311" i="15"/>
  <c r="Y919" i="15"/>
  <c r="Y1340" i="15"/>
  <c r="Y1246" i="15"/>
  <c r="Y1315" i="15"/>
  <c r="Y1248" i="15"/>
  <c r="Y1211" i="15"/>
  <c r="Y972" i="15"/>
  <c r="Y885" i="15"/>
  <c r="Y1188" i="15"/>
  <c r="Y995" i="15"/>
  <c r="Y1022" i="15"/>
  <c r="Y1052" i="15"/>
  <c r="Y918" i="15"/>
  <c r="Y1085" i="15"/>
  <c r="Y1201" i="15"/>
  <c r="Y988" i="15"/>
  <c r="Y1227" i="15"/>
  <c r="Y1260" i="15"/>
  <c r="Y1078" i="15"/>
  <c r="Y1119" i="15"/>
  <c r="Y1143" i="15"/>
  <c r="Y1062" i="15"/>
  <c r="Y1033" i="15"/>
  <c r="Y222" i="15"/>
  <c r="Y1264" i="15"/>
  <c r="Y1069" i="15"/>
  <c r="Y1125" i="15"/>
  <c r="Y1238" i="15"/>
  <c r="Y1265" i="15"/>
  <c r="Y1222" i="15"/>
  <c r="Y1103" i="15"/>
  <c r="Y1228" i="15"/>
  <c r="Y1216" i="15"/>
  <c r="Y1046" i="15"/>
  <c r="Y1299" i="15"/>
  <c r="Y1345" i="15"/>
  <c r="Y982" i="15"/>
  <c r="Y1273" i="15"/>
  <c r="Y1325" i="15"/>
  <c r="Y1254" i="15"/>
  <c r="Y1200" i="15"/>
  <c r="Y1259" i="15"/>
  <c r="Y1074" i="15"/>
  <c r="Y992" i="15"/>
  <c r="Y1318" i="15"/>
  <c r="Y1283" i="15"/>
  <c r="Y733" i="15"/>
  <c r="Y1250" i="15"/>
  <c r="Y1247" i="15"/>
  <c r="Y1267" i="15"/>
  <c r="Y675" i="15"/>
  <c r="Y1344" i="15"/>
  <c r="Y684" i="15"/>
  <c r="Y1223" i="15"/>
  <c r="Y872" i="15"/>
  <c r="Y1020" i="15"/>
  <c r="Y587" i="15"/>
  <c r="Y1207" i="15"/>
  <c r="Y1206" i="15"/>
  <c r="Y224" i="15"/>
  <c r="Y1221" i="15"/>
  <c r="Y1038" i="15"/>
  <c r="Y1087" i="15"/>
  <c r="Y1086" i="15"/>
  <c r="Y1045" i="15"/>
  <c r="Y1338" i="15"/>
  <c r="Y1308" i="15"/>
  <c r="Y712" i="15"/>
  <c r="Y231" i="15"/>
  <c r="Y915" i="15"/>
  <c r="Y753" i="15"/>
  <c r="Y254" i="15"/>
  <c r="Y1026" i="15"/>
  <c r="Y1271" i="15"/>
  <c r="Y1019" i="15"/>
  <c r="Y1249" i="15"/>
  <c r="Y1324" i="15"/>
  <c r="Y1332" i="15"/>
  <c r="Y1290" i="15"/>
  <c r="Y1336" i="15"/>
  <c r="Y221" i="15"/>
  <c r="Y763" i="15"/>
  <c r="Y1256" i="15"/>
  <c r="Y960" i="15"/>
  <c r="Y1214" i="15"/>
  <c r="Y546" i="15"/>
  <c r="Y1034" i="15"/>
  <c r="Y1303" i="15"/>
  <c r="Y1208" i="15"/>
  <c r="Y1274" i="15"/>
  <c r="Y1278" i="15"/>
  <c r="Y492" i="15"/>
  <c r="Y597" i="15"/>
  <c r="Y1218" i="15"/>
  <c r="Y913" i="15"/>
  <c r="Y947" i="15"/>
  <c r="Y1335" i="15"/>
  <c r="Y1346" i="15"/>
  <c r="Y220" i="15"/>
  <c r="Y1342" i="15"/>
  <c r="Y1072" i="15"/>
  <c r="Y1036" i="15"/>
  <c r="Y1333" i="15"/>
  <c r="Y223" i="15"/>
  <c r="Y1042" i="15"/>
  <c r="Y1215" i="15"/>
  <c r="Y1243" i="15"/>
  <c r="Y1028" i="15"/>
  <c r="Y1017" i="15"/>
  <c r="Y1327" i="15"/>
  <c r="Y1027" i="15"/>
  <c r="Y257" i="15"/>
  <c r="Y1063" i="15"/>
  <c r="Y1252" i="15"/>
  <c r="Y1029" i="15"/>
  <c r="Y1031" i="15"/>
  <c r="Y265" i="15"/>
  <c r="Y934" i="15"/>
  <c r="Y999" i="15"/>
  <c r="Y976" i="15"/>
  <c r="Y436" i="15"/>
  <c r="Q436" i="15"/>
  <c r="Y1322" i="15"/>
  <c r="Y1065" i="15"/>
  <c r="Y1261" i="15"/>
  <c r="Y1306" i="15"/>
  <c r="Y1205" i="15"/>
  <c r="Y1172" i="15"/>
  <c r="Y1163" i="15"/>
  <c r="Y1165" i="15"/>
  <c r="Y1294" i="15"/>
  <c r="Y1109" i="15"/>
  <c r="Y1185" i="15"/>
  <c r="Y1171" i="15"/>
  <c r="Y1166" i="15"/>
  <c r="Y1117" i="15"/>
  <c r="Y1048" i="15"/>
  <c r="Y1047" i="15"/>
  <c r="Y1181" i="15"/>
  <c r="Y1224" i="15"/>
  <c r="Y1102" i="15"/>
  <c r="Y1142" i="15"/>
  <c r="Y1300" i="15"/>
  <c r="Y1152" i="15"/>
  <c r="Y1106" i="15"/>
  <c r="Y1150" i="15"/>
  <c r="Y1269" i="15"/>
  <c r="Y1192" i="15"/>
  <c r="Y1203" i="15"/>
  <c r="Y1039" i="15"/>
  <c r="Y1213" i="15"/>
  <c r="Y1234" i="15"/>
  <c r="Y1127" i="15"/>
  <c r="Y1313" i="15"/>
  <c r="Y1018" i="15"/>
  <c r="Y1061" i="15"/>
  <c r="Y1177" i="15"/>
  <c r="Y1090" i="15"/>
  <c r="Y738" i="15"/>
  <c r="Y1193" i="15"/>
  <c r="Y1160" i="15"/>
  <c r="Y1145" i="15"/>
  <c r="Y1059" i="15"/>
  <c r="Y1115" i="15"/>
  <c r="Y1089" i="15"/>
  <c r="Y1209" i="15"/>
  <c r="Y927" i="15"/>
  <c r="Y921" i="15"/>
  <c r="Y922" i="15"/>
  <c r="Y1082" i="15"/>
  <c r="Y1320" i="15"/>
  <c r="Y1167" i="15"/>
  <c r="Y1179" i="15"/>
  <c r="Y1101" i="15"/>
  <c r="Y1124" i="15"/>
  <c r="Y1076" i="15"/>
  <c r="Y1182" i="15"/>
  <c r="Y1128" i="15"/>
  <c r="Y1220" i="15"/>
  <c r="Y1217" i="15"/>
  <c r="Y898" i="15"/>
  <c r="Y614" i="15"/>
  <c r="Y1195" i="15"/>
  <c r="Y1190" i="15"/>
  <c r="Y1120" i="15"/>
  <c r="Y818" i="15"/>
  <c r="Y421" i="15"/>
  <c r="Y522" i="15"/>
  <c r="Y1121" i="15"/>
  <c r="Y1118" i="15"/>
  <c r="Y1100" i="15"/>
  <c r="Y619" i="15"/>
  <c r="Y987" i="15"/>
  <c r="Y1180" i="15"/>
  <c r="Y1293" i="15"/>
  <c r="Y1006" i="15"/>
  <c r="Y443" i="15"/>
  <c r="Y967" i="15"/>
  <c r="Y996" i="15"/>
  <c r="Y299" i="15"/>
  <c r="Y431" i="15"/>
  <c r="Y429" i="15"/>
  <c r="Y1287" i="15"/>
  <c r="Y697" i="15"/>
  <c r="Y407" i="15"/>
  <c r="Y725" i="15"/>
  <c r="Y336" i="15"/>
  <c r="Y1148" i="15"/>
  <c r="Y1157" i="15"/>
  <c r="Y1091" i="15"/>
  <c r="Y1331" i="15"/>
  <c r="Y652" i="15"/>
  <c r="Y602" i="15"/>
  <c r="Y478" i="15"/>
  <c r="Y1083" i="15"/>
  <c r="Y1169" i="15"/>
  <c r="Y613" i="15"/>
  <c r="Y388" i="15"/>
  <c r="Y1095" i="15"/>
  <c r="Y434" i="15"/>
  <c r="Y1199" i="15"/>
  <c r="Y376" i="15"/>
  <c r="Y1275" i="15"/>
  <c r="Y1279" i="15"/>
  <c r="Y983" i="15"/>
  <c r="Y969" i="15"/>
  <c r="Y948" i="15"/>
  <c r="Y979" i="15"/>
  <c r="Y952" i="15"/>
  <c r="Y494" i="15"/>
  <c r="Y891" i="15"/>
  <c r="Y939" i="15"/>
  <c r="Y1081" i="15"/>
  <c r="Y389" i="15"/>
  <c r="Y406" i="15"/>
  <c r="Y1070" i="15"/>
  <c r="Y941" i="15"/>
  <c r="Y1144" i="15"/>
  <c r="Y1183" i="15"/>
  <c r="Y504" i="15"/>
  <c r="Y1155" i="15"/>
  <c r="Y1317" i="15"/>
  <c r="Y386" i="15"/>
  <c r="Y307" i="15"/>
  <c r="Y720" i="15"/>
  <c r="Y1093" i="15"/>
  <c r="Y1139" i="15"/>
  <c r="Y311" i="15"/>
  <c r="Y1204" i="15"/>
  <c r="Y998" i="15"/>
  <c r="Y212" i="15"/>
  <c r="Y924" i="15"/>
  <c r="Y984" i="15"/>
  <c r="Y428" i="15"/>
  <c r="Y966" i="15"/>
  <c r="Y1149" i="15"/>
  <c r="Y1154" i="15"/>
  <c r="Y931" i="15"/>
  <c r="Y227" i="15"/>
  <c r="Y226" i="15"/>
  <c r="Y273" i="15"/>
  <c r="Y609" i="15"/>
  <c r="Y950" i="15"/>
  <c r="Y1135" i="15"/>
  <c r="Y728" i="15"/>
  <c r="Y1111" i="15"/>
  <c r="Y319" i="15"/>
  <c r="Y1114" i="15"/>
  <c r="Y771" i="15"/>
  <c r="Y730" i="15"/>
  <c r="Y717" i="15"/>
  <c r="Y578" i="15"/>
  <c r="Y1147" i="15"/>
  <c r="Y1196" i="15"/>
  <c r="Y413" i="15"/>
  <c r="Y615" i="15"/>
  <c r="Y278" i="15"/>
  <c r="Y1162" i="15"/>
  <c r="Y274" i="15"/>
  <c r="Y635" i="15"/>
  <c r="Y852" i="15"/>
  <c r="Y1041" i="15"/>
  <c r="Y772" i="15"/>
  <c r="Y1296" i="15"/>
  <c r="Y1024" i="15"/>
  <c r="Y344" i="15"/>
  <c r="Y1009" i="15"/>
  <c r="Y261" i="15"/>
  <c r="Y374" i="15"/>
  <c r="Y903" i="15"/>
  <c r="Y959" i="15"/>
  <c r="Y357" i="15"/>
  <c r="Y978" i="15"/>
  <c r="Y356" i="15"/>
  <c r="Y537" i="15"/>
  <c r="Y294" i="15"/>
  <c r="Y1153" i="15"/>
  <c r="Y1094" i="15"/>
  <c r="Y523" i="15"/>
  <c r="Y473" i="15"/>
  <c r="Y451" i="15"/>
  <c r="Y1158" i="15"/>
  <c r="Y393" i="15"/>
  <c r="Y1112" i="15"/>
  <c r="Y373" i="15"/>
  <c r="Y400" i="15"/>
  <c r="Y1284" i="15"/>
  <c r="Y1050" i="15"/>
  <c r="Y1113" i="15"/>
  <c r="Y1001" i="15"/>
  <c r="Y887" i="15"/>
  <c r="Y607" i="15"/>
  <c r="Y703" i="15"/>
  <c r="Y279" i="15"/>
  <c r="Y1005" i="15"/>
  <c r="Y943" i="15"/>
  <c r="Y930" i="15"/>
  <c r="Y551" i="15"/>
  <c r="Y704" i="15"/>
  <c r="Y286" i="15"/>
  <c r="Y757" i="15"/>
  <c r="Y466" i="15"/>
  <c r="Y591" i="15"/>
  <c r="Y1096" i="15"/>
  <c r="Y1330" i="15"/>
  <c r="Y329" i="15"/>
  <c r="Y391" i="15"/>
  <c r="Y1098" i="15"/>
  <c r="Y689" i="15"/>
  <c r="Y321" i="15"/>
  <c r="Y611" i="15"/>
  <c r="Y228" i="15"/>
  <c r="Y1008" i="15"/>
  <c r="Y296" i="15"/>
  <c r="Y482" i="15"/>
  <c r="Y401" i="15"/>
  <c r="Y568" i="15"/>
  <c r="Y346" i="15"/>
  <c r="Y994" i="15"/>
  <c r="Y741" i="15"/>
  <c r="Y1010" i="15"/>
  <c r="Y339" i="15"/>
  <c r="Y275" i="15"/>
  <c r="Y232" i="15"/>
  <c r="Y213" i="15"/>
  <c r="Y989" i="15"/>
  <c r="Y1239" i="15"/>
  <c r="Y404" i="15"/>
  <c r="Y317" i="15"/>
  <c r="Y237" i="15"/>
  <c r="Y902" i="15"/>
  <c r="Y440" i="15"/>
  <c r="Y538" i="15"/>
  <c r="Y680" i="15"/>
  <c r="Y377" i="15"/>
  <c r="Y326" i="15"/>
  <c r="Y923" i="15"/>
  <c r="Y525" i="15"/>
  <c r="Y350" i="15"/>
  <c r="Y467" i="15"/>
  <c r="Y390" i="15"/>
  <c r="Y743" i="15"/>
  <c r="Y409" i="15"/>
  <c r="Y256" i="15"/>
  <c r="Y673" i="15"/>
  <c r="Y433" i="15"/>
  <c r="Y873" i="15"/>
  <c r="Y234" i="15"/>
  <c r="Y938" i="15"/>
  <c r="Y723" i="15"/>
  <c r="Y225" i="15"/>
  <c r="Y1088" i="15"/>
  <c r="Y589" i="15"/>
  <c r="Y550" i="15"/>
  <c r="Y658" i="15"/>
  <c r="Y497" i="15"/>
  <c r="Y248" i="15"/>
  <c r="Y646" i="15"/>
  <c r="Y718" i="15"/>
  <c r="Y285" i="15"/>
  <c r="Y340" i="15"/>
  <c r="Y414" i="15"/>
  <c r="Y238" i="15"/>
  <c r="Y364" i="15"/>
  <c r="Y236" i="15"/>
  <c r="Y230" i="15"/>
  <c r="Y1071" i="15"/>
  <c r="Y471" i="15"/>
  <c r="Y351" i="15"/>
  <c r="Y739" i="15"/>
  <c r="Y247" i="15"/>
  <c r="Y309" i="15"/>
  <c r="Y621" i="15"/>
  <c r="Y214" i="15"/>
  <c r="Y895" i="15"/>
  <c r="Y828" i="15"/>
  <c r="Y367" i="15"/>
  <c r="Y233" i="15"/>
  <c r="Y426" i="15"/>
  <c r="Y219" i="15"/>
  <c r="Y250" i="15"/>
  <c r="Y218" i="15"/>
  <c r="Y1080" i="15"/>
  <c r="Y343" i="15"/>
  <c r="Y532" i="15"/>
  <c r="Y441" i="15"/>
  <c r="Y638" i="15"/>
  <c r="Y361" i="15"/>
  <c r="Y365" i="15"/>
  <c r="Y403" i="15"/>
  <c r="Y664" i="15"/>
  <c r="Y896" i="15"/>
  <c r="Y867" i="15"/>
  <c r="Y610" i="15"/>
  <c r="Y399" i="15"/>
  <c r="Y306" i="15"/>
  <c r="Y445" i="15"/>
  <c r="V1186" i="15"/>
  <c r="Q1186" i="15"/>
  <c r="C1186" i="15"/>
  <c r="V1266" i="15"/>
  <c r="Q1266" i="15"/>
  <c r="C1266" i="15"/>
  <c r="V1084" i="15"/>
  <c r="Q1084" i="15"/>
  <c r="C1084" i="15"/>
  <c r="V1122" i="15"/>
  <c r="Q1122" i="15"/>
  <c r="C1122" i="15"/>
  <c r="V1232" i="15"/>
  <c r="Q1232" i="15"/>
  <c r="C1232" i="15"/>
  <c r="V271" i="15"/>
  <c r="Q271" i="15"/>
  <c r="V241" i="15"/>
  <c r="Q241" i="15"/>
  <c r="V272" i="15"/>
  <c r="Q272" i="15"/>
  <c r="V240" i="15"/>
  <c r="Q240" i="15"/>
  <c r="V242" i="15"/>
  <c r="Q242" i="15"/>
  <c r="V914" i="15"/>
  <c r="Q914" i="15"/>
  <c r="V1235" i="15"/>
  <c r="Q1235" i="15"/>
  <c r="V1230" i="15"/>
  <c r="Q1230" i="15"/>
  <c r="V928" i="15"/>
  <c r="Q928" i="15"/>
  <c r="V1242" i="15"/>
  <c r="Q1242" i="15"/>
  <c r="V1270" i="15"/>
  <c r="Q1270" i="15"/>
  <c r="V1251" i="15"/>
  <c r="Q1251" i="15"/>
  <c r="V1092" i="15"/>
  <c r="Q1092" i="15"/>
  <c r="V1343" i="15"/>
  <c r="Q1343" i="15"/>
  <c r="V1321" i="15"/>
  <c r="Q1321" i="15"/>
  <c r="V954" i="15"/>
  <c r="Q954" i="15"/>
  <c r="V1044" i="15"/>
  <c r="Q1044" i="15"/>
  <c r="V926" i="15"/>
  <c r="Q926" i="15"/>
  <c r="V1231" i="15"/>
  <c r="Q1231" i="15"/>
  <c r="V1289" i="15"/>
  <c r="Q1289" i="15"/>
  <c r="V1107" i="15"/>
  <c r="Q1107" i="15"/>
  <c r="V1286" i="15"/>
  <c r="Q1286" i="15"/>
  <c r="V1326" i="15"/>
  <c r="Q1326" i="15"/>
  <c r="V980" i="15"/>
  <c r="Q980" i="15"/>
  <c r="V1323" i="15"/>
  <c r="Q1323" i="15"/>
  <c r="V1309" i="15"/>
  <c r="Q1309" i="15"/>
  <c r="V1000" i="15"/>
  <c r="Q1000" i="15"/>
  <c r="V935" i="15"/>
  <c r="Q935" i="15"/>
  <c r="V1288" i="15"/>
  <c r="Q1288" i="15"/>
  <c r="V1011" i="15"/>
  <c r="Q1011" i="15"/>
  <c r="V1075" i="15"/>
  <c r="Q1075" i="15"/>
  <c r="V1016" i="15"/>
  <c r="Q1016" i="15"/>
  <c r="V1030" i="15"/>
  <c r="Q1030" i="15"/>
  <c r="V975" i="15"/>
  <c r="Q975" i="15"/>
  <c r="V435" i="15"/>
  <c r="Q435" i="15"/>
  <c r="V1057" i="15"/>
  <c r="Q1057" i="15"/>
  <c r="V1140" i="15"/>
  <c r="Q1140" i="15"/>
  <c r="V1219" i="15"/>
  <c r="Q1219" i="15"/>
  <c r="V1168" i="15"/>
  <c r="Q1168" i="15"/>
  <c r="V1032" i="15"/>
  <c r="Q1032" i="15"/>
  <c r="V1054" i="15"/>
  <c r="Q1054" i="15"/>
  <c r="V1291" i="15"/>
  <c r="Q1291" i="15"/>
  <c r="V970" i="15"/>
  <c r="Q970" i="15"/>
  <c r="V1105" i="15"/>
  <c r="Q1105" i="15"/>
  <c r="V1225" i="15"/>
  <c r="Q1225" i="15"/>
  <c r="V1202" i="15"/>
  <c r="Q1202" i="15"/>
  <c r="V925" i="15"/>
  <c r="Q925" i="15"/>
  <c r="V961" i="15"/>
  <c r="Q961" i="15"/>
  <c r="V1302" i="15"/>
  <c r="Q1302" i="15"/>
  <c r="V986" i="15"/>
  <c r="Q986" i="15"/>
  <c r="V1131" i="15"/>
  <c r="Q1131" i="15"/>
  <c r="V1262" i="15"/>
  <c r="Q1262" i="15"/>
  <c r="V1066" i="15"/>
  <c r="Q1066" i="15"/>
  <c r="V1212" i="15"/>
  <c r="Q1212" i="15"/>
  <c r="V1056" i="15"/>
  <c r="Q1056" i="15"/>
  <c r="V1077" i="15"/>
  <c r="Q1077" i="15"/>
  <c r="V1277" i="15"/>
  <c r="Q1277" i="15"/>
  <c r="V1210" i="15"/>
  <c r="Q1210" i="15"/>
  <c r="V1055" i="15"/>
  <c r="Q1055" i="15"/>
  <c r="V1040" i="15"/>
  <c r="Q1040" i="15"/>
  <c r="V1281" i="15"/>
  <c r="Q1281" i="15"/>
  <c r="V965" i="15"/>
  <c r="Q965" i="15"/>
  <c r="V1236" i="15"/>
  <c r="Q1236" i="15"/>
  <c r="V1245" i="15"/>
  <c r="Q1245" i="15"/>
  <c r="V1151" i="15"/>
  <c r="Q1151" i="15"/>
  <c r="V981" i="15"/>
  <c r="Q981" i="15"/>
  <c r="V1341" i="15"/>
  <c r="Q1341" i="15"/>
  <c r="V1268" i="15"/>
  <c r="Q1268" i="15"/>
  <c r="V949" i="15"/>
  <c r="Q949" i="15"/>
  <c r="V1314" i="15"/>
  <c r="Q1314" i="15"/>
  <c r="V1161" i="15"/>
  <c r="Q1161" i="15"/>
  <c r="V1339" i="15"/>
  <c r="Q1339" i="15"/>
  <c r="V940" i="15"/>
  <c r="Q940" i="15"/>
  <c r="V1184" i="15"/>
  <c r="Q1184" i="15"/>
  <c r="V990" i="15"/>
  <c r="Q990" i="15"/>
  <c r="V1156" i="15"/>
  <c r="Q1156" i="15"/>
  <c r="V1241" i="15"/>
  <c r="Q1241" i="15"/>
  <c r="V1014" i="15"/>
  <c r="Q1014" i="15"/>
  <c r="V1007" i="15"/>
  <c r="Q1007" i="15"/>
  <c r="V973" i="15"/>
  <c r="Q973" i="15"/>
  <c r="V1110" i="15"/>
  <c r="Q1110" i="15"/>
  <c r="V1292" i="15"/>
  <c r="Q1292" i="15"/>
  <c r="V1129" i="15"/>
  <c r="Q1129" i="15"/>
  <c r="V1263" i="15"/>
  <c r="Q1263" i="15"/>
  <c r="V1023" i="15"/>
  <c r="Q1023" i="15"/>
  <c r="V1280" i="15"/>
  <c r="Q1280" i="15"/>
  <c r="V1233" i="15"/>
  <c r="Q1233" i="15"/>
  <c r="V1191" i="15"/>
  <c r="Q1191" i="15"/>
  <c r="V1301" i="15"/>
  <c r="Q1301" i="15"/>
  <c r="V1305" i="15"/>
  <c r="Q1305" i="15"/>
  <c r="V917" i="15"/>
  <c r="Q917" i="15"/>
  <c r="V1176" i="15"/>
  <c r="Q1176" i="15"/>
  <c r="V920" i="15"/>
  <c r="Q920" i="15"/>
  <c r="V1174" i="15"/>
  <c r="Q1174" i="15"/>
  <c r="V1025" i="15"/>
  <c r="Q1025" i="15"/>
  <c r="V1116" i="15"/>
  <c r="Q1116" i="15"/>
  <c r="V1173" i="15"/>
  <c r="Q1173" i="15"/>
  <c r="V1334" i="15"/>
  <c r="Q1334" i="15"/>
  <c r="V1257" i="15"/>
  <c r="Q1257" i="15"/>
  <c r="V899" i="15"/>
  <c r="Q899" i="15"/>
  <c r="V916" i="15"/>
  <c r="Q916" i="15"/>
  <c r="V1015" i="15"/>
  <c r="Q1015" i="15"/>
  <c r="V963" i="15"/>
  <c r="Q963" i="15"/>
  <c r="V1276" i="15"/>
  <c r="Q1276" i="15"/>
  <c r="V1244" i="15"/>
  <c r="Q1244" i="15"/>
  <c r="V1255" i="15"/>
  <c r="Q1255" i="15"/>
  <c r="V1175" i="15"/>
  <c r="Q1175" i="15"/>
  <c r="V977" i="15"/>
  <c r="Q977" i="15"/>
  <c r="V1197" i="15"/>
  <c r="Q1197" i="15"/>
  <c r="V953" i="15"/>
  <c r="Q953" i="15"/>
  <c r="V1311" i="15"/>
  <c r="Q1311" i="15"/>
  <c r="V919" i="15"/>
  <c r="Q919" i="15"/>
  <c r="V1340" i="15"/>
  <c r="Q1340" i="15"/>
  <c r="V1246" i="15"/>
  <c r="Q1246" i="15"/>
  <c r="V1315" i="15"/>
  <c r="Q1315" i="15"/>
  <c r="V1248" i="15"/>
  <c r="Q1248" i="15"/>
  <c r="V1211" i="15"/>
  <c r="Q1211" i="15"/>
  <c r="V972" i="15"/>
  <c r="Q972" i="15"/>
  <c r="V885" i="15"/>
  <c r="Q885" i="15"/>
  <c r="V1188" i="15"/>
  <c r="Q1188" i="15"/>
  <c r="V995" i="15"/>
  <c r="Q995" i="15"/>
  <c r="V1022" i="15"/>
  <c r="Q1022" i="15"/>
  <c r="V1052" i="15"/>
  <c r="Q1052" i="15"/>
  <c r="V918" i="15"/>
  <c r="Q918" i="15"/>
  <c r="V1085" i="15"/>
  <c r="Q1085" i="15"/>
  <c r="V1201" i="15"/>
  <c r="Q1201" i="15"/>
  <c r="V988" i="15"/>
  <c r="Q988" i="15"/>
  <c r="V1227" i="15"/>
  <c r="Q1227" i="15"/>
  <c r="V1260" i="15"/>
  <c r="Q1260" i="15"/>
  <c r="V1078" i="15"/>
  <c r="Q1078" i="15"/>
  <c r="V1119" i="15"/>
  <c r="Q1119" i="15"/>
  <c r="V1143" i="15"/>
  <c r="Q1143" i="15"/>
  <c r="V1062" i="15"/>
  <c r="Q1062" i="15"/>
  <c r="V1033" i="15"/>
  <c r="Q1033" i="15"/>
  <c r="V222" i="15"/>
  <c r="Q222" i="15"/>
  <c r="V1264" i="15"/>
  <c r="Q1264" i="15"/>
  <c r="V1069" i="15"/>
  <c r="Q1069" i="15"/>
  <c r="V1125" i="15"/>
  <c r="Q1125" i="15"/>
  <c r="V1238" i="15"/>
  <c r="Q1238" i="15"/>
  <c r="V1265" i="15"/>
  <c r="Q1265" i="15"/>
  <c r="V1222" i="15"/>
  <c r="Q1222" i="15"/>
  <c r="V1103" i="15"/>
  <c r="Q1103" i="15"/>
  <c r="V1228" i="15"/>
  <c r="Q1228" i="15"/>
  <c r="V1216" i="15"/>
  <c r="Q1216" i="15"/>
  <c r="V1046" i="15"/>
  <c r="Q1046" i="15"/>
  <c r="V1299" i="15"/>
  <c r="Q1299" i="15"/>
  <c r="V1345" i="15"/>
  <c r="Q1345" i="15"/>
  <c r="V982" i="15"/>
  <c r="Q982" i="15"/>
  <c r="V1273" i="15"/>
  <c r="Q1273" i="15"/>
  <c r="V1325" i="15"/>
  <c r="Q1325" i="15"/>
  <c r="V1254" i="15"/>
  <c r="Q1254" i="15"/>
  <c r="V1200" i="15"/>
  <c r="Q1200" i="15"/>
  <c r="V1259" i="15"/>
  <c r="Q1259" i="15"/>
  <c r="V1074" i="15"/>
  <c r="Q1074" i="15"/>
  <c r="V992" i="15"/>
  <c r="Q992" i="15"/>
  <c r="V1318" i="15"/>
  <c r="Q1318" i="15"/>
  <c r="V1283" i="15"/>
  <c r="Q1283" i="15"/>
  <c r="V733" i="15"/>
  <c r="Q733" i="15"/>
  <c r="V1250" i="15"/>
  <c r="Q1250" i="15"/>
  <c r="V1247" i="15"/>
  <c r="Q1247" i="15"/>
  <c r="V1267" i="15"/>
  <c r="Q1267" i="15"/>
  <c r="V675" i="15"/>
  <c r="Q675" i="15"/>
  <c r="V1344" i="15"/>
  <c r="Q1344" i="15"/>
  <c r="V684" i="15"/>
  <c r="Q684" i="15"/>
  <c r="V1223" i="15"/>
  <c r="Q1223" i="15"/>
  <c r="V872" i="15"/>
  <c r="Q872" i="15"/>
  <c r="V1020" i="15"/>
  <c r="Q1020" i="15"/>
  <c r="V587" i="15"/>
  <c r="Q587" i="15"/>
  <c r="V1207" i="15"/>
  <c r="Q1207" i="15"/>
  <c r="V1206" i="15"/>
  <c r="Q1206" i="15"/>
  <c r="V224" i="15"/>
  <c r="Q224" i="15"/>
  <c r="V1221" i="15"/>
  <c r="Q1221" i="15"/>
  <c r="V1038" i="15"/>
  <c r="Q1038" i="15"/>
  <c r="V1087" i="15"/>
  <c r="Q1087" i="15"/>
  <c r="V1086" i="15"/>
  <c r="Q1086" i="15"/>
  <c r="V1045" i="15"/>
  <c r="Q1045" i="15"/>
  <c r="V1338" i="15"/>
  <c r="Q1338" i="15"/>
  <c r="V1308" i="15"/>
  <c r="Q1308" i="15"/>
  <c r="V712" i="15"/>
  <c r="Q712" i="15"/>
  <c r="V231" i="15"/>
  <c r="Q231" i="15"/>
  <c r="V915" i="15"/>
  <c r="Q915" i="15"/>
  <c r="V753" i="15"/>
  <c r="Q753" i="15"/>
  <c r="V254" i="15"/>
  <c r="Q254" i="15"/>
  <c r="V1026" i="15"/>
  <c r="Q1026" i="15"/>
  <c r="V1271" i="15"/>
  <c r="Q1271" i="15"/>
  <c r="V1019" i="15"/>
  <c r="Q1019" i="15"/>
  <c r="V1249" i="15"/>
  <c r="Q1249" i="15"/>
  <c r="V1324" i="15"/>
  <c r="Q1324" i="15"/>
  <c r="V1332" i="15"/>
  <c r="Q1332" i="15"/>
  <c r="V1290" i="15"/>
  <c r="Q1290" i="15"/>
  <c r="V1336" i="15"/>
  <c r="Q1336" i="15"/>
  <c r="V221" i="15"/>
  <c r="Q221" i="15"/>
  <c r="V763" i="15"/>
  <c r="Q763" i="15"/>
  <c r="V1256" i="15"/>
  <c r="Q1256" i="15"/>
  <c r="V960" i="15"/>
  <c r="Q960" i="15"/>
  <c r="V1214" i="15"/>
  <c r="Q1214" i="15"/>
  <c r="V546" i="15"/>
  <c r="Q546" i="15"/>
  <c r="V1034" i="15"/>
  <c r="Q1034" i="15"/>
  <c r="V1303" i="15"/>
  <c r="Q1303" i="15"/>
  <c r="V1208" i="15"/>
  <c r="Q1208" i="15"/>
  <c r="V1274" i="15"/>
  <c r="Q1274" i="15"/>
  <c r="V1278" i="15"/>
  <c r="Q1278" i="15"/>
  <c r="V492" i="15"/>
  <c r="Q492" i="15"/>
  <c r="V597" i="15"/>
  <c r="Q597" i="15"/>
  <c r="V1218" i="15"/>
  <c r="Q1218" i="15"/>
  <c r="V913" i="15"/>
  <c r="Q913" i="15"/>
  <c r="V947" i="15"/>
  <c r="Q947" i="15"/>
  <c r="V1335" i="15"/>
  <c r="Q1335" i="15"/>
  <c r="V1346" i="15"/>
  <c r="Q1346" i="15"/>
  <c r="V220" i="15"/>
  <c r="Q220" i="15"/>
  <c r="V1342" i="15"/>
  <c r="Q1342" i="15"/>
  <c r="V1072" i="15"/>
  <c r="Q1072" i="15"/>
  <c r="V1036" i="15"/>
  <c r="Q1036" i="15"/>
  <c r="V1333" i="15"/>
  <c r="Q1333" i="15"/>
  <c r="V223" i="15"/>
  <c r="Q223" i="15"/>
  <c r="V1042" i="15"/>
  <c r="Q1042" i="15"/>
  <c r="V1215" i="15"/>
  <c r="Q1215" i="15"/>
  <c r="V1243" i="15"/>
  <c r="Q1243" i="15"/>
  <c r="V1028" i="15"/>
  <c r="Q1028" i="15"/>
  <c r="V1017" i="15"/>
  <c r="Q1017" i="15"/>
  <c r="V1327" i="15"/>
  <c r="Q1327" i="15"/>
  <c r="V1027" i="15"/>
  <c r="Q1027" i="15"/>
  <c r="V257" i="15"/>
  <c r="Q257" i="15"/>
  <c r="V1063" i="15"/>
  <c r="Q1063" i="15"/>
  <c r="V1252" i="15"/>
  <c r="Q1252" i="15"/>
  <c r="V1029" i="15"/>
  <c r="Q1029" i="15"/>
  <c r="V1031" i="15"/>
  <c r="Q1031" i="15"/>
  <c r="V265" i="15"/>
  <c r="Q265" i="15"/>
  <c r="V934" i="15"/>
  <c r="Q934" i="15"/>
  <c r="V999" i="15"/>
  <c r="Q999" i="15"/>
  <c r="V976" i="15"/>
  <c r="Q976" i="15"/>
  <c r="V1322" i="15"/>
  <c r="Q1322" i="15"/>
  <c r="V1065" i="15"/>
  <c r="Q1065" i="15"/>
  <c r="V1261" i="15"/>
  <c r="Q1261" i="15"/>
  <c r="V1306" i="15"/>
  <c r="Q1306" i="15"/>
  <c r="V1205" i="15"/>
  <c r="Q1205" i="15"/>
  <c r="V1172" i="15"/>
  <c r="Q1172" i="15"/>
  <c r="V1163" i="15"/>
  <c r="Q1163" i="15"/>
  <c r="V1165" i="15"/>
  <c r="Q1165" i="15"/>
  <c r="V1294" i="15"/>
  <c r="Q1294" i="15"/>
  <c r="V1109" i="15"/>
  <c r="Q1109" i="15"/>
  <c r="V1185" i="15"/>
  <c r="Q1185" i="15"/>
  <c r="V1171" i="15"/>
  <c r="Q1171" i="15"/>
  <c r="V1166" i="15"/>
  <c r="Q1166" i="15"/>
  <c r="V1117" i="15"/>
  <c r="Q1117" i="15"/>
  <c r="V1048" i="15"/>
  <c r="Q1048" i="15"/>
  <c r="V1047" i="15"/>
  <c r="Q1047" i="15"/>
  <c r="V1181" i="15"/>
  <c r="Q1181" i="15"/>
  <c r="V1224" i="15"/>
  <c r="Q1224" i="15"/>
  <c r="V1102" i="15"/>
  <c r="Q1102" i="15"/>
  <c r="V1142" i="15"/>
  <c r="Q1142" i="15"/>
  <c r="V1300" i="15"/>
  <c r="Q1300" i="15"/>
  <c r="V1152" i="15"/>
  <c r="Q1152" i="15"/>
  <c r="V1106" i="15"/>
  <c r="Q1106" i="15"/>
  <c r="V1150" i="15"/>
  <c r="Q1150" i="15"/>
  <c r="V1269" i="15"/>
  <c r="Q1269" i="15"/>
  <c r="V1192" i="15"/>
  <c r="Q1192" i="15"/>
  <c r="V1203" i="15"/>
  <c r="Q1203" i="15"/>
  <c r="V1039" i="15"/>
  <c r="Q1039" i="15"/>
  <c r="V1213" i="15"/>
  <c r="Q1213" i="15"/>
  <c r="V1234" i="15"/>
  <c r="Q1234" i="15"/>
  <c r="V1127" i="15"/>
  <c r="Q1127" i="15"/>
  <c r="V1313" i="15"/>
  <c r="Q1313" i="15"/>
  <c r="V1018" i="15"/>
  <c r="Q1018" i="15"/>
  <c r="V1061" i="15"/>
  <c r="Q1061" i="15"/>
  <c r="V1177" i="15"/>
  <c r="Q1177" i="15"/>
  <c r="V1090" i="15"/>
  <c r="Q1090" i="15"/>
  <c r="V738" i="15"/>
  <c r="Q738" i="15"/>
  <c r="V1193" i="15"/>
  <c r="Q1193" i="15"/>
  <c r="V1160" i="15"/>
  <c r="Q1160" i="15"/>
  <c r="V1145" i="15"/>
  <c r="Q1145" i="15"/>
  <c r="V1059" i="15"/>
  <c r="Q1059" i="15"/>
  <c r="V1115" i="15"/>
  <c r="Q1115" i="15"/>
  <c r="V1089" i="15"/>
  <c r="Q1089" i="15"/>
  <c r="V1209" i="15"/>
  <c r="Q1209" i="15"/>
  <c r="V927" i="15"/>
  <c r="Q927" i="15"/>
  <c r="V921" i="15"/>
  <c r="Q921" i="15"/>
  <c r="V922" i="15"/>
  <c r="Q922" i="15"/>
  <c r="V1082" i="15"/>
  <c r="Q1082" i="15"/>
  <c r="V1320" i="15"/>
  <c r="Q1320" i="15"/>
  <c r="V1167" i="15"/>
  <c r="Q1167" i="15"/>
  <c r="V1179" i="15"/>
  <c r="Q1179" i="15"/>
  <c r="V1101" i="15"/>
  <c r="Q1101" i="15"/>
  <c r="V1124" i="15"/>
  <c r="Q1124" i="15"/>
  <c r="V1076" i="15"/>
  <c r="Q1076" i="15"/>
  <c r="V1182" i="15"/>
  <c r="Q1182" i="15"/>
  <c r="V1128" i="15"/>
  <c r="Q1128" i="15"/>
  <c r="V1220" i="15"/>
  <c r="Q1220" i="15"/>
  <c r="V1217" i="15"/>
  <c r="Q1217" i="15"/>
  <c r="V898" i="15"/>
  <c r="Q898" i="15"/>
  <c r="V614" i="15"/>
  <c r="Q614" i="15"/>
  <c r="V1195" i="15"/>
  <c r="Q1195" i="15"/>
  <c r="V1190" i="15"/>
  <c r="Q1190" i="15"/>
  <c r="V1120" i="15"/>
  <c r="Q1120" i="15"/>
  <c r="V818" i="15"/>
  <c r="Q818" i="15"/>
  <c r="V421" i="15"/>
  <c r="Q421" i="15"/>
  <c r="V522" i="15"/>
  <c r="Q522" i="15"/>
  <c r="V1121" i="15"/>
  <c r="Q1121" i="15"/>
  <c r="V1118" i="15"/>
  <c r="Q1118" i="15"/>
  <c r="V1100" i="15"/>
  <c r="Q1100" i="15"/>
  <c r="V619" i="15"/>
  <c r="Q619" i="15"/>
  <c r="V987" i="15"/>
  <c r="Q987" i="15"/>
  <c r="V1180" i="15"/>
  <c r="Q1180" i="15"/>
  <c r="V1293" i="15"/>
  <c r="Q1293" i="15"/>
  <c r="V1006" i="15"/>
  <c r="Q1006" i="15"/>
  <c r="V443" i="15"/>
  <c r="Q443" i="15"/>
  <c r="V967" i="15"/>
  <c r="Q967" i="15"/>
  <c r="V996" i="15"/>
  <c r="Q996" i="15"/>
  <c r="V299" i="15"/>
  <c r="Q299" i="15"/>
  <c r="V431" i="15"/>
  <c r="Q431" i="15"/>
  <c r="V429" i="15"/>
  <c r="Q429" i="15"/>
  <c r="V1287" i="15"/>
  <c r="Q1287" i="15"/>
  <c r="V697" i="15"/>
  <c r="Q697" i="15"/>
  <c r="V407" i="15"/>
  <c r="Q407" i="15"/>
  <c r="V725" i="15"/>
  <c r="Q725" i="15"/>
  <c r="V336" i="15"/>
  <c r="Q336" i="15"/>
  <c r="V1148" i="15"/>
  <c r="Q1148" i="15"/>
  <c r="V1157" i="15"/>
  <c r="Q1157" i="15"/>
  <c r="V1091" i="15"/>
  <c r="Q1091" i="15"/>
  <c r="V1331" i="15"/>
  <c r="Q1331" i="15"/>
  <c r="V652" i="15"/>
  <c r="Q652" i="15"/>
  <c r="V602" i="15"/>
  <c r="Q602" i="15"/>
  <c r="V478" i="15"/>
  <c r="Q478" i="15"/>
  <c r="V1083" i="15"/>
  <c r="Q1083" i="15"/>
  <c r="V1169" i="15"/>
  <c r="Q1169" i="15"/>
  <c r="V613" i="15"/>
  <c r="Q613" i="15"/>
  <c r="V388" i="15"/>
  <c r="Q388" i="15"/>
  <c r="V1095" i="15"/>
  <c r="Q1095" i="15"/>
  <c r="V434" i="15"/>
  <c r="Q434" i="15"/>
  <c r="V1199" i="15"/>
  <c r="Q1199" i="15"/>
  <c r="V376" i="15"/>
  <c r="Q376" i="15"/>
  <c r="V1275" i="15"/>
  <c r="Q1275" i="15"/>
  <c r="V1279" i="15"/>
  <c r="Q1279" i="15"/>
  <c r="V983" i="15"/>
  <c r="Q983" i="15"/>
  <c r="V969" i="15"/>
  <c r="Q969" i="15"/>
  <c r="V948" i="15"/>
  <c r="Q948" i="15"/>
  <c r="V979" i="15"/>
  <c r="Q979" i="15"/>
  <c r="V952" i="15"/>
  <c r="Q952" i="15"/>
  <c r="V494" i="15"/>
  <c r="Q494" i="15"/>
  <c r="V891" i="15"/>
  <c r="Q891" i="15"/>
  <c r="V939" i="15"/>
  <c r="Q939" i="15"/>
  <c r="V1081" i="15"/>
  <c r="Q1081" i="15"/>
  <c r="V389" i="15"/>
  <c r="Q389" i="15"/>
  <c r="V406" i="15"/>
  <c r="Q406" i="15"/>
  <c r="V1070" i="15"/>
  <c r="Q1070" i="15"/>
  <c r="V941" i="15"/>
  <c r="Q941" i="15"/>
  <c r="V1144" i="15"/>
  <c r="Q1144" i="15"/>
  <c r="V1183" i="15"/>
  <c r="Q1183" i="15"/>
  <c r="V504" i="15"/>
  <c r="Q504" i="15"/>
  <c r="V1155" i="15"/>
  <c r="Q1155" i="15"/>
  <c r="V1317" i="15"/>
  <c r="Q1317" i="15"/>
  <c r="V386" i="15"/>
  <c r="Q386" i="15"/>
  <c r="V307" i="15"/>
  <c r="Q307" i="15"/>
  <c r="V720" i="15"/>
  <c r="Q720" i="15"/>
  <c r="V1093" i="15"/>
  <c r="Q1093" i="15"/>
  <c r="V1139" i="15"/>
  <c r="Q1139" i="15"/>
  <c r="V311" i="15"/>
  <c r="Q311" i="15"/>
  <c r="V1204" i="15"/>
  <c r="Q1204" i="15"/>
  <c r="V998" i="15"/>
  <c r="Q998" i="15"/>
  <c r="V212" i="15"/>
  <c r="Q212" i="15"/>
  <c r="V924" i="15"/>
  <c r="Q924" i="15"/>
  <c r="V984" i="15"/>
  <c r="Q984" i="15"/>
  <c r="V428" i="15"/>
  <c r="Q428" i="15"/>
  <c r="V966" i="15"/>
  <c r="Q966" i="15"/>
  <c r="V1149" i="15"/>
  <c r="Q1149" i="15"/>
  <c r="V1154" i="15"/>
  <c r="Q1154" i="15"/>
  <c r="V931" i="15"/>
  <c r="Q931" i="15"/>
  <c r="V227" i="15"/>
  <c r="Q227" i="15"/>
  <c r="V226" i="15"/>
  <c r="Q226" i="15"/>
  <c r="V273" i="15"/>
  <c r="Q273" i="15"/>
  <c r="V609" i="15"/>
  <c r="Q609" i="15"/>
  <c r="V950" i="15"/>
  <c r="Q950" i="15"/>
  <c r="V1135" i="15"/>
  <c r="Q1135" i="15"/>
  <c r="V728" i="15"/>
  <c r="Q728" i="15"/>
  <c r="V1111" i="15"/>
  <c r="Q1111" i="15"/>
  <c r="V319" i="15"/>
  <c r="Q319" i="15"/>
  <c r="V1114" i="15"/>
  <c r="Q1114" i="15"/>
  <c r="V771" i="15"/>
  <c r="Q771" i="15"/>
  <c r="V730" i="15"/>
  <c r="Q730" i="15"/>
  <c r="V717" i="15"/>
  <c r="Q717" i="15"/>
  <c r="V578" i="15"/>
  <c r="Q578" i="15"/>
  <c r="V1147" i="15"/>
  <c r="Q1147" i="15"/>
  <c r="V1196" i="15"/>
  <c r="Q1196" i="15"/>
  <c r="V413" i="15"/>
  <c r="Q413" i="15"/>
  <c r="V615" i="15"/>
  <c r="Q615" i="15"/>
  <c r="V278" i="15"/>
  <c r="Q278" i="15"/>
  <c r="V1162" i="15"/>
  <c r="Q1162" i="15"/>
  <c r="V274" i="15"/>
  <c r="Q274" i="15"/>
  <c r="V635" i="15"/>
  <c r="Q635" i="15"/>
  <c r="V852" i="15"/>
  <c r="Q852" i="15"/>
  <c r="V1041" i="15"/>
  <c r="Q1041" i="15"/>
  <c r="V772" i="15"/>
  <c r="Q772" i="15"/>
  <c r="V1296" i="15"/>
  <c r="Q1296" i="15"/>
  <c r="V1024" i="15"/>
  <c r="Q1024" i="15"/>
  <c r="V344" i="15"/>
  <c r="Q344" i="15"/>
  <c r="V1009" i="15"/>
  <c r="Q1009" i="15"/>
  <c r="V261" i="15"/>
  <c r="Q261" i="15"/>
  <c r="V374" i="15"/>
  <c r="Q374" i="15"/>
  <c r="V903" i="15"/>
  <c r="Q903" i="15"/>
  <c r="V959" i="15"/>
  <c r="Q959" i="15"/>
  <c r="V357" i="15"/>
  <c r="Q357" i="15"/>
  <c r="V978" i="15"/>
  <c r="Q978" i="15"/>
  <c r="V356" i="15"/>
  <c r="Q356" i="15"/>
  <c r="V537" i="15"/>
  <c r="Q537" i="15"/>
  <c r="V294" i="15"/>
  <c r="Q294" i="15"/>
  <c r="V1153" i="15"/>
  <c r="Q1153" i="15"/>
  <c r="V1094" i="15"/>
  <c r="Q1094" i="15"/>
  <c r="V523" i="15"/>
  <c r="Q523" i="15"/>
  <c r="V473" i="15"/>
  <c r="Q473" i="15"/>
  <c r="V451" i="15"/>
  <c r="Q451" i="15"/>
  <c r="V1158" i="15"/>
  <c r="Q1158" i="15"/>
  <c r="V393" i="15"/>
  <c r="Q393" i="15"/>
  <c r="V1112" i="15"/>
  <c r="Q1112" i="15"/>
  <c r="V373" i="15"/>
  <c r="Q373" i="15"/>
  <c r="V400" i="15"/>
  <c r="Q400" i="15"/>
  <c r="V1284" i="15"/>
  <c r="Q1284" i="15"/>
  <c r="V1050" i="15"/>
  <c r="Q1050" i="15"/>
  <c r="V1113" i="15"/>
  <c r="Q1113" i="15"/>
  <c r="V1001" i="15"/>
  <c r="Q1001" i="15"/>
  <c r="V887" i="15"/>
  <c r="Q887" i="15"/>
  <c r="V607" i="15"/>
  <c r="Q607" i="15"/>
  <c r="V703" i="15"/>
  <c r="Q703" i="15"/>
  <c r="V279" i="15"/>
  <c r="Q279" i="15"/>
  <c r="V1005" i="15"/>
  <c r="Q1005" i="15"/>
  <c r="V943" i="15"/>
  <c r="Q943" i="15"/>
  <c r="V930" i="15"/>
  <c r="Q930" i="15"/>
  <c r="V551" i="15"/>
  <c r="Q551" i="15"/>
  <c r="V704" i="15"/>
  <c r="Q704" i="15"/>
  <c r="V286" i="15"/>
  <c r="Q286" i="15"/>
  <c r="V757" i="15"/>
  <c r="Q757" i="15"/>
  <c r="V466" i="15"/>
  <c r="Q466" i="15"/>
  <c r="V591" i="15"/>
  <c r="Q591" i="15"/>
  <c r="V1096" i="15"/>
  <c r="Q1096" i="15"/>
  <c r="V1330" i="15"/>
  <c r="Q1330" i="15"/>
  <c r="V329" i="15"/>
  <c r="Q329" i="15"/>
  <c r="V391" i="15"/>
  <c r="Q391" i="15"/>
  <c r="V1098" i="15"/>
  <c r="Q1098" i="15"/>
  <c r="V689" i="15"/>
  <c r="Q689" i="15"/>
  <c r="V321" i="15"/>
  <c r="Q321" i="15"/>
  <c r="V611" i="15"/>
  <c r="Q611" i="15"/>
  <c r="V228" i="15"/>
  <c r="Q228" i="15"/>
  <c r="V1008" i="15"/>
  <c r="Q1008" i="15"/>
  <c r="V296" i="15"/>
  <c r="Q296" i="15"/>
  <c r="V482" i="15"/>
  <c r="Q482" i="15"/>
  <c r="V401" i="15"/>
  <c r="Q401" i="15"/>
  <c r="V568" i="15"/>
  <c r="Q568" i="15"/>
  <c r="V346" i="15"/>
  <c r="Q346" i="15"/>
  <c r="V994" i="15"/>
  <c r="Q994" i="15"/>
  <c r="V741" i="15"/>
  <c r="Q741" i="15"/>
  <c r="V1010" i="15"/>
  <c r="Q1010" i="15"/>
  <c r="V339" i="15"/>
  <c r="Q339" i="15"/>
  <c r="V275" i="15"/>
  <c r="Q275" i="15"/>
  <c r="V232" i="15"/>
  <c r="Q232" i="15"/>
  <c r="V213" i="15"/>
  <c r="Q213" i="15"/>
  <c r="V989" i="15"/>
  <c r="Q989" i="15"/>
  <c r="V1239" i="15"/>
  <c r="Q1239" i="15"/>
  <c r="V404" i="15"/>
  <c r="Q404" i="15"/>
  <c r="V317" i="15"/>
  <c r="Q317" i="15"/>
  <c r="V237" i="15"/>
  <c r="Q237" i="15"/>
  <c r="V902" i="15"/>
  <c r="Q902" i="15"/>
  <c r="V440" i="15"/>
  <c r="Q440" i="15"/>
  <c r="V538" i="15"/>
  <c r="Q538" i="15"/>
  <c r="V680" i="15"/>
  <c r="Q680" i="15"/>
  <c r="V377" i="15"/>
  <c r="Q377" i="15"/>
  <c r="V326" i="15"/>
  <c r="Q326" i="15"/>
  <c r="V923" i="15"/>
  <c r="Q923" i="15"/>
  <c r="V525" i="15"/>
  <c r="Q525" i="15"/>
  <c r="V350" i="15"/>
  <c r="Q350" i="15"/>
  <c r="V467" i="15"/>
  <c r="Q467" i="15"/>
  <c r="V390" i="15"/>
  <c r="Q390" i="15"/>
  <c r="V743" i="15"/>
  <c r="Q743" i="15"/>
  <c r="V409" i="15"/>
  <c r="Q409" i="15"/>
  <c r="V256" i="15"/>
  <c r="Q256" i="15"/>
  <c r="V673" i="15"/>
  <c r="Q673" i="15"/>
  <c r="V433" i="15"/>
  <c r="Q433" i="15"/>
  <c r="V873" i="15"/>
  <c r="Q873" i="15"/>
  <c r="V234" i="15"/>
  <c r="Q234" i="15"/>
  <c r="V938" i="15"/>
  <c r="Q938" i="15"/>
  <c r="V723" i="15"/>
  <c r="Q723" i="15"/>
  <c r="V225" i="15"/>
  <c r="Q225" i="15"/>
  <c r="V1088" i="15"/>
  <c r="Q1088" i="15"/>
  <c r="V589" i="15"/>
  <c r="Q589" i="15"/>
  <c r="V550" i="15"/>
  <c r="Q550" i="15"/>
  <c r="V658" i="15"/>
  <c r="Q658" i="15"/>
  <c r="V497" i="15"/>
  <c r="Q497" i="15"/>
  <c r="V248" i="15"/>
  <c r="Q248" i="15"/>
  <c r="V646" i="15"/>
  <c r="Q646" i="15"/>
  <c r="V718" i="15"/>
  <c r="Q718" i="15"/>
  <c r="V285" i="15"/>
  <c r="Q285" i="15"/>
  <c r="V340" i="15"/>
  <c r="Q340" i="15"/>
  <c r="V414" i="15"/>
  <c r="Q414" i="15"/>
  <c r="V238" i="15"/>
  <c r="Q238" i="15"/>
  <c r="V364" i="15"/>
  <c r="Q364" i="15"/>
  <c r="V236" i="15"/>
  <c r="Q236" i="15"/>
  <c r="V230" i="15"/>
  <c r="Q230" i="15"/>
  <c r="V1071" i="15"/>
  <c r="Q1071" i="15"/>
  <c r="V471" i="15"/>
  <c r="Q471" i="15"/>
  <c r="V351" i="15"/>
  <c r="Q351" i="15"/>
  <c r="V739" i="15"/>
  <c r="Q739" i="15"/>
  <c r="V247" i="15"/>
  <c r="Q247" i="15"/>
  <c r="V309" i="15"/>
  <c r="Q309" i="15"/>
  <c r="V621" i="15"/>
  <c r="Q621" i="15"/>
  <c r="V214" i="15"/>
  <c r="Q214" i="15"/>
  <c r="V895" i="15"/>
  <c r="Q895" i="15"/>
  <c r="V828" i="15"/>
  <c r="Q828" i="15"/>
  <c r="V367" i="15"/>
  <c r="Q367" i="15"/>
  <c r="V233" i="15"/>
  <c r="Q233" i="15"/>
  <c r="V426" i="15"/>
  <c r="Q426" i="15"/>
  <c r="V219" i="15"/>
  <c r="Q219" i="15"/>
  <c r="V250" i="15"/>
  <c r="Q250" i="15"/>
  <c r="V218" i="15"/>
  <c r="Q218" i="15"/>
  <c r="V1080" i="15"/>
  <c r="Q1080" i="15"/>
  <c r="V343" i="15"/>
  <c r="Q343" i="15"/>
  <c r="V532" i="15"/>
  <c r="Q532" i="15"/>
  <c r="V441" i="15"/>
  <c r="Q441" i="15"/>
  <c r="V638" i="15"/>
  <c r="Q638" i="15"/>
  <c r="V361" i="15"/>
  <c r="Q361" i="15"/>
  <c r="V365" i="15"/>
  <c r="Q365" i="15"/>
  <c r="V403" i="15"/>
  <c r="Q403" i="15"/>
  <c r="V664" i="15"/>
  <c r="Q664" i="15"/>
  <c r="V896" i="15"/>
  <c r="Q896" i="15"/>
  <c r="V867" i="15"/>
  <c r="Q867" i="15"/>
  <c r="V610" i="15"/>
  <c r="Q610" i="15"/>
  <c r="V399" i="15"/>
  <c r="Q399" i="15"/>
  <c r="V306" i="15"/>
  <c r="Q306" i="15"/>
  <c r="V445" i="15"/>
  <c r="Q445" i="15"/>
  <c r="Q140" i="15"/>
  <c r="Q886" i="15"/>
  <c r="Q70" i="16"/>
  <c r="C70" i="16"/>
  <c r="Q51" i="16"/>
  <c r="C51" i="16"/>
  <c r="Q272" i="16"/>
  <c r="C272" i="16"/>
  <c r="Q707" i="16"/>
  <c r="C707" i="16"/>
  <c r="Q1123" i="16"/>
  <c r="C1123" i="16"/>
  <c r="Q905" i="16"/>
  <c r="C905" i="16"/>
  <c r="Q58" i="16"/>
  <c r="C58" i="16"/>
  <c r="Q52" i="16"/>
  <c r="C52" i="16"/>
  <c r="Q435" i="16"/>
  <c r="C435" i="16"/>
  <c r="Q1156" i="16"/>
  <c r="C1156" i="16"/>
  <c r="Q852" i="16"/>
  <c r="C852" i="16"/>
  <c r="Q1046" i="16"/>
  <c r="C1046" i="16"/>
  <c r="Q830" i="16"/>
  <c r="C830" i="16"/>
  <c r="Q1057" i="16"/>
  <c r="C1057" i="16"/>
  <c r="Q1109" i="16"/>
  <c r="C1109" i="16"/>
  <c r="Q1194" i="16"/>
  <c r="C1194" i="16"/>
  <c r="Q1160" i="16"/>
  <c r="C1160" i="16"/>
  <c r="Q902" i="16"/>
  <c r="C902" i="16"/>
  <c r="Q1006" i="16"/>
  <c r="C1006" i="16"/>
  <c r="Q1080" i="16"/>
  <c r="C1080" i="16"/>
  <c r="Q1090" i="16"/>
  <c r="C1090" i="16"/>
  <c r="Q1038" i="16"/>
  <c r="C1038" i="16"/>
  <c r="Q975" i="16"/>
  <c r="C975" i="16"/>
  <c r="Q741" i="16"/>
  <c r="C741" i="16"/>
  <c r="Q1243" i="16"/>
  <c r="C1243" i="16"/>
  <c r="Q1215" i="16"/>
  <c r="C1215" i="16"/>
  <c r="Q1017" i="16"/>
  <c r="C1017" i="16"/>
  <c r="Q1163" i="16"/>
  <c r="C1163" i="16"/>
  <c r="Q1117" i="16"/>
  <c r="C1117" i="16"/>
  <c r="Q1292" i="16"/>
  <c r="C1292" i="16"/>
  <c r="Q794" i="16"/>
  <c r="C794" i="16"/>
  <c r="Q917" i="16"/>
  <c r="C917" i="16"/>
  <c r="Q737" i="16"/>
  <c r="C737" i="16"/>
  <c r="Q1064" i="16"/>
  <c r="C1064" i="16"/>
  <c r="Q984" i="16"/>
  <c r="C984" i="16"/>
  <c r="Q689" i="16"/>
  <c r="C689" i="16"/>
  <c r="Q1000" i="16"/>
  <c r="C1000" i="16"/>
  <c r="Q1073" i="16"/>
  <c r="C1073" i="16"/>
  <c r="Q963" i="16"/>
  <c r="C963" i="16"/>
  <c r="Q1263" i="16"/>
  <c r="C1263" i="16"/>
  <c r="Q900" i="16"/>
  <c r="C900" i="16"/>
  <c r="Q1118" i="16"/>
  <c r="C1118" i="16"/>
  <c r="Q1005" i="16"/>
  <c r="C1005" i="16"/>
  <c r="Q944" i="16"/>
  <c r="C944" i="16"/>
  <c r="Q1015" i="16"/>
  <c r="C1015" i="16"/>
  <c r="Q889" i="16"/>
  <c r="C889" i="16"/>
  <c r="Q1191" i="16"/>
  <c r="C1191" i="16"/>
  <c r="Q907" i="16"/>
  <c r="C907" i="16"/>
  <c r="Q721" i="16"/>
  <c r="C721" i="16"/>
  <c r="Q1101" i="16"/>
  <c r="C1101" i="16"/>
  <c r="Q918" i="16"/>
  <c r="C918" i="16"/>
  <c r="Q708" i="16"/>
  <c r="C708" i="16"/>
  <c r="Q1226" i="16"/>
  <c r="C1226" i="16"/>
  <c r="Q920" i="16"/>
  <c r="C920" i="16"/>
  <c r="Q1283" i="16"/>
  <c r="C1283" i="16"/>
  <c r="Q1012" i="16"/>
  <c r="C1012" i="16"/>
  <c r="Q787" i="16"/>
  <c r="C787" i="16"/>
  <c r="Q949" i="16"/>
  <c r="C949" i="16"/>
  <c r="Q1299" i="16"/>
  <c r="C1299" i="16"/>
  <c r="Q663" i="16"/>
  <c r="C663" i="16"/>
  <c r="Q783" i="16"/>
  <c r="C783" i="16"/>
  <c r="Q665" i="16"/>
  <c r="C665" i="16"/>
  <c r="Q911" i="16"/>
  <c r="C911" i="16"/>
  <c r="Q1268" i="16"/>
  <c r="C1268" i="16"/>
  <c r="Q913" i="16"/>
  <c r="C913" i="16"/>
  <c r="Q1116" i="16"/>
  <c r="C1116" i="16"/>
  <c r="Q703" i="16"/>
  <c r="C703" i="16"/>
  <c r="Q1049" i="16"/>
  <c r="C1049" i="16"/>
  <c r="Q836" i="16"/>
  <c r="C836" i="16"/>
  <c r="Q922" i="16"/>
  <c r="C922" i="16"/>
  <c r="Q1303" i="16"/>
  <c r="C1303" i="16"/>
  <c r="Q230" i="16"/>
  <c r="C230" i="16"/>
  <c r="Q686" i="16"/>
  <c r="C686" i="16"/>
  <c r="Q1002" i="16"/>
  <c r="C1002" i="16"/>
  <c r="Q1128" i="16"/>
  <c r="C1128" i="16"/>
  <c r="Q1300" i="16"/>
  <c r="C1300" i="16"/>
  <c r="Q1033" i="16"/>
  <c r="C1033" i="16"/>
  <c r="Q1171" i="16"/>
  <c r="C1171" i="16"/>
  <c r="Q734" i="16"/>
  <c r="C734" i="16"/>
  <c r="Q1230" i="16"/>
  <c r="C1230" i="16"/>
  <c r="Q1186" i="16"/>
  <c r="C1186" i="16"/>
  <c r="Q879" i="16"/>
  <c r="C879" i="16"/>
  <c r="Q817" i="16"/>
  <c r="C817" i="16"/>
  <c r="Q1051" i="16"/>
  <c r="C1051" i="16"/>
  <c r="Q1260" i="16"/>
  <c r="C1260" i="16"/>
  <c r="Q1082" i="16"/>
  <c r="C1082" i="16"/>
  <c r="Q1063" i="16"/>
  <c r="C1063" i="16"/>
  <c r="Q1212" i="16"/>
  <c r="C1212" i="16"/>
  <c r="Q832" i="16"/>
  <c r="C832" i="16"/>
  <c r="Q1192" i="16"/>
  <c r="C1192" i="16"/>
  <c r="Q1104" i="16"/>
  <c r="C1104" i="16"/>
  <c r="Q1098" i="16"/>
  <c r="C1098" i="16"/>
  <c r="Q750" i="16"/>
  <c r="C750" i="16"/>
  <c r="Q859" i="16"/>
  <c r="C859" i="16"/>
  <c r="Q1099" i="16"/>
  <c r="C1099" i="16"/>
  <c r="Q1233" i="16"/>
  <c r="C1233" i="16"/>
  <c r="Q715" i="16"/>
  <c r="C715" i="16"/>
  <c r="Q1251" i="16"/>
  <c r="C1251" i="16"/>
  <c r="Q840" i="16"/>
  <c r="C840" i="16"/>
  <c r="Q965" i="16"/>
  <c r="C965" i="16"/>
  <c r="Q823" i="16"/>
  <c r="C823" i="16"/>
  <c r="Q976" i="16"/>
  <c r="C976" i="16"/>
  <c r="Q1032" i="16"/>
  <c r="C1032" i="16"/>
  <c r="Q1276" i="16"/>
  <c r="C1276" i="16"/>
  <c r="Q764" i="16"/>
  <c r="C764" i="16"/>
  <c r="Q1286" i="16"/>
  <c r="C1286" i="16"/>
  <c r="Q801" i="16"/>
  <c r="C801" i="16"/>
  <c r="Q726" i="16"/>
  <c r="C726" i="16"/>
  <c r="Q740" i="16"/>
  <c r="C740" i="16"/>
  <c r="Q874" i="16"/>
  <c r="C874" i="16"/>
  <c r="Q619" i="16"/>
  <c r="C619" i="16"/>
  <c r="Q1072" i="16"/>
  <c r="C1072" i="16"/>
  <c r="Q946" i="16"/>
  <c r="C946" i="16"/>
  <c r="Q914" i="16"/>
  <c r="C914" i="16"/>
  <c r="Q821" i="16"/>
  <c r="C821" i="16"/>
  <c r="Q545" i="16"/>
  <c r="C545" i="16"/>
  <c r="Q980" i="16"/>
  <c r="C980" i="16"/>
  <c r="Q1297" i="16"/>
  <c r="C1297" i="16"/>
  <c r="Q834" i="16"/>
  <c r="C834" i="16"/>
  <c r="Q798" i="16"/>
  <c r="C798" i="16"/>
  <c r="Q887" i="16"/>
  <c r="C887" i="16"/>
  <c r="Q671" i="16"/>
  <c r="C671" i="16"/>
  <c r="Q1145" i="16"/>
  <c r="C1145" i="16"/>
  <c r="Q958" i="16"/>
  <c r="C958" i="16"/>
  <c r="Q901" i="16"/>
  <c r="C901" i="16"/>
  <c r="Q875" i="16"/>
  <c r="C875" i="16"/>
  <c r="Q1168" i="16"/>
  <c r="C1168" i="16"/>
  <c r="Q826" i="16"/>
  <c r="C826" i="16"/>
  <c r="Q943" i="16"/>
  <c r="C943" i="16"/>
  <c r="Q1185" i="16"/>
  <c r="C1185" i="16"/>
  <c r="Q1126" i="16"/>
  <c r="C1126" i="16"/>
  <c r="Q841" i="16"/>
  <c r="C841" i="16"/>
  <c r="Q1100" i="16"/>
  <c r="C1100" i="16"/>
  <c r="Q1096" i="16"/>
  <c r="C1096" i="16"/>
  <c r="Q865" i="16"/>
  <c r="C865" i="16"/>
  <c r="Q942" i="16"/>
  <c r="C942" i="16"/>
  <c r="Q782" i="16"/>
  <c r="C782" i="16"/>
  <c r="Q838" i="16"/>
  <c r="C838" i="16"/>
  <c r="Q1120" i="16"/>
  <c r="C1120" i="16"/>
  <c r="Q789" i="16"/>
  <c r="C789" i="16"/>
  <c r="Q1121" i="16"/>
  <c r="C1121" i="16"/>
  <c r="Q1213" i="16"/>
  <c r="C1213" i="16"/>
  <c r="Q572" i="16"/>
  <c r="C572" i="16"/>
  <c r="Q192" i="16"/>
  <c r="C192" i="16"/>
  <c r="Q83" i="16"/>
  <c r="C83" i="16"/>
  <c r="Q556" i="16"/>
  <c r="C556" i="16"/>
  <c r="Q441" i="16"/>
  <c r="C441" i="16"/>
  <c r="Q525" i="16"/>
  <c r="C525" i="16"/>
  <c r="Q123" i="16"/>
  <c r="C123" i="16"/>
  <c r="Q451" i="16"/>
  <c r="C451" i="16"/>
  <c r="Q99" i="16"/>
  <c r="C99" i="16"/>
  <c r="Q561" i="16"/>
  <c r="C561" i="16"/>
  <c r="Q559" i="16"/>
  <c r="C559" i="16"/>
  <c r="Q514" i="16"/>
  <c r="C514" i="16"/>
  <c r="Q565" i="16"/>
  <c r="C565" i="16"/>
  <c r="Q563" i="16"/>
  <c r="C563" i="16"/>
  <c r="Q679" i="16"/>
  <c r="C679" i="16"/>
  <c r="Q699" i="16"/>
  <c r="C699" i="16"/>
  <c r="Q675" i="16"/>
  <c r="C675" i="16"/>
  <c r="Q772" i="16"/>
  <c r="C772" i="16"/>
  <c r="Q542" i="16"/>
  <c r="C542" i="16"/>
  <c r="Q773" i="16"/>
  <c r="C773" i="16"/>
  <c r="Q709" i="16"/>
  <c r="C709" i="16"/>
  <c r="Q62" i="16"/>
  <c r="C62" i="16"/>
  <c r="Q760" i="16"/>
  <c r="C760" i="16"/>
  <c r="Q803" i="16"/>
  <c r="C803" i="16"/>
  <c r="Q478" i="16"/>
  <c r="C478" i="16"/>
  <c r="Q508" i="16"/>
  <c r="C508" i="16"/>
  <c r="Q520" i="16"/>
  <c r="C520" i="16"/>
  <c r="Q674" i="16"/>
  <c r="C674" i="16"/>
  <c r="Q680" i="16"/>
  <c r="C680" i="16"/>
  <c r="Q590" i="16"/>
  <c r="C590" i="16"/>
  <c r="Q521" i="16"/>
  <c r="C521" i="16"/>
  <c r="Q780" i="16"/>
  <c r="C780" i="16"/>
  <c r="Q685" i="16"/>
  <c r="C685" i="16"/>
  <c r="Q755" i="16"/>
  <c r="C755" i="16"/>
  <c r="Q765" i="16"/>
  <c r="C765" i="16"/>
  <c r="Q712" i="16"/>
  <c r="C712" i="16"/>
  <c r="Q662" i="16"/>
  <c r="C662" i="16"/>
  <c r="Q706" i="16"/>
  <c r="C706" i="16"/>
  <c r="Q825" i="16"/>
  <c r="C825" i="16"/>
  <c r="Q54" i="16"/>
  <c r="C54" i="16"/>
  <c r="Q121" i="16"/>
  <c r="C121" i="16"/>
  <c r="Q139" i="16"/>
  <c r="C139" i="16"/>
  <c r="Q434" i="16"/>
  <c r="C434" i="16"/>
  <c r="Q205" i="16"/>
  <c r="C205" i="16"/>
  <c r="Q303" i="16"/>
  <c r="C303" i="16"/>
  <c r="Q677" i="16"/>
  <c r="C677" i="16"/>
  <c r="Q1173" i="16"/>
  <c r="C1173" i="16"/>
  <c r="Q842" i="16"/>
  <c r="C842" i="16"/>
  <c r="Q883" i="16"/>
  <c r="C883" i="16"/>
  <c r="Q113" i="16"/>
  <c r="C113" i="16"/>
  <c r="Q1040" i="16"/>
  <c r="C1040" i="16"/>
  <c r="Q196" i="16"/>
  <c r="C196" i="16"/>
  <c r="Q1124" i="16"/>
  <c r="C1124" i="16"/>
  <c r="Q1208" i="16"/>
  <c r="C1208" i="16"/>
  <c r="Q1018" i="16"/>
  <c r="C1018" i="16"/>
  <c r="Q1253" i="16"/>
  <c r="C1253" i="16"/>
  <c r="Q855" i="16"/>
  <c r="C855" i="16"/>
  <c r="Q1035" i="16"/>
  <c r="C1035" i="16"/>
  <c r="Q65" i="16"/>
  <c r="C65" i="16"/>
  <c r="Q729" i="16"/>
  <c r="C729" i="16"/>
  <c r="Q1062" i="16"/>
  <c r="C1062" i="16"/>
  <c r="Q55" i="16"/>
  <c r="C55" i="16"/>
  <c r="Q924" i="16"/>
  <c r="C924" i="16"/>
  <c r="Q1001" i="16"/>
  <c r="C1001" i="16"/>
  <c r="Q1178" i="16"/>
  <c r="C1178" i="16"/>
  <c r="Q1025" i="16"/>
  <c r="C1025" i="16"/>
  <c r="Q788" i="16"/>
  <c r="C788" i="16"/>
  <c r="Q60" i="16"/>
  <c r="C60" i="16"/>
  <c r="Q655" i="16"/>
  <c r="C655" i="16"/>
  <c r="Q1144" i="16"/>
  <c r="C1144" i="16"/>
  <c r="Q1161" i="16"/>
  <c r="C1161" i="16"/>
  <c r="Q993" i="16"/>
  <c r="C993" i="16"/>
  <c r="Q1188" i="16"/>
  <c r="C1188" i="16"/>
  <c r="Q1203" i="16"/>
  <c r="C1203" i="16"/>
  <c r="Q1224" i="16"/>
  <c r="C1224" i="16"/>
  <c r="Q1255" i="16"/>
  <c r="C1255" i="16"/>
  <c r="Q1137" i="16"/>
  <c r="C1137" i="16"/>
  <c r="Q947" i="16"/>
  <c r="C947" i="16"/>
  <c r="Q869" i="16"/>
  <c r="C869" i="16"/>
  <c r="Q936" i="16"/>
  <c r="C936" i="16"/>
  <c r="Q812" i="16"/>
  <c r="C812" i="16"/>
  <c r="Q1094" i="16"/>
  <c r="C1094" i="16"/>
  <c r="Q1060" i="16"/>
  <c r="C1060" i="16"/>
  <c r="Q1258" i="16"/>
  <c r="C1258" i="16"/>
  <c r="Q1204" i="16"/>
  <c r="C1204" i="16"/>
  <c r="Q1036" i="16"/>
  <c r="C1036" i="16"/>
  <c r="Q1053" i="16"/>
  <c r="C1053" i="16"/>
  <c r="Q895" i="16"/>
  <c r="C895" i="16"/>
  <c r="Q1205" i="16"/>
  <c r="C1205" i="16"/>
  <c r="Q950" i="16"/>
  <c r="C950" i="16"/>
  <c r="Q979" i="16"/>
  <c r="C979" i="16"/>
  <c r="Q1130" i="16"/>
  <c r="C1130" i="16"/>
  <c r="Q861" i="16"/>
  <c r="C861" i="16"/>
  <c r="Q1061" i="16"/>
  <c r="C1061" i="16"/>
  <c r="Q1235" i="16"/>
  <c r="C1235" i="16"/>
  <c r="Q1147" i="16"/>
  <c r="C1147" i="16"/>
  <c r="Q880" i="16"/>
  <c r="C880" i="16"/>
  <c r="Q752" i="16"/>
  <c r="C752" i="16"/>
  <c r="Q746" i="16"/>
  <c r="C746" i="16"/>
  <c r="Q710" i="16"/>
  <c r="C710" i="16"/>
  <c r="Q169" i="16"/>
  <c r="C169" i="16"/>
  <c r="Q998" i="16"/>
  <c r="C998" i="16"/>
  <c r="Q1039" i="16"/>
  <c r="C1039" i="16"/>
  <c r="Q1058" i="16"/>
  <c r="C1058" i="16"/>
  <c r="Q992" i="16"/>
  <c r="C992" i="16"/>
  <c r="Q1013" i="16"/>
  <c r="C1013" i="16"/>
  <c r="Q1119" i="16"/>
  <c r="C1119" i="16"/>
  <c r="Q1043" i="16"/>
  <c r="C1043" i="16"/>
  <c r="Q1265" i="16"/>
  <c r="C1265" i="16"/>
  <c r="Q969" i="16"/>
  <c r="C969" i="16"/>
  <c r="Q714" i="16"/>
  <c r="C714" i="16"/>
  <c r="Q960" i="16"/>
  <c r="C960" i="16"/>
  <c r="Q800" i="16"/>
  <c r="C800" i="16"/>
  <c r="Q881" i="16"/>
  <c r="C881" i="16"/>
  <c r="Q1207" i="16"/>
  <c r="C1207" i="16"/>
  <c r="Q786" i="16"/>
  <c r="C786" i="16"/>
  <c r="Q688" i="16"/>
  <c r="C688" i="16"/>
  <c r="Q1059" i="16"/>
  <c r="C1059" i="16"/>
  <c r="Q886" i="16"/>
  <c r="C886" i="16"/>
  <c r="Q1052" i="16"/>
  <c r="C1052" i="16"/>
  <c r="Q1146" i="16"/>
  <c r="C1146" i="16"/>
  <c r="Q1214" i="16"/>
  <c r="C1214" i="16"/>
  <c r="Q892" i="16"/>
  <c r="C892" i="16"/>
  <c r="Q769" i="16"/>
  <c r="C769" i="16"/>
  <c r="Q961" i="16"/>
  <c r="C961" i="16"/>
  <c r="Q934" i="16"/>
  <c r="C934" i="16"/>
  <c r="Q719" i="16"/>
  <c r="C719" i="16"/>
  <c r="Q927" i="16"/>
  <c r="C927" i="16"/>
  <c r="Q1148" i="16"/>
  <c r="C1148" i="16"/>
  <c r="Q701" i="16"/>
  <c r="C701" i="16"/>
  <c r="Q921" i="16"/>
  <c r="C921" i="16"/>
  <c r="Q1195" i="16"/>
  <c r="C1195" i="16"/>
  <c r="Q805" i="16"/>
  <c r="C805" i="16"/>
  <c r="Q1280" i="16"/>
  <c r="C1280" i="16"/>
  <c r="Q1246" i="16"/>
  <c r="C1246" i="16"/>
  <c r="Q1030" i="16"/>
  <c r="C1030" i="16"/>
  <c r="Q1284" i="16"/>
  <c r="C1284" i="16"/>
  <c r="Q739" i="16"/>
  <c r="C739" i="16"/>
  <c r="Q797" i="16"/>
  <c r="C797" i="16"/>
  <c r="Q105" i="16"/>
  <c r="C105" i="16"/>
  <c r="Q1065" i="16"/>
  <c r="C1065" i="16"/>
  <c r="Q1078" i="16"/>
  <c r="C1078" i="16"/>
  <c r="Q727" i="16"/>
  <c r="C727" i="16"/>
  <c r="Q1184" i="16"/>
  <c r="C1184" i="16"/>
  <c r="Q1022" i="16"/>
  <c r="C1022" i="16"/>
  <c r="Q744" i="16"/>
  <c r="C744" i="16"/>
  <c r="Q1294" i="16"/>
  <c r="C1294" i="16"/>
  <c r="Q857" i="16"/>
  <c r="C857" i="16"/>
  <c r="Q1042" i="16"/>
  <c r="C1042" i="16"/>
  <c r="Q1232" i="16"/>
  <c r="C1232" i="16"/>
  <c r="Q730" i="16"/>
  <c r="C730" i="16"/>
  <c r="Q774" i="16"/>
  <c r="C774" i="16"/>
  <c r="Q1285" i="16"/>
  <c r="C1285" i="16"/>
  <c r="Q1217" i="16"/>
  <c r="C1217" i="16"/>
  <c r="Q694" i="16"/>
  <c r="C694" i="16"/>
  <c r="Q670" i="16"/>
  <c r="C670" i="16"/>
  <c r="Q779" i="16"/>
  <c r="C779" i="16"/>
  <c r="Q1105" i="16"/>
  <c r="C1105" i="16"/>
  <c r="Q1166" i="16"/>
  <c r="C1166" i="16"/>
  <c r="Q862" i="16"/>
  <c r="C862" i="16"/>
  <c r="Q954" i="16"/>
  <c r="C954" i="16"/>
  <c r="Q929" i="16"/>
  <c r="C929" i="16"/>
  <c r="Q1151" i="16"/>
  <c r="C1151" i="16"/>
  <c r="Q1247" i="16"/>
  <c r="C1247" i="16"/>
  <c r="Q1056" i="16"/>
  <c r="C1056" i="16"/>
  <c r="Q967" i="16"/>
  <c r="C967" i="16"/>
  <c r="Q1293" i="16"/>
  <c r="C1293" i="16"/>
  <c r="Q1066" i="16"/>
  <c r="C1066" i="16"/>
  <c r="Q971" i="16"/>
  <c r="C971" i="16"/>
  <c r="Q1240" i="16"/>
  <c r="C1240" i="16"/>
  <c r="Q973" i="16"/>
  <c r="C973" i="16"/>
  <c r="Q1134" i="16"/>
  <c r="C1134" i="16"/>
  <c r="Q1190" i="16"/>
  <c r="C1190" i="16"/>
  <c r="Q1021" i="16"/>
  <c r="C1021" i="16"/>
  <c r="Q1288" i="16"/>
  <c r="C1288" i="16"/>
  <c r="Q1152" i="16"/>
  <c r="C1152" i="16"/>
  <c r="Q1048" i="16"/>
  <c r="C1048" i="16"/>
  <c r="Q1132" i="16"/>
  <c r="C1132" i="16"/>
  <c r="Q882" i="16"/>
  <c r="C882" i="16"/>
  <c r="Q1157" i="16"/>
  <c r="C1157" i="16"/>
  <c r="Q1088" i="16"/>
  <c r="C1088" i="16"/>
  <c r="Q999" i="16"/>
  <c r="C999" i="16"/>
  <c r="Q1050" i="16"/>
  <c r="C1050" i="16"/>
  <c r="Q1087" i="16"/>
  <c r="C1087" i="16"/>
  <c r="Q1179" i="16"/>
  <c r="C1179" i="16"/>
  <c r="Q1037" i="16"/>
  <c r="C1037" i="16"/>
  <c r="Q948" i="16"/>
  <c r="C948" i="16"/>
  <c r="Q716" i="16"/>
  <c r="C716" i="16"/>
  <c r="Q1274" i="16"/>
  <c r="C1274" i="16"/>
  <c r="Q983" i="16"/>
  <c r="C983" i="16"/>
  <c r="Q1257" i="16"/>
  <c r="C1257" i="16"/>
  <c r="Q1250" i="16"/>
  <c r="C1250" i="16"/>
  <c r="Q799" i="16"/>
  <c r="C799" i="16"/>
  <c r="Q1026" i="16"/>
  <c r="C1026" i="16"/>
  <c r="Q1155" i="16"/>
  <c r="C1155" i="16"/>
  <c r="Q818" i="16"/>
  <c r="C818" i="16"/>
  <c r="Q820" i="16"/>
  <c r="C820" i="16"/>
  <c r="Q1244" i="16"/>
  <c r="C1244" i="16"/>
  <c r="Q959" i="16"/>
  <c r="C959" i="16"/>
  <c r="Q1067" i="16"/>
  <c r="C1067" i="16"/>
  <c r="Q839" i="16"/>
  <c r="C839" i="16"/>
  <c r="Q720" i="16"/>
  <c r="C720" i="16"/>
  <c r="Q1222" i="16"/>
  <c r="C1222" i="16"/>
  <c r="Q784" i="16"/>
  <c r="C784" i="16"/>
  <c r="Q1075" i="16"/>
  <c r="C1075" i="16"/>
  <c r="Q1218" i="16"/>
  <c r="C1218" i="16"/>
  <c r="Q795" i="16"/>
  <c r="C795" i="16"/>
  <c r="Q1249" i="16"/>
  <c r="C1249" i="16"/>
  <c r="Q1202" i="16"/>
  <c r="C1202" i="16"/>
  <c r="Q1011" i="16"/>
  <c r="C1011" i="16"/>
  <c r="Q1270" i="16"/>
  <c r="C1270" i="16"/>
  <c r="Q1107" i="16"/>
  <c r="C1107" i="16"/>
  <c r="Q816" i="16"/>
  <c r="C816" i="16"/>
  <c r="Q1139" i="16"/>
  <c r="C1139" i="16"/>
  <c r="Q1193" i="16"/>
  <c r="C1193" i="16"/>
  <c r="Q1133" i="16"/>
  <c r="C1133" i="16"/>
  <c r="Q931" i="16"/>
  <c r="C931" i="16"/>
  <c r="Q955" i="16"/>
  <c r="C955" i="16"/>
  <c r="Q1200" i="16"/>
  <c r="C1200" i="16"/>
  <c r="Q1167" i="16"/>
  <c r="C1167" i="16"/>
  <c r="Q854" i="16"/>
  <c r="C854" i="16"/>
  <c r="Q994" i="16"/>
  <c r="C994" i="16"/>
  <c r="Q866" i="16"/>
  <c r="C866" i="16"/>
  <c r="Q1209" i="16"/>
  <c r="C1209" i="16"/>
  <c r="Q849" i="16"/>
  <c r="C849" i="16"/>
  <c r="Q1125" i="16"/>
  <c r="C1125" i="16"/>
  <c r="Q827" i="16"/>
  <c r="C827" i="16"/>
  <c r="Q1177" i="16"/>
  <c r="C1177" i="16"/>
  <c r="Q850" i="16"/>
  <c r="C850" i="16"/>
  <c r="Q837" i="16"/>
  <c r="C837" i="16"/>
  <c r="Q868" i="16"/>
  <c r="C868" i="16"/>
  <c r="Q724" i="16"/>
  <c r="C724" i="16"/>
  <c r="Q925" i="16"/>
  <c r="C925" i="16"/>
  <c r="Q835" i="16"/>
  <c r="C835" i="16"/>
  <c r="Q930" i="16"/>
  <c r="C930" i="16"/>
  <c r="Q466" i="16"/>
  <c r="C466" i="16"/>
  <c r="Q585" i="16"/>
  <c r="C585" i="16"/>
  <c r="Q622" i="16"/>
  <c r="C622" i="16"/>
  <c r="Q352" i="16"/>
  <c r="C352" i="16"/>
  <c r="Q553" i="16"/>
  <c r="C553" i="16"/>
  <c r="Q28" i="16"/>
  <c r="C28" i="16"/>
  <c r="Q547" i="16"/>
  <c r="C547" i="16"/>
  <c r="Q471" i="16"/>
  <c r="C471" i="16"/>
  <c r="Q489" i="16"/>
  <c r="C489" i="16"/>
  <c r="Q498" i="16"/>
  <c r="C498" i="16"/>
  <c r="Q346" i="16"/>
  <c r="C346" i="16"/>
  <c r="Q21" i="16"/>
  <c r="C21" i="16"/>
  <c r="Q19" i="16"/>
  <c r="C19" i="16"/>
  <c r="Q538" i="16"/>
  <c r="C538" i="16"/>
  <c r="Q206" i="16"/>
  <c r="C206" i="16"/>
  <c r="Q537" i="16"/>
  <c r="C537" i="16"/>
  <c r="Q566" i="16"/>
  <c r="C566" i="16"/>
  <c r="Q539" i="16"/>
  <c r="C539" i="16"/>
  <c r="Q532" i="16"/>
  <c r="C532" i="16"/>
  <c r="Q98" i="16"/>
  <c r="C98" i="16"/>
  <c r="Q1210" i="16"/>
  <c r="C1210" i="16"/>
  <c r="Q1054" i="16"/>
  <c r="C1054" i="16"/>
  <c r="Q1272" i="16"/>
  <c r="C1272" i="16"/>
  <c r="Q790" i="16"/>
  <c r="C790" i="16"/>
  <c r="Q768" i="16"/>
  <c r="C768" i="16"/>
  <c r="Q1055" i="16"/>
  <c r="C1055" i="16"/>
  <c r="Q59" i="16"/>
  <c r="C59" i="16"/>
  <c r="Q1143" i="16"/>
  <c r="C1143" i="16"/>
  <c r="Q1256" i="16"/>
  <c r="C1256" i="16"/>
  <c r="Q991" i="16"/>
  <c r="C991" i="16"/>
  <c r="Q957" i="16"/>
  <c r="C957" i="16"/>
  <c r="Q1045" i="16"/>
  <c r="C1045" i="16"/>
  <c r="Q1174" i="16"/>
  <c r="C1174" i="16"/>
  <c r="Q1289" i="16"/>
  <c r="C1289" i="16"/>
  <c r="Q1044" i="16"/>
  <c r="C1044" i="16"/>
  <c r="Q1079" i="16"/>
  <c r="C1079" i="16"/>
  <c r="Q657" i="16"/>
  <c r="C657" i="16"/>
  <c r="Q953" i="16"/>
  <c r="C953" i="16"/>
  <c r="Q791" i="16"/>
  <c r="C791" i="16"/>
  <c r="Q1114" i="16"/>
  <c r="C1114" i="16"/>
  <c r="Q1095" i="16"/>
  <c r="C1095" i="16"/>
  <c r="Q1239" i="16"/>
  <c r="C1239" i="16"/>
  <c r="Q916" i="16"/>
  <c r="C916" i="16"/>
  <c r="Q1196" i="16"/>
  <c r="C1196" i="16"/>
  <c r="Q1176" i="16"/>
  <c r="C1176" i="16"/>
  <c r="Q982" i="16"/>
  <c r="C982" i="16"/>
  <c r="Q1287" i="16"/>
  <c r="C1287" i="16"/>
  <c r="Q843" i="16"/>
  <c r="C843" i="16"/>
  <c r="Q1245" i="16"/>
  <c r="C1245" i="16"/>
  <c r="Q1189" i="16"/>
  <c r="C1189" i="16"/>
  <c r="Q1162" i="16"/>
  <c r="C1162" i="16"/>
  <c r="Q873" i="16"/>
  <c r="C873" i="16"/>
  <c r="Q848" i="16"/>
  <c r="C848" i="16"/>
  <c r="Q985" i="16"/>
  <c r="C985" i="16"/>
  <c r="Q1282" i="16"/>
  <c r="C1282" i="16"/>
  <c r="Q1206" i="16"/>
  <c r="C1206" i="16"/>
  <c r="Q896" i="16"/>
  <c r="C896" i="16"/>
  <c r="Q87" i="16"/>
  <c r="C87" i="16"/>
  <c r="Q1197" i="16"/>
  <c r="C1197" i="16"/>
  <c r="Q1108" i="16"/>
  <c r="C1108" i="16"/>
  <c r="Q660" i="16"/>
  <c r="C660" i="16"/>
  <c r="Q702" i="16"/>
  <c r="C702" i="16"/>
  <c r="Q1281" i="16"/>
  <c r="C1281" i="16"/>
  <c r="Q1009" i="16"/>
  <c r="C1009" i="16"/>
  <c r="Q966" i="16"/>
  <c r="C966" i="16"/>
  <c r="Q756" i="16"/>
  <c r="C756" i="16"/>
  <c r="Q1089" i="16"/>
  <c r="C1089" i="16"/>
  <c r="Q1227" i="16"/>
  <c r="C1227" i="16"/>
  <c r="Q1041" i="16"/>
  <c r="C1041" i="16"/>
  <c r="Q1275" i="16"/>
  <c r="C1275" i="16"/>
  <c r="Q1081" i="16"/>
  <c r="C1081" i="16"/>
  <c r="Q1183" i="16"/>
  <c r="C1183" i="16"/>
  <c r="Q956" i="16"/>
  <c r="C956" i="16"/>
  <c r="Q1301" i="16"/>
  <c r="C1301" i="16"/>
  <c r="Q884" i="16"/>
  <c r="C884" i="16"/>
  <c r="Q996" i="16"/>
  <c r="C996" i="16"/>
  <c r="Q1135" i="16"/>
  <c r="C1135" i="16"/>
  <c r="Q977" i="16"/>
  <c r="C977" i="16"/>
  <c r="Q1182" i="16"/>
  <c r="C1182" i="16"/>
  <c r="Q1111" i="16"/>
  <c r="C1111" i="16"/>
  <c r="Q1290" i="16"/>
  <c r="C1290" i="16"/>
  <c r="Q1170" i="16"/>
  <c r="C1170" i="16"/>
  <c r="Q988" i="16"/>
  <c r="C988" i="16"/>
  <c r="Q1225" i="16"/>
  <c r="C1225" i="16"/>
  <c r="Q1248" i="16"/>
  <c r="C1248" i="16"/>
  <c r="Q101" i="16"/>
  <c r="C101" i="16"/>
  <c r="Q972" i="16"/>
  <c r="C972" i="16"/>
  <c r="Q1097" i="16"/>
  <c r="C1097" i="16"/>
  <c r="Q1131" i="16"/>
  <c r="C1131" i="16"/>
  <c r="Q1106" i="16"/>
  <c r="C1106" i="16"/>
  <c r="Q1112" i="16"/>
  <c r="C1112" i="16"/>
  <c r="Q1083" i="16"/>
  <c r="C1083" i="16"/>
  <c r="Q987" i="16"/>
  <c r="C987" i="16"/>
  <c r="Q1142" i="16"/>
  <c r="C1142" i="16"/>
  <c r="Q856" i="16"/>
  <c r="C856" i="16"/>
  <c r="Q1228" i="16"/>
  <c r="C1228" i="16"/>
  <c r="Q1020" i="16"/>
  <c r="C1020" i="16"/>
  <c r="Q626" i="16"/>
  <c r="C626" i="16"/>
  <c r="Q1198" i="16"/>
  <c r="C1198" i="16"/>
  <c r="Q829" i="16"/>
  <c r="C829" i="16"/>
  <c r="Q1216" i="16"/>
  <c r="C1216" i="16"/>
  <c r="Q928" i="16"/>
  <c r="C928" i="16"/>
  <c r="Q682" i="16"/>
  <c r="C682" i="16"/>
  <c r="Q935" i="16"/>
  <c r="C935" i="16"/>
  <c r="Q1269" i="16"/>
  <c r="C1269" i="16"/>
  <c r="Q1069" i="16"/>
  <c r="C1069" i="16"/>
  <c r="Q1149" i="16"/>
  <c r="C1149" i="16"/>
  <c r="Q1291" i="16"/>
  <c r="C1291" i="16"/>
  <c r="Q851" i="16"/>
  <c r="C851" i="16"/>
  <c r="Q1047" i="16"/>
  <c r="C1047" i="16"/>
  <c r="Q867" i="16"/>
  <c r="C867" i="16"/>
  <c r="Q1295" i="16"/>
  <c r="C1295" i="16"/>
  <c r="Q1264" i="16"/>
  <c r="C1264" i="16"/>
  <c r="Q636" i="16"/>
  <c r="C636" i="16"/>
  <c r="Q1279" i="16"/>
  <c r="C1279" i="16"/>
  <c r="Q919" i="16"/>
  <c r="C919" i="16"/>
  <c r="Q1221" i="16"/>
  <c r="C1221" i="16"/>
  <c r="Q910" i="16"/>
  <c r="C910" i="16"/>
  <c r="Q802" i="16"/>
  <c r="C802" i="16"/>
  <c r="Q995" i="16"/>
  <c r="C995" i="16"/>
  <c r="Q1141" i="16"/>
  <c r="C1141" i="16"/>
  <c r="Q863" i="16"/>
  <c r="C863" i="16"/>
  <c r="Q1150" i="16"/>
  <c r="C1150" i="16"/>
  <c r="Q997" i="16"/>
  <c r="C997" i="16"/>
  <c r="Q656" i="16"/>
  <c r="C656" i="16"/>
  <c r="Q1211" i="16"/>
  <c r="C1211" i="16"/>
  <c r="Q904" i="16"/>
  <c r="C904" i="16"/>
  <c r="Q1278" i="16"/>
  <c r="C1278" i="16"/>
  <c r="Q974" i="16"/>
  <c r="C974" i="16"/>
  <c r="Q1153" i="16"/>
  <c r="C1153" i="16"/>
  <c r="Q989" i="16"/>
  <c r="C989" i="16"/>
  <c r="Q888" i="16"/>
  <c r="C888" i="16"/>
  <c r="Q778" i="16"/>
  <c r="C778" i="16"/>
  <c r="Q894" i="16"/>
  <c r="C894" i="16"/>
  <c r="Q1229" i="16"/>
  <c r="C1229" i="16"/>
  <c r="Q1180" i="16"/>
  <c r="C1180" i="16"/>
  <c r="Q1019" i="16"/>
  <c r="C1019" i="16"/>
  <c r="Q853" i="16"/>
  <c r="C853" i="16"/>
  <c r="Q725" i="16"/>
  <c r="C725" i="16"/>
  <c r="Q1267" i="16"/>
  <c r="C1267" i="16"/>
  <c r="Q1115" i="16"/>
  <c r="C1115" i="16"/>
  <c r="Q1093" i="16"/>
  <c r="C1093" i="16"/>
  <c r="Q811" i="16"/>
  <c r="C811" i="16"/>
  <c r="Q1129" i="16"/>
  <c r="C1129" i="16"/>
  <c r="Q669" i="16"/>
  <c r="C669" i="16"/>
  <c r="Q1003" i="16"/>
  <c r="C1003" i="16"/>
  <c r="Q1254" i="16"/>
  <c r="C1254" i="16"/>
  <c r="Q806" i="16"/>
  <c r="C806" i="16"/>
  <c r="Q1016" i="16"/>
  <c r="C1016" i="16"/>
  <c r="Q743" i="16"/>
  <c r="C743" i="16"/>
  <c r="Q738" i="16"/>
  <c r="C738" i="16"/>
  <c r="Q964" i="16"/>
  <c r="C964" i="16"/>
  <c r="Q705" i="16"/>
  <c r="C705" i="16"/>
  <c r="Q939" i="16"/>
  <c r="C939" i="16"/>
  <c r="Q938" i="16"/>
  <c r="C938" i="16"/>
  <c r="Q1138" i="16"/>
  <c r="C1138" i="16"/>
  <c r="Q1199" i="16"/>
  <c r="C1199" i="16"/>
  <c r="Q890" i="16"/>
  <c r="C890" i="16"/>
  <c r="Q1158" i="16"/>
  <c r="C1158" i="16"/>
  <c r="Q598" i="16"/>
  <c r="C598" i="16"/>
  <c r="Q1172" i="16"/>
  <c r="C1172" i="16"/>
  <c r="Q897" i="16"/>
  <c r="C897" i="16"/>
  <c r="Q885" i="16"/>
  <c r="C885" i="16"/>
  <c r="Q1273" i="16"/>
  <c r="C1273" i="16"/>
  <c r="Q1266" i="16"/>
  <c r="C1266" i="16"/>
  <c r="Q1029" i="16"/>
  <c r="C1029" i="16"/>
  <c r="Q1007" i="16"/>
  <c r="C1007" i="16"/>
  <c r="Q781" i="16"/>
  <c r="C781" i="16"/>
  <c r="Q1070" i="16"/>
  <c r="C1070" i="16"/>
  <c r="Q962" i="16"/>
  <c r="C962" i="16"/>
  <c r="Q1259" i="16"/>
  <c r="C1259" i="16"/>
  <c r="Q691" i="16"/>
  <c r="C691" i="16"/>
  <c r="Q864" i="16"/>
  <c r="C864" i="16"/>
  <c r="Q968" i="16"/>
  <c r="C968" i="16"/>
  <c r="Q899" i="16"/>
  <c r="C899" i="16"/>
  <c r="Q1234" i="16"/>
  <c r="C1234" i="16"/>
  <c r="Q1023" i="16"/>
  <c r="C1023" i="16"/>
  <c r="Q909" i="16"/>
  <c r="C909" i="16"/>
  <c r="Q804" i="16"/>
  <c r="C804" i="16"/>
  <c r="Q1169" i="16"/>
  <c r="C1169" i="16"/>
  <c r="Q1076" i="16"/>
  <c r="C1076" i="16"/>
  <c r="Q692" i="16"/>
  <c r="C692" i="16"/>
  <c r="Q1236" i="16"/>
  <c r="C1236" i="16"/>
  <c r="Q1004" i="16"/>
  <c r="C1004" i="16"/>
  <c r="Q1252" i="16"/>
  <c r="C1252" i="16"/>
  <c r="Q1181" i="16"/>
  <c r="C1181" i="16"/>
  <c r="Q1008" i="16"/>
  <c r="C1008" i="16"/>
  <c r="Q792" i="16"/>
  <c r="C792" i="16"/>
  <c r="Q908" i="16"/>
  <c r="C908" i="16"/>
  <c r="Q1024" i="16"/>
  <c r="C1024" i="16"/>
  <c r="Q1086" i="16"/>
  <c r="C1086" i="16"/>
  <c r="Q763" i="16"/>
  <c r="C763" i="16"/>
  <c r="Q951" i="16"/>
  <c r="C951" i="16"/>
  <c r="Q1154" i="16"/>
  <c r="C1154" i="16"/>
  <c r="Q876" i="16"/>
  <c r="C876" i="16"/>
  <c r="Q640" i="16"/>
  <c r="C640" i="16"/>
  <c r="Q990" i="16"/>
  <c r="C990" i="16"/>
  <c r="Q846" i="16"/>
  <c r="C846" i="16"/>
  <c r="Q1271" i="16"/>
  <c r="C1271" i="16"/>
  <c r="Q970" i="16"/>
  <c r="C970" i="16"/>
  <c r="Q1122" i="16"/>
  <c r="C1122" i="16"/>
  <c r="Q1127" i="16"/>
  <c r="C1127" i="16"/>
  <c r="Q1102" i="16"/>
  <c r="C1102" i="16"/>
  <c r="Q1110" i="16"/>
  <c r="C1110" i="16"/>
  <c r="Q871" i="16"/>
  <c r="C871" i="16"/>
  <c r="Q1238" i="16"/>
  <c r="C1238" i="16"/>
  <c r="Q1277" i="16"/>
  <c r="C1277" i="16"/>
  <c r="Q1074" i="16"/>
  <c r="C1074" i="16"/>
  <c r="Q1103" i="16"/>
  <c r="C1103" i="16"/>
  <c r="Q819" i="16"/>
  <c r="C819" i="16"/>
  <c r="Q1261" i="16"/>
  <c r="C1261" i="16"/>
  <c r="Q1071" i="16"/>
  <c r="C1071" i="16"/>
  <c r="Q1262" i="16"/>
  <c r="C1262" i="16"/>
  <c r="Q1220" i="16"/>
  <c r="C1220" i="16"/>
  <c r="Q1296" i="16"/>
  <c r="C1296" i="16"/>
  <c r="Q1014" i="16"/>
  <c r="C1014" i="16"/>
  <c r="Q903" i="16"/>
  <c r="C903" i="16"/>
  <c r="Q761" i="16"/>
  <c r="C761" i="16"/>
  <c r="Q751" i="16"/>
  <c r="C751" i="16"/>
  <c r="Q1077" i="16"/>
  <c r="C1077" i="16"/>
  <c r="Q981" i="16"/>
  <c r="C981" i="16"/>
  <c r="Q932" i="16"/>
  <c r="C932" i="16"/>
  <c r="Q933" i="16"/>
  <c r="C933" i="16"/>
  <c r="Q1298" i="16"/>
  <c r="C1298" i="16"/>
  <c r="Q810" i="16"/>
  <c r="C810" i="16"/>
  <c r="Q915" i="16"/>
  <c r="C915" i="16"/>
  <c r="Q1175" i="16"/>
  <c r="C1175" i="16"/>
  <c r="Q847" i="16"/>
  <c r="C847" i="16"/>
  <c r="Q1165" i="16"/>
  <c r="C1165" i="16"/>
  <c r="Q1031" i="16"/>
  <c r="C1031" i="16"/>
  <c r="Q745" i="16"/>
  <c r="C745" i="16"/>
  <c r="Q1136" i="16"/>
  <c r="C1136" i="16"/>
  <c r="Q1241" i="16"/>
  <c r="C1241" i="16"/>
  <c r="Q690" i="16"/>
  <c r="C690" i="16"/>
  <c r="Q1091" i="16"/>
  <c r="C1091" i="16"/>
  <c r="Q1068" i="16"/>
  <c r="C1068" i="16"/>
  <c r="Q1237" i="16"/>
  <c r="C1237" i="16"/>
  <c r="Q926" i="16"/>
  <c r="C926" i="16"/>
  <c r="Q952" i="16"/>
  <c r="C952" i="16"/>
  <c r="Q828" i="16"/>
  <c r="C828" i="16"/>
  <c r="Q945" i="16"/>
  <c r="C945" i="16"/>
  <c r="Q845" i="16"/>
  <c r="C845" i="16"/>
  <c r="Q766" i="16"/>
  <c r="C766" i="16"/>
  <c r="Q898" i="16"/>
  <c r="C898" i="16"/>
  <c r="Q11" i="16"/>
  <c r="C11" i="16"/>
  <c r="Q571" i="16"/>
  <c r="C571" i="16"/>
  <c r="Q540" i="16"/>
  <c r="C540" i="16"/>
  <c r="Q291" i="16"/>
  <c r="C291" i="16"/>
  <c r="Q297" i="16"/>
  <c r="C297" i="16"/>
  <c r="Q40" i="16"/>
  <c r="C40" i="16"/>
  <c r="Q61" i="16"/>
  <c r="C61" i="16"/>
  <c r="Q479" i="16"/>
  <c r="C479" i="16"/>
  <c r="Q552" i="16"/>
  <c r="C552" i="16"/>
  <c r="Q555" i="16"/>
  <c r="C555" i="16"/>
  <c r="Q496" i="16"/>
  <c r="C496" i="16"/>
  <c r="Q550" i="16"/>
  <c r="C550" i="16"/>
  <c r="Q395" i="16"/>
  <c r="C395" i="16"/>
  <c r="Q544" i="16"/>
  <c r="C544" i="16"/>
  <c r="Q163" i="16"/>
  <c r="C163" i="16"/>
  <c r="Q174" i="16"/>
  <c r="C174" i="16"/>
  <c r="Q464" i="16"/>
  <c r="C464" i="16"/>
  <c r="Q554" i="16"/>
  <c r="C554" i="16"/>
  <c r="Q461" i="16"/>
  <c r="C461" i="16"/>
  <c r="Q473" i="16"/>
  <c r="C473" i="16"/>
  <c r="Q452" i="16"/>
  <c r="C452" i="16"/>
  <c r="Q549" i="16"/>
  <c r="C549" i="16"/>
  <c r="Q551" i="16"/>
  <c r="C551" i="16"/>
  <c r="Q110" i="16"/>
  <c r="C110" i="16"/>
  <c r="Q484" i="16"/>
  <c r="C484" i="16"/>
  <c r="Q807" i="16"/>
  <c r="C807" i="16"/>
  <c r="Q180" i="16"/>
  <c r="C180" i="16"/>
  <c r="Q74" i="16"/>
  <c r="C74" i="16"/>
  <c r="Q541" i="16"/>
  <c r="C541" i="16"/>
  <c r="Q567" i="16"/>
  <c r="C567" i="16"/>
  <c r="Q512" i="16"/>
  <c r="C512" i="16"/>
  <c r="Q400" i="16"/>
  <c r="C400" i="16"/>
  <c r="Q137" i="16"/>
  <c r="C137" i="16"/>
  <c r="Q153" i="15"/>
  <c r="C153" i="15"/>
  <c r="Q43" i="15"/>
  <c r="Q102" i="15"/>
  <c r="Q472" i="15"/>
  <c r="Q1319" i="15"/>
  <c r="Q21" i="15"/>
  <c r="C21" i="15"/>
  <c r="Q483" i="15"/>
  <c r="Q147" i="15"/>
  <c r="Q691" i="15"/>
  <c r="C691" i="15"/>
  <c r="Q1297" i="15"/>
  <c r="Q38" i="15"/>
  <c r="Q137" i="15"/>
  <c r="Q1137" i="15"/>
  <c r="C1137" i="15"/>
  <c r="Q45" i="15"/>
  <c r="C45" i="15"/>
  <c r="Q49" i="15"/>
  <c r="C49" i="15"/>
  <c r="Q971" i="15"/>
  <c r="C971" i="15"/>
  <c r="C43" i="15"/>
  <c r="Q114" i="15"/>
  <c r="C114" i="15"/>
  <c r="Q1130" i="15"/>
  <c r="C1130" i="15"/>
  <c r="Q897" i="15"/>
  <c r="C897" i="15"/>
  <c r="Q1132" i="15"/>
  <c r="C1132" i="15"/>
  <c r="Q57" i="15"/>
  <c r="C57" i="15"/>
  <c r="C472" i="15"/>
  <c r="Q1237" i="15"/>
  <c r="C1237" i="15"/>
  <c r="C1187" i="15"/>
  <c r="Q1258" i="15"/>
  <c r="C1258" i="15"/>
  <c r="C102" i="15"/>
  <c r="C1060" i="15"/>
  <c r="C1310" i="15"/>
  <c r="C936" i="15"/>
  <c r="C856" i="15"/>
  <c r="C1319" i="15"/>
  <c r="C1053" i="15"/>
  <c r="C1298" i="15"/>
  <c r="C483" i="15"/>
  <c r="C147" i="15"/>
  <c r="Q64" i="15"/>
  <c r="C64" i="15"/>
  <c r="Q198" i="15"/>
  <c r="C198" i="15"/>
  <c r="C793" i="15"/>
  <c r="Q86" i="15"/>
  <c r="C86" i="15"/>
  <c r="Q31" i="15"/>
  <c r="Q816" i="15"/>
  <c r="C816" i="15"/>
  <c r="Q138" i="15"/>
  <c r="C138" i="15"/>
  <c r="Q884" i="15"/>
  <c r="C884" i="15"/>
  <c r="Q911" i="15"/>
  <c r="C911" i="15"/>
  <c r="Q1126" i="15"/>
  <c r="C1126" i="15"/>
  <c r="Q1253" i="15"/>
  <c r="C217" i="15"/>
  <c r="Q507" i="15"/>
  <c r="C507" i="15"/>
  <c r="Q1068" i="15"/>
  <c r="C1068" i="15"/>
  <c r="C1240" i="15"/>
  <c r="Q19" i="15"/>
  <c r="C19" i="15"/>
  <c r="C137" i="15"/>
  <c r="Q727" i="15"/>
  <c r="C727" i="15"/>
  <c r="C445" i="15"/>
  <c r="C399" i="15"/>
  <c r="C867" i="15"/>
  <c r="C664" i="15"/>
  <c r="C365" i="15"/>
  <c r="C638" i="15"/>
  <c r="C532" i="15"/>
  <c r="C1080" i="15"/>
  <c r="C31" i="15"/>
  <c r="C1099" i="15"/>
  <c r="C781" i="15"/>
  <c r="C1013" i="15"/>
  <c r="C1253" i="15"/>
  <c r="C216" i="15"/>
  <c r="C1295" i="15"/>
  <c r="C535" i="16"/>
  <c r="C753" i="16"/>
  <c r="C673" i="16"/>
  <c r="C754" i="16"/>
  <c r="C64" i="16"/>
  <c r="C659" i="16"/>
  <c r="C26" i="16"/>
  <c r="C717" i="16"/>
  <c r="C775" i="16"/>
  <c r="C536" i="16"/>
  <c r="C664" i="16"/>
  <c r="C700" i="16"/>
  <c r="C813" i="16"/>
  <c r="C584" i="16"/>
  <c r="C600" i="16"/>
  <c r="C684" i="16"/>
  <c r="C676" i="16"/>
  <c r="C637" i="16"/>
  <c r="C776" i="16"/>
  <c r="C762" i="16"/>
  <c r="C833" i="16"/>
  <c r="C661" i="16"/>
  <c r="C564" i="16"/>
  <c r="C667" i="16"/>
  <c r="C732" i="16"/>
  <c r="C697" i="16"/>
  <c r="C117" i="16"/>
  <c r="C344" i="16"/>
  <c r="C391" i="16"/>
  <c r="C53" i="16"/>
  <c r="C18" i="16"/>
  <c r="C336" i="16"/>
  <c r="C202" i="16"/>
  <c r="C250" i="15"/>
  <c r="C426" i="15"/>
  <c r="C367" i="15"/>
  <c r="C895" i="15"/>
  <c r="C621" i="15"/>
  <c r="C247" i="15"/>
  <c r="C351" i="15"/>
  <c r="C1071" i="15"/>
  <c r="C236" i="15"/>
  <c r="C238" i="15"/>
  <c r="C340" i="15"/>
  <c r="C1170" i="15"/>
  <c r="C1297" i="15"/>
  <c r="C38" i="15"/>
  <c r="C1136" i="15"/>
  <c r="C1198" i="15"/>
  <c r="C1164" i="15"/>
  <c r="Q824" i="15"/>
  <c r="C824" i="15"/>
  <c r="Q794" i="15"/>
  <c r="C794" i="15"/>
  <c r="Q105" i="15"/>
  <c r="C105" i="15"/>
  <c r="Q229" i="15"/>
  <c r="C229" i="15"/>
  <c r="Q962" i="15"/>
  <c r="C962" i="15"/>
  <c r="Q70" i="15"/>
  <c r="C70" i="15"/>
  <c r="Q937" i="15"/>
  <c r="C937" i="15"/>
  <c r="Q958" i="15"/>
  <c r="C958" i="15"/>
  <c r="Q135" i="15"/>
  <c r="C135" i="15"/>
  <c r="Q890" i="15"/>
  <c r="C890" i="15"/>
  <c r="Q1138" i="15"/>
  <c r="C1138" i="15"/>
  <c r="Q820" i="15"/>
  <c r="C820" i="15"/>
  <c r="Q1108" i="15"/>
  <c r="C1108" i="15"/>
  <c r="Q282" i="15"/>
  <c r="C282" i="15"/>
  <c r="Q1189" i="15"/>
  <c r="C1189" i="15"/>
  <c r="Q131" i="15"/>
  <c r="C131" i="15"/>
  <c r="Q387" i="15"/>
  <c r="C387" i="15"/>
  <c r="Q1097" i="15"/>
  <c r="C1097" i="15"/>
  <c r="Q1134" i="15"/>
  <c r="C1134" i="15"/>
  <c r="Q1159" i="15"/>
  <c r="C1159" i="15"/>
  <c r="Q1194" i="15"/>
  <c r="C1194" i="15"/>
  <c r="Q208" i="15"/>
  <c r="C208" i="15"/>
  <c r="Q187" i="15"/>
  <c r="C187" i="15"/>
  <c r="Q908" i="15"/>
  <c r="C908" i="15"/>
  <c r="Q139" i="15"/>
  <c r="C139" i="15"/>
  <c r="Q700" i="15"/>
  <c r="C700" i="15"/>
  <c r="Q1123" i="15"/>
  <c r="C1123" i="15"/>
  <c r="Q814" i="15"/>
  <c r="C814" i="15"/>
  <c r="Q929" i="15"/>
  <c r="C929" i="15"/>
  <c r="Q889" i="15"/>
  <c r="C889" i="15"/>
  <c r="Q1104" i="15"/>
  <c r="C1104" i="15"/>
  <c r="Q1178" i="15"/>
  <c r="C1178" i="15"/>
  <c r="Q888" i="15"/>
  <c r="C888" i="15"/>
  <c r="Q281" i="15"/>
  <c r="C281" i="15"/>
  <c r="Q437" i="15"/>
  <c r="C437" i="15"/>
  <c r="Q536" i="15"/>
  <c r="C536" i="15"/>
  <c r="Q1146" i="15"/>
  <c r="C1146" i="15"/>
  <c r="Q82" i="15"/>
  <c r="C82" i="15"/>
  <c r="Q136" i="15"/>
  <c r="C136" i="15"/>
  <c r="Q382" i="15"/>
  <c r="C382" i="15"/>
  <c r="Q1067" i="15"/>
  <c r="C1067" i="15"/>
  <c r="Q1133" i="15"/>
  <c r="C1133" i="15"/>
  <c r="Q1141" i="15"/>
  <c r="C1141" i="15"/>
  <c r="Q696" i="16"/>
  <c r="C696" i="16"/>
  <c r="Q334" i="16"/>
  <c r="C334" i="16"/>
  <c r="Q1035" i="15"/>
  <c r="C1035" i="15"/>
  <c r="C331" i="15"/>
  <c r="Q1337" i="15"/>
  <c r="C1337" i="15"/>
  <c r="Q812" i="15"/>
  <c r="C812" i="15"/>
  <c r="C718" i="15"/>
  <c r="C248" i="15"/>
  <c r="C658" i="15"/>
  <c r="C589" i="15"/>
  <c r="C225" i="15"/>
  <c r="C938" i="15"/>
  <c r="C873" i="15"/>
  <c r="C673" i="15"/>
  <c r="C409" i="15"/>
  <c r="C390" i="15"/>
  <c r="C350" i="15"/>
  <c r="C923" i="15"/>
  <c r="C377" i="15"/>
  <c r="C538" i="15"/>
  <c r="C902" i="15"/>
  <c r="C317" i="15"/>
  <c r="C1239" i="15"/>
  <c r="C213" i="15"/>
  <c r="C275" i="15"/>
  <c r="C1010" i="15"/>
  <c r="C994" i="15"/>
  <c r="C568" i="15"/>
  <c r="C482" i="15"/>
  <c r="C1008" i="15"/>
  <c r="C611" i="15"/>
  <c r="C689" i="15"/>
  <c r="C391" i="15"/>
  <c r="C1330" i="15"/>
  <c r="C591" i="15"/>
  <c r="C757" i="15"/>
  <c r="C704" i="15"/>
  <c r="C930" i="15"/>
  <c r="C1005" i="15"/>
  <c r="C703" i="15"/>
  <c r="C887" i="15"/>
  <c r="C1113" i="15"/>
  <c r="C1284" i="15"/>
  <c r="C373" i="15"/>
  <c r="C393" i="15"/>
  <c r="C451" i="15"/>
  <c r="C523" i="15"/>
  <c r="C1153" i="15"/>
  <c r="C537" i="15"/>
  <c r="C978" i="15"/>
  <c r="C959" i="15"/>
  <c r="C374" i="15"/>
  <c r="C1009" i="15"/>
  <c r="C1024" i="15"/>
  <c r="C772" i="15"/>
  <c r="C852" i="15"/>
  <c r="C274" i="15"/>
  <c r="C278" i="15"/>
  <c r="C413" i="15"/>
  <c r="C1147" i="15"/>
  <c r="C717" i="15"/>
  <c r="C771" i="15"/>
  <c r="C319" i="15"/>
  <c r="C728" i="15"/>
  <c r="C950" i="15"/>
  <c r="C273" i="15"/>
  <c r="C227" i="15"/>
  <c r="C1154" i="15"/>
  <c r="C966" i="15"/>
  <c r="C984" i="15"/>
  <c r="C212" i="15"/>
  <c r="C1204" i="15"/>
  <c r="C1139" i="15"/>
  <c r="C720" i="15"/>
  <c r="C386" i="15"/>
  <c r="C1155" i="15"/>
  <c r="C1183" i="15"/>
  <c r="C941" i="15"/>
  <c r="C406" i="15"/>
  <c r="C1081" i="15"/>
  <c r="C891" i="15"/>
  <c r="C952" i="15"/>
  <c r="C948" i="15"/>
  <c r="C983" i="15"/>
  <c r="C1275" i="15"/>
  <c r="C1199" i="15"/>
  <c r="C1095" i="15"/>
  <c r="C613" i="15"/>
  <c r="C1083" i="15"/>
  <c r="C602" i="15"/>
  <c r="C1331" i="15"/>
  <c r="C1157" i="15"/>
  <c r="C336" i="15"/>
  <c r="C407" i="15"/>
  <c r="C1287" i="15"/>
  <c r="C431" i="15"/>
  <c r="C996" i="15"/>
  <c r="C443" i="15"/>
  <c r="C1293" i="15"/>
  <c r="C987" i="15"/>
  <c r="C1100" i="15"/>
  <c r="C1121" i="15"/>
  <c r="C421" i="15"/>
  <c r="C1120" i="15"/>
  <c r="C1195" i="15"/>
  <c r="C898" i="15"/>
  <c r="C1220" i="15"/>
  <c r="C1182" i="15"/>
  <c r="C1124" i="15"/>
  <c r="C1179" i="15"/>
  <c r="C1320" i="15"/>
  <c r="C922" i="15"/>
  <c r="C927" i="15"/>
  <c r="C1089" i="15"/>
  <c r="C1059" i="15"/>
  <c r="C1160" i="15"/>
  <c r="C738" i="15"/>
  <c r="C1177" i="15"/>
  <c r="C1018" i="15"/>
  <c r="C1127" i="15"/>
  <c r="C1213" i="15"/>
  <c r="C1203" i="15"/>
  <c r="C1269" i="15"/>
  <c r="C1106" i="15"/>
  <c r="C1300" i="15"/>
  <c r="C1102" i="15"/>
  <c r="C1181" i="15"/>
  <c r="C1048" i="15"/>
  <c r="C1166" i="15"/>
  <c r="C1185" i="15"/>
  <c r="C1294" i="15"/>
  <c r="C1163" i="15"/>
  <c r="C1205" i="15"/>
  <c r="C1261" i="15"/>
  <c r="C1322" i="15"/>
  <c r="C999" i="15"/>
  <c r="C265" i="15"/>
  <c r="C1029" i="15"/>
  <c r="C1063" i="15"/>
  <c r="C1027" i="15"/>
  <c r="C1017" i="15"/>
  <c r="C1243" i="15"/>
  <c r="C1042" i="15"/>
  <c r="C1333" i="15"/>
  <c r="C1072" i="15"/>
  <c r="C220" i="15"/>
  <c r="C1335" i="15"/>
  <c r="C913" i="15"/>
  <c r="C597" i="15"/>
  <c r="C1278" i="15"/>
  <c r="C1208" i="15"/>
  <c r="C1034" i="15"/>
  <c r="C1214" i="15"/>
  <c r="C1256" i="15"/>
  <c r="C221" i="15"/>
  <c r="C1290" i="15"/>
  <c r="C1324" i="15"/>
  <c r="C1019" i="15"/>
  <c r="C1026" i="15"/>
  <c r="C753" i="15"/>
  <c r="C231" i="15"/>
  <c r="C1308" i="15"/>
  <c r="C1045" i="15"/>
  <c r="C1087" i="15"/>
  <c r="C1221" i="15"/>
  <c r="C1206" i="15"/>
  <c r="C587" i="15"/>
  <c r="C872" i="15"/>
  <c r="C684" i="15"/>
  <c r="C675" i="15"/>
  <c r="C1247" i="15"/>
  <c r="C733" i="15"/>
  <c r="C1318" i="15"/>
  <c r="C1074" i="15"/>
  <c r="C1200" i="15"/>
  <c r="C1325" i="15"/>
  <c r="C982" i="15"/>
  <c r="C1299" i="15"/>
  <c r="C1216" i="15"/>
  <c r="C1103" i="15"/>
  <c r="C1265" i="15"/>
  <c r="C1125" i="15"/>
  <c r="C1264" i="15"/>
  <c r="C1033" i="15"/>
  <c r="C1143" i="15"/>
  <c r="C1078" i="15"/>
  <c r="C1227" i="15"/>
  <c r="C1201" i="15"/>
  <c r="C918" i="15"/>
  <c r="C1022" i="15"/>
  <c r="C1188" i="15"/>
  <c r="C972" i="15"/>
  <c r="C1248" i="15"/>
  <c r="C1246" i="15"/>
  <c r="C919" i="15"/>
  <c r="C953" i="15"/>
  <c r="C977" i="15"/>
  <c r="C1255" i="15"/>
  <c r="C1276" i="15"/>
  <c r="C1015" i="15"/>
  <c r="C899" i="15"/>
  <c r="C1334" i="15"/>
  <c r="C1116" i="15"/>
  <c r="C1174" i="15"/>
  <c r="C1176" i="15"/>
  <c r="C1305" i="15"/>
  <c r="C1191" i="15"/>
  <c r="C1280" i="15"/>
  <c r="C1263" i="15"/>
  <c r="C1292" i="15"/>
  <c r="C973" i="15"/>
  <c r="C1014" i="15"/>
  <c r="C1156" i="15"/>
  <c r="C1184" i="15"/>
  <c r="C1339" i="15"/>
  <c r="C1314" i="15"/>
  <c r="C1268" i="15"/>
  <c r="C981" i="15"/>
  <c r="C1245" i="15"/>
  <c r="C965" i="15"/>
  <c r="C1040" i="15"/>
  <c r="C1210" i="15"/>
  <c r="C1077" i="15"/>
  <c r="C1212" i="15"/>
  <c r="C1262" i="15"/>
  <c r="C986" i="15"/>
  <c r="C961" i="15"/>
  <c r="C1202" i="15"/>
  <c r="C1105" i="15"/>
  <c r="C1291" i="15"/>
  <c r="C1032" i="15"/>
  <c r="C1219" i="15"/>
  <c r="C1057" i="15"/>
  <c r="C975" i="15"/>
  <c r="C1016" i="15"/>
  <c r="C1011" i="15"/>
  <c r="C935" i="15"/>
  <c r="C1309" i="15"/>
  <c r="C980" i="15"/>
  <c r="C1286" i="15"/>
  <c r="C1289" i="15"/>
  <c r="C926" i="15"/>
  <c r="C954" i="15"/>
  <c r="C1343" i="15"/>
  <c r="C1251" i="15"/>
  <c r="C1242" i="15"/>
  <c r="C1230" i="15"/>
  <c r="C914" i="15"/>
  <c r="C240" i="15"/>
  <c r="C241" i="15"/>
  <c r="C436" i="15"/>
  <c r="C158" i="15"/>
  <c r="C160" i="15"/>
  <c r="C74" i="15"/>
  <c r="C124" i="15"/>
  <c r="C51" i="15"/>
  <c r="C2" i="15"/>
  <c r="C795" i="15"/>
  <c r="C91" i="15"/>
  <c r="C58" i="15"/>
  <c r="C182" i="15"/>
  <c r="C806" i="15"/>
  <c r="C904" i="15"/>
  <c r="C912" i="15"/>
  <c r="C840" i="15"/>
  <c r="C893" i="15"/>
  <c r="C174" i="15"/>
  <c r="C742" i="15"/>
  <c r="C857" i="15"/>
  <c r="C910" i="15"/>
  <c r="C176" i="15"/>
  <c r="C724" i="15"/>
  <c r="C894" i="15"/>
  <c r="C892" i="15"/>
  <c r="C119" i="15"/>
  <c r="C41" i="15"/>
  <c r="C259" i="15"/>
  <c r="C796" i="15"/>
  <c r="C759" i="15"/>
  <c r="C932" i="15"/>
  <c r="C838" i="15"/>
  <c r="C110" i="15"/>
  <c r="C463" i="15"/>
  <c r="C304" i="15"/>
  <c r="C809" i="15"/>
  <c r="C956" i="15"/>
  <c r="C716" i="15"/>
  <c r="C293" i="15"/>
  <c r="C575" i="15"/>
  <c r="C480" i="15"/>
  <c r="C1004" i="15"/>
  <c r="C164" i="15"/>
  <c r="C316" i="15"/>
  <c r="C363" i="15"/>
  <c r="C533" i="15"/>
  <c r="C287" i="15"/>
  <c r="C283" i="15"/>
  <c r="C183" i="15"/>
  <c r="C398" i="15"/>
  <c r="C392" i="15"/>
  <c r="C268" i="15"/>
  <c r="C360" i="15"/>
  <c r="C438" i="15"/>
  <c r="C862" i="15"/>
  <c r="C599" i="15"/>
  <c r="C732" i="15"/>
  <c r="C751" i="15"/>
  <c r="C419" i="15"/>
  <c r="C327" i="15"/>
  <c r="C457" i="15"/>
  <c r="C690" i="15"/>
  <c r="C530" i="15"/>
  <c r="C381" i="15"/>
  <c r="C347" i="15"/>
  <c r="C605" i="15"/>
  <c r="C516" i="15"/>
  <c r="C439" i="15"/>
  <c r="C395" i="15"/>
  <c r="C477" i="15"/>
  <c r="C481" i="15"/>
  <c r="C330" i="15"/>
  <c r="C500" i="15"/>
  <c r="C378" i="15"/>
  <c r="C394" i="15"/>
  <c r="C380" i="15"/>
  <c r="C671" i="15"/>
  <c r="C362" i="15"/>
  <c r="C442" i="15"/>
  <c r="C572" i="15"/>
  <c r="C34" i="15"/>
  <c r="C545" i="15"/>
  <c r="C557" i="15"/>
  <c r="C375" i="15"/>
  <c r="C289" i="15"/>
  <c r="C1079" i="15"/>
  <c r="C155" i="15"/>
  <c r="C1272" i="15"/>
  <c r="Q130" i="15"/>
  <c r="C130" i="15"/>
  <c r="C783" i="15"/>
  <c r="Q1282" i="15"/>
  <c r="C1282" i="15"/>
  <c r="C306" i="15"/>
  <c r="C610" i="15"/>
  <c r="C896" i="15"/>
  <c r="C403" i="15"/>
  <c r="C361" i="15"/>
  <c r="C441" i="15"/>
  <c r="C343" i="15"/>
  <c r="C218" i="15"/>
  <c r="C219" i="15"/>
  <c r="C233" i="15"/>
  <c r="C828" i="15"/>
  <c r="C214" i="15"/>
  <c r="C309" i="15"/>
  <c r="C739" i="15"/>
  <c r="C471" i="15"/>
  <c r="C230" i="15"/>
  <c r="C364" i="15"/>
  <c r="C414" i="15"/>
  <c r="C285" i="15"/>
  <c r="C646" i="15"/>
  <c r="C497" i="15"/>
  <c r="C550" i="15"/>
  <c r="C1088" i="15"/>
  <c r="C723" i="15"/>
  <c r="C234" i="15"/>
  <c r="C433" i="15"/>
  <c r="C256" i="15"/>
  <c r="C743" i="15"/>
  <c r="C467" i="15"/>
  <c r="C525" i="15"/>
  <c r="C326" i="15"/>
  <c r="C680" i="15"/>
  <c r="C440" i="15"/>
  <c r="C237" i="15"/>
  <c r="C404" i="15"/>
  <c r="C989" i="15"/>
  <c r="C232" i="15"/>
  <c r="C339" i="15"/>
  <c r="C741" i="15"/>
  <c r="C346" i="15"/>
  <c r="C401" i="15"/>
  <c r="C296" i="15"/>
  <c r="C228" i="15"/>
  <c r="C321" i="15"/>
  <c r="C1098" i="15"/>
  <c r="C329" i="15"/>
  <c r="C1096" i="15"/>
  <c r="C466" i="15"/>
  <c r="C286" i="15"/>
  <c r="C551" i="15"/>
  <c r="C943" i="15"/>
  <c r="C279" i="15"/>
  <c r="C607" i="15"/>
  <c r="C1001" i="15"/>
  <c r="C1050" i="15"/>
  <c r="C400" i="15"/>
  <c r="C1112" i="15"/>
  <c r="C1158" i="15"/>
  <c r="C473" i="15"/>
  <c r="C1094" i="15"/>
  <c r="C294" i="15"/>
  <c r="C356" i="15"/>
  <c r="C357" i="15"/>
  <c r="C903" i="15"/>
  <c r="C261" i="15"/>
  <c r="C344" i="15"/>
  <c r="C1296" i="15"/>
  <c r="C1041" i="15"/>
  <c r="C635" i="15"/>
  <c r="C1162" i="15"/>
  <c r="C615" i="15"/>
  <c r="C1196" i="15"/>
  <c r="C578" i="15"/>
  <c r="C730" i="15"/>
  <c r="C1114" i="15"/>
  <c r="C1111" i="15"/>
  <c r="C1135" i="15"/>
  <c r="C609" i="15"/>
  <c r="C226" i="15"/>
  <c r="C931" i="15"/>
  <c r="C1149" i="15"/>
  <c r="C428" i="15"/>
  <c r="C924" i="15"/>
  <c r="C998" i="15"/>
  <c r="C311" i="15"/>
  <c r="C1093" i="15"/>
  <c r="C307" i="15"/>
  <c r="C1317" i="15"/>
  <c r="C504" i="15"/>
  <c r="C1144" i="15"/>
  <c r="C1070" i="15"/>
  <c r="C389" i="15"/>
  <c r="C939" i="15"/>
  <c r="C494" i="15"/>
  <c r="C979" i="15"/>
  <c r="C969" i="15"/>
  <c r="C1279" i="15"/>
  <c r="C376" i="15"/>
  <c r="C434" i="15"/>
  <c r="C388" i="15"/>
  <c r="C1169" i="15"/>
  <c r="C478" i="15"/>
  <c r="C652" i="15"/>
  <c r="C1091" i="15"/>
  <c r="C1148" i="15"/>
  <c r="C725" i="15"/>
  <c r="C697" i="15"/>
  <c r="C429" i="15"/>
  <c r="C299" i="15"/>
  <c r="C967" i="15"/>
  <c r="C1006" i="15"/>
  <c r="C1180" i="15"/>
  <c r="C619" i="15"/>
  <c r="C1118" i="15"/>
  <c r="C522" i="15"/>
  <c r="C818" i="15"/>
  <c r="C1190" i="15"/>
  <c r="C614" i="15"/>
  <c r="C1217" i="15"/>
  <c r="C1128" i="15"/>
  <c r="C1076" i="15"/>
  <c r="C1101" i="15"/>
  <c r="C1167" i="15"/>
  <c r="C1082" i="15"/>
  <c r="C921" i="15"/>
  <c r="C1209" i="15"/>
  <c r="C1115" i="15"/>
  <c r="C1145" i="15"/>
  <c r="C1193" i="15"/>
  <c r="C1090" i="15"/>
  <c r="C1061" i="15"/>
  <c r="C1313" i="15"/>
  <c r="C1234" i="15"/>
  <c r="C1039" i="15"/>
  <c r="C1192" i="15"/>
  <c r="C1150" i="15"/>
  <c r="C1152" i="15"/>
  <c r="C1142" i="15"/>
  <c r="C1224" i="15"/>
  <c r="C1047" i="15"/>
  <c r="C1117" i="15"/>
  <c r="C1171" i="15"/>
  <c r="C1109" i="15"/>
  <c r="C1165" i="15"/>
  <c r="C1172" i="15"/>
  <c r="C1306" i="15"/>
  <c r="C1065" i="15"/>
  <c r="C976" i="15"/>
  <c r="C934" i="15"/>
  <c r="C1031" i="15"/>
  <c r="C1252" i="15"/>
  <c r="C257" i="15"/>
  <c r="C1327" i="15"/>
  <c r="C1028" i="15"/>
  <c r="C1215" i="15"/>
  <c r="C223" i="15"/>
  <c r="C1036" i="15"/>
  <c r="C1342" i="15"/>
  <c r="C1346" i="15"/>
  <c r="C947" i="15"/>
  <c r="C1218" i="15"/>
  <c r="C492" i="15"/>
  <c r="C1274" i="15"/>
  <c r="C1303" i="15"/>
  <c r="C546" i="15"/>
  <c r="C960" i="15"/>
  <c r="C763" i="15"/>
  <c r="C1336" i="15"/>
  <c r="C1332" i="15"/>
  <c r="C1249" i="15"/>
  <c r="C1271" i="15"/>
  <c r="C254" i="15"/>
  <c r="C915" i="15"/>
  <c r="C712" i="15"/>
  <c r="C1338" i="15"/>
  <c r="C1086" i="15"/>
  <c r="C1038" i="15"/>
  <c r="C224" i="15"/>
  <c r="C1207" i="15"/>
  <c r="C1020" i="15"/>
  <c r="C1223" i="15"/>
  <c r="C1344" i="15"/>
  <c r="C1267" i="15"/>
  <c r="C1250" i="15"/>
  <c r="C1283" i="15"/>
  <c r="C992" i="15"/>
  <c r="C1259" i="15"/>
  <c r="C1254" i="15"/>
  <c r="C1273" i="15"/>
  <c r="C1345" i="15"/>
  <c r="C1046" i="15"/>
  <c r="C1228" i="15"/>
  <c r="C1222" i="15"/>
  <c r="C1238" i="15"/>
  <c r="C1069" i="15"/>
  <c r="C222" i="15"/>
  <c r="C1062" i="15"/>
  <c r="C1119" i="15"/>
  <c r="C1260" i="15"/>
  <c r="C988" i="15"/>
  <c r="C1085" i="15"/>
  <c r="C1052" i="15"/>
  <c r="C995" i="15"/>
  <c r="C885" i="15"/>
  <c r="C1211" i="15"/>
  <c r="C1315" i="15"/>
  <c r="C1340" i="15"/>
  <c r="C1311" i="15"/>
  <c r="C1197" i="15"/>
  <c r="C1175" i="15"/>
  <c r="C1244" i="15"/>
  <c r="C963" i="15"/>
  <c r="C916" i="15"/>
  <c r="C1257" i="15"/>
  <c r="C1173" i="15"/>
  <c r="C1025" i="15"/>
  <c r="C920" i="15"/>
  <c r="C917" i="15"/>
  <c r="C1301" i="15"/>
  <c r="C1233" i="15"/>
  <c r="C1023" i="15"/>
  <c r="C1129" i="15"/>
  <c r="C1110" i="15"/>
  <c r="C1007" i="15"/>
  <c r="C1241" i="15"/>
  <c r="C990" i="15"/>
  <c r="C940" i="15"/>
  <c r="C1161" i="15"/>
  <c r="C949" i="15"/>
  <c r="C1341" i="15"/>
  <c r="C1151" i="15"/>
  <c r="C1236" i="15"/>
  <c r="C1281" i="15"/>
  <c r="C1055" i="15"/>
  <c r="C1277" i="15"/>
  <c r="C1056" i="15"/>
  <c r="C1066" i="15"/>
  <c r="C1131" i="15"/>
  <c r="C1302" i="15"/>
  <c r="C925" i="15"/>
  <c r="C1225" i="15"/>
  <c r="C970" i="15"/>
  <c r="C1054" i="15"/>
  <c r="C1168" i="15"/>
  <c r="C1140" i="15"/>
  <c r="C435" i="15"/>
  <c r="C1030" i="15"/>
  <c r="C1075" i="15"/>
  <c r="C1288" i="15"/>
  <c r="C1000" i="15"/>
  <c r="C1323" i="15"/>
  <c r="C1326" i="15"/>
  <c r="C1107" i="15"/>
  <c r="C1231" i="15"/>
  <c r="C1044" i="15"/>
  <c r="C1321" i="15"/>
  <c r="C1092" i="15"/>
  <c r="C1270" i="15"/>
  <c r="C928" i="15"/>
  <c r="C1235" i="15"/>
  <c r="C242" i="15"/>
  <c r="C272" i="15"/>
  <c r="C271" i="15"/>
  <c r="C161" i="15"/>
  <c r="C7" i="15"/>
  <c r="C72" i="15"/>
  <c r="C99" i="15"/>
  <c r="C143" i="15"/>
  <c r="C32" i="15"/>
  <c r="C48" i="15"/>
  <c r="C791" i="15"/>
  <c r="C798" i="15"/>
  <c r="C168" i="15"/>
  <c r="C66" i="15"/>
  <c r="C1285" i="15"/>
  <c r="C804" i="15"/>
  <c r="C79" i="15"/>
  <c r="C177" i="15"/>
  <c r="C803" i="15"/>
  <c r="C169" i="15"/>
  <c r="C196" i="15"/>
  <c r="C166" i="15"/>
  <c r="C75" i="15"/>
  <c r="C644" i="15"/>
  <c r="C577" i="15"/>
  <c r="C1003" i="15"/>
  <c r="C11" i="15"/>
  <c r="C6" i="15"/>
  <c r="C126" i="15"/>
  <c r="C109" i="15"/>
  <c r="C951" i="15"/>
  <c r="C855" i="15"/>
  <c r="C827" i="15"/>
  <c r="C191" i="15"/>
  <c r="C162" i="15"/>
  <c r="C729" i="15"/>
  <c r="C359" i="15"/>
  <c r="C629" i="15"/>
  <c r="C396" i="15"/>
  <c r="C444" i="15"/>
  <c r="C775" i="15"/>
  <c r="C355" i="15"/>
  <c r="C696" i="15"/>
  <c r="C539" i="15"/>
  <c r="C181" i="15"/>
  <c r="C345" i="15"/>
  <c r="C569" i="15"/>
  <c r="C205" i="15"/>
  <c r="C667" i="15"/>
  <c r="C519" i="15"/>
  <c r="C588" i="15"/>
  <c r="C408" i="15"/>
  <c r="C5" i="15"/>
  <c r="C708" i="15"/>
  <c r="C416" i="15"/>
  <c r="C427" i="15"/>
  <c r="C303" i="15"/>
  <c r="C933" i="15"/>
  <c r="C423" i="15"/>
  <c r="C243" i="15"/>
  <c r="C460" i="15"/>
  <c r="C612" i="15"/>
  <c r="C601" i="15"/>
  <c r="C397" i="15"/>
  <c r="C352" i="15"/>
  <c r="C462" i="15"/>
  <c r="C384" i="15"/>
  <c r="C514" i="15"/>
  <c r="C366" i="15"/>
  <c r="C368" i="15"/>
  <c r="C266" i="15"/>
  <c r="C581" i="15"/>
  <c r="C328" i="15"/>
  <c r="C766" i="15"/>
  <c r="C508" i="15"/>
  <c r="C540" i="15"/>
  <c r="C461" i="15"/>
  <c r="C383" i="15"/>
  <c r="C314" i="15"/>
  <c r="C333" i="15"/>
  <c r="C465" i="15"/>
  <c r="C813" i="15"/>
  <c r="C475" i="15"/>
  <c r="C528" i="15"/>
  <c r="C576" i="15"/>
  <c r="C501" i="15"/>
  <c r="C385" i="15"/>
  <c r="C140" i="15"/>
  <c r="C886" i="15"/>
</calcChain>
</file>

<file path=xl/sharedStrings.xml><?xml version="1.0" encoding="utf-8"?>
<sst xmlns="http://schemas.openxmlformats.org/spreadsheetml/2006/main" count="12877" uniqueCount="278">
  <si>
    <t>PDE|3.70ml</t>
  </si>
  <si>
    <t>PDE</t>
  </si>
  <si>
    <t>UUS</t>
  </si>
  <si>
    <t>W</t>
  </si>
  <si>
    <t>PDE|3.50ml</t>
  </si>
  <si>
    <t>PDE|4.10ml</t>
  </si>
  <si>
    <t>PDE|4.40ml</t>
  </si>
  <si>
    <t>PDE|3.60ml</t>
  </si>
  <si>
    <t>PDE|4.20ml</t>
  </si>
  <si>
    <t>PDE|4.70ml</t>
  </si>
  <si>
    <t>Source</t>
  </si>
  <si>
    <t>Mag</t>
  </si>
  <si>
    <t>F</t>
  </si>
  <si>
    <t>Year</t>
  </si>
  <si>
    <t>sigM</t>
  </si>
  <si>
    <t>Round</t>
  </si>
  <si>
    <t>Ref</t>
  </si>
  <si>
    <t>Mag_flag (UUS)</t>
  </si>
  <si>
    <t>MMI pref</t>
  </si>
  <si>
    <t>MMI flag</t>
  </si>
  <si>
    <t>Felt Area flag</t>
  </si>
  <si>
    <t>Nsta (PDE)</t>
  </si>
  <si>
    <t>SC93</t>
  </si>
  <si>
    <t>4.80ML UU</t>
  </si>
  <si>
    <t>5.30ML UU</t>
  </si>
  <si>
    <t>4.40ML UU</t>
  </si>
  <si>
    <t>4.60ML UU</t>
  </si>
  <si>
    <t>Depth</t>
  </si>
  <si>
    <t>Mo</t>
  </si>
  <si>
    <t>Day</t>
  </si>
  <si>
    <t>Hr</t>
  </si>
  <si>
    <t>Min</t>
  </si>
  <si>
    <t>Sec</t>
  </si>
  <si>
    <t>Mag1</t>
  </si>
  <si>
    <t>Mag2     (mb GS)</t>
  </si>
  <si>
    <t>Mag3     (Ms GS)</t>
  </si>
  <si>
    <t>Mag4</t>
  </si>
  <si>
    <t>MMI (USGS)</t>
  </si>
  <si>
    <t>Felt/    Damage Flag</t>
  </si>
  <si>
    <t>Mc UU</t>
  </si>
  <si>
    <t>ML UU</t>
  </si>
  <si>
    <t>Felt Area (km^2)</t>
  </si>
  <si>
    <t>3.7MLGS</t>
  </si>
  <si>
    <t>3.2MLSLC</t>
  </si>
  <si>
    <t>.</t>
  </si>
  <si>
    <t>2.8MDSLC</t>
  </si>
  <si>
    <t>3.7MLSLC</t>
  </si>
  <si>
    <t>2.8MLSLC</t>
  </si>
  <si>
    <t>2.8MLGS</t>
  </si>
  <si>
    <t>2.9MLGS</t>
  </si>
  <si>
    <t>3.0MLGS</t>
  </si>
  <si>
    <t>4.3MLGS</t>
  </si>
  <si>
    <t>4.3MLSLC</t>
  </si>
  <si>
    <t>3.4MLSLC</t>
  </si>
  <si>
    <t>3.5MLGS</t>
  </si>
  <si>
    <t>3.3MLSLC</t>
  </si>
  <si>
    <t>3.3MLGS</t>
  </si>
  <si>
    <t>2.9MLSLC</t>
  </si>
  <si>
    <t>2.5MLGS</t>
  </si>
  <si>
    <t>3.8MLSLC</t>
  </si>
  <si>
    <t>4.1MLSLC</t>
  </si>
  <si>
    <t>4.7MLSLC</t>
  </si>
  <si>
    <t>4.4MLSLC</t>
  </si>
  <si>
    <t>4.0MLSLC</t>
  </si>
  <si>
    <t>3.1MLSLC</t>
  </si>
  <si>
    <t>3.5MLSLC</t>
  </si>
  <si>
    <t>3.9MLGS</t>
  </si>
  <si>
    <t>4.8MLSLC</t>
  </si>
  <si>
    <t>3.8MLGS</t>
  </si>
  <si>
    <t>3.3MLPAS</t>
  </si>
  <si>
    <t>2.6MLSLC</t>
  </si>
  <si>
    <t>3.6MLSLC</t>
  </si>
  <si>
    <t>2.7MLSLC</t>
  </si>
  <si>
    <t>3.0MDSLC</t>
  </si>
  <si>
    <t>2.7MDSLC</t>
  </si>
  <si>
    <t>3.0MLSLC</t>
  </si>
  <si>
    <t>2.9MDSLC</t>
  </si>
  <si>
    <t>2.1MDSLC</t>
  </si>
  <si>
    <t>1.9MDSLC</t>
  </si>
  <si>
    <t>3.2MLGS</t>
  </si>
  <si>
    <t>2.4MLGS</t>
  </si>
  <si>
    <t>2.4MLSLC</t>
  </si>
  <si>
    <t>3.6MLGS</t>
  </si>
  <si>
    <t>4.0MLGS</t>
  </si>
  <si>
    <t>2.5MLSLC</t>
  </si>
  <si>
    <t>3.6MLBUT</t>
  </si>
  <si>
    <t>2.2MDSLC</t>
  </si>
  <si>
    <t>3.3MDSLC</t>
  </si>
  <si>
    <t>3.1MDSLC</t>
  </si>
  <si>
    <t>3.2MDSLC</t>
  </si>
  <si>
    <t>4.2MLSLC</t>
  </si>
  <si>
    <t>2.2MLGS</t>
  </si>
  <si>
    <t>3.1MLGS</t>
  </si>
  <si>
    <t>2.7MLGS</t>
  </si>
  <si>
    <t>3.7MDSLC</t>
  </si>
  <si>
    <t>3.4MLGS</t>
  </si>
  <si>
    <t>3.1MLBUT</t>
  </si>
  <si>
    <t>2.3MLSLC</t>
  </si>
  <si>
    <t>4.1MLBUT</t>
  </si>
  <si>
    <t>3.3MLBUT</t>
  </si>
  <si>
    <t>2.1MLSLC</t>
  </si>
  <si>
    <t>3.9MLSLC</t>
  </si>
  <si>
    <t>3.5LgTUL</t>
  </si>
  <si>
    <t>3.2MLBUT</t>
  </si>
  <si>
    <t>3.4MDSLC</t>
  </si>
  <si>
    <t>3.0MLBUT</t>
  </si>
  <si>
    <t>2.3MLGS</t>
  </si>
  <si>
    <t>2.6MDSLC</t>
  </si>
  <si>
    <t>2.5MDSLC</t>
  </si>
  <si>
    <t>3.8MLBUT</t>
  </si>
  <si>
    <t>4.0MLBUT</t>
  </si>
  <si>
    <t>4.8MLBUT</t>
  </si>
  <si>
    <t>4.0Z</t>
  </si>
  <si>
    <t>4.7MLGS</t>
  </si>
  <si>
    <t>4.9MLBUT</t>
  </si>
  <si>
    <t>4.4MLBUT</t>
  </si>
  <si>
    <t>3.4MLBUT</t>
  </si>
  <si>
    <t>3.5MLBUT</t>
  </si>
  <si>
    <t>3.5MDSLC</t>
  </si>
  <si>
    <t>3.6MDSLC</t>
  </si>
  <si>
    <t>4.7MLBUT</t>
  </si>
  <si>
    <t>2.6MLGS</t>
  </si>
  <si>
    <t>4.5MLGS</t>
  </si>
  <si>
    <t>4.4MLGS</t>
  </si>
  <si>
    <t>4.2MLGS</t>
  </si>
  <si>
    <t>5.2MLGS</t>
  </si>
  <si>
    <t>4.1MLGS</t>
  </si>
  <si>
    <t>4.8MLGS</t>
  </si>
  <si>
    <t>5.3MLGS</t>
  </si>
  <si>
    <t>5.1MLBUT</t>
  </si>
  <si>
    <t>3.9MLBUT</t>
  </si>
  <si>
    <t>3.7MLBUT</t>
  </si>
  <si>
    <t>5.2MLBUT</t>
  </si>
  <si>
    <t>4.3MLBUT</t>
  </si>
  <si>
    <t>4.6MLGS</t>
  </si>
  <si>
    <t>3.9MDREN</t>
  </si>
  <si>
    <t>4.2MLBUT</t>
  </si>
  <si>
    <t>3.8MDSLC</t>
  </si>
  <si>
    <t>2.8MLBUT</t>
  </si>
  <si>
    <t>3.0MDUSB</t>
  </si>
  <si>
    <t>3.2MDUSB</t>
  </si>
  <si>
    <t>2.9MDUSBR</t>
  </si>
  <si>
    <t>3.0MDUSBR</t>
  </si>
  <si>
    <t>3.6MLREN</t>
  </si>
  <si>
    <t>2.9MLREN</t>
  </si>
  <si>
    <t>3.4MDUSBR</t>
  </si>
  <si>
    <t>3.3MDUSBR</t>
  </si>
  <si>
    <t>3.2MDUSBR</t>
  </si>
  <si>
    <t>3.0MLREN</t>
  </si>
  <si>
    <t>3.5MLREN</t>
  </si>
  <si>
    <t>4.2MLREN</t>
  </si>
  <si>
    <t>2.6MLREN</t>
  </si>
  <si>
    <t>3.4MLREN</t>
  </si>
  <si>
    <t>3.3MLREN</t>
  </si>
  <si>
    <t>2.7MLBUT</t>
  </si>
  <si>
    <t>PDE-W</t>
  </si>
  <si>
    <t>2.0MLGS</t>
  </si>
  <si>
    <t>CATALOG EDITING COMMENT  (W. J. Arabasz)</t>
  </si>
  <si>
    <t>Known tectonic event within MIS polygon in Utah (Arabasz and Pechmann, 2001).</t>
  </si>
  <si>
    <t>NW of Panguitch, Utah.  Not in UUS catalog.</t>
  </si>
  <si>
    <t xml:space="preserve">Not in UUS catalog.  </t>
  </si>
  <si>
    <t>Not in UUS catalog.</t>
  </si>
  <si>
    <t>4.1ML DUG</t>
  </si>
  <si>
    <t>Not in either UUS earthquake or blast catalogs.</t>
  </si>
  <si>
    <r>
      <t>mb ISC (Nsta</t>
    </r>
    <r>
      <rPr>
        <b/>
        <sz val="11"/>
        <color theme="1"/>
        <rFont val="Calibri"/>
        <family val="2"/>
      </rPr>
      <t>≥5)</t>
    </r>
  </si>
  <si>
    <t>ML GS</t>
  </si>
  <si>
    <t>Assign 2.6MDSLC as 2.6Mc UU</t>
  </si>
  <si>
    <t>sigM     ML UU</t>
  </si>
  <si>
    <t>sigM     Mc UU</t>
  </si>
  <si>
    <t>sigM     ML GS</t>
  </si>
  <si>
    <t>sigM     mb ISC</t>
  </si>
  <si>
    <t>Combined Variance</t>
  </si>
  <si>
    <t>Single-station ML UU =4.1 at DUG (p-p amplitudes ~2-5 mm); p-p amplitudes at SLC &lt; 1 mm (UUSS mag. cards)</t>
  </si>
  <si>
    <t>Mag Type</t>
  </si>
  <si>
    <t>Mpred|Xi</t>
  </si>
  <si>
    <t>Mpred|Xvar</t>
  </si>
  <si>
    <t>Date and time changed from 02/21 24:02:51.5 to 02/22 00:02:51.5 to eliminate problematic "24" hour.</t>
  </si>
  <si>
    <r>
      <t xml:space="preserve">No UUS mag. card, and not in ML tabulation of events with Nsta </t>
    </r>
    <r>
      <rPr>
        <sz val="9"/>
        <color theme="1"/>
        <rFont val="Calibri"/>
        <family val="2"/>
      </rPr>
      <t>≥2.</t>
    </r>
  </si>
  <si>
    <t xml:space="preserve">WORKBOOK:  </t>
  </si>
  <si>
    <t xml:space="preserve">CATALOG REGION:  </t>
  </si>
  <si>
    <t xml:space="preserve">     EBR (Extended Border Region):  Area of the UTREXT outside the UTR</t>
  </si>
  <si>
    <t xml:space="preserve">NOTES:  </t>
  </si>
  <si>
    <t xml:space="preserve">WORKSHEETS:  </t>
  </si>
  <si>
    <r>
      <rPr>
        <b/>
        <sz val="11"/>
        <color theme="1"/>
        <rFont val="Calibri"/>
        <family val="2"/>
        <scheme val="minor"/>
      </rPr>
      <t>Explanation of Columns (Fields)</t>
    </r>
    <r>
      <rPr>
        <sz val="11"/>
        <color theme="1"/>
        <rFont val="Calibri"/>
        <family val="2"/>
        <scheme val="minor"/>
      </rPr>
      <t xml:space="preserve"> -- Provides an explanation of the columns (fields) used in each of the worksheets</t>
    </r>
  </si>
  <si>
    <t>[Subcatalog C covers the period from January 1, 1987, through September 30, 2012]</t>
  </si>
  <si>
    <t>March 27, 2014</t>
  </si>
  <si>
    <r>
      <t xml:space="preserve">For Export--BEM_Xvar, Xi </t>
    </r>
    <r>
      <rPr>
        <sz val="11"/>
        <color theme="1"/>
        <rFont val="Calibri"/>
        <family val="2"/>
        <scheme val="minor"/>
      </rPr>
      <t>-- Provides a list of 2647 event lines, chronologically sorted and formatted in the format of the final BEM catalog, for export to the clustered BEM catalog (Electronic Supplement E-1)</t>
    </r>
  </si>
  <si>
    <t>Column</t>
  </si>
  <si>
    <t>Field</t>
  </si>
  <si>
    <r>
      <t xml:space="preserve">Explanation </t>
    </r>
    <r>
      <rPr>
        <sz val="11"/>
        <color theme="1"/>
        <rFont val="Calibri"/>
        <family val="2"/>
        <scheme val="minor"/>
      </rPr>
      <t xml:space="preserve"> </t>
    </r>
  </si>
  <si>
    <t xml:space="preserve"> [Note that Columns P-AH contain the central information for the calculation of the best-estimate moment magnitude, BEM, and its associated uncertainty σ.  Columns A and B are carried along with the event line from predecessor worksheets; Columns C-O are organized to prepare the event line for export in the format of the BEM catalog; and Columns AI-AZ contain information on various size measures in the event line from predecessor worksheets.]</t>
  </si>
  <si>
    <t>A</t>
  </si>
  <si>
    <t>B</t>
  </si>
  <si>
    <t>MAG</t>
  </si>
  <si>
    <t>Magnitude inherited from original source catalog</t>
  </si>
  <si>
    <t>C-O</t>
  </si>
  <si>
    <t>[various]</t>
  </si>
  <si>
    <t>Columns (Fields) identical to those used in the BEM Catalog (Electronic Supplement E-1)</t>
  </si>
  <si>
    <t>P</t>
  </si>
  <si>
    <t xml:space="preserve">Combined variance of sigM values in Columns U, X, AA, AD, and AG, calculated using equation E-11 in Appendix E </t>
  </si>
  <si>
    <t>Q</t>
  </si>
  <si>
    <t>BEM</t>
  </si>
  <si>
    <r>
      <t xml:space="preserve">Best-estimate moment magnitude from a vector </t>
    </r>
    <r>
      <rPr>
        <b/>
        <sz val="11"/>
        <color theme="1"/>
        <rFont val="Calibri"/>
        <family val="2"/>
        <scheme val="minor"/>
      </rPr>
      <t xml:space="preserve">X </t>
    </r>
    <r>
      <rPr>
        <sz val="11"/>
        <color theme="1"/>
        <rFont val="Calibri"/>
        <family val="2"/>
        <scheme val="minor"/>
      </rPr>
      <t xml:space="preserve">of </t>
    </r>
    <r>
      <rPr>
        <i/>
        <sz val="11"/>
        <color theme="1"/>
        <rFont val="Calibri"/>
        <family val="2"/>
        <scheme val="minor"/>
      </rPr>
      <t xml:space="preserve">R </t>
    </r>
    <r>
      <rPr>
        <sz val="11"/>
        <color theme="1"/>
        <rFont val="Calibri"/>
        <family val="2"/>
        <scheme val="minor"/>
      </rPr>
      <t xml:space="preserve">observed size measures,  calculated using equation E-12 in Appendix E --either from a single size measure or from the inverse-variance weighting of two or more </t>
    </r>
    <r>
      <rPr>
        <b/>
        <sz val="11"/>
        <color theme="1"/>
        <rFont val="Calibri"/>
        <family val="2"/>
        <scheme val="minor"/>
      </rPr>
      <t>M</t>
    </r>
    <r>
      <rPr>
        <vertAlign val="subscript"/>
        <sz val="11"/>
        <color theme="1"/>
        <rFont val="Calibri"/>
        <family val="2"/>
        <scheme val="minor"/>
      </rPr>
      <t>pred</t>
    </r>
    <r>
      <rPr>
        <sz val="11"/>
        <color theme="1"/>
        <rFont val="Calibri"/>
        <family val="2"/>
        <scheme val="minor"/>
      </rPr>
      <t xml:space="preserve"> values in Columns V, Y, AB, AE, and AF </t>
    </r>
    <r>
      <rPr>
        <sz val="11"/>
        <color rgb="FFFF0000"/>
        <rFont val="Calibri"/>
        <family val="2"/>
        <scheme val="minor"/>
      </rPr>
      <t xml:space="preserve">(corresponding magnitude values entering into the calculation of BEM are highlighted in yellow) </t>
    </r>
  </si>
  <si>
    <t>R</t>
  </si>
  <si>
    <t>sigM for BEM</t>
  </si>
  <si>
    <r>
      <t xml:space="preserve">Magnitude uncertainty </t>
    </r>
    <r>
      <rPr>
        <i/>
        <sz val="11"/>
        <color theme="1"/>
        <rFont val="Calibri"/>
        <family val="2"/>
        <scheme val="minor"/>
      </rPr>
      <t>σ</t>
    </r>
    <r>
      <rPr>
        <sz val="11"/>
        <color theme="1"/>
        <rFont val="Calibri"/>
        <family val="2"/>
        <scheme val="minor"/>
      </rPr>
      <t xml:space="preserve"> associated with BEM (where inverse-variance weighting is used, sigM equals the square root of the combined variance)</t>
    </r>
  </si>
  <si>
    <t>S</t>
  </si>
  <si>
    <r>
      <t>M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value determined by the University of Utah Seismograph Stations </t>
    </r>
  </si>
  <si>
    <t>T</t>
  </si>
  <si>
    <t>Flag ("W") for UUS catalog lines indicates that the magnitude entry in column S is a local magnitude (ML) based on Wood-Anderson recordings (Column T is a copy of Column AT and was used as a visual check to ensure that entries in Column S were indeed ML UU values)</t>
  </si>
  <si>
    <t>U</t>
  </si>
  <si>
    <t>sigM ML UU</t>
  </si>
  <si>
    <r>
      <t xml:space="preserve">Time-varying magnitude uncertainty </t>
    </r>
    <r>
      <rPr>
        <i/>
        <sz val="11"/>
        <color theme="1"/>
        <rFont val="Calibri"/>
        <family val="2"/>
        <scheme val="minor"/>
      </rPr>
      <t>σ</t>
    </r>
    <r>
      <rPr>
        <sz val="11"/>
        <color theme="1"/>
        <rFont val="Calibri"/>
        <family val="2"/>
        <scheme val="minor"/>
      </rPr>
      <t xml:space="preserve"> associated with ML UU</t>
    </r>
  </si>
  <si>
    <t>V</t>
  </si>
  <si>
    <t>Mpred|ML UU</t>
  </si>
  <si>
    <r>
      <t>M</t>
    </r>
    <r>
      <rPr>
        <vertAlign val="subscript"/>
        <sz val="11"/>
        <color theme="1"/>
        <rFont val="Calibri"/>
        <family val="2"/>
        <scheme val="minor"/>
      </rPr>
      <t>pred</t>
    </r>
    <r>
      <rPr>
        <sz val="11"/>
        <color theme="1"/>
        <rFont val="Calibri"/>
        <family val="2"/>
        <scheme val="minor"/>
      </rPr>
      <t xml:space="preserve"> calculated using appropriate conversion relationship for ML UU (table E-8, Appendix E) </t>
    </r>
  </si>
  <si>
    <t xml:space="preserve">W </t>
  </si>
  <si>
    <r>
      <t>M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value determined by the University of Utah Seismograph Stations </t>
    </r>
  </si>
  <si>
    <t xml:space="preserve">X </t>
  </si>
  <si>
    <t>sigM MC UU</t>
  </si>
  <si>
    <r>
      <t xml:space="preserve">Time-varying magnitude uncertainty </t>
    </r>
    <r>
      <rPr>
        <i/>
        <sz val="11"/>
        <color theme="1"/>
        <rFont val="Calibri"/>
        <family val="2"/>
        <scheme val="minor"/>
      </rPr>
      <t>σ</t>
    </r>
    <r>
      <rPr>
        <sz val="11"/>
        <color theme="1"/>
        <rFont val="Calibri"/>
        <family val="2"/>
        <scheme val="minor"/>
      </rPr>
      <t xml:space="preserve"> associated with Mc UU</t>
    </r>
  </si>
  <si>
    <t xml:space="preserve">Y </t>
  </si>
  <si>
    <t>Mpred|Mc UU</t>
  </si>
  <si>
    <r>
      <t>M</t>
    </r>
    <r>
      <rPr>
        <vertAlign val="subscript"/>
        <sz val="11"/>
        <color theme="1"/>
        <rFont val="Calibri"/>
        <family val="2"/>
        <scheme val="minor"/>
      </rPr>
      <t>pred</t>
    </r>
    <r>
      <rPr>
        <sz val="11"/>
        <color theme="1"/>
        <rFont val="Calibri"/>
        <family val="2"/>
        <scheme val="minor"/>
      </rPr>
      <t xml:space="preserve"> calculated using appropriate conversion relationship for Mc UU (table E-8, Appendix E)  </t>
    </r>
  </si>
  <si>
    <t>Z</t>
  </si>
  <si>
    <r>
      <t>M</t>
    </r>
    <r>
      <rPr>
        <vertAlign val="subscript"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value determined by the USGS</t>
    </r>
  </si>
  <si>
    <t>AA</t>
  </si>
  <si>
    <t>sigM ML GS</t>
  </si>
  <si>
    <r>
      <t xml:space="preserve">Magnitude uncertainty </t>
    </r>
    <r>
      <rPr>
        <i/>
        <sz val="11"/>
        <color theme="1"/>
        <rFont val="Calibri"/>
        <family val="2"/>
        <scheme val="minor"/>
      </rPr>
      <t>σ</t>
    </r>
    <r>
      <rPr>
        <sz val="11"/>
        <color theme="1"/>
        <rFont val="Calibri"/>
        <family val="2"/>
        <scheme val="minor"/>
      </rPr>
      <t xml:space="preserve"> associated with ML GS, dependent on region (UTR or EBR)</t>
    </r>
  </si>
  <si>
    <t>AB</t>
  </si>
  <si>
    <t>Mpred|ML GS</t>
  </si>
  <si>
    <r>
      <t>M</t>
    </r>
    <r>
      <rPr>
        <vertAlign val="subscript"/>
        <sz val="11"/>
        <color theme="1"/>
        <rFont val="Calibri"/>
        <family val="2"/>
        <scheme val="minor"/>
      </rPr>
      <t>pred</t>
    </r>
    <r>
      <rPr>
        <sz val="11"/>
        <color theme="1"/>
        <rFont val="Calibri"/>
        <family val="2"/>
        <scheme val="minor"/>
      </rPr>
      <t xml:space="preserve"> calculated using appropriate conversion relationship for ML GS (table E-8, Appendix E)  </t>
    </r>
  </si>
  <si>
    <t>AC</t>
  </si>
  <si>
    <t>mb PDE (mb GS)</t>
  </si>
  <si>
    <r>
      <t>m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value (aka mb GS) from PDE (Preliminary Determination of Epicenters) and other USGS source catalogs</t>
    </r>
  </si>
  <si>
    <t>AD</t>
  </si>
  <si>
    <t>sigM mb PDE</t>
  </si>
  <si>
    <t>AE</t>
  </si>
  <si>
    <t>Mpred|mb PDE</t>
  </si>
  <si>
    <r>
      <t>M</t>
    </r>
    <r>
      <rPr>
        <vertAlign val="subscript"/>
        <sz val="11"/>
        <color theme="1"/>
        <rFont val="Calibri"/>
        <family val="2"/>
        <scheme val="minor"/>
      </rPr>
      <t>pred</t>
    </r>
    <r>
      <rPr>
        <sz val="11"/>
        <color theme="1"/>
        <rFont val="Calibri"/>
        <family val="2"/>
        <scheme val="minor"/>
      </rPr>
      <t xml:space="preserve"> calculated using appropriate conversion relationship for mb PDE (table E-8, Appendix E)  </t>
    </r>
  </si>
  <si>
    <t>AF</t>
  </si>
  <si>
    <r>
      <t xml:space="preserve">mb ISC (Nsta </t>
    </r>
    <r>
      <rPr>
        <sz val="11"/>
        <color theme="1"/>
        <rFont val="Calibri"/>
        <family val="2"/>
      </rPr>
      <t>≥ 5)</t>
    </r>
  </si>
  <si>
    <r>
      <t>m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value from ISC (International Seismological Centre) catalog based on 5 or more stations</t>
    </r>
  </si>
  <si>
    <t>AG</t>
  </si>
  <si>
    <t>sigM mb ISC</t>
  </si>
  <si>
    <r>
      <t xml:space="preserve">Magnitude uncertainty </t>
    </r>
    <r>
      <rPr>
        <i/>
        <sz val="11"/>
        <color theme="1"/>
        <rFont val="Calibri"/>
        <family val="2"/>
        <scheme val="minor"/>
      </rPr>
      <t>σ</t>
    </r>
    <r>
      <rPr>
        <sz val="11"/>
        <color theme="1"/>
        <rFont val="Calibri"/>
        <family val="2"/>
        <scheme val="minor"/>
      </rPr>
      <t xml:space="preserve"> associated with mb ISC (Nsta ≥ 5)</t>
    </r>
  </si>
  <si>
    <t>AH</t>
  </si>
  <si>
    <t>Mpred|mb ISC</t>
  </si>
  <si>
    <r>
      <t>M</t>
    </r>
    <r>
      <rPr>
        <vertAlign val="subscript"/>
        <sz val="11"/>
        <color theme="1"/>
        <rFont val="Calibri"/>
        <family val="2"/>
        <scheme val="minor"/>
      </rPr>
      <t>pred</t>
    </r>
    <r>
      <rPr>
        <sz val="11"/>
        <color theme="1"/>
        <rFont val="Calibri"/>
        <family val="2"/>
        <scheme val="minor"/>
      </rPr>
      <t xml:space="preserve"> calculated using conversion relationship CR-11 (table E-8, Appendix E)</t>
    </r>
  </si>
  <si>
    <t>AI-AL,     AO-AZ</t>
  </si>
  <si>
    <t xml:space="preserve">AM </t>
  </si>
  <si>
    <t xml:space="preserve">Listing of values of ML GS extracted from Column AI (Mag1) </t>
  </si>
  <si>
    <t>AN</t>
  </si>
  <si>
    <t>Listing of values of mb ISC (Nsta ≥ 5) extracted from ISC catalog</t>
  </si>
  <si>
    <t>AZ</t>
  </si>
  <si>
    <t>CATALOG EDITING COMMENT</t>
  </si>
  <si>
    <t>Columns (Fields) are identical to those used in the BEM Catalog (Electronic Supplement E-1)</t>
  </si>
  <si>
    <t>Original source of the event line inherited from merged subcatalog C (Electronic Supplement E-5)</t>
  </si>
  <si>
    <t>sigM     mb PDE</t>
  </si>
  <si>
    <t>mb  PDE</t>
  </si>
  <si>
    <t>Mpred| Mc UU</t>
  </si>
  <si>
    <t>mb PDE  (mb GS)</t>
  </si>
  <si>
    <t>E-9.  Worksheets for Xvar, Xi (Subcatalog C)</t>
  </si>
  <si>
    <t xml:space="preserve">Long </t>
  </si>
  <si>
    <t xml:space="preserve">Lat </t>
  </si>
  <si>
    <t xml:space="preserve">DATABASE VERSION:  </t>
  </si>
  <si>
    <r>
      <t xml:space="preserve">UTREXT (Extended Utah Region):  36.000 to </t>
    </r>
    <r>
      <rPr>
        <sz val="11"/>
        <color theme="1"/>
        <rFont val="Calibri"/>
        <family val="2"/>
      </rPr>
      <t>43.500 deg N, 108.000 to 115.000 deg W</t>
    </r>
  </si>
  <si>
    <t xml:space="preserve">     UTR (Utah Region): 36.750 to 42.500 deg N, 108.750 to 114.250 deg W</t>
  </si>
  <si>
    <r>
      <t xml:space="preserve">The worksheets in this workbook are literally "work" sheets that were used in the multi-step process of constructing the BEM earthquake catalog.  The worksheets allow examination of calculations of  best-estimate moment magnitudes for earthquakes in subcatalog C  whose "Mag Type" is either Mpred|Xvar (inverse-variance weighting of </t>
    </r>
    <r>
      <rPr>
        <b/>
        <sz val="11"/>
        <color theme="1"/>
        <rFont val="Calibri"/>
        <family val="2"/>
        <scheme val="minor"/>
      </rPr>
      <t>M</t>
    </r>
    <r>
      <rPr>
        <vertAlign val="subscript"/>
        <sz val="11"/>
        <color theme="1"/>
        <rFont val="Calibri"/>
        <family val="2"/>
        <scheme val="minor"/>
      </rPr>
      <t xml:space="preserve">pred </t>
    </r>
    <r>
      <rPr>
        <sz val="11"/>
        <color theme="1"/>
        <rFont val="Calibri"/>
        <family val="2"/>
        <scheme val="minor"/>
      </rPr>
      <t>values from two or more instrumental size measures) or Mpred|Xi (from converting a single instrumental size measure, X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, to </t>
    </r>
    <r>
      <rPr>
        <b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).   </t>
    </r>
  </si>
  <si>
    <r>
      <t>CALCS Sub [Subcatalog] C (UTR)--Xvar, Xi</t>
    </r>
    <r>
      <rPr>
        <b/>
        <vertAlign val="subscript"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-- </t>
    </r>
    <r>
      <rPr>
        <sz val="11"/>
        <color theme="1"/>
        <rFont val="Calibri"/>
        <family val="2"/>
        <scheme val="minor"/>
      </rPr>
      <t>Data and calculations for 1302 earthquakes in subcatalog C (Utah Region) whose best-estimate moment magnitudes are based either on Xvar or Xi</t>
    </r>
  </si>
  <si>
    <r>
      <t>CALCS Sub [Subcatalog] B (EBR)--Xvar, Xi</t>
    </r>
    <r>
      <rPr>
        <b/>
        <vertAlign val="subscript"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-- </t>
    </r>
    <r>
      <rPr>
        <sz val="11"/>
        <color theme="1"/>
        <rFont val="Calibri"/>
        <family val="2"/>
        <scheme val="minor"/>
      </rPr>
      <t>Data and calculations for 1345 earthquakes in subcatalog C (Extended Border Region) whose best-estimate moment magnitudes are based either on Xvar or Xi</t>
    </r>
  </si>
  <si>
    <r>
      <t xml:space="preserve">Generally, inherited from worksheet labeled "Culled Subcatalog C (UTR)," Column AD, Electronic Supplement E-5; </t>
    </r>
    <r>
      <rPr>
        <sz val="11"/>
        <color rgb="FFFF0000"/>
        <rFont val="Calibri"/>
        <family val="2"/>
        <scheme val="minor"/>
      </rPr>
      <t>comments highlighted in green indicate  added information specific to the calculation of the best-estimate moment magnitude in this electronic supplement.</t>
    </r>
  </si>
  <si>
    <t>Event-line fields imported from worksheet labeled "Culled Subcatalog C (UTR)," Columns O-AC, Electronic Supplement E-5</t>
  </si>
  <si>
    <r>
      <t xml:space="preserve">Time-varying magnitude uncertainty σ associated with mb PDE </t>
    </r>
    <r>
      <rPr>
        <sz val="11"/>
        <color rgb="FFFF0000"/>
        <rFont val="Calibri"/>
        <family val="2"/>
        <scheme val="minor"/>
      </rPr>
      <t xml:space="preserve">(see section on </t>
    </r>
    <r>
      <rPr>
        <i/>
        <sz val="11"/>
        <color rgb="FFFF0000"/>
        <rFont val="Calibri"/>
        <family val="2"/>
        <scheme val="minor"/>
      </rPr>
      <t>Errata Relating to Electronic Supplements    E-8 and E-9</t>
    </r>
    <r>
      <rPr>
        <sz val="11"/>
        <color rgb="FFFF0000"/>
        <rFont val="Calibri"/>
        <family val="2"/>
        <scheme val="minor"/>
      </rPr>
      <t xml:space="preserve"> in Appendix E) </t>
    </r>
  </si>
  <si>
    <t xml:space="preserve">Explanation of Columns (Fields) for Worksheets: "Calcs Sub [Subcatalog] C (UTR)--Xvar,Xi" and "Calcs Sub [Subcatalog] C (EBR)--Xvar,Xi"   </t>
  </si>
  <si>
    <t>Explanation of Columns (Fields) for Worksheet: " For Export--BEM_Xvar,Xi"</t>
  </si>
  <si>
    <t xml:space="preserve">SUBREGIONS:  </t>
  </si>
  <si>
    <r>
      <t xml:space="preserve">This Excel workbook contains worksheeets used as building blocks for the BEM earthquake catalog described by Arabasz and others (2016) in Appendix E of the final report of the Working Group on Utah Earthquake Probabilities (WGUEP, 2016).  </t>
    </r>
    <r>
      <rPr>
        <b/>
        <sz val="11"/>
        <color theme="1"/>
        <rFont val="Calibri"/>
        <family val="2"/>
        <scheme val="minor"/>
      </rPr>
      <t xml:space="preserve">References for all citations used are given in that appendix.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</si>
</sst>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4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16" fillId="0" borderId="10" xfId="0" applyFont="1" applyBorder="1" applyAlignment="1">
      <alignment horizontal="center"/>
    </xf>
    <xf numFmtId="0" fontId="14" fillId="0" borderId="0" xfId="0" applyFont="1"/>
    <xf numFmtId="0" fontId="0" fillId="0" borderId="0" xfId="0" applyFill="1" applyAlignment="1">
      <alignment horizontal="right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0" applyNumberFormat="1" applyFill="1" applyAlignment="1">
      <alignment horizontal="right"/>
    </xf>
    <xf numFmtId="0" fontId="16" fillId="0" borderId="10" xfId="0" applyFont="1" applyBorder="1" applyAlignment="1">
      <alignment horizontal="center" wrapText="1"/>
    </xf>
    <xf numFmtId="11" fontId="16" fillId="0" borderId="10" xfId="0" applyNumberFormat="1" applyFont="1" applyBorder="1" applyAlignment="1">
      <alignment horizontal="center" wrapText="1"/>
    </xf>
    <xf numFmtId="0" fontId="16" fillId="0" borderId="10" xfId="0" applyFont="1" applyBorder="1" applyAlignment="1">
      <alignment horizontal="left"/>
    </xf>
    <xf numFmtId="0" fontId="14" fillId="0" borderId="0" xfId="0" applyFont="1" applyAlignment="1">
      <alignment horizontal="left"/>
    </xf>
    <xf numFmtId="165" fontId="16" fillId="0" borderId="10" xfId="0" applyNumberFormat="1" applyFont="1" applyBorder="1" applyAlignment="1">
      <alignment horizontal="right"/>
    </xf>
    <xf numFmtId="2" fontId="0" fillId="0" borderId="0" xfId="0" applyNumberFormat="1" applyAlignment="1">
      <alignment horizontal="right"/>
    </xf>
    <xf numFmtId="2" fontId="0" fillId="0" borderId="0" xfId="0" applyNumberFormat="1" applyFill="1" applyAlignment="1">
      <alignment horizontal="right"/>
    </xf>
    <xf numFmtId="2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2" fontId="14" fillId="0" borderId="0" xfId="0" applyNumberFormat="1" applyFont="1" applyAlignment="1">
      <alignment horizontal="center"/>
    </xf>
    <xf numFmtId="164" fontId="0" fillId="0" borderId="0" xfId="0" applyNumberFormat="1" applyAlignment="1"/>
    <xf numFmtId="164" fontId="0" fillId="0" borderId="0" xfId="0" applyNumberFormat="1" applyFill="1" applyAlignment="1"/>
    <xf numFmtId="0" fontId="18" fillId="0" borderId="0" xfId="0" applyFont="1"/>
    <xf numFmtId="0" fontId="18" fillId="0" borderId="0" xfId="0" applyFont="1" applyFill="1"/>
    <xf numFmtId="165" fontId="0" fillId="0" borderId="0" xfId="0" applyNumberFormat="1" applyFill="1" applyAlignment="1">
      <alignment horizontal="center"/>
    </xf>
    <xf numFmtId="0" fontId="19" fillId="0" borderId="0" xfId="0" applyFont="1" applyFill="1"/>
    <xf numFmtId="0" fontId="0" fillId="34" borderId="0" xfId="0" applyFill="1"/>
    <xf numFmtId="2" fontId="0" fillId="0" borderId="0" xfId="0" applyNumberFormat="1" applyFill="1" applyAlignment="1">
      <alignment horizontal="left"/>
    </xf>
    <xf numFmtId="165" fontId="16" fillId="0" borderId="10" xfId="0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 wrapText="1"/>
    </xf>
    <xf numFmtId="165" fontId="14" fillId="0" borderId="0" xfId="0" applyNumberFormat="1" applyFont="1" applyFill="1" applyAlignment="1">
      <alignment horizontal="center"/>
    </xf>
    <xf numFmtId="165" fontId="16" fillId="0" borderId="10" xfId="0" applyNumberFormat="1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0" fontId="14" fillId="0" borderId="0" xfId="0" applyFont="1" applyFill="1" applyAlignment="1">
      <alignment horizontal="right"/>
    </xf>
    <xf numFmtId="0" fontId="16" fillId="0" borderId="10" xfId="0" applyFont="1" applyFill="1" applyBorder="1" applyAlignment="1">
      <alignment horizontal="center"/>
    </xf>
    <xf numFmtId="0" fontId="14" fillId="0" borderId="0" xfId="0" applyFont="1" applyFill="1"/>
    <xf numFmtId="0" fontId="0" fillId="35" borderId="0" xfId="0" applyFill="1"/>
    <xf numFmtId="2" fontId="16" fillId="0" borderId="12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22" fillId="0" borderId="10" xfId="0" applyNumberFormat="1" applyFont="1" applyFill="1" applyBorder="1" applyAlignment="1">
      <alignment horizontal="center" wrapText="1"/>
    </xf>
    <xf numFmtId="2" fontId="14" fillId="0" borderId="0" xfId="0" applyNumberFormat="1" applyFont="1" applyFill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1" xfId="0" applyFill="1" applyBorder="1"/>
    <xf numFmtId="0" fontId="0" fillId="0" borderId="11" xfId="0" applyFill="1" applyBorder="1" applyAlignment="1">
      <alignment horizontal="right"/>
    </xf>
    <xf numFmtId="2" fontId="0" fillId="33" borderId="11" xfId="0" applyNumberForma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65" fontId="0" fillId="33" borderId="11" xfId="0" applyNumberFormat="1" applyFill="1" applyBorder="1" applyAlignment="1">
      <alignment horizontal="right"/>
    </xf>
    <xf numFmtId="165" fontId="0" fillId="0" borderId="11" xfId="0" applyNumberFormat="1" applyFill="1" applyBorder="1" applyAlignment="1">
      <alignment horizontal="right"/>
    </xf>
    <xf numFmtId="165" fontId="0" fillId="0" borderId="11" xfId="0" applyNumberFormat="1" applyFill="1" applyBorder="1" applyAlignment="1">
      <alignment horizontal="center"/>
    </xf>
    <xf numFmtId="0" fontId="16" fillId="0" borderId="12" xfId="0" applyFont="1" applyFill="1" applyBorder="1" applyAlignment="1">
      <alignment horizontal="center" wrapText="1"/>
    </xf>
    <xf numFmtId="165" fontId="0" fillId="33" borderId="11" xfId="0" applyNumberFormat="1" applyFill="1" applyBorder="1" applyAlignment="1">
      <alignment horizontal="center"/>
    </xf>
    <xf numFmtId="0" fontId="0" fillId="33" borderId="11" xfId="0" applyFill="1" applyBorder="1" applyAlignment="1">
      <alignment horizontal="center"/>
    </xf>
    <xf numFmtId="2" fontId="0" fillId="0" borderId="11" xfId="0" applyNumberFormat="1" applyFill="1" applyBorder="1" applyAlignment="1">
      <alignment horizontal="right"/>
    </xf>
    <xf numFmtId="2" fontId="16" fillId="33" borderId="11" xfId="0" applyNumberFormat="1" applyFont="1" applyFill="1" applyBorder="1" applyAlignment="1">
      <alignment horizontal="right"/>
    </xf>
    <xf numFmtId="0" fontId="14" fillId="33" borderId="11" xfId="0" applyFont="1" applyFill="1" applyBorder="1" applyAlignment="1">
      <alignment horizontal="right"/>
    </xf>
    <xf numFmtId="0" fontId="16" fillId="0" borderId="10" xfId="0" applyFont="1" applyFill="1" applyBorder="1" applyAlignment="1">
      <alignment horizontal="right"/>
    </xf>
    <xf numFmtId="2" fontId="16" fillId="0" borderId="10" xfId="0" applyNumberFormat="1" applyFont="1" applyFill="1" applyBorder="1" applyAlignment="1">
      <alignment horizontal="right"/>
    </xf>
    <xf numFmtId="2" fontId="16" fillId="0" borderId="0" xfId="0" applyNumberFormat="1" applyFont="1" applyFill="1" applyAlignment="1">
      <alignment horizontal="right"/>
    </xf>
    <xf numFmtId="0" fontId="0" fillId="33" borderId="11" xfId="0" applyFill="1" applyBorder="1" applyAlignment="1">
      <alignment horizontal="right"/>
    </xf>
    <xf numFmtId="11" fontId="16" fillId="0" borderId="10" xfId="0" applyNumberFormat="1" applyFont="1" applyFill="1" applyBorder="1" applyAlignment="1">
      <alignment horizontal="center" wrapText="1"/>
    </xf>
    <xf numFmtId="11" fontId="0" fillId="0" borderId="0" xfId="0" applyNumberFormat="1" applyFill="1"/>
    <xf numFmtId="0" fontId="19" fillId="0" borderId="0" xfId="0" applyFont="1" applyFill="1" applyAlignment="1">
      <alignment wrapText="1"/>
    </xf>
    <xf numFmtId="2" fontId="14" fillId="0" borderId="0" xfId="0" applyNumberFormat="1" applyFont="1" applyFill="1" applyAlignment="1">
      <alignment horizontal="right"/>
    </xf>
    <xf numFmtId="0" fontId="14" fillId="0" borderId="0" xfId="0" applyFont="1" applyFill="1" applyAlignment="1">
      <alignment horizontal="left"/>
    </xf>
    <xf numFmtId="164" fontId="14" fillId="0" borderId="0" xfId="0" applyNumberFormat="1" applyFont="1" applyFill="1" applyAlignment="1"/>
    <xf numFmtId="165" fontId="14" fillId="0" borderId="0" xfId="0" applyNumberFormat="1" applyFont="1" applyFill="1" applyAlignment="1">
      <alignment horizontal="right"/>
    </xf>
    <xf numFmtId="2" fontId="22" fillId="0" borderId="12" xfId="0" applyNumberFormat="1" applyFont="1" applyFill="1" applyBorder="1" applyAlignment="1">
      <alignment horizontal="center"/>
    </xf>
    <xf numFmtId="2" fontId="14" fillId="0" borderId="11" xfId="0" applyNumberFormat="1" applyFont="1" applyFill="1" applyBorder="1" applyAlignment="1">
      <alignment horizontal="center"/>
    </xf>
    <xf numFmtId="2" fontId="14" fillId="0" borderId="11" xfId="0" applyNumberFormat="1" applyFont="1" applyFill="1" applyBorder="1" applyAlignment="1">
      <alignment horizontal="right"/>
    </xf>
    <xf numFmtId="165" fontId="14" fillId="0" borderId="11" xfId="0" applyNumberFormat="1" applyFont="1" applyFill="1" applyBorder="1" applyAlignment="1">
      <alignment horizontal="center"/>
    </xf>
    <xf numFmtId="0" fontId="14" fillId="0" borderId="11" xfId="0" applyFont="1" applyFill="1" applyBorder="1"/>
    <xf numFmtId="165" fontId="16" fillId="0" borderId="12" xfId="0" applyNumberFormat="1" applyFont="1" applyFill="1" applyBorder="1" applyAlignment="1">
      <alignment horizontal="center" wrapText="1"/>
    </xf>
    <xf numFmtId="2" fontId="14" fillId="33" borderId="11" xfId="0" applyNumberFormat="1" applyFont="1" applyFill="1" applyBorder="1" applyAlignment="1">
      <alignment horizontal="right"/>
    </xf>
    <xf numFmtId="165" fontId="0" fillId="34" borderId="11" xfId="0" applyNumberForma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164" fontId="0" fillId="0" borderId="0" xfId="0" applyNumberFormat="1" applyBorder="1" applyAlignment="1"/>
    <xf numFmtId="164" fontId="0" fillId="0" borderId="0" xfId="0" applyNumberFormat="1" applyFill="1" applyAlignment="1">
      <alignment horizontal="center"/>
    </xf>
    <xf numFmtId="164" fontId="14" fillId="0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right"/>
    </xf>
    <xf numFmtId="165" fontId="16" fillId="0" borderId="10" xfId="0" applyNumberFormat="1" applyFont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164" fontId="0" fillId="0" borderId="0" xfId="0" applyNumberFormat="1" applyFill="1" applyBorder="1" applyAlignment="1"/>
    <xf numFmtId="164" fontId="14" fillId="0" borderId="0" xfId="0" applyNumberFormat="1" applyFont="1" applyFill="1" applyBorder="1" applyAlignment="1"/>
    <xf numFmtId="2" fontId="0" fillId="0" borderId="11" xfId="0" applyNumberFormat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165" fontId="16" fillId="0" borderId="12" xfId="0" applyNumberFormat="1" applyFont="1" applyFill="1" applyBorder="1" applyAlignment="1">
      <alignment horizontal="center"/>
    </xf>
    <xf numFmtId="2" fontId="16" fillId="0" borderId="12" xfId="0" applyNumberFormat="1" applyFont="1" applyFill="1" applyBorder="1" applyAlignment="1">
      <alignment horizontal="right"/>
    </xf>
    <xf numFmtId="164" fontId="22" fillId="0" borderId="12" xfId="0" applyNumberFormat="1" applyFont="1" applyFill="1" applyBorder="1" applyAlignment="1">
      <alignment horizontal="center" wrapText="1"/>
    </xf>
    <xf numFmtId="164" fontId="14" fillId="0" borderId="11" xfId="0" applyNumberFormat="1" applyFont="1" applyFill="1" applyBorder="1" applyAlignment="1">
      <alignment horizontal="center"/>
    </xf>
    <xf numFmtId="164" fontId="22" fillId="0" borderId="10" xfId="0" applyNumberFormat="1" applyFont="1" applyFill="1" applyBorder="1" applyAlignment="1">
      <alignment horizontal="center" wrapText="1"/>
    </xf>
    <xf numFmtId="164" fontId="0" fillId="0" borderId="0" xfId="0" applyNumberFormat="1" applyFill="1" applyBorder="1" applyAlignment="1">
      <alignment horizontal="center"/>
    </xf>
    <xf numFmtId="0" fontId="0" fillId="33" borderId="0" xfId="0" applyFill="1" applyAlignment="1">
      <alignment horizontal="right"/>
    </xf>
    <xf numFmtId="0" fontId="19" fillId="0" borderId="0" xfId="0" applyFont="1" applyAlignment="1">
      <alignment wrapText="1"/>
    </xf>
    <xf numFmtId="0" fontId="16" fillId="0" borderId="0" xfId="0" applyFont="1"/>
    <xf numFmtId="0" fontId="0" fillId="0" borderId="0" xfId="0" applyAlignment="1"/>
    <xf numFmtId="0" fontId="0" fillId="0" borderId="0" xfId="0" quotePrefix="1"/>
    <xf numFmtId="0" fontId="0" fillId="0" borderId="0" xfId="0" applyAlignment="1">
      <alignment horizontal="right" vertical="top"/>
    </xf>
    <xf numFmtId="0" fontId="0" fillId="0" borderId="0" xfId="0" applyAlignment="1">
      <alignment vertical="top" wrapText="1"/>
    </xf>
    <xf numFmtId="0" fontId="16" fillId="0" borderId="0" xfId="0" applyFont="1" applyAlignment="1">
      <alignment vertical="top" wrapText="1"/>
    </xf>
    <xf numFmtId="0" fontId="16" fillId="0" borderId="10" xfId="0" applyFont="1" applyBorder="1"/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Alignment="1">
      <alignment horizontal="center" wrapText="1"/>
    </xf>
    <xf numFmtId="0" fontId="0" fillId="36" borderId="0" xfId="0" applyFill="1"/>
    <xf numFmtId="2" fontId="16" fillId="0" borderId="12" xfId="0" applyNumberFormat="1" applyFont="1" applyFill="1" applyBorder="1" applyAlignment="1">
      <alignment horizontal="center" wrapText="1"/>
    </xf>
    <xf numFmtId="165" fontId="16" fillId="37" borderId="12" xfId="0" applyNumberFormat="1" applyFont="1" applyFill="1" applyBorder="1" applyAlignment="1">
      <alignment horizontal="center" wrapText="1"/>
    </xf>
    <xf numFmtId="164" fontId="16" fillId="37" borderId="10" xfId="0" applyNumberFormat="1" applyFont="1" applyFill="1" applyBorder="1" applyAlignment="1">
      <alignment horizontal="right"/>
    </xf>
    <xf numFmtId="164" fontId="16" fillId="37" borderId="10" xfId="0" applyNumberFormat="1" applyFont="1" applyFill="1" applyBorder="1" applyAlignment="1">
      <alignment horizontal="center"/>
    </xf>
    <xf numFmtId="0" fontId="16" fillId="37" borderId="10" xfId="0" applyFont="1" applyFill="1" applyBorder="1" applyAlignment="1">
      <alignment horizontal="center"/>
    </xf>
    <xf numFmtId="0" fontId="16" fillId="37" borderId="10" xfId="0" applyFont="1" applyFill="1" applyBorder="1" applyAlignment="1">
      <alignment horizontal="right"/>
    </xf>
    <xf numFmtId="2" fontId="16" fillId="37" borderId="10" xfId="0" applyNumberFormat="1" applyFont="1" applyFill="1" applyBorder="1" applyAlignment="1">
      <alignment horizontal="center"/>
    </xf>
    <xf numFmtId="2" fontId="16" fillId="37" borderId="12" xfId="0" applyNumberFormat="1" applyFont="1" applyFill="1" applyBorder="1" applyAlignment="1">
      <alignment horizontal="center" wrapText="1"/>
    </xf>
    <xf numFmtId="0" fontId="26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4" fillId="0" borderId="0" xfId="0" applyFont="1" applyAlignment="1">
      <alignment vertical="center" wrapText="1"/>
    </xf>
    <xf numFmtId="0" fontId="0" fillId="0" borderId="0" xfId="0" applyFont="1" applyAlignment="1">
      <alignment wrapText="1"/>
    </xf>
    <xf numFmtId="0" fontId="26" fillId="0" borderId="0" xfId="0" applyFont="1" applyAlignment="1">
      <alignment vertical="center"/>
    </xf>
    <xf numFmtId="0" fontId="0" fillId="0" borderId="0" xfId="0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CCFFCC"/>
      <color rgb="FFCCFFFF"/>
      <color rgb="FFCCECFF"/>
      <color rgb="FFFFFF66"/>
      <color rgb="FFFFCC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tabSelected="1" workbookViewId="0">
      <selection activeCell="B9" sqref="B9"/>
    </sheetView>
  </sheetViews>
  <sheetFormatPr defaultColWidth="8.85546875" defaultRowHeight="15" x14ac:dyDescent="0.25"/>
  <cols>
    <col min="1" max="1" width="21.42578125" customWidth="1"/>
    <col min="2" max="2" width="100.140625" customWidth="1"/>
    <col min="3" max="3" width="15" style="2" customWidth="1"/>
    <col min="4" max="4" width="16" style="3" customWidth="1"/>
    <col min="5" max="5" width="59" customWidth="1"/>
  </cols>
  <sheetData>
    <row r="1" spans="1:5" x14ac:dyDescent="0.25">
      <c r="A1" s="1" t="s">
        <v>178</v>
      </c>
      <c r="B1" s="99" t="s">
        <v>262</v>
      </c>
    </row>
    <row r="2" spans="1:5" x14ac:dyDescent="0.25">
      <c r="A2" s="1"/>
      <c r="B2" t="s">
        <v>184</v>
      </c>
    </row>
    <row r="3" spans="1:5" x14ac:dyDescent="0.25">
      <c r="A3" s="1" t="s">
        <v>265</v>
      </c>
      <c r="B3" s="101" t="s">
        <v>185</v>
      </c>
    </row>
    <row r="4" spans="1:5" x14ac:dyDescent="0.25">
      <c r="A4" s="1" t="s">
        <v>179</v>
      </c>
      <c r="B4" t="s">
        <v>266</v>
      </c>
    </row>
    <row r="5" spans="1:5" x14ac:dyDescent="0.25">
      <c r="A5" s="1" t="s">
        <v>276</v>
      </c>
      <c r="B5" t="s">
        <v>267</v>
      </c>
    </row>
    <row r="6" spans="1:5" x14ac:dyDescent="0.25">
      <c r="A6" s="1"/>
      <c r="B6" t="s">
        <v>180</v>
      </c>
      <c r="E6" s="100"/>
    </row>
    <row r="7" spans="1:5" x14ac:dyDescent="0.25">
      <c r="A7" s="1"/>
    </row>
    <row r="8" spans="1:5" ht="52.5" customHeight="1" x14ac:dyDescent="0.25">
      <c r="A8" s="102" t="s">
        <v>181</v>
      </c>
      <c r="B8" s="103" t="s">
        <v>277</v>
      </c>
    </row>
    <row r="9" spans="1:5" ht="81" x14ac:dyDescent="0.25">
      <c r="A9" s="102"/>
      <c r="B9" s="103" t="s">
        <v>268</v>
      </c>
    </row>
    <row r="11" spans="1:5" ht="32.25" customHeight="1" x14ac:dyDescent="0.25">
      <c r="A11" s="102" t="s">
        <v>182</v>
      </c>
      <c r="B11" s="103" t="s">
        <v>183</v>
      </c>
    </row>
    <row r="12" spans="1:5" ht="36" customHeight="1" x14ac:dyDescent="0.25">
      <c r="B12" s="104" t="s">
        <v>269</v>
      </c>
    </row>
    <row r="13" spans="1:5" ht="33" x14ac:dyDescent="0.25">
      <c r="B13" s="104" t="s">
        <v>270</v>
      </c>
    </row>
    <row r="14" spans="1:5" ht="33" customHeight="1" x14ac:dyDescent="0.25">
      <c r="B14" s="104" t="s">
        <v>186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pane ySplit="1" topLeftCell="A2" activePane="bottomLeft" state="frozen"/>
      <selection pane="bottomLeft" activeCell="K16" sqref="K16:K17"/>
    </sheetView>
  </sheetViews>
  <sheetFormatPr defaultColWidth="8.85546875" defaultRowHeight="15" x14ac:dyDescent="0.25"/>
  <cols>
    <col min="1" max="1" width="8.140625" customWidth="1"/>
    <col min="2" max="2" width="27.42578125" customWidth="1"/>
    <col min="3" max="3" width="92.7109375" customWidth="1"/>
  </cols>
  <sheetData>
    <row r="1" spans="1:5" ht="15.75" thickBot="1" x14ac:dyDescent="0.3">
      <c r="A1" s="7" t="s">
        <v>187</v>
      </c>
      <c r="B1" s="13" t="s">
        <v>188</v>
      </c>
      <c r="C1" s="105" t="s">
        <v>189</v>
      </c>
      <c r="D1" s="2"/>
      <c r="E1" s="3"/>
    </row>
    <row r="2" spans="1:5" ht="33" customHeight="1" x14ac:dyDescent="0.25">
      <c r="A2" s="118" t="s">
        <v>274</v>
      </c>
      <c r="B2" s="119"/>
      <c r="C2" s="119"/>
    </row>
    <row r="3" spans="1:5" ht="60.75" customHeight="1" x14ac:dyDescent="0.25">
      <c r="A3" s="120" t="s">
        <v>190</v>
      </c>
      <c r="B3" s="121"/>
      <c r="C3" s="121"/>
    </row>
    <row r="4" spans="1:5" x14ac:dyDescent="0.25">
      <c r="A4" s="2" t="s">
        <v>191</v>
      </c>
      <c r="B4" t="s">
        <v>10</v>
      </c>
      <c r="C4" t="s">
        <v>257</v>
      </c>
    </row>
    <row r="5" spans="1:5" x14ac:dyDescent="0.25">
      <c r="A5" s="106" t="s">
        <v>192</v>
      </c>
      <c r="B5" s="107" t="s">
        <v>193</v>
      </c>
      <c r="C5" s="103" t="s">
        <v>194</v>
      </c>
    </row>
    <row r="6" spans="1:5" x14ac:dyDescent="0.25">
      <c r="A6" s="2" t="s">
        <v>195</v>
      </c>
      <c r="B6" t="s">
        <v>196</v>
      </c>
      <c r="C6" t="s">
        <v>197</v>
      </c>
    </row>
    <row r="7" spans="1:5" ht="30" x14ac:dyDescent="0.25">
      <c r="A7" s="106" t="s">
        <v>198</v>
      </c>
      <c r="B7" s="107" t="s">
        <v>171</v>
      </c>
      <c r="C7" s="103" t="s">
        <v>199</v>
      </c>
    </row>
    <row r="8" spans="1:5" ht="66.75" customHeight="1" x14ac:dyDescent="0.25">
      <c r="A8" s="106" t="s">
        <v>200</v>
      </c>
      <c r="B8" s="107" t="s">
        <v>201</v>
      </c>
      <c r="C8" s="103" t="s">
        <v>202</v>
      </c>
    </row>
    <row r="9" spans="1:5" ht="30" x14ac:dyDescent="0.25">
      <c r="A9" s="106" t="s">
        <v>203</v>
      </c>
      <c r="B9" s="107" t="s">
        <v>204</v>
      </c>
      <c r="C9" s="103" t="s">
        <v>205</v>
      </c>
    </row>
    <row r="10" spans="1:5" ht="18" x14ac:dyDescent="0.25">
      <c r="A10" s="2" t="s">
        <v>206</v>
      </c>
      <c r="B10" t="s">
        <v>40</v>
      </c>
      <c r="C10" s="103" t="s">
        <v>207</v>
      </c>
    </row>
    <row r="11" spans="1:5" ht="45" x14ac:dyDescent="0.25">
      <c r="A11" s="106" t="s">
        <v>208</v>
      </c>
      <c r="B11" s="107" t="s">
        <v>17</v>
      </c>
      <c r="C11" s="103" t="s">
        <v>209</v>
      </c>
    </row>
    <row r="12" spans="1:5" x14ac:dyDescent="0.25">
      <c r="A12" s="2" t="s">
        <v>210</v>
      </c>
      <c r="B12" t="s">
        <v>211</v>
      </c>
      <c r="C12" s="103" t="s">
        <v>212</v>
      </c>
    </row>
    <row r="13" spans="1:5" ht="18" x14ac:dyDescent="0.35">
      <c r="A13" s="2" t="s">
        <v>213</v>
      </c>
      <c r="B13" t="s">
        <v>214</v>
      </c>
      <c r="C13" s="99" t="s">
        <v>215</v>
      </c>
    </row>
    <row r="14" spans="1:5" ht="18" x14ac:dyDescent="0.25">
      <c r="A14" s="2" t="s">
        <v>216</v>
      </c>
      <c r="B14" t="s">
        <v>39</v>
      </c>
      <c r="C14" s="103" t="s">
        <v>217</v>
      </c>
    </row>
    <row r="15" spans="1:5" x14ac:dyDescent="0.25">
      <c r="A15" s="2" t="s">
        <v>218</v>
      </c>
      <c r="B15" t="s">
        <v>219</v>
      </c>
      <c r="C15" s="103" t="s">
        <v>220</v>
      </c>
    </row>
    <row r="16" spans="1:5" ht="18" x14ac:dyDescent="0.35">
      <c r="A16" s="2" t="s">
        <v>221</v>
      </c>
      <c r="B16" t="s">
        <v>222</v>
      </c>
      <c r="C16" s="99" t="s">
        <v>223</v>
      </c>
    </row>
    <row r="17" spans="1:3" ht="18" x14ac:dyDescent="0.25">
      <c r="A17" s="2" t="s">
        <v>224</v>
      </c>
      <c r="B17" t="s">
        <v>165</v>
      </c>
      <c r="C17" s="103" t="s">
        <v>225</v>
      </c>
    </row>
    <row r="18" spans="1:3" x14ac:dyDescent="0.25">
      <c r="A18" s="2" t="s">
        <v>226</v>
      </c>
      <c r="B18" t="s">
        <v>227</v>
      </c>
      <c r="C18" s="103" t="s">
        <v>228</v>
      </c>
    </row>
    <row r="19" spans="1:3" ht="18" x14ac:dyDescent="0.35">
      <c r="A19" s="2" t="s">
        <v>229</v>
      </c>
      <c r="B19" t="s">
        <v>230</v>
      </c>
      <c r="C19" s="99" t="s">
        <v>231</v>
      </c>
    </row>
    <row r="20" spans="1:3" ht="33" x14ac:dyDescent="0.25">
      <c r="A20" s="106" t="s">
        <v>232</v>
      </c>
      <c r="B20" s="107" t="s">
        <v>233</v>
      </c>
      <c r="C20" s="103" t="s">
        <v>234</v>
      </c>
    </row>
    <row r="21" spans="1:3" ht="30" x14ac:dyDescent="0.25">
      <c r="A21" s="106" t="s">
        <v>235</v>
      </c>
      <c r="B21" s="107" t="s">
        <v>236</v>
      </c>
      <c r="C21" s="103" t="s">
        <v>273</v>
      </c>
    </row>
    <row r="22" spans="1:3" ht="18" x14ac:dyDescent="0.35">
      <c r="A22" s="2" t="s">
        <v>237</v>
      </c>
      <c r="B22" t="s">
        <v>238</v>
      </c>
      <c r="C22" s="99" t="s">
        <v>239</v>
      </c>
    </row>
    <row r="23" spans="1:3" ht="18" x14ac:dyDescent="0.25">
      <c r="A23" s="106" t="s">
        <v>240</v>
      </c>
      <c r="B23" s="107" t="s">
        <v>241</v>
      </c>
      <c r="C23" s="103" t="s">
        <v>242</v>
      </c>
    </row>
    <row r="24" spans="1:3" x14ac:dyDescent="0.25">
      <c r="A24" s="2" t="s">
        <v>243</v>
      </c>
      <c r="B24" t="s">
        <v>244</v>
      </c>
      <c r="C24" s="103" t="s">
        <v>245</v>
      </c>
    </row>
    <row r="25" spans="1:3" ht="18" x14ac:dyDescent="0.35">
      <c r="A25" s="2" t="s">
        <v>246</v>
      </c>
      <c r="B25" t="s">
        <v>247</v>
      </c>
      <c r="C25" s="99" t="s">
        <v>248</v>
      </c>
    </row>
    <row r="26" spans="1:3" ht="30" x14ac:dyDescent="0.25">
      <c r="A26" s="108" t="s">
        <v>249</v>
      </c>
      <c r="B26" s="107" t="s">
        <v>196</v>
      </c>
      <c r="C26" s="103" t="s">
        <v>272</v>
      </c>
    </row>
    <row r="27" spans="1:3" x14ac:dyDescent="0.25">
      <c r="A27" s="108" t="s">
        <v>250</v>
      </c>
      <c r="B27" s="107" t="s">
        <v>165</v>
      </c>
      <c r="C27" s="103" t="s">
        <v>251</v>
      </c>
    </row>
    <row r="28" spans="1:3" x14ac:dyDescent="0.25">
      <c r="A28" s="108" t="s">
        <v>252</v>
      </c>
      <c r="B28" s="107" t="s">
        <v>241</v>
      </c>
      <c r="C28" s="103" t="s">
        <v>253</v>
      </c>
    </row>
    <row r="29" spans="1:3" ht="45" x14ac:dyDescent="0.25">
      <c r="A29" s="106" t="s">
        <v>254</v>
      </c>
      <c r="B29" s="107" t="s">
        <v>255</v>
      </c>
      <c r="C29" s="103" t="s">
        <v>271</v>
      </c>
    </row>
    <row r="31" spans="1:3" ht="24" customHeight="1" x14ac:dyDescent="0.25">
      <c r="A31" s="122" t="s">
        <v>275</v>
      </c>
      <c r="B31" s="123"/>
      <c r="C31" s="123"/>
    </row>
    <row r="32" spans="1:3" x14ac:dyDescent="0.25">
      <c r="A32" t="s">
        <v>256</v>
      </c>
    </row>
  </sheetData>
  <mergeCells count="3">
    <mergeCell ref="A2:C2"/>
    <mergeCell ref="A3:C3"/>
    <mergeCell ref="A31:C3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05"/>
  <sheetViews>
    <sheetView workbookViewId="0">
      <pane ySplit="1" topLeftCell="A2" activePane="bottomLeft" state="frozen"/>
      <selection activeCell="F1" sqref="F1"/>
      <selection pane="bottomLeft" activeCell="U12" sqref="U12"/>
    </sheetView>
  </sheetViews>
  <sheetFormatPr defaultColWidth="8.85546875" defaultRowHeight="15" x14ac:dyDescent="0.25"/>
  <cols>
    <col min="1" max="1" width="8.85546875" style="3"/>
    <col min="2" max="2" width="8.85546875" style="2"/>
    <col min="3" max="3" width="8.85546875" style="20"/>
    <col min="4" max="4" width="12.42578125" style="21" customWidth="1"/>
    <col min="5" max="5" width="13.28515625" style="21" customWidth="1"/>
    <col min="6" max="6" width="9" style="43" customWidth="1"/>
    <col min="7" max="7" width="8.85546875" style="43"/>
    <col min="8" max="8" width="7.85546875" style="43" customWidth="1"/>
    <col min="9" max="9" width="8.85546875" style="5"/>
    <col min="10" max="10" width="8.85546875" style="6" customWidth="1"/>
    <col min="11" max="11" width="8.85546875" style="43"/>
    <col min="12" max="12" width="8.42578125" style="43" customWidth="1"/>
    <col min="13" max="13" width="9.85546875" style="83" customWidth="1"/>
    <col min="14" max="14" width="9.7109375" style="21" customWidth="1"/>
    <col min="15" max="15" width="13.28515625" style="43" customWidth="1"/>
    <col min="16" max="16" width="10.85546875" style="81" customWidth="1"/>
    <col min="17" max="17" width="8.85546875" style="21"/>
    <col min="18" max="18" width="12.140625" style="82" customWidth="1"/>
    <col min="19" max="19" width="8.85546875" style="4"/>
    <col min="20" max="20" width="11.7109375" style="21" customWidth="1"/>
    <col min="21" max="21" width="10.42578125" style="82" customWidth="1"/>
    <col min="22" max="22" width="14.85546875" style="27" customWidth="1"/>
    <col min="23" max="23" width="8.85546875" style="21"/>
    <col min="24" max="24" width="9.7109375" style="82" customWidth="1"/>
    <col min="25" max="25" width="14.85546875" style="24" customWidth="1"/>
    <col min="26" max="26" width="8.85546875" style="24"/>
    <col min="27" max="27" width="8.85546875" style="83"/>
    <col min="28" max="28" width="14" style="9" customWidth="1"/>
    <col min="29" max="29" width="8.85546875" style="9"/>
    <col min="30" max="30" width="8.85546875" style="83"/>
    <col min="31" max="31" width="14.7109375" style="9" customWidth="1"/>
    <col min="32" max="32" width="8.85546875" style="9"/>
    <col min="33" max="33" width="8.85546875" style="83"/>
    <col min="34" max="34" width="15.28515625" style="21" customWidth="1"/>
    <col min="35" max="35" width="10.42578125" style="5" customWidth="1"/>
    <col min="36" max="36" width="14" style="6" customWidth="1"/>
    <col min="37" max="37" width="8.85546875" style="4"/>
    <col min="38" max="38" width="11.140625" style="4" customWidth="1"/>
    <col min="39" max="39" width="11.42578125" style="4" customWidth="1"/>
    <col min="40" max="40" width="8.85546875" style="4"/>
    <col min="41" max="41" width="7.85546875" style="4" customWidth="1"/>
    <col min="42" max="42" width="10.85546875" style="4" customWidth="1"/>
    <col min="46" max="46" width="10.42578125" customWidth="1"/>
    <col min="51" max="51" width="11.28515625" customWidth="1"/>
    <col min="52" max="52" width="61.42578125" customWidth="1"/>
  </cols>
  <sheetData>
    <row r="1" spans="1:59" ht="53.25" customHeight="1" thickBot="1" x14ac:dyDescent="0.3">
      <c r="A1" s="15" t="s">
        <v>10</v>
      </c>
      <c r="B1" s="84" t="s">
        <v>11</v>
      </c>
      <c r="C1" s="111" t="s">
        <v>201</v>
      </c>
      <c r="D1" s="112" t="s">
        <v>263</v>
      </c>
      <c r="E1" s="113" t="s">
        <v>264</v>
      </c>
      <c r="F1" s="114" t="s">
        <v>27</v>
      </c>
      <c r="G1" s="114" t="s">
        <v>13</v>
      </c>
      <c r="H1" s="115" t="s">
        <v>28</v>
      </c>
      <c r="I1" s="115" t="s">
        <v>29</v>
      </c>
      <c r="J1" s="115" t="s">
        <v>30</v>
      </c>
      <c r="K1" s="115" t="s">
        <v>31</v>
      </c>
      <c r="L1" s="115" t="s">
        <v>32</v>
      </c>
      <c r="M1" s="113" t="s">
        <v>14</v>
      </c>
      <c r="N1" s="116" t="s">
        <v>15</v>
      </c>
      <c r="O1" s="116" t="s">
        <v>173</v>
      </c>
      <c r="P1" s="93" t="s">
        <v>171</v>
      </c>
      <c r="Q1" s="71" t="s">
        <v>201</v>
      </c>
      <c r="R1" s="95" t="s">
        <v>204</v>
      </c>
      <c r="S1" s="85" t="s">
        <v>40</v>
      </c>
      <c r="T1" s="32" t="s">
        <v>17</v>
      </c>
      <c r="U1" s="95" t="s">
        <v>167</v>
      </c>
      <c r="V1" s="42" t="s">
        <v>214</v>
      </c>
      <c r="W1" s="92" t="s">
        <v>39</v>
      </c>
      <c r="X1" s="95" t="s">
        <v>168</v>
      </c>
      <c r="Y1" s="42" t="s">
        <v>222</v>
      </c>
      <c r="Z1" s="91" t="s">
        <v>165</v>
      </c>
      <c r="AA1" s="95" t="s">
        <v>169</v>
      </c>
      <c r="AB1" s="42" t="s">
        <v>230</v>
      </c>
      <c r="AC1" s="110" t="s">
        <v>261</v>
      </c>
      <c r="AD1" s="95" t="s">
        <v>258</v>
      </c>
      <c r="AE1" s="42" t="s">
        <v>238</v>
      </c>
      <c r="AF1" s="76" t="s">
        <v>164</v>
      </c>
      <c r="AG1" s="95" t="s">
        <v>170</v>
      </c>
      <c r="AH1" s="42" t="s">
        <v>247</v>
      </c>
      <c r="AI1" s="85" t="s">
        <v>33</v>
      </c>
      <c r="AJ1" s="32" t="s">
        <v>34</v>
      </c>
      <c r="AK1" s="32" t="s">
        <v>35</v>
      </c>
      <c r="AL1" s="37" t="s">
        <v>36</v>
      </c>
      <c r="AM1" s="31" t="s">
        <v>165</v>
      </c>
      <c r="AN1" s="34" t="s">
        <v>164</v>
      </c>
      <c r="AO1" s="60" t="s">
        <v>16</v>
      </c>
      <c r="AP1" s="32" t="s">
        <v>37</v>
      </c>
      <c r="AQ1" s="32" t="s">
        <v>38</v>
      </c>
      <c r="AR1" s="61" t="s">
        <v>39</v>
      </c>
      <c r="AS1" s="37" t="s">
        <v>40</v>
      </c>
      <c r="AT1" s="32" t="s">
        <v>17</v>
      </c>
      <c r="AU1" s="32" t="s">
        <v>18</v>
      </c>
      <c r="AV1" s="32" t="s">
        <v>19</v>
      </c>
      <c r="AW1" s="64" t="s">
        <v>41</v>
      </c>
      <c r="AX1" s="32" t="s">
        <v>20</v>
      </c>
      <c r="AY1" s="37" t="s">
        <v>21</v>
      </c>
      <c r="AZ1" s="32" t="s">
        <v>157</v>
      </c>
    </row>
    <row r="2" spans="1:59" ht="14.25" customHeight="1" x14ac:dyDescent="0.25">
      <c r="A2" s="3" t="s">
        <v>2</v>
      </c>
      <c r="B2" s="20">
        <v>3.26</v>
      </c>
      <c r="C2" s="88">
        <f t="shared" ref="C2:C65" si="0">Q2</f>
        <v>3.2555399999999999</v>
      </c>
      <c r="D2" s="86">
        <v>-111.649</v>
      </c>
      <c r="E2" s="24">
        <v>39.029000000000003</v>
      </c>
      <c r="F2" s="9">
        <v>13</v>
      </c>
      <c r="G2" s="9">
        <v>1987</v>
      </c>
      <c r="H2" s="9">
        <v>1</v>
      </c>
      <c r="I2" s="9">
        <v>16</v>
      </c>
      <c r="J2" s="9">
        <v>23</v>
      </c>
      <c r="K2" s="9">
        <v>27</v>
      </c>
      <c r="L2" s="12">
        <v>58.2</v>
      </c>
      <c r="M2" s="81">
        <f t="shared" ref="M2:M65" si="1">R2</f>
        <v>0.22500000000000001</v>
      </c>
      <c r="N2" s="21">
        <v>0.01</v>
      </c>
      <c r="O2" s="6" t="s">
        <v>174</v>
      </c>
      <c r="P2" s="94"/>
      <c r="Q2" s="72">
        <f t="shared" ref="Q2:Q10" si="2">Y2</f>
        <v>3.2555399999999999</v>
      </c>
      <c r="R2" s="82">
        <f t="shared" ref="R2:R10" si="3">X2</f>
        <v>0.22500000000000001</v>
      </c>
      <c r="S2" s="45"/>
      <c r="T2" s="6"/>
      <c r="V2" s="43"/>
      <c r="W2" s="49">
        <v>3.26</v>
      </c>
      <c r="X2" s="82">
        <v>0.22500000000000001</v>
      </c>
      <c r="Y2" s="43">
        <f t="shared" ref="Y2:Y33" si="4">0.929*W2+0.227</f>
        <v>3.2555399999999999</v>
      </c>
      <c r="Z2" s="53"/>
      <c r="AA2" s="82"/>
      <c r="AB2" s="43"/>
      <c r="AC2" s="47"/>
      <c r="AD2" s="82"/>
      <c r="AE2" s="43"/>
      <c r="AF2" s="53"/>
      <c r="AG2" s="82"/>
      <c r="AH2" s="43"/>
      <c r="AI2" s="47"/>
      <c r="AJ2" s="4"/>
      <c r="AM2" s="27"/>
      <c r="AN2" s="27"/>
      <c r="AQ2" s="4"/>
      <c r="AR2" s="19">
        <v>3.26</v>
      </c>
      <c r="AS2" s="5"/>
      <c r="AT2" s="6"/>
      <c r="AU2" s="4"/>
      <c r="AV2" s="4"/>
      <c r="AW2" s="4"/>
      <c r="AX2" s="4"/>
      <c r="AY2" s="4"/>
      <c r="AZ2" s="4"/>
    </row>
    <row r="3" spans="1:59" s="4" customFormat="1" x14ac:dyDescent="0.25">
      <c r="A3" s="3" t="s">
        <v>2</v>
      </c>
      <c r="B3" s="20">
        <v>2.79</v>
      </c>
      <c r="C3" s="88">
        <f t="shared" si="0"/>
        <v>2.8189100000000002</v>
      </c>
      <c r="D3" s="86">
        <v>-112.64100000000001</v>
      </c>
      <c r="E3" s="24">
        <v>38.11</v>
      </c>
      <c r="F3" s="9">
        <v>1</v>
      </c>
      <c r="G3" s="9">
        <v>1987</v>
      </c>
      <c r="H3" s="9">
        <v>1</v>
      </c>
      <c r="I3" s="9">
        <v>17</v>
      </c>
      <c r="J3" s="9">
        <v>15</v>
      </c>
      <c r="K3" s="9">
        <v>4</v>
      </c>
      <c r="L3" s="12">
        <v>36.1</v>
      </c>
      <c r="M3" s="81">
        <f t="shared" si="1"/>
        <v>0.22500000000000001</v>
      </c>
      <c r="N3" s="21">
        <v>0.01</v>
      </c>
      <c r="O3" s="6" t="s">
        <v>174</v>
      </c>
      <c r="P3" s="94"/>
      <c r="Q3" s="72">
        <f t="shared" si="2"/>
        <v>2.8189100000000002</v>
      </c>
      <c r="R3" s="82">
        <f t="shared" si="3"/>
        <v>0.22500000000000001</v>
      </c>
      <c r="S3" s="45"/>
      <c r="T3" s="6"/>
      <c r="U3" s="82"/>
      <c r="V3" s="43"/>
      <c r="W3" s="49">
        <v>2.79</v>
      </c>
      <c r="X3" s="82">
        <v>0.22500000000000001</v>
      </c>
      <c r="Y3" s="43">
        <f t="shared" si="4"/>
        <v>2.8189100000000002</v>
      </c>
      <c r="Z3" s="53"/>
      <c r="AA3" s="82"/>
      <c r="AB3" s="43"/>
      <c r="AC3" s="47"/>
      <c r="AD3" s="82"/>
      <c r="AE3" s="43"/>
      <c r="AF3" s="53"/>
      <c r="AG3" s="82"/>
      <c r="AH3" s="43"/>
      <c r="AI3" s="47"/>
      <c r="AM3" s="27"/>
      <c r="AN3" s="27"/>
      <c r="AR3" s="19">
        <v>2.79</v>
      </c>
      <c r="AS3" s="5"/>
      <c r="AT3" s="6"/>
      <c r="BA3"/>
      <c r="BB3"/>
      <c r="BC3"/>
      <c r="BD3"/>
      <c r="BE3"/>
      <c r="BF3"/>
    </row>
    <row r="4" spans="1:59" x14ac:dyDescent="0.25">
      <c r="A4" s="3" t="s">
        <v>2</v>
      </c>
      <c r="B4" s="20">
        <v>2.76</v>
      </c>
      <c r="C4" s="88">
        <f t="shared" si="0"/>
        <v>2.7910399999999997</v>
      </c>
      <c r="D4" s="86">
        <v>-112.334</v>
      </c>
      <c r="E4" s="24">
        <v>41.825000000000003</v>
      </c>
      <c r="F4" s="9">
        <v>3</v>
      </c>
      <c r="G4" s="9">
        <v>1987</v>
      </c>
      <c r="H4" s="9">
        <v>2</v>
      </c>
      <c r="I4" s="9">
        <v>4</v>
      </c>
      <c r="J4" s="9">
        <v>16</v>
      </c>
      <c r="K4" s="9">
        <v>7</v>
      </c>
      <c r="L4" s="12">
        <v>56.5</v>
      </c>
      <c r="M4" s="81">
        <f t="shared" si="1"/>
        <v>0.22500000000000001</v>
      </c>
      <c r="N4" s="21">
        <v>0.01</v>
      </c>
      <c r="O4" s="6" t="s">
        <v>174</v>
      </c>
      <c r="P4" s="94"/>
      <c r="Q4" s="72">
        <f t="shared" si="2"/>
        <v>2.7910399999999997</v>
      </c>
      <c r="R4" s="82">
        <f t="shared" si="3"/>
        <v>0.22500000000000001</v>
      </c>
      <c r="S4" s="45"/>
      <c r="T4" s="6"/>
      <c r="V4" s="43"/>
      <c r="W4" s="49">
        <v>2.76</v>
      </c>
      <c r="X4" s="82">
        <v>0.22500000000000001</v>
      </c>
      <c r="Y4" s="43">
        <f t="shared" si="4"/>
        <v>2.7910399999999997</v>
      </c>
      <c r="Z4" s="53"/>
      <c r="AA4" s="82"/>
      <c r="AB4" s="43"/>
      <c r="AC4" s="47"/>
      <c r="AD4" s="82"/>
      <c r="AE4" s="43"/>
      <c r="AF4" s="53"/>
      <c r="AG4" s="82"/>
      <c r="AH4" s="43"/>
      <c r="AI4" s="47"/>
      <c r="AJ4" s="4"/>
      <c r="AM4" s="27"/>
      <c r="AN4" s="27"/>
      <c r="AQ4" s="4"/>
      <c r="AR4" s="19">
        <v>2.76</v>
      </c>
      <c r="AS4" s="5"/>
      <c r="AT4" s="6"/>
      <c r="AU4" s="4"/>
      <c r="AV4" s="4"/>
      <c r="AW4" s="4"/>
      <c r="AX4" s="4"/>
      <c r="AY4" s="4"/>
      <c r="AZ4" s="4"/>
    </row>
    <row r="5" spans="1:59" x14ac:dyDescent="0.25">
      <c r="A5" s="3" t="s">
        <v>2</v>
      </c>
      <c r="B5" s="20">
        <v>2.7</v>
      </c>
      <c r="C5" s="88">
        <f t="shared" si="0"/>
        <v>2.7353000000000001</v>
      </c>
      <c r="D5" s="86">
        <v>-112.325</v>
      </c>
      <c r="E5" s="24">
        <v>38.226999999999997</v>
      </c>
      <c r="F5" s="9">
        <v>2</v>
      </c>
      <c r="G5" s="9">
        <v>1987</v>
      </c>
      <c r="H5" s="9">
        <v>2</v>
      </c>
      <c r="I5" s="9">
        <v>7</v>
      </c>
      <c r="J5" s="9">
        <v>17</v>
      </c>
      <c r="K5" s="9">
        <v>29</v>
      </c>
      <c r="L5" s="12">
        <v>40.200000000000003</v>
      </c>
      <c r="M5" s="81">
        <f t="shared" si="1"/>
        <v>0.22500000000000001</v>
      </c>
      <c r="N5" s="21">
        <v>0.01</v>
      </c>
      <c r="O5" s="6" t="s">
        <v>174</v>
      </c>
      <c r="P5" s="94"/>
      <c r="Q5" s="72">
        <f t="shared" si="2"/>
        <v>2.7353000000000001</v>
      </c>
      <c r="R5" s="82">
        <f t="shared" si="3"/>
        <v>0.22500000000000001</v>
      </c>
      <c r="S5" s="45"/>
      <c r="T5" s="6"/>
      <c r="V5" s="43"/>
      <c r="W5" s="49">
        <v>2.7</v>
      </c>
      <c r="X5" s="82">
        <v>0.22500000000000001</v>
      </c>
      <c r="Y5" s="43">
        <f t="shared" si="4"/>
        <v>2.7353000000000001</v>
      </c>
      <c r="Z5" s="53"/>
      <c r="AA5" s="82"/>
      <c r="AB5" s="43"/>
      <c r="AC5" s="47"/>
      <c r="AD5" s="82"/>
      <c r="AE5" s="43"/>
      <c r="AF5" s="53"/>
      <c r="AG5" s="82"/>
      <c r="AH5" s="43"/>
      <c r="AI5" s="47"/>
      <c r="AJ5" s="4"/>
      <c r="AM5" s="27"/>
      <c r="AN5" s="27"/>
      <c r="AQ5" s="4"/>
      <c r="AR5" s="19">
        <v>2.7</v>
      </c>
      <c r="AS5" s="5"/>
      <c r="AT5" s="6"/>
      <c r="AU5" s="4"/>
      <c r="AV5" s="4"/>
      <c r="AW5" s="4"/>
      <c r="AX5" s="4"/>
      <c r="AY5" s="4"/>
      <c r="AZ5" s="4"/>
    </row>
    <row r="6" spans="1:59" x14ac:dyDescent="0.25">
      <c r="A6" s="3" t="s">
        <v>2</v>
      </c>
      <c r="B6" s="20">
        <v>2.46</v>
      </c>
      <c r="C6" s="88">
        <f t="shared" si="0"/>
        <v>2.51234</v>
      </c>
      <c r="D6" s="86">
        <v>-112.276</v>
      </c>
      <c r="E6" s="24">
        <v>41.497</v>
      </c>
      <c r="F6" s="9">
        <v>18</v>
      </c>
      <c r="G6" s="9">
        <v>1987</v>
      </c>
      <c r="H6" s="9">
        <v>2</v>
      </c>
      <c r="I6" s="9">
        <v>10</v>
      </c>
      <c r="J6" s="9">
        <v>8</v>
      </c>
      <c r="K6" s="9">
        <v>39</v>
      </c>
      <c r="L6" s="12">
        <v>35.799999999999997</v>
      </c>
      <c r="M6" s="81">
        <f t="shared" si="1"/>
        <v>0.22500000000000001</v>
      </c>
      <c r="N6" s="21">
        <v>0.01</v>
      </c>
      <c r="O6" s="6" t="s">
        <v>174</v>
      </c>
      <c r="P6" s="94"/>
      <c r="Q6" s="72">
        <f t="shared" si="2"/>
        <v>2.51234</v>
      </c>
      <c r="R6" s="82">
        <f t="shared" si="3"/>
        <v>0.22500000000000001</v>
      </c>
      <c r="S6" s="45"/>
      <c r="T6" s="6"/>
      <c r="V6" s="43"/>
      <c r="W6" s="49">
        <v>2.46</v>
      </c>
      <c r="X6" s="82">
        <v>0.22500000000000001</v>
      </c>
      <c r="Y6" s="43">
        <f t="shared" si="4"/>
        <v>2.51234</v>
      </c>
      <c r="Z6" s="53"/>
      <c r="AA6" s="82"/>
      <c r="AB6" s="43"/>
      <c r="AC6" s="47"/>
      <c r="AD6" s="82"/>
      <c r="AE6" s="43"/>
      <c r="AF6" s="53"/>
      <c r="AG6" s="82"/>
      <c r="AH6" s="43"/>
      <c r="AI6" s="47"/>
      <c r="AJ6" s="4"/>
      <c r="AM6" s="27"/>
      <c r="AN6" s="27"/>
      <c r="AQ6" s="4"/>
      <c r="AR6" s="19">
        <v>2.46</v>
      </c>
      <c r="AS6" s="5"/>
      <c r="AT6" s="6"/>
      <c r="AU6" s="4"/>
      <c r="AV6" s="4"/>
      <c r="AW6" s="4"/>
      <c r="AX6" s="4"/>
      <c r="AY6" s="4"/>
      <c r="AZ6" s="4"/>
    </row>
    <row r="7" spans="1:59" x14ac:dyDescent="0.25">
      <c r="A7" s="3" t="s">
        <v>2</v>
      </c>
      <c r="B7" s="20">
        <v>2.91</v>
      </c>
      <c r="C7" s="88">
        <f t="shared" si="0"/>
        <v>2.9303900000000001</v>
      </c>
      <c r="D7" s="86">
        <v>-111.944</v>
      </c>
      <c r="E7" s="24">
        <v>39.957999999999998</v>
      </c>
      <c r="F7" s="9">
        <v>5</v>
      </c>
      <c r="G7" s="9">
        <v>1987</v>
      </c>
      <c r="H7" s="9">
        <v>2</v>
      </c>
      <c r="I7" s="9">
        <v>12</v>
      </c>
      <c r="J7" s="9">
        <v>21</v>
      </c>
      <c r="K7" s="9">
        <v>1</v>
      </c>
      <c r="L7" s="12">
        <v>47.7</v>
      </c>
      <c r="M7" s="81">
        <f t="shared" si="1"/>
        <v>0.22500000000000001</v>
      </c>
      <c r="N7" s="21">
        <v>0.01</v>
      </c>
      <c r="O7" s="6" t="s">
        <v>174</v>
      </c>
      <c r="P7" s="94"/>
      <c r="Q7" s="72">
        <f t="shared" si="2"/>
        <v>2.9303900000000001</v>
      </c>
      <c r="R7" s="82">
        <f t="shared" si="3"/>
        <v>0.22500000000000001</v>
      </c>
      <c r="S7" s="45"/>
      <c r="T7" s="6"/>
      <c r="V7" s="43"/>
      <c r="W7" s="49">
        <v>2.91</v>
      </c>
      <c r="X7" s="82">
        <v>0.22500000000000001</v>
      </c>
      <c r="Y7" s="43">
        <f t="shared" si="4"/>
        <v>2.9303900000000001</v>
      </c>
      <c r="Z7" s="53"/>
      <c r="AA7" s="82"/>
      <c r="AB7" s="43"/>
      <c r="AC7" s="47"/>
      <c r="AD7" s="82"/>
      <c r="AE7" s="43"/>
      <c r="AF7" s="53"/>
      <c r="AG7" s="82"/>
      <c r="AH7" s="43"/>
      <c r="AI7" s="47"/>
      <c r="AJ7" s="4"/>
      <c r="AM7" s="27"/>
      <c r="AN7" s="27"/>
      <c r="AQ7" s="4"/>
      <c r="AR7" s="19">
        <v>2.91</v>
      </c>
      <c r="AS7" s="5"/>
      <c r="AT7" s="6"/>
      <c r="AU7" s="4"/>
      <c r="AV7" s="4"/>
      <c r="AW7" s="4"/>
      <c r="AX7" s="4"/>
      <c r="AY7" s="4"/>
      <c r="AZ7" s="4"/>
    </row>
    <row r="8" spans="1:59" x14ac:dyDescent="0.25">
      <c r="A8" s="6" t="s">
        <v>2</v>
      </c>
      <c r="B8" s="21">
        <v>3.48</v>
      </c>
      <c r="C8" s="89">
        <f t="shared" si="0"/>
        <v>3.4599199999999999</v>
      </c>
      <c r="D8" s="86">
        <v>-113.821</v>
      </c>
      <c r="E8" s="24">
        <v>37.774999999999999</v>
      </c>
      <c r="F8" s="9">
        <v>0</v>
      </c>
      <c r="G8" s="9">
        <v>1987</v>
      </c>
      <c r="H8" s="9">
        <v>2</v>
      </c>
      <c r="I8" s="9">
        <v>14</v>
      </c>
      <c r="J8" s="9">
        <v>19</v>
      </c>
      <c r="K8" s="9">
        <v>54</v>
      </c>
      <c r="L8" s="12">
        <v>0.4</v>
      </c>
      <c r="M8" s="81">
        <f t="shared" si="1"/>
        <v>0.22500000000000001</v>
      </c>
      <c r="N8" s="21">
        <v>0.01</v>
      </c>
      <c r="O8" s="6" t="s">
        <v>174</v>
      </c>
      <c r="P8" s="94"/>
      <c r="Q8" s="72">
        <f t="shared" si="2"/>
        <v>3.4599199999999999</v>
      </c>
      <c r="R8" s="82">
        <f t="shared" si="3"/>
        <v>0.22500000000000001</v>
      </c>
      <c r="S8" s="45"/>
      <c r="T8" s="6"/>
      <c r="V8" s="43"/>
      <c r="W8" s="49">
        <v>3.48</v>
      </c>
      <c r="X8" s="82">
        <v>0.22500000000000001</v>
      </c>
      <c r="Y8" s="43">
        <f t="shared" si="4"/>
        <v>3.4599199999999999</v>
      </c>
      <c r="Z8" s="53"/>
      <c r="AA8" s="82"/>
      <c r="AB8" s="43"/>
      <c r="AC8" s="47"/>
      <c r="AD8" s="82"/>
      <c r="AE8" s="43"/>
      <c r="AF8" s="53"/>
      <c r="AG8" s="82"/>
      <c r="AH8" s="43"/>
      <c r="AI8" s="47" t="s">
        <v>43</v>
      </c>
      <c r="AJ8" s="4"/>
      <c r="AM8" s="27"/>
      <c r="AN8" s="27"/>
      <c r="AQ8" s="4"/>
      <c r="AR8" s="19">
        <v>3.48</v>
      </c>
      <c r="AS8" s="5"/>
      <c r="AT8" s="6"/>
      <c r="AU8" s="4"/>
      <c r="AV8" s="4"/>
      <c r="AW8" s="4"/>
      <c r="AX8" s="4"/>
      <c r="AY8" s="4"/>
      <c r="AZ8" s="4"/>
    </row>
    <row r="9" spans="1:59" x14ac:dyDescent="0.25">
      <c r="A9" s="3" t="s">
        <v>2</v>
      </c>
      <c r="B9" s="20">
        <v>2.92</v>
      </c>
      <c r="C9" s="88">
        <f t="shared" si="0"/>
        <v>2.9396800000000001</v>
      </c>
      <c r="D9" s="86">
        <v>-113.84099999999999</v>
      </c>
      <c r="E9" s="24">
        <v>37.81</v>
      </c>
      <c r="F9" s="9">
        <v>2</v>
      </c>
      <c r="G9" s="9">
        <v>1987</v>
      </c>
      <c r="H9" s="9">
        <v>2</v>
      </c>
      <c r="I9" s="9">
        <v>14</v>
      </c>
      <c r="J9" s="9">
        <v>20</v>
      </c>
      <c r="K9" s="9">
        <v>5</v>
      </c>
      <c r="L9" s="12">
        <v>19.899999999999999</v>
      </c>
      <c r="M9" s="81">
        <f t="shared" si="1"/>
        <v>0.22500000000000001</v>
      </c>
      <c r="N9" s="21">
        <v>0.01</v>
      </c>
      <c r="O9" s="6" t="s">
        <v>174</v>
      </c>
      <c r="P9" s="94"/>
      <c r="Q9" s="72">
        <f t="shared" si="2"/>
        <v>2.9396800000000001</v>
      </c>
      <c r="R9" s="82">
        <f t="shared" si="3"/>
        <v>0.22500000000000001</v>
      </c>
      <c r="S9" s="45"/>
      <c r="T9" s="6"/>
      <c r="V9" s="43"/>
      <c r="W9" s="49">
        <v>2.92</v>
      </c>
      <c r="X9" s="82">
        <v>0.22500000000000001</v>
      </c>
      <c r="Y9" s="43">
        <f t="shared" si="4"/>
        <v>2.9396800000000001</v>
      </c>
      <c r="Z9" s="53"/>
      <c r="AA9" s="82"/>
      <c r="AB9" s="43"/>
      <c r="AC9" s="47"/>
      <c r="AD9" s="82"/>
      <c r="AE9" s="43"/>
      <c r="AF9" s="53"/>
      <c r="AG9" s="82"/>
      <c r="AH9" s="43"/>
      <c r="AI9" s="47"/>
      <c r="AJ9" s="4"/>
      <c r="AM9" s="27"/>
      <c r="AN9" s="27"/>
      <c r="AQ9" s="4"/>
      <c r="AR9" s="19">
        <v>2.92</v>
      </c>
      <c r="AS9" s="5"/>
      <c r="AT9" s="6"/>
      <c r="AU9" s="4"/>
      <c r="AV9" s="4"/>
      <c r="AW9" s="4"/>
      <c r="AX9" s="4"/>
      <c r="AY9" s="4"/>
      <c r="AZ9" s="4"/>
    </row>
    <row r="10" spans="1:59" x14ac:dyDescent="0.25">
      <c r="A10" s="6" t="s">
        <v>2</v>
      </c>
      <c r="B10" s="21">
        <v>2.54</v>
      </c>
      <c r="C10" s="89">
        <f t="shared" si="0"/>
        <v>2.5866600000000002</v>
      </c>
      <c r="D10" s="86">
        <v>-112.15600000000001</v>
      </c>
      <c r="E10" s="24">
        <v>39.392000000000003</v>
      </c>
      <c r="F10" s="9">
        <v>2</v>
      </c>
      <c r="G10" s="9">
        <v>1987</v>
      </c>
      <c r="H10" s="9">
        <v>2</v>
      </c>
      <c r="I10" s="9">
        <v>23</v>
      </c>
      <c r="J10" s="9">
        <v>10</v>
      </c>
      <c r="K10" s="9">
        <v>57</v>
      </c>
      <c r="L10" s="12">
        <v>17</v>
      </c>
      <c r="M10" s="81">
        <f t="shared" si="1"/>
        <v>0.22500000000000001</v>
      </c>
      <c r="N10" s="21">
        <v>0.01</v>
      </c>
      <c r="O10" s="6" t="s">
        <v>174</v>
      </c>
      <c r="P10" s="94"/>
      <c r="Q10" s="72">
        <f t="shared" si="2"/>
        <v>2.5866600000000002</v>
      </c>
      <c r="R10" s="82">
        <f t="shared" si="3"/>
        <v>0.22500000000000001</v>
      </c>
      <c r="S10" s="45"/>
      <c r="T10" s="6"/>
      <c r="V10" s="43"/>
      <c r="W10" s="49">
        <v>2.54</v>
      </c>
      <c r="X10" s="82">
        <v>0.22500000000000001</v>
      </c>
      <c r="Y10" s="43">
        <f t="shared" si="4"/>
        <v>2.5866600000000002</v>
      </c>
      <c r="Z10" s="53"/>
      <c r="AA10" s="82"/>
      <c r="AB10" s="43"/>
      <c r="AC10" s="47"/>
      <c r="AD10" s="82"/>
      <c r="AE10" s="43"/>
      <c r="AF10" s="53"/>
      <c r="AG10" s="82"/>
      <c r="AH10" s="43"/>
      <c r="AI10" s="47" t="s">
        <v>45</v>
      </c>
      <c r="AJ10" s="4"/>
      <c r="AM10" s="27"/>
      <c r="AN10" s="27"/>
      <c r="AQ10" s="4"/>
      <c r="AR10" s="19">
        <v>2.54</v>
      </c>
      <c r="AS10" s="5"/>
      <c r="AT10" s="6"/>
      <c r="AU10" s="4"/>
      <c r="AV10" s="4"/>
      <c r="AW10" s="4"/>
      <c r="AX10" s="4"/>
      <c r="AY10" s="4"/>
      <c r="AZ10" s="4"/>
    </row>
    <row r="11" spans="1:59" x14ac:dyDescent="0.25">
      <c r="A11" s="6" t="s">
        <v>2</v>
      </c>
      <c r="B11" s="21">
        <v>3.87</v>
      </c>
      <c r="C11" s="89">
        <f t="shared" si="0"/>
        <v>3.7465159647717896</v>
      </c>
      <c r="D11" s="86">
        <v>-112.32899999999999</v>
      </c>
      <c r="E11" s="24">
        <v>41.823999999999998</v>
      </c>
      <c r="F11" s="9">
        <v>2</v>
      </c>
      <c r="G11" s="9">
        <v>1987</v>
      </c>
      <c r="H11" s="9">
        <v>2</v>
      </c>
      <c r="I11" s="9">
        <v>25</v>
      </c>
      <c r="J11" s="9">
        <v>12</v>
      </c>
      <c r="K11" s="9">
        <v>30</v>
      </c>
      <c r="L11" s="12">
        <v>33.5</v>
      </c>
      <c r="M11" s="81">
        <f t="shared" si="1"/>
        <v>0.14635585563887052</v>
      </c>
      <c r="N11" s="21">
        <v>0.01</v>
      </c>
      <c r="O11" s="6" t="s">
        <v>175</v>
      </c>
      <c r="P11" s="94">
        <f>1/((1/X11^2)+(1/AA11^2)+(1/AD11^2))</f>
        <v>2.1420036479785905E-2</v>
      </c>
      <c r="Q11" s="72">
        <f>(P11/X11^2*Y11)+(P11/AA11^2*AB11)+(P11/AD11^2*AE11)</f>
        <v>3.7465159647717896</v>
      </c>
      <c r="R11" s="82">
        <f>SQRT(P11)</f>
        <v>0.14635585563887052</v>
      </c>
      <c r="S11" s="45"/>
      <c r="T11" s="6"/>
      <c r="V11" s="43"/>
      <c r="W11" s="49">
        <v>3.87</v>
      </c>
      <c r="X11" s="82">
        <v>0.22500000000000001</v>
      </c>
      <c r="Y11" s="43">
        <f t="shared" si="4"/>
        <v>3.8222300000000002</v>
      </c>
      <c r="Z11" s="55">
        <v>3.7</v>
      </c>
      <c r="AA11" s="82">
        <v>0.23200000000000001</v>
      </c>
      <c r="AB11" s="43">
        <f>0.791*(Z11-0.11)+0.851</f>
        <v>3.6906900000000005</v>
      </c>
      <c r="AC11" s="55">
        <v>3.9</v>
      </c>
      <c r="AD11" s="82">
        <v>0.34599999999999997</v>
      </c>
      <c r="AE11" s="43">
        <f>0.791*(1.088*AC11-0.652)+0.851</f>
        <v>3.6916392</v>
      </c>
      <c r="AF11" s="53"/>
      <c r="AG11" s="82"/>
      <c r="AH11" s="43"/>
      <c r="AI11" s="47" t="s">
        <v>46</v>
      </c>
      <c r="AJ11" s="27">
        <v>3.9</v>
      </c>
      <c r="AL11" s="4" t="s">
        <v>42</v>
      </c>
      <c r="AM11" s="27">
        <v>3.7</v>
      </c>
      <c r="AN11" s="27"/>
      <c r="AQ11" s="4"/>
      <c r="AR11" s="19">
        <v>3.87</v>
      </c>
      <c r="AS11" s="5"/>
      <c r="AT11" s="6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</row>
    <row r="12" spans="1:59" x14ac:dyDescent="0.25">
      <c r="A12" s="3" t="s">
        <v>2</v>
      </c>
      <c r="B12" s="20">
        <v>2.46</v>
      </c>
      <c r="C12" s="88">
        <f t="shared" si="0"/>
        <v>2.51234</v>
      </c>
      <c r="D12" s="86">
        <v>-112.319</v>
      </c>
      <c r="E12" s="24">
        <v>41.832000000000001</v>
      </c>
      <c r="F12" s="9">
        <v>0</v>
      </c>
      <c r="G12" s="9">
        <v>1987</v>
      </c>
      <c r="H12" s="9">
        <v>2</v>
      </c>
      <c r="I12" s="9">
        <v>25</v>
      </c>
      <c r="J12" s="9">
        <v>19</v>
      </c>
      <c r="K12" s="9">
        <v>43</v>
      </c>
      <c r="L12" s="12">
        <v>49.1</v>
      </c>
      <c r="M12" s="81">
        <f t="shared" si="1"/>
        <v>0.22500000000000001</v>
      </c>
      <c r="N12" s="21">
        <v>0.01</v>
      </c>
      <c r="O12" s="6" t="s">
        <v>174</v>
      </c>
      <c r="P12" s="94"/>
      <c r="Q12" s="72">
        <f t="shared" ref="Q12:Q17" si="5">Y12</f>
        <v>2.51234</v>
      </c>
      <c r="R12" s="82">
        <f t="shared" ref="R12:R17" si="6">X12</f>
        <v>0.22500000000000001</v>
      </c>
      <c r="S12" s="45"/>
      <c r="T12" s="6"/>
      <c r="V12" s="43"/>
      <c r="W12" s="49">
        <v>2.46</v>
      </c>
      <c r="X12" s="82">
        <v>0.22500000000000001</v>
      </c>
      <c r="Y12" s="43">
        <f t="shared" si="4"/>
        <v>2.51234</v>
      </c>
      <c r="Z12" s="53"/>
      <c r="AA12" s="82"/>
      <c r="AB12" s="43"/>
      <c r="AC12" s="47"/>
      <c r="AD12" s="82"/>
      <c r="AE12" s="43"/>
      <c r="AF12" s="53"/>
      <c r="AG12" s="82"/>
      <c r="AH12" s="43"/>
      <c r="AI12" s="47"/>
      <c r="AJ12" s="4"/>
      <c r="AM12" s="27"/>
      <c r="AN12" s="27"/>
      <c r="AQ12" s="4"/>
      <c r="AR12" s="19">
        <v>2.46</v>
      </c>
      <c r="AS12" s="5"/>
      <c r="AT12" s="6"/>
      <c r="AU12" s="4"/>
      <c r="AV12" s="4"/>
      <c r="AW12" s="4"/>
      <c r="AX12" s="4"/>
      <c r="AY12" s="4"/>
      <c r="AZ12" s="4"/>
    </row>
    <row r="13" spans="1:59" x14ac:dyDescent="0.25">
      <c r="A13" s="6" t="s">
        <v>2</v>
      </c>
      <c r="B13" s="21">
        <v>2.4500000000000002</v>
      </c>
      <c r="C13" s="89">
        <f t="shared" si="0"/>
        <v>2.50305</v>
      </c>
      <c r="D13" s="86">
        <v>-112.327</v>
      </c>
      <c r="E13" s="24">
        <v>41.826999999999998</v>
      </c>
      <c r="F13" s="9">
        <v>2</v>
      </c>
      <c r="G13" s="9">
        <v>1987</v>
      </c>
      <c r="H13" s="9">
        <v>2</v>
      </c>
      <c r="I13" s="9">
        <v>26</v>
      </c>
      <c r="J13" s="9">
        <v>13</v>
      </c>
      <c r="K13" s="9">
        <v>1</v>
      </c>
      <c r="L13" s="12">
        <v>22.5</v>
      </c>
      <c r="M13" s="81">
        <f t="shared" si="1"/>
        <v>0.22500000000000001</v>
      </c>
      <c r="N13" s="21">
        <v>0.01</v>
      </c>
      <c r="O13" s="6" t="s">
        <v>174</v>
      </c>
      <c r="P13" s="94"/>
      <c r="Q13" s="72">
        <f t="shared" si="5"/>
        <v>2.50305</v>
      </c>
      <c r="R13" s="82">
        <f t="shared" si="6"/>
        <v>0.22500000000000001</v>
      </c>
      <c r="S13" s="45"/>
      <c r="T13" s="6"/>
      <c r="V13" s="43"/>
      <c r="W13" s="49">
        <v>2.4500000000000002</v>
      </c>
      <c r="X13" s="82">
        <v>0.22500000000000001</v>
      </c>
      <c r="Y13" s="43">
        <f t="shared" si="4"/>
        <v>2.50305</v>
      </c>
      <c r="Z13" s="53"/>
      <c r="AA13" s="82"/>
      <c r="AB13" s="43"/>
      <c r="AC13" s="47"/>
      <c r="AD13" s="82"/>
      <c r="AE13" s="43"/>
      <c r="AF13" s="53"/>
      <c r="AG13" s="82"/>
      <c r="AH13" s="43"/>
      <c r="AI13" s="47" t="s">
        <v>47</v>
      </c>
      <c r="AJ13" s="4"/>
      <c r="AM13" s="27"/>
      <c r="AN13" s="27"/>
      <c r="AQ13" s="4"/>
      <c r="AR13" s="19">
        <v>2.4500000000000002</v>
      </c>
      <c r="AS13" s="5"/>
      <c r="AT13" s="6"/>
      <c r="AU13" s="4"/>
      <c r="AV13" s="4"/>
      <c r="AW13" s="4"/>
      <c r="AX13" s="4"/>
      <c r="AY13" s="4"/>
      <c r="AZ13" s="4"/>
    </row>
    <row r="14" spans="1:59" x14ac:dyDescent="0.25">
      <c r="A14" s="3" t="s">
        <v>2</v>
      </c>
      <c r="B14" s="20">
        <v>2.67</v>
      </c>
      <c r="C14" s="88">
        <f t="shared" si="0"/>
        <v>2.70743</v>
      </c>
      <c r="D14" s="86">
        <v>-112.32</v>
      </c>
      <c r="E14" s="24">
        <v>41.819000000000003</v>
      </c>
      <c r="F14" s="9">
        <v>0</v>
      </c>
      <c r="G14" s="9">
        <v>1987</v>
      </c>
      <c r="H14" s="9">
        <v>2</v>
      </c>
      <c r="I14" s="9">
        <v>27</v>
      </c>
      <c r="J14" s="9">
        <v>22</v>
      </c>
      <c r="K14" s="9">
        <v>10</v>
      </c>
      <c r="L14" s="12">
        <v>59.1</v>
      </c>
      <c r="M14" s="81">
        <f t="shared" si="1"/>
        <v>0.22500000000000001</v>
      </c>
      <c r="N14" s="21">
        <v>0.01</v>
      </c>
      <c r="O14" s="6" t="s">
        <v>174</v>
      </c>
      <c r="P14" s="94"/>
      <c r="Q14" s="72">
        <f t="shared" si="5"/>
        <v>2.70743</v>
      </c>
      <c r="R14" s="82">
        <f t="shared" si="6"/>
        <v>0.22500000000000001</v>
      </c>
      <c r="S14" s="45"/>
      <c r="T14" s="6"/>
      <c r="V14" s="43"/>
      <c r="W14" s="49">
        <v>2.67</v>
      </c>
      <c r="X14" s="82">
        <v>0.22500000000000001</v>
      </c>
      <c r="Y14" s="43">
        <f t="shared" si="4"/>
        <v>2.70743</v>
      </c>
      <c r="Z14" s="53"/>
      <c r="AA14" s="82"/>
      <c r="AB14" s="43"/>
      <c r="AC14" s="47"/>
      <c r="AD14" s="82"/>
      <c r="AE14" s="43"/>
      <c r="AF14" s="53"/>
      <c r="AG14" s="82"/>
      <c r="AH14" s="43"/>
      <c r="AI14" s="47"/>
      <c r="AJ14" s="4"/>
      <c r="AM14" s="27"/>
      <c r="AN14" s="27"/>
      <c r="AQ14" s="4"/>
      <c r="AR14" s="19">
        <v>2.67</v>
      </c>
      <c r="AS14" s="5"/>
      <c r="AT14" s="6"/>
      <c r="AU14" s="4"/>
      <c r="AV14" s="4"/>
      <c r="AW14" s="4"/>
      <c r="AX14" s="4"/>
      <c r="AY14" s="4"/>
      <c r="AZ14" s="4"/>
    </row>
    <row r="15" spans="1:59" x14ac:dyDescent="0.25">
      <c r="A15" s="3" t="s">
        <v>2</v>
      </c>
      <c r="B15" s="20">
        <v>2.77</v>
      </c>
      <c r="C15" s="88">
        <f t="shared" si="0"/>
        <v>2.8003300000000002</v>
      </c>
      <c r="D15" s="86">
        <v>-112.31699999999999</v>
      </c>
      <c r="E15" s="24">
        <v>41.816000000000003</v>
      </c>
      <c r="F15" s="9">
        <v>6</v>
      </c>
      <c r="G15" s="9">
        <v>1987</v>
      </c>
      <c r="H15" s="9">
        <v>2</v>
      </c>
      <c r="I15" s="9">
        <v>28</v>
      </c>
      <c r="J15" s="9">
        <v>5</v>
      </c>
      <c r="K15" s="9">
        <v>24</v>
      </c>
      <c r="L15" s="12">
        <v>25.5</v>
      </c>
      <c r="M15" s="81">
        <f t="shared" si="1"/>
        <v>0.22500000000000001</v>
      </c>
      <c r="N15" s="21">
        <v>0.01</v>
      </c>
      <c r="O15" s="6" t="s">
        <v>174</v>
      </c>
      <c r="P15" s="94"/>
      <c r="Q15" s="72">
        <f t="shared" si="5"/>
        <v>2.8003300000000002</v>
      </c>
      <c r="R15" s="82">
        <f t="shared" si="6"/>
        <v>0.22500000000000001</v>
      </c>
      <c r="S15" s="45"/>
      <c r="T15" s="6"/>
      <c r="V15" s="43"/>
      <c r="W15" s="49">
        <v>2.77</v>
      </c>
      <c r="X15" s="82">
        <v>0.22500000000000001</v>
      </c>
      <c r="Y15" s="43">
        <f t="shared" si="4"/>
        <v>2.8003300000000002</v>
      </c>
      <c r="Z15" s="53"/>
      <c r="AA15" s="82"/>
      <c r="AB15" s="43"/>
      <c r="AC15" s="47"/>
      <c r="AD15" s="82"/>
      <c r="AE15" s="43"/>
      <c r="AF15" s="53"/>
      <c r="AG15" s="82"/>
      <c r="AH15" s="43"/>
      <c r="AI15" s="47"/>
      <c r="AJ15" s="4"/>
      <c r="AM15" s="27"/>
      <c r="AN15" s="27"/>
      <c r="AQ15" s="4"/>
      <c r="AR15" s="19">
        <v>2.77</v>
      </c>
      <c r="AS15" s="5"/>
      <c r="AT15" s="6"/>
      <c r="AU15" s="4"/>
      <c r="AV15" s="4"/>
      <c r="AW15" s="4"/>
      <c r="AX15" s="4"/>
      <c r="AY15" s="4"/>
      <c r="AZ15" s="4"/>
    </row>
    <row r="16" spans="1:59" x14ac:dyDescent="0.25">
      <c r="A16" s="3" t="s">
        <v>2</v>
      </c>
      <c r="B16" s="20">
        <v>2.52</v>
      </c>
      <c r="C16" s="88">
        <f t="shared" si="0"/>
        <v>2.5680800000000001</v>
      </c>
      <c r="D16" s="86">
        <v>-112.33499999999999</v>
      </c>
      <c r="E16" s="24">
        <v>41.829000000000001</v>
      </c>
      <c r="F16" s="9">
        <v>5</v>
      </c>
      <c r="G16" s="9">
        <v>1987</v>
      </c>
      <c r="H16" s="9">
        <v>2</v>
      </c>
      <c r="I16" s="9">
        <v>28</v>
      </c>
      <c r="J16" s="9">
        <v>21</v>
      </c>
      <c r="K16" s="9">
        <v>16</v>
      </c>
      <c r="L16" s="12">
        <v>10.7</v>
      </c>
      <c r="M16" s="81">
        <f t="shared" si="1"/>
        <v>0.22500000000000001</v>
      </c>
      <c r="N16" s="21">
        <v>0.01</v>
      </c>
      <c r="O16" s="6" t="s">
        <v>174</v>
      </c>
      <c r="P16" s="94"/>
      <c r="Q16" s="72">
        <f t="shared" si="5"/>
        <v>2.5680800000000001</v>
      </c>
      <c r="R16" s="82">
        <f t="shared" si="6"/>
        <v>0.22500000000000001</v>
      </c>
      <c r="S16" s="45"/>
      <c r="T16" s="6"/>
      <c r="V16" s="43"/>
      <c r="W16" s="49">
        <v>2.52</v>
      </c>
      <c r="X16" s="82">
        <v>0.22500000000000001</v>
      </c>
      <c r="Y16" s="43">
        <f t="shared" si="4"/>
        <v>2.5680800000000001</v>
      </c>
      <c r="Z16" s="53"/>
      <c r="AA16" s="82"/>
      <c r="AB16" s="43"/>
      <c r="AC16" s="47"/>
      <c r="AD16" s="82"/>
      <c r="AE16" s="43"/>
      <c r="AF16" s="53"/>
      <c r="AG16" s="82"/>
      <c r="AH16" s="43"/>
      <c r="AI16" s="47"/>
      <c r="AJ16" s="4"/>
      <c r="AM16" s="27"/>
      <c r="AN16" s="27"/>
      <c r="AQ16" s="4"/>
      <c r="AR16" s="19">
        <v>2.52</v>
      </c>
      <c r="AS16" s="5"/>
      <c r="AT16" s="6"/>
      <c r="AU16" s="4"/>
      <c r="AV16" s="4"/>
      <c r="AW16" s="4"/>
      <c r="AX16" s="4"/>
      <c r="AY16" s="4"/>
      <c r="AZ16" s="4"/>
    </row>
    <row r="17" spans="1:52" x14ac:dyDescent="0.25">
      <c r="A17" s="3" t="s">
        <v>2</v>
      </c>
      <c r="B17" s="20">
        <v>2.9</v>
      </c>
      <c r="C17" s="88">
        <f t="shared" si="0"/>
        <v>2.9211</v>
      </c>
      <c r="D17" s="86">
        <v>-112.327</v>
      </c>
      <c r="E17" s="24">
        <v>41.83</v>
      </c>
      <c r="F17" s="9">
        <v>1</v>
      </c>
      <c r="G17" s="9">
        <v>1987</v>
      </c>
      <c r="H17" s="9">
        <v>3</v>
      </c>
      <c r="I17" s="9">
        <v>3</v>
      </c>
      <c r="J17" s="9">
        <v>18</v>
      </c>
      <c r="K17" s="9">
        <v>43</v>
      </c>
      <c r="L17" s="12">
        <v>33.200000000000003</v>
      </c>
      <c r="M17" s="81">
        <f t="shared" si="1"/>
        <v>0.22500000000000001</v>
      </c>
      <c r="N17" s="21">
        <v>0.01</v>
      </c>
      <c r="O17" s="6" t="s">
        <v>174</v>
      </c>
      <c r="P17" s="94"/>
      <c r="Q17" s="72">
        <f t="shared" si="5"/>
        <v>2.9211</v>
      </c>
      <c r="R17" s="82">
        <f t="shared" si="6"/>
        <v>0.22500000000000001</v>
      </c>
      <c r="S17" s="45"/>
      <c r="T17" s="6"/>
      <c r="V17" s="43"/>
      <c r="W17" s="49">
        <v>2.9</v>
      </c>
      <c r="X17" s="82">
        <v>0.22500000000000001</v>
      </c>
      <c r="Y17" s="43">
        <f t="shared" si="4"/>
        <v>2.9211</v>
      </c>
      <c r="Z17" s="53"/>
      <c r="AA17" s="82"/>
      <c r="AB17" s="43"/>
      <c r="AC17" s="47"/>
      <c r="AD17" s="82"/>
      <c r="AE17" s="43"/>
      <c r="AF17" s="53"/>
      <c r="AG17" s="82"/>
      <c r="AH17" s="43"/>
      <c r="AI17" s="47"/>
      <c r="AJ17" s="4"/>
      <c r="AM17" s="27"/>
      <c r="AN17" s="27"/>
      <c r="AQ17" s="4"/>
      <c r="AR17" s="19">
        <v>2.9</v>
      </c>
      <c r="AS17" s="5"/>
      <c r="AT17" s="6"/>
      <c r="AU17" s="4"/>
      <c r="AV17" s="4"/>
      <c r="AW17" s="4"/>
      <c r="AX17" s="4"/>
      <c r="AY17" s="4"/>
      <c r="AZ17" s="4"/>
    </row>
    <row r="18" spans="1:52" x14ac:dyDescent="0.25">
      <c r="A18" s="3" t="s">
        <v>2</v>
      </c>
      <c r="B18" s="20">
        <v>3.6</v>
      </c>
      <c r="C18" s="88">
        <f t="shared" si="0"/>
        <v>3.8961715718191758</v>
      </c>
      <c r="D18" s="86">
        <v>-110.682</v>
      </c>
      <c r="E18" s="24">
        <v>40.454999999999998</v>
      </c>
      <c r="F18" s="9">
        <v>7</v>
      </c>
      <c r="G18" s="9">
        <v>1987</v>
      </c>
      <c r="H18" s="9">
        <v>3</v>
      </c>
      <c r="I18" s="9">
        <v>5</v>
      </c>
      <c r="J18" s="9">
        <v>3</v>
      </c>
      <c r="K18" s="9">
        <v>2</v>
      </c>
      <c r="L18" s="12">
        <v>51.6</v>
      </c>
      <c r="M18" s="81">
        <f t="shared" si="1"/>
        <v>0.14002878056357881</v>
      </c>
      <c r="N18" s="21">
        <v>0.01</v>
      </c>
      <c r="O18" s="3" t="s">
        <v>175</v>
      </c>
      <c r="P18" s="94">
        <f>1/((1/U18^2)+(1/X18^2)+(1/AD18^2))</f>
        <v>1.9608059386122909E-2</v>
      </c>
      <c r="Q18" s="72">
        <f>(P18/U18^2*V18)+(P18/X18^2*Y18)+(P18/AD18^2*AE18)</f>
        <v>3.8961715718191758</v>
      </c>
      <c r="R18" s="82">
        <f>SQRT(P18)</f>
        <v>0.14002878056357881</v>
      </c>
      <c r="S18" s="49">
        <v>3.6</v>
      </c>
      <c r="T18" s="6" t="s">
        <v>3</v>
      </c>
      <c r="U18" s="82">
        <v>0.20899999999999999</v>
      </c>
      <c r="V18" s="43">
        <f>0.791*S18+0.851</f>
        <v>3.6986000000000003</v>
      </c>
      <c r="W18" s="49">
        <v>4.25</v>
      </c>
      <c r="X18" s="82">
        <v>0.22500000000000001</v>
      </c>
      <c r="Y18" s="43">
        <f t="shared" si="4"/>
        <v>4.1752500000000001</v>
      </c>
      <c r="Z18" s="53"/>
      <c r="AA18" s="82"/>
      <c r="AB18" s="43"/>
      <c r="AC18" s="55">
        <v>4</v>
      </c>
      <c r="AD18" s="82">
        <v>0.34599999999999997</v>
      </c>
      <c r="AE18" s="43">
        <f>0.791*(1.088*AC18-0.652)+0.851</f>
        <v>3.7777000000000003</v>
      </c>
      <c r="AF18" s="53"/>
      <c r="AG18" s="82"/>
      <c r="AH18" s="43"/>
      <c r="AI18" s="47" t="s">
        <v>46</v>
      </c>
      <c r="AJ18" s="27">
        <v>4</v>
      </c>
      <c r="AM18" s="27"/>
      <c r="AN18" s="27"/>
      <c r="AQ18" s="4"/>
      <c r="AR18" s="19">
        <v>4.25</v>
      </c>
      <c r="AS18" s="19">
        <v>3.6</v>
      </c>
      <c r="AT18" s="6" t="s">
        <v>3</v>
      </c>
      <c r="AU18" s="4"/>
      <c r="AV18" s="4"/>
      <c r="AW18" s="4"/>
      <c r="AX18" s="4"/>
      <c r="AY18" s="4"/>
      <c r="AZ18" s="4"/>
    </row>
    <row r="19" spans="1:52" x14ac:dyDescent="0.25">
      <c r="A19" s="3" t="s">
        <v>2</v>
      </c>
      <c r="B19" s="20">
        <v>3.05</v>
      </c>
      <c r="C19" s="88">
        <f t="shared" si="0"/>
        <v>3.0592092030560374</v>
      </c>
      <c r="D19" s="86">
        <v>-112.72</v>
      </c>
      <c r="E19" s="24">
        <v>41.872</v>
      </c>
      <c r="F19" s="9">
        <v>0</v>
      </c>
      <c r="G19" s="9">
        <v>1987</v>
      </c>
      <c r="H19" s="9">
        <v>3</v>
      </c>
      <c r="I19" s="9">
        <v>10</v>
      </c>
      <c r="J19" s="9">
        <v>7</v>
      </c>
      <c r="K19" s="9">
        <v>28</v>
      </c>
      <c r="L19" s="12">
        <v>12.2</v>
      </c>
      <c r="M19" s="81">
        <f t="shared" si="1"/>
        <v>0.16151704475634704</v>
      </c>
      <c r="N19" s="21">
        <v>0.01</v>
      </c>
      <c r="O19" s="3" t="s">
        <v>175</v>
      </c>
      <c r="P19" s="94">
        <f>1/((1/X19^2)+(1/AA19^2))</f>
        <v>2.6087755746823815E-2</v>
      </c>
      <c r="Q19" s="72">
        <f>(P19/X19^2*Y19)+(P19/AA19^2*AB19)</f>
        <v>3.0592092030560374</v>
      </c>
      <c r="R19" s="82">
        <f>SQRT(P19)</f>
        <v>0.16151704475634704</v>
      </c>
      <c r="S19" s="45"/>
      <c r="T19" s="6"/>
      <c r="V19" s="43"/>
      <c r="W19" s="49">
        <v>3.05</v>
      </c>
      <c r="X19" s="82">
        <v>0.22500000000000001</v>
      </c>
      <c r="Y19" s="43">
        <f t="shared" si="4"/>
        <v>3.0604499999999999</v>
      </c>
      <c r="Z19" s="55">
        <v>2.9</v>
      </c>
      <c r="AA19" s="82">
        <v>0.23200000000000001</v>
      </c>
      <c r="AB19" s="43">
        <f>0.791*(Z19-0.11)+0.851</f>
        <v>3.05789</v>
      </c>
      <c r="AC19" s="47"/>
      <c r="AD19" s="82"/>
      <c r="AE19" s="43"/>
      <c r="AF19" s="53"/>
      <c r="AG19" s="82"/>
      <c r="AH19" s="43"/>
      <c r="AI19" s="47" t="s">
        <v>49</v>
      </c>
      <c r="AJ19" s="4"/>
      <c r="AM19" s="27">
        <v>2.9</v>
      </c>
      <c r="AN19" s="27"/>
      <c r="AQ19" s="4"/>
      <c r="AR19" s="19">
        <v>3.05</v>
      </c>
      <c r="AS19" s="5"/>
      <c r="AT19" s="6"/>
      <c r="AU19" s="4"/>
      <c r="AV19" s="4"/>
      <c r="AW19" s="4"/>
      <c r="AX19" s="4"/>
      <c r="AY19" s="4"/>
      <c r="AZ19" s="4"/>
    </row>
    <row r="20" spans="1:52" x14ac:dyDescent="0.25">
      <c r="A20" s="6" t="s">
        <v>2</v>
      </c>
      <c r="B20" s="21">
        <v>2.5299999999999998</v>
      </c>
      <c r="C20" s="89">
        <f t="shared" si="0"/>
        <v>2.5773699999999997</v>
      </c>
      <c r="D20" s="86">
        <v>-111.628</v>
      </c>
      <c r="E20" s="24">
        <v>39.244999999999997</v>
      </c>
      <c r="F20" s="9">
        <v>0</v>
      </c>
      <c r="G20" s="9">
        <v>1987</v>
      </c>
      <c r="H20" s="9">
        <v>3</v>
      </c>
      <c r="I20" s="9">
        <v>11</v>
      </c>
      <c r="J20" s="9">
        <v>13</v>
      </c>
      <c r="K20" s="9">
        <v>11</v>
      </c>
      <c r="L20" s="12">
        <v>29.2</v>
      </c>
      <c r="M20" s="81">
        <f t="shared" si="1"/>
        <v>0.22500000000000001</v>
      </c>
      <c r="N20" s="21">
        <v>0.01</v>
      </c>
      <c r="O20" s="6" t="s">
        <v>174</v>
      </c>
      <c r="P20" s="94"/>
      <c r="Q20" s="72">
        <f>Y20</f>
        <v>2.5773699999999997</v>
      </c>
      <c r="R20" s="82">
        <f>X20</f>
        <v>0.22500000000000001</v>
      </c>
      <c r="S20" s="45"/>
      <c r="T20" s="6"/>
      <c r="V20" s="43"/>
      <c r="W20" s="49">
        <v>2.5299999999999998</v>
      </c>
      <c r="X20" s="82">
        <v>0.22500000000000001</v>
      </c>
      <c r="Y20" s="43">
        <f t="shared" si="4"/>
        <v>2.5773699999999997</v>
      </c>
      <c r="Z20" s="53"/>
      <c r="AA20" s="82"/>
      <c r="AB20" s="43"/>
      <c r="AC20" s="47"/>
      <c r="AD20" s="82"/>
      <c r="AE20" s="43"/>
      <c r="AF20" s="53"/>
      <c r="AG20" s="82"/>
      <c r="AH20" s="43"/>
      <c r="AI20" s="47" t="s">
        <v>47</v>
      </c>
      <c r="AJ20" s="4"/>
      <c r="AM20" s="27"/>
      <c r="AN20" s="27"/>
      <c r="AQ20" s="4"/>
      <c r="AR20" s="19">
        <v>2.5299999999999998</v>
      </c>
      <c r="AS20" s="5"/>
      <c r="AT20" s="6"/>
      <c r="AU20" s="4"/>
      <c r="AV20" s="4"/>
      <c r="AW20" s="4"/>
      <c r="AX20" s="4"/>
      <c r="AY20" s="4"/>
      <c r="AZ20" s="4"/>
    </row>
    <row r="21" spans="1:52" x14ac:dyDescent="0.25">
      <c r="A21" s="3" t="s">
        <v>2</v>
      </c>
      <c r="B21" s="20">
        <v>2.57</v>
      </c>
      <c r="C21" s="88">
        <f t="shared" si="0"/>
        <v>2.8677592075558413</v>
      </c>
      <c r="D21" s="86">
        <v>-111.633</v>
      </c>
      <c r="E21" s="24">
        <v>39.249000000000002</v>
      </c>
      <c r="F21" s="9">
        <v>1</v>
      </c>
      <c r="G21" s="9">
        <v>1987</v>
      </c>
      <c r="H21" s="9">
        <v>3</v>
      </c>
      <c r="I21" s="9">
        <v>11</v>
      </c>
      <c r="J21" s="9">
        <v>15</v>
      </c>
      <c r="K21" s="9">
        <v>31</v>
      </c>
      <c r="L21" s="12">
        <v>2.9</v>
      </c>
      <c r="M21" s="81">
        <f t="shared" si="1"/>
        <v>0.16151704475634704</v>
      </c>
      <c r="N21" s="21">
        <v>0.01</v>
      </c>
      <c r="O21" s="3" t="s">
        <v>175</v>
      </c>
      <c r="P21" s="94">
        <f>1/((1/X21^2)+(1/AA21^2))</f>
        <v>2.6087755746823815E-2</v>
      </c>
      <c r="Q21" s="72">
        <f>(P21/X21^2*Y21)+(P21/AA21^2*AB21)</f>
        <v>2.8677592075558413</v>
      </c>
      <c r="R21" s="82">
        <f>SQRT(P21)</f>
        <v>0.16151704475634704</v>
      </c>
      <c r="S21" s="45"/>
      <c r="T21" s="6"/>
      <c r="V21" s="43"/>
      <c r="W21" s="49">
        <v>2.57</v>
      </c>
      <c r="X21" s="82">
        <v>0.22500000000000001</v>
      </c>
      <c r="Y21" s="43">
        <f t="shared" si="4"/>
        <v>2.6145299999999998</v>
      </c>
      <c r="Z21" s="55">
        <v>3</v>
      </c>
      <c r="AA21" s="82">
        <v>0.23200000000000001</v>
      </c>
      <c r="AB21" s="43">
        <f>0.791*(Z21-0.11)+0.851</f>
        <v>3.1369900000000004</v>
      </c>
      <c r="AC21" s="47"/>
      <c r="AD21" s="82"/>
      <c r="AE21" s="43"/>
      <c r="AF21" s="53"/>
      <c r="AG21" s="82"/>
      <c r="AH21" s="43"/>
      <c r="AI21" s="47" t="s">
        <v>50</v>
      </c>
      <c r="AJ21" s="4"/>
      <c r="AM21" s="27">
        <v>3</v>
      </c>
      <c r="AN21" s="27"/>
      <c r="AQ21" s="4"/>
      <c r="AR21" s="19">
        <v>2.57</v>
      </c>
      <c r="AS21" s="5"/>
      <c r="AT21" s="6"/>
      <c r="AU21" s="4"/>
      <c r="AV21" s="4"/>
      <c r="AW21" s="4"/>
      <c r="AX21" s="4"/>
      <c r="AY21" s="4"/>
      <c r="AZ21" s="4"/>
    </row>
    <row r="22" spans="1:52" x14ac:dyDescent="0.25">
      <c r="A22" s="3" t="s">
        <v>2</v>
      </c>
      <c r="B22" s="20">
        <v>2.96</v>
      </c>
      <c r="C22" s="88">
        <f t="shared" si="0"/>
        <v>2.9768400000000002</v>
      </c>
      <c r="D22" s="86">
        <v>-112.34</v>
      </c>
      <c r="E22" s="24">
        <v>41.837000000000003</v>
      </c>
      <c r="F22" s="9">
        <v>0</v>
      </c>
      <c r="G22" s="9">
        <v>1987</v>
      </c>
      <c r="H22" s="9">
        <v>3</v>
      </c>
      <c r="I22" s="9">
        <v>17</v>
      </c>
      <c r="J22" s="9">
        <v>15</v>
      </c>
      <c r="K22" s="9">
        <v>7</v>
      </c>
      <c r="L22" s="12">
        <v>58.1</v>
      </c>
      <c r="M22" s="81">
        <f t="shared" si="1"/>
        <v>0.22500000000000001</v>
      </c>
      <c r="N22" s="21">
        <v>0.01</v>
      </c>
      <c r="O22" s="6" t="s">
        <v>174</v>
      </c>
      <c r="P22" s="94"/>
      <c r="Q22" s="72">
        <f>Y22</f>
        <v>2.9768400000000002</v>
      </c>
      <c r="R22" s="82">
        <f>X22</f>
        <v>0.22500000000000001</v>
      </c>
      <c r="S22" s="45"/>
      <c r="T22" s="6"/>
      <c r="V22" s="43"/>
      <c r="W22" s="49">
        <v>2.96</v>
      </c>
      <c r="X22" s="82">
        <v>0.22500000000000001</v>
      </c>
      <c r="Y22" s="43">
        <f t="shared" si="4"/>
        <v>2.9768400000000002</v>
      </c>
      <c r="Z22" s="53"/>
      <c r="AA22" s="82"/>
      <c r="AB22" s="43"/>
      <c r="AC22" s="47"/>
      <c r="AD22" s="82"/>
      <c r="AE22" s="43"/>
      <c r="AF22" s="53"/>
      <c r="AG22" s="82"/>
      <c r="AH22" s="43"/>
      <c r="AI22" s="47"/>
      <c r="AJ22" s="4"/>
      <c r="AM22" s="27"/>
      <c r="AN22" s="27"/>
      <c r="AQ22" s="4"/>
      <c r="AR22" s="19">
        <v>2.96</v>
      </c>
      <c r="AS22" s="5"/>
      <c r="AT22" s="6"/>
      <c r="AU22" s="4"/>
      <c r="AV22" s="4"/>
      <c r="AW22" s="4"/>
      <c r="AX22" s="4"/>
      <c r="AY22" s="4"/>
      <c r="AZ22" s="4"/>
    </row>
    <row r="23" spans="1:52" x14ac:dyDescent="0.25">
      <c r="A23" s="3" t="s">
        <v>2</v>
      </c>
      <c r="B23" s="20">
        <v>2.5499999999999998</v>
      </c>
      <c r="C23" s="88">
        <f t="shared" si="0"/>
        <v>2.5959499999999998</v>
      </c>
      <c r="D23" s="86">
        <v>-112.715</v>
      </c>
      <c r="E23" s="24">
        <v>41.875999999999998</v>
      </c>
      <c r="F23" s="9">
        <v>2</v>
      </c>
      <c r="G23" s="9">
        <v>1987</v>
      </c>
      <c r="H23" s="9">
        <v>3</v>
      </c>
      <c r="I23" s="9">
        <v>21</v>
      </c>
      <c r="J23" s="9">
        <v>1</v>
      </c>
      <c r="K23" s="9">
        <v>19</v>
      </c>
      <c r="L23" s="12">
        <v>35.799999999999997</v>
      </c>
      <c r="M23" s="81">
        <f t="shared" si="1"/>
        <v>0.22500000000000001</v>
      </c>
      <c r="N23" s="21">
        <v>0.01</v>
      </c>
      <c r="O23" s="6" t="s">
        <v>174</v>
      </c>
      <c r="P23" s="94"/>
      <c r="Q23" s="72">
        <f>Y23</f>
        <v>2.5959499999999998</v>
      </c>
      <c r="R23" s="82">
        <f>X23</f>
        <v>0.22500000000000001</v>
      </c>
      <c r="S23" s="45"/>
      <c r="T23" s="6"/>
      <c r="V23" s="43"/>
      <c r="W23" s="49">
        <v>2.5499999999999998</v>
      </c>
      <c r="X23" s="82">
        <v>0.22500000000000001</v>
      </c>
      <c r="Y23" s="43">
        <f t="shared" si="4"/>
        <v>2.5959499999999998</v>
      </c>
      <c r="Z23" s="53"/>
      <c r="AA23" s="82"/>
      <c r="AB23" s="43"/>
      <c r="AC23" s="47"/>
      <c r="AD23" s="82"/>
      <c r="AE23" s="43"/>
      <c r="AF23" s="53"/>
      <c r="AG23" s="82"/>
      <c r="AH23" s="43"/>
      <c r="AI23" s="47"/>
      <c r="AJ23" s="4"/>
      <c r="AM23" s="27"/>
      <c r="AN23" s="27"/>
      <c r="AQ23" s="4"/>
      <c r="AR23" s="19">
        <v>2.5499999999999998</v>
      </c>
      <c r="AS23" s="5"/>
      <c r="AT23" s="6"/>
      <c r="AU23" s="4"/>
      <c r="AV23" s="4"/>
      <c r="AW23" s="4"/>
      <c r="AX23" s="4"/>
      <c r="AY23" s="4"/>
      <c r="AZ23" s="4"/>
    </row>
    <row r="24" spans="1:52" x14ac:dyDescent="0.25">
      <c r="A24" s="6" t="s">
        <v>2</v>
      </c>
      <c r="B24" s="21">
        <v>3.1</v>
      </c>
      <c r="C24" s="89">
        <f t="shared" si="0"/>
        <v>3.1069</v>
      </c>
      <c r="D24" s="86">
        <v>-112.705</v>
      </c>
      <c r="E24" s="24">
        <v>41.875999999999998</v>
      </c>
      <c r="F24" s="9">
        <v>1</v>
      </c>
      <c r="G24" s="9">
        <v>1987</v>
      </c>
      <c r="H24" s="9">
        <v>3</v>
      </c>
      <c r="I24" s="9">
        <v>22</v>
      </c>
      <c r="J24" s="9">
        <v>2</v>
      </c>
      <c r="K24" s="9">
        <v>41</v>
      </c>
      <c r="L24" s="12">
        <v>55.1</v>
      </c>
      <c r="M24" s="81">
        <f t="shared" si="1"/>
        <v>0.22500000000000001</v>
      </c>
      <c r="N24" s="21">
        <v>0.01</v>
      </c>
      <c r="O24" s="6" t="s">
        <v>174</v>
      </c>
      <c r="P24" s="94"/>
      <c r="Q24" s="72">
        <f>Y24</f>
        <v>3.1069</v>
      </c>
      <c r="R24" s="82">
        <f>X24</f>
        <v>0.22500000000000001</v>
      </c>
      <c r="S24" s="45"/>
      <c r="T24" s="6"/>
      <c r="V24" s="43"/>
      <c r="W24" s="49">
        <v>3.1</v>
      </c>
      <c r="X24" s="82">
        <v>0.22500000000000001</v>
      </c>
      <c r="Y24" s="43">
        <f t="shared" si="4"/>
        <v>3.1069</v>
      </c>
      <c r="Z24" s="53"/>
      <c r="AA24" s="82"/>
      <c r="AB24" s="43"/>
      <c r="AC24" s="47"/>
      <c r="AD24" s="82"/>
      <c r="AE24" s="43"/>
      <c r="AF24" s="53"/>
      <c r="AG24" s="82"/>
      <c r="AH24" s="43"/>
      <c r="AI24" s="47" t="s">
        <v>53</v>
      </c>
      <c r="AJ24" s="4"/>
      <c r="AM24" s="27"/>
      <c r="AN24" s="27"/>
      <c r="AQ24" s="4"/>
      <c r="AR24" s="19">
        <v>3.1</v>
      </c>
      <c r="AS24" s="5"/>
      <c r="AT24" s="6"/>
      <c r="AU24" s="4"/>
      <c r="AV24" s="4"/>
      <c r="AW24" s="4"/>
      <c r="AX24" s="4"/>
      <c r="AY24" s="4"/>
      <c r="AZ24" s="4"/>
    </row>
    <row r="25" spans="1:52" x14ac:dyDescent="0.25">
      <c r="A25" s="3" t="s">
        <v>2</v>
      </c>
      <c r="B25" s="20">
        <v>2.75</v>
      </c>
      <c r="C25" s="88">
        <f t="shared" si="0"/>
        <v>2.7817500000000002</v>
      </c>
      <c r="D25" s="86">
        <v>-114.245</v>
      </c>
      <c r="E25" s="24">
        <v>40.183</v>
      </c>
      <c r="F25" s="9">
        <v>1</v>
      </c>
      <c r="G25" s="9">
        <v>1987</v>
      </c>
      <c r="H25" s="9">
        <v>3</v>
      </c>
      <c r="I25" s="9">
        <v>24</v>
      </c>
      <c r="J25" s="9">
        <v>20</v>
      </c>
      <c r="K25" s="9">
        <v>20</v>
      </c>
      <c r="L25" s="12">
        <v>59.5</v>
      </c>
      <c r="M25" s="81">
        <f t="shared" si="1"/>
        <v>0.22500000000000001</v>
      </c>
      <c r="N25" s="21">
        <v>0.01</v>
      </c>
      <c r="O25" s="6" t="s">
        <v>174</v>
      </c>
      <c r="P25" s="94"/>
      <c r="Q25" s="72">
        <f>Y25</f>
        <v>2.7817500000000002</v>
      </c>
      <c r="R25" s="82">
        <f>X25</f>
        <v>0.22500000000000001</v>
      </c>
      <c r="S25" s="45"/>
      <c r="T25" s="6"/>
      <c r="V25" s="43"/>
      <c r="W25" s="49">
        <v>2.75</v>
      </c>
      <c r="X25" s="82">
        <v>0.22500000000000001</v>
      </c>
      <c r="Y25" s="43">
        <f t="shared" si="4"/>
        <v>2.7817500000000002</v>
      </c>
      <c r="Z25" s="53"/>
      <c r="AA25" s="82"/>
      <c r="AB25" s="43"/>
      <c r="AC25" s="47"/>
      <c r="AD25" s="82"/>
      <c r="AE25" s="43"/>
      <c r="AF25" s="53"/>
      <c r="AG25" s="82"/>
      <c r="AH25" s="43"/>
      <c r="AI25" s="47"/>
      <c r="AJ25" s="4"/>
      <c r="AM25" s="27"/>
      <c r="AN25" s="27"/>
      <c r="AQ25" s="4"/>
      <c r="AR25" s="19">
        <v>2.75</v>
      </c>
      <c r="AS25" s="5"/>
      <c r="AT25" s="6"/>
      <c r="AU25" s="4"/>
      <c r="AV25" s="4"/>
      <c r="AW25" s="4"/>
      <c r="AX25" s="4"/>
      <c r="AY25" s="4"/>
      <c r="AZ25" s="4"/>
    </row>
    <row r="26" spans="1:52" x14ac:dyDescent="0.25">
      <c r="A26" s="3" t="s">
        <v>2</v>
      </c>
      <c r="B26" s="20">
        <v>3.5</v>
      </c>
      <c r="C26" s="88">
        <f t="shared" si="0"/>
        <v>3.580575271308954</v>
      </c>
      <c r="D26" s="86">
        <v>-112.328</v>
      </c>
      <c r="E26" s="24">
        <v>41.822000000000003</v>
      </c>
      <c r="F26" s="9">
        <v>3</v>
      </c>
      <c r="G26" s="9">
        <v>1987</v>
      </c>
      <c r="H26" s="9">
        <v>4</v>
      </c>
      <c r="I26" s="9">
        <v>1</v>
      </c>
      <c r="J26" s="9">
        <v>16</v>
      </c>
      <c r="K26" s="9">
        <v>40</v>
      </c>
      <c r="L26" s="12">
        <v>41.2</v>
      </c>
      <c r="M26" s="81">
        <f t="shared" si="1"/>
        <v>0.12780097202950721</v>
      </c>
      <c r="N26" s="21">
        <v>0.01</v>
      </c>
      <c r="O26" s="3" t="s">
        <v>175</v>
      </c>
      <c r="P26" s="94">
        <f>1/((1/U26^2)+(1/X26^2)+(1/AA26^2))</f>
        <v>1.6333088451686885E-2</v>
      </c>
      <c r="Q26" s="72">
        <f>(P26/U26^2*V26)+(P26/X26^2*Y26)+(P26/AA26^2*AB26)</f>
        <v>3.580575271308954</v>
      </c>
      <c r="R26" s="82">
        <f>SQRT(P26)</f>
        <v>0.12780097202950721</v>
      </c>
      <c r="S26" s="49">
        <v>3.5</v>
      </c>
      <c r="T26" s="6" t="s">
        <v>3</v>
      </c>
      <c r="U26" s="82">
        <v>0.20899999999999999</v>
      </c>
      <c r="V26" s="43">
        <f>0.791*S26+0.851</f>
        <v>3.6194999999999999</v>
      </c>
      <c r="W26" s="49">
        <v>3.61</v>
      </c>
      <c r="X26" s="82">
        <v>0.22500000000000001</v>
      </c>
      <c r="Y26" s="43">
        <f t="shared" si="4"/>
        <v>3.5806899999999997</v>
      </c>
      <c r="Z26" s="55">
        <v>3.5</v>
      </c>
      <c r="AA26" s="82">
        <v>0.23200000000000001</v>
      </c>
      <c r="AB26" s="43">
        <f>0.791*(Z26-0.11)+0.851</f>
        <v>3.5324900000000001</v>
      </c>
      <c r="AC26" s="47"/>
      <c r="AD26" s="82"/>
      <c r="AE26" s="43"/>
      <c r="AF26" s="53"/>
      <c r="AG26" s="82"/>
      <c r="AH26" s="43"/>
      <c r="AI26" s="47" t="s">
        <v>54</v>
      </c>
      <c r="AJ26" s="4"/>
      <c r="AM26" s="27">
        <v>3.5</v>
      </c>
      <c r="AN26" s="27"/>
      <c r="AQ26" s="4"/>
      <c r="AR26" s="19">
        <v>3.61</v>
      </c>
      <c r="AS26" s="19">
        <v>3.5</v>
      </c>
      <c r="AT26" s="6" t="s">
        <v>3</v>
      </c>
      <c r="AU26" s="4"/>
      <c r="AV26" s="4"/>
      <c r="AW26" s="4"/>
      <c r="AX26" s="4"/>
      <c r="AY26" s="4"/>
      <c r="AZ26" s="4"/>
    </row>
    <row r="27" spans="1:52" x14ac:dyDescent="0.25">
      <c r="A27" s="3" t="s">
        <v>2</v>
      </c>
      <c r="B27" s="20">
        <v>2.61</v>
      </c>
      <c r="C27" s="88">
        <f t="shared" si="0"/>
        <v>2.6516899999999999</v>
      </c>
      <c r="D27" s="86">
        <v>-112.33</v>
      </c>
      <c r="E27" s="24">
        <v>41.826000000000001</v>
      </c>
      <c r="F27" s="9">
        <v>3</v>
      </c>
      <c r="G27" s="9">
        <v>1987</v>
      </c>
      <c r="H27" s="9">
        <v>4</v>
      </c>
      <c r="I27" s="9">
        <v>1</v>
      </c>
      <c r="J27" s="9">
        <v>16</v>
      </c>
      <c r="K27" s="9">
        <v>46</v>
      </c>
      <c r="L27" s="12">
        <v>24.8</v>
      </c>
      <c r="M27" s="81">
        <f t="shared" si="1"/>
        <v>0.22500000000000001</v>
      </c>
      <c r="N27" s="21">
        <v>0.01</v>
      </c>
      <c r="O27" s="6" t="s">
        <v>174</v>
      </c>
      <c r="P27" s="94"/>
      <c r="Q27" s="72">
        <f>Y27</f>
        <v>2.6516899999999999</v>
      </c>
      <c r="R27" s="82">
        <f>X27</f>
        <v>0.22500000000000001</v>
      </c>
      <c r="S27" s="45"/>
      <c r="T27" s="6"/>
      <c r="V27" s="43"/>
      <c r="W27" s="49">
        <v>2.61</v>
      </c>
      <c r="X27" s="82">
        <v>0.22500000000000001</v>
      </c>
      <c r="Y27" s="43">
        <f t="shared" si="4"/>
        <v>2.6516899999999999</v>
      </c>
      <c r="Z27" s="53"/>
      <c r="AA27" s="82"/>
      <c r="AB27" s="43"/>
      <c r="AC27" s="47"/>
      <c r="AD27" s="82"/>
      <c r="AE27" s="43"/>
      <c r="AF27" s="53"/>
      <c r="AG27" s="82"/>
      <c r="AH27" s="43"/>
      <c r="AI27" s="47"/>
      <c r="AJ27" s="4"/>
      <c r="AM27" s="27"/>
      <c r="AN27" s="27"/>
      <c r="AQ27" s="4"/>
      <c r="AR27" s="19">
        <v>2.61</v>
      </c>
      <c r="AS27" s="5"/>
      <c r="AT27" s="6"/>
      <c r="AU27" s="4"/>
      <c r="AV27" s="4"/>
      <c r="AW27" s="4"/>
      <c r="AX27" s="4"/>
      <c r="AY27" s="4"/>
      <c r="AZ27" s="4"/>
    </row>
    <row r="28" spans="1:52" x14ac:dyDescent="0.25">
      <c r="A28" s="6" t="s">
        <v>2</v>
      </c>
      <c r="B28" s="21">
        <v>3.09</v>
      </c>
      <c r="C28" s="89">
        <f t="shared" si="0"/>
        <v>3.2317130072092608</v>
      </c>
      <c r="D28" s="86">
        <v>-112.32899999999999</v>
      </c>
      <c r="E28" s="24">
        <v>41.823</v>
      </c>
      <c r="F28" s="9">
        <v>3</v>
      </c>
      <c r="G28" s="9">
        <v>1987</v>
      </c>
      <c r="H28" s="9">
        <v>4</v>
      </c>
      <c r="I28" s="9">
        <v>1</v>
      </c>
      <c r="J28" s="9">
        <v>21</v>
      </c>
      <c r="K28" s="9">
        <v>44</v>
      </c>
      <c r="L28" s="12">
        <v>46</v>
      </c>
      <c r="M28" s="81">
        <f t="shared" si="1"/>
        <v>0.16151704475634704</v>
      </c>
      <c r="N28" s="21">
        <v>0.01</v>
      </c>
      <c r="O28" s="3" t="s">
        <v>175</v>
      </c>
      <c r="P28" s="94">
        <f>1/((1/X28^2)+(1/AA28^2))</f>
        <v>2.6087755746823815E-2</v>
      </c>
      <c r="Q28" s="72">
        <f>(P28/X28^2*Y28)+(P28/AA28^2*AB28)</f>
        <v>3.2317130072092608</v>
      </c>
      <c r="R28" s="82">
        <f>SQRT(P28)</f>
        <v>0.16151704475634704</v>
      </c>
      <c r="S28" s="45"/>
      <c r="T28" s="6"/>
      <c r="V28" s="43"/>
      <c r="W28" s="49">
        <v>3.09</v>
      </c>
      <c r="X28" s="82">
        <v>0.22500000000000001</v>
      </c>
      <c r="Y28" s="43">
        <f t="shared" si="4"/>
        <v>3.09761</v>
      </c>
      <c r="Z28" s="55">
        <v>3.3</v>
      </c>
      <c r="AA28" s="82">
        <v>0.23200000000000001</v>
      </c>
      <c r="AB28" s="43">
        <f>0.791*(Z28-0.11)+0.851</f>
        <v>3.3742900000000002</v>
      </c>
      <c r="AC28" s="53"/>
      <c r="AD28" s="82"/>
      <c r="AE28" s="43"/>
      <c r="AF28" s="53"/>
      <c r="AG28" s="82"/>
      <c r="AH28" s="43"/>
      <c r="AI28" s="47" t="s">
        <v>55</v>
      </c>
      <c r="AJ28" s="27"/>
      <c r="AK28" s="5"/>
      <c r="AL28" s="4" t="s">
        <v>56</v>
      </c>
      <c r="AM28" s="27">
        <v>3.3</v>
      </c>
      <c r="AN28" s="27"/>
      <c r="AQ28" s="4"/>
      <c r="AR28" s="19">
        <v>3.09</v>
      </c>
      <c r="AS28" s="5"/>
      <c r="AT28" s="6"/>
      <c r="AU28" s="4"/>
      <c r="AV28" s="4"/>
      <c r="AW28" s="4"/>
      <c r="AX28" s="4"/>
      <c r="AY28" s="4"/>
      <c r="AZ28" s="4"/>
    </row>
    <row r="29" spans="1:52" x14ac:dyDescent="0.25">
      <c r="A29" s="3" t="s">
        <v>2</v>
      </c>
      <c r="B29" s="20">
        <v>2.72</v>
      </c>
      <c r="C29" s="88">
        <f t="shared" si="0"/>
        <v>2.7538800000000001</v>
      </c>
      <c r="D29" s="86">
        <v>-112.325</v>
      </c>
      <c r="E29" s="24">
        <v>41.819000000000003</v>
      </c>
      <c r="F29" s="9">
        <v>1</v>
      </c>
      <c r="G29" s="9">
        <v>1987</v>
      </c>
      <c r="H29" s="9">
        <v>4</v>
      </c>
      <c r="I29" s="9">
        <v>4</v>
      </c>
      <c r="J29" s="9">
        <v>22</v>
      </c>
      <c r="K29" s="9">
        <v>30</v>
      </c>
      <c r="L29" s="12">
        <v>43.9</v>
      </c>
      <c r="M29" s="81">
        <f t="shared" si="1"/>
        <v>0.22500000000000001</v>
      </c>
      <c r="N29" s="21">
        <v>0.01</v>
      </c>
      <c r="O29" s="6" t="s">
        <v>174</v>
      </c>
      <c r="P29" s="94"/>
      <c r="Q29" s="72">
        <f t="shared" ref="Q29:Q39" si="7">Y29</f>
        <v>2.7538800000000001</v>
      </c>
      <c r="R29" s="82">
        <f t="shared" ref="R29:R39" si="8">X29</f>
        <v>0.22500000000000001</v>
      </c>
      <c r="S29" s="45"/>
      <c r="T29" s="6"/>
      <c r="V29" s="43"/>
      <c r="W29" s="49">
        <v>2.72</v>
      </c>
      <c r="X29" s="82">
        <v>0.22500000000000001</v>
      </c>
      <c r="Y29" s="43">
        <f t="shared" si="4"/>
        <v>2.7538800000000001</v>
      </c>
      <c r="Z29" s="53"/>
      <c r="AA29" s="82"/>
      <c r="AB29" s="43"/>
      <c r="AC29" s="47"/>
      <c r="AD29" s="82"/>
      <c r="AE29" s="43"/>
      <c r="AF29" s="53"/>
      <c r="AG29" s="82"/>
      <c r="AH29" s="43"/>
      <c r="AI29" s="47"/>
      <c r="AJ29" s="4"/>
      <c r="AM29" s="27"/>
      <c r="AN29" s="27"/>
      <c r="AQ29" s="4"/>
      <c r="AR29" s="19">
        <v>2.72</v>
      </c>
      <c r="AS29" s="5"/>
      <c r="AT29" s="6"/>
      <c r="AU29" s="4"/>
      <c r="AV29" s="4"/>
      <c r="AW29" s="4"/>
      <c r="AX29" s="4"/>
      <c r="AY29" s="4"/>
      <c r="AZ29" s="4"/>
    </row>
    <row r="30" spans="1:52" x14ac:dyDescent="0.25">
      <c r="A30" s="3" t="s">
        <v>2</v>
      </c>
      <c r="B30" s="20">
        <v>2.4700000000000002</v>
      </c>
      <c r="C30" s="88">
        <f t="shared" si="0"/>
        <v>2.52163</v>
      </c>
      <c r="D30" s="86">
        <v>-110.98099999999999</v>
      </c>
      <c r="E30" s="24">
        <v>40.350999999999999</v>
      </c>
      <c r="F30" s="9">
        <v>5</v>
      </c>
      <c r="G30" s="9">
        <v>1987</v>
      </c>
      <c r="H30" s="9">
        <v>4</v>
      </c>
      <c r="I30" s="9">
        <v>7</v>
      </c>
      <c r="J30" s="9">
        <v>15</v>
      </c>
      <c r="K30" s="9">
        <v>22</v>
      </c>
      <c r="L30" s="12">
        <v>53</v>
      </c>
      <c r="M30" s="81">
        <f t="shared" si="1"/>
        <v>0.22500000000000001</v>
      </c>
      <c r="N30" s="21">
        <v>0.01</v>
      </c>
      <c r="O30" s="6" t="s">
        <v>174</v>
      </c>
      <c r="P30" s="94"/>
      <c r="Q30" s="72">
        <f t="shared" si="7"/>
        <v>2.52163</v>
      </c>
      <c r="R30" s="82">
        <f t="shared" si="8"/>
        <v>0.22500000000000001</v>
      </c>
      <c r="S30" s="45"/>
      <c r="T30" s="6"/>
      <c r="V30" s="43"/>
      <c r="W30" s="49">
        <v>2.4700000000000002</v>
      </c>
      <c r="X30" s="82">
        <v>0.22500000000000001</v>
      </c>
      <c r="Y30" s="43">
        <f t="shared" si="4"/>
        <v>2.52163</v>
      </c>
      <c r="Z30" s="53"/>
      <c r="AA30" s="82"/>
      <c r="AB30" s="43"/>
      <c r="AC30" s="47"/>
      <c r="AD30" s="82"/>
      <c r="AE30" s="43"/>
      <c r="AF30" s="53"/>
      <c r="AG30" s="82"/>
      <c r="AH30" s="43"/>
      <c r="AI30" s="47"/>
      <c r="AJ30" s="4"/>
      <c r="AM30" s="27"/>
      <c r="AN30" s="27"/>
      <c r="AQ30" s="4"/>
      <c r="AR30" s="19">
        <v>2.4700000000000002</v>
      </c>
      <c r="AS30" s="5"/>
      <c r="AT30" s="6"/>
      <c r="AU30" s="4"/>
      <c r="AV30" s="4"/>
      <c r="AW30" s="4"/>
      <c r="AX30" s="4"/>
      <c r="AY30" s="4"/>
      <c r="AZ30" s="4"/>
    </row>
    <row r="31" spans="1:52" x14ac:dyDescent="0.25">
      <c r="A31" s="3" t="s">
        <v>2</v>
      </c>
      <c r="B31" s="20">
        <v>2.68</v>
      </c>
      <c r="C31" s="88">
        <f t="shared" si="0"/>
        <v>2.71672</v>
      </c>
      <c r="D31" s="86">
        <v>-112.693</v>
      </c>
      <c r="E31" s="24">
        <v>41.854999999999997</v>
      </c>
      <c r="F31" s="9">
        <v>8</v>
      </c>
      <c r="G31" s="9">
        <v>1987</v>
      </c>
      <c r="H31" s="9">
        <v>4</v>
      </c>
      <c r="I31" s="9">
        <v>19</v>
      </c>
      <c r="J31" s="9">
        <v>0</v>
      </c>
      <c r="K31" s="9">
        <v>19</v>
      </c>
      <c r="L31" s="12">
        <v>0.4</v>
      </c>
      <c r="M31" s="81">
        <f t="shared" si="1"/>
        <v>0.22500000000000001</v>
      </c>
      <c r="N31" s="21">
        <v>0.01</v>
      </c>
      <c r="O31" s="6" t="s">
        <v>174</v>
      </c>
      <c r="P31" s="94"/>
      <c r="Q31" s="72">
        <f t="shared" si="7"/>
        <v>2.71672</v>
      </c>
      <c r="R31" s="82">
        <f t="shared" si="8"/>
        <v>0.22500000000000001</v>
      </c>
      <c r="S31" s="45"/>
      <c r="T31" s="6"/>
      <c r="V31" s="43"/>
      <c r="W31" s="49">
        <v>2.68</v>
      </c>
      <c r="X31" s="82">
        <v>0.22500000000000001</v>
      </c>
      <c r="Y31" s="43">
        <f t="shared" si="4"/>
        <v>2.71672</v>
      </c>
      <c r="Z31" s="53"/>
      <c r="AA31" s="82"/>
      <c r="AB31" s="43"/>
      <c r="AC31" s="47"/>
      <c r="AD31" s="82"/>
      <c r="AE31" s="43"/>
      <c r="AF31" s="53"/>
      <c r="AG31" s="82"/>
      <c r="AH31" s="43"/>
      <c r="AI31" s="47"/>
      <c r="AJ31" s="4"/>
      <c r="AM31" s="27"/>
      <c r="AN31" s="27"/>
      <c r="AQ31" s="4"/>
      <c r="AR31" s="19">
        <v>2.68</v>
      </c>
      <c r="AS31" s="5"/>
      <c r="AT31" s="6"/>
      <c r="AU31" s="4"/>
      <c r="AV31" s="4"/>
      <c r="AW31" s="4"/>
      <c r="AX31" s="4"/>
      <c r="AY31" s="4"/>
      <c r="AZ31" s="4"/>
    </row>
    <row r="32" spans="1:52" x14ac:dyDescent="0.25">
      <c r="A32" s="3" t="s">
        <v>2</v>
      </c>
      <c r="B32" s="20">
        <v>3.22</v>
      </c>
      <c r="C32" s="88">
        <f t="shared" si="0"/>
        <v>3.2183800000000002</v>
      </c>
      <c r="D32" s="86">
        <v>-112.667</v>
      </c>
      <c r="E32" s="24">
        <v>41.856000000000002</v>
      </c>
      <c r="F32" s="9">
        <v>4</v>
      </c>
      <c r="G32" s="9">
        <v>1987</v>
      </c>
      <c r="H32" s="9">
        <v>4</v>
      </c>
      <c r="I32" s="9">
        <v>24</v>
      </c>
      <c r="J32" s="9">
        <v>3</v>
      </c>
      <c r="K32" s="9">
        <v>55</v>
      </c>
      <c r="L32" s="12">
        <v>0.7</v>
      </c>
      <c r="M32" s="81">
        <f t="shared" si="1"/>
        <v>0.22500000000000001</v>
      </c>
      <c r="N32" s="21">
        <v>0.01</v>
      </c>
      <c r="O32" s="6" t="s">
        <v>174</v>
      </c>
      <c r="P32" s="94"/>
      <c r="Q32" s="72">
        <f t="shared" si="7"/>
        <v>3.2183800000000002</v>
      </c>
      <c r="R32" s="82">
        <f t="shared" si="8"/>
        <v>0.22500000000000001</v>
      </c>
      <c r="S32" s="45"/>
      <c r="T32" s="6"/>
      <c r="V32" s="43"/>
      <c r="W32" s="49">
        <v>3.22</v>
      </c>
      <c r="X32" s="82">
        <v>0.22500000000000001</v>
      </c>
      <c r="Y32" s="43">
        <f t="shared" si="4"/>
        <v>3.2183800000000002</v>
      </c>
      <c r="Z32" s="53"/>
      <c r="AA32" s="82"/>
      <c r="AB32" s="43"/>
      <c r="AC32" s="47"/>
      <c r="AD32" s="82"/>
      <c r="AE32" s="43"/>
      <c r="AF32" s="53"/>
      <c r="AG32" s="82"/>
      <c r="AH32" s="43"/>
      <c r="AI32" s="47"/>
      <c r="AJ32" s="4"/>
      <c r="AM32" s="27"/>
      <c r="AN32" s="27"/>
      <c r="AQ32" s="4"/>
      <c r="AR32" s="19">
        <v>3.22</v>
      </c>
      <c r="AS32" s="5"/>
      <c r="AT32" s="6"/>
      <c r="AU32" s="4"/>
      <c r="AV32" s="4"/>
      <c r="AW32" s="4"/>
      <c r="AX32" s="4"/>
      <c r="AY32" s="4"/>
      <c r="AZ32" s="4"/>
    </row>
    <row r="33" spans="1:52" x14ac:dyDescent="0.25">
      <c r="A33" s="6" t="s">
        <v>2</v>
      </c>
      <c r="B33" s="21">
        <v>3.09</v>
      </c>
      <c r="C33" s="89">
        <f t="shared" si="0"/>
        <v>3.09761</v>
      </c>
      <c r="D33" s="86">
        <v>-112.655</v>
      </c>
      <c r="E33" s="24">
        <v>41.854999999999997</v>
      </c>
      <c r="F33" s="9">
        <v>2</v>
      </c>
      <c r="G33" s="9">
        <v>1987</v>
      </c>
      <c r="H33" s="9">
        <v>4</v>
      </c>
      <c r="I33" s="9">
        <v>24</v>
      </c>
      <c r="J33" s="9">
        <v>19</v>
      </c>
      <c r="K33" s="9">
        <v>32</v>
      </c>
      <c r="L33" s="12">
        <v>28.8</v>
      </c>
      <c r="M33" s="81">
        <f t="shared" si="1"/>
        <v>0.22500000000000001</v>
      </c>
      <c r="N33" s="21">
        <v>0.01</v>
      </c>
      <c r="O33" s="6" t="s">
        <v>174</v>
      </c>
      <c r="P33" s="94"/>
      <c r="Q33" s="72">
        <f t="shared" si="7"/>
        <v>3.09761</v>
      </c>
      <c r="R33" s="82">
        <f t="shared" si="8"/>
        <v>0.22500000000000001</v>
      </c>
      <c r="S33" s="45"/>
      <c r="T33" s="6"/>
      <c r="V33" s="43"/>
      <c r="W33" s="49">
        <v>3.09</v>
      </c>
      <c r="X33" s="82">
        <v>0.22500000000000001</v>
      </c>
      <c r="Y33" s="43">
        <f t="shared" si="4"/>
        <v>3.09761</v>
      </c>
      <c r="Z33" s="53"/>
      <c r="AA33" s="82"/>
      <c r="AB33" s="43"/>
      <c r="AC33" s="47"/>
      <c r="AD33" s="82"/>
      <c r="AE33" s="43"/>
      <c r="AF33" s="53"/>
      <c r="AG33" s="82"/>
      <c r="AH33" s="43"/>
      <c r="AI33" s="47" t="s">
        <v>53</v>
      </c>
      <c r="AJ33" s="4"/>
      <c r="AM33" s="27"/>
      <c r="AN33" s="27"/>
      <c r="AQ33" s="4"/>
      <c r="AR33" s="19">
        <v>3.09</v>
      </c>
      <c r="AS33" s="5"/>
      <c r="AT33" s="6"/>
      <c r="AU33" s="4"/>
      <c r="AV33" s="4"/>
      <c r="AW33" s="4"/>
      <c r="AX33" s="4"/>
      <c r="AY33" s="4"/>
      <c r="AZ33" s="4"/>
    </row>
    <row r="34" spans="1:52" x14ac:dyDescent="0.25">
      <c r="A34" s="3" t="s">
        <v>2</v>
      </c>
      <c r="B34" s="20">
        <v>2.67</v>
      </c>
      <c r="C34" s="88">
        <f t="shared" si="0"/>
        <v>2.70743</v>
      </c>
      <c r="D34" s="86">
        <v>-112.4</v>
      </c>
      <c r="E34" s="24">
        <v>41.962000000000003</v>
      </c>
      <c r="F34" s="9">
        <v>6</v>
      </c>
      <c r="G34" s="9">
        <v>1987</v>
      </c>
      <c r="H34" s="9">
        <v>4</v>
      </c>
      <c r="I34" s="9">
        <v>25</v>
      </c>
      <c r="J34" s="9">
        <v>8</v>
      </c>
      <c r="K34" s="9">
        <v>28</v>
      </c>
      <c r="L34" s="12">
        <v>1.5</v>
      </c>
      <c r="M34" s="81">
        <f t="shared" si="1"/>
        <v>0.22500000000000001</v>
      </c>
      <c r="N34" s="21">
        <v>0.01</v>
      </c>
      <c r="O34" s="6" t="s">
        <v>174</v>
      </c>
      <c r="P34" s="94"/>
      <c r="Q34" s="72">
        <f t="shared" si="7"/>
        <v>2.70743</v>
      </c>
      <c r="R34" s="82">
        <f t="shared" si="8"/>
        <v>0.22500000000000001</v>
      </c>
      <c r="S34" s="45"/>
      <c r="T34" s="6"/>
      <c r="V34" s="43"/>
      <c r="W34" s="49">
        <v>2.67</v>
      </c>
      <c r="X34" s="82">
        <v>0.22500000000000001</v>
      </c>
      <c r="Y34" s="43">
        <f t="shared" ref="Y34:Y65" si="9">0.929*W34+0.227</f>
        <v>2.70743</v>
      </c>
      <c r="Z34" s="53"/>
      <c r="AA34" s="82"/>
      <c r="AB34" s="43"/>
      <c r="AC34" s="47"/>
      <c r="AD34" s="82"/>
      <c r="AE34" s="43"/>
      <c r="AF34" s="53"/>
      <c r="AG34" s="82"/>
      <c r="AH34" s="43"/>
      <c r="AI34" s="47"/>
      <c r="AJ34" s="4"/>
      <c r="AM34" s="27"/>
      <c r="AN34" s="27"/>
      <c r="AQ34" s="4"/>
      <c r="AR34" s="19">
        <v>2.67</v>
      </c>
      <c r="AS34" s="5"/>
      <c r="AT34" s="6"/>
      <c r="AU34" s="4"/>
      <c r="AV34" s="4"/>
      <c r="AW34" s="4"/>
      <c r="AX34" s="4"/>
      <c r="AY34" s="4"/>
      <c r="AZ34" s="4"/>
    </row>
    <row r="35" spans="1:52" x14ac:dyDescent="0.25">
      <c r="A35" s="3" t="s">
        <v>2</v>
      </c>
      <c r="B35" s="20">
        <v>3.09</v>
      </c>
      <c r="C35" s="88">
        <f t="shared" si="0"/>
        <v>3.09761</v>
      </c>
      <c r="D35" s="86">
        <v>-112.25700000000001</v>
      </c>
      <c r="E35" s="24">
        <v>38.618000000000002</v>
      </c>
      <c r="F35" s="9">
        <v>0</v>
      </c>
      <c r="G35" s="9">
        <v>1987</v>
      </c>
      <c r="H35" s="9">
        <v>4</v>
      </c>
      <c r="I35" s="9">
        <v>25</v>
      </c>
      <c r="J35" s="9">
        <v>13</v>
      </c>
      <c r="K35" s="9">
        <v>59</v>
      </c>
      <c r="L35" s="12">
        <v>20.7</v>
      </c>
      <c r="M35" s="81">
        <f t="shared" si="1"/>
        <v>0.22500000000000001</v>
      </c>
      <c r="N35" s="21">
        <v>0.01</v>
      </c>
      <c r="O35" s="6" t="s">
        <v>174</v>
      </c>
      <c r="P35" s="94"/>
      <c r="Q35" s="72">
        <f t="shared" si="7"/>
        <v>3.09761</v>
      </c>
      <c r="R35" s="82">
        <f t="shared" si="8"/>
        <v>0.22500000000000001</v>
      </c>
      <c r="S35" s="45"/>
      <c r="T35" s="6"/>
      <c r="V35" s="43"/>
      <c r="W35" s="49">
        <v>3.09</v>
      </c>
      <c r="X35" s="82">
        <v>0.22500000000000001</v>
      </c>
      <c r="Y35" s="43">
        <f t="shared" si="9"/>
        <v>3.09761</v>
      </c>
      <c r="Z35" s="53"/>
      <c r="AA35" s="82"/>
      <c r="AB35" s="43"/>
      <c r="AC35" s="47"/>
      <c r="AD35" s="82"/>
      <c r="AE35" s="43"/>
      <c r="AF35" s="53"/>
      <c r="AG35" s="82"/>
      <c r="AH35" s="43"/>
      <c r="AI35" s="47"/>
      <c r="AJ35" s="4"/>
      <c r="AM35" s="27"/>
      <c r="AN35" s="27"/>
      <c r="AQ35" s="4"/>
      <c r="AR35" s="19">
        <v>3.09</v>
      </c>
      <c r="AS35" s="5"/>
      <c r="AT35" s="6"/>
      <c r="AU35" s="4"/>
      <c r="AV35" s="4"/>
      <c r="AW35" s="4"/>
      <c r="AX35" s="4"/>
      <c r="AY35" s="4"/>
      <c r="AZ35" s="4"/>
    </row>
    <row r="36" spans="1:52" x14ac:dyDescent="0.25">
      <c r="A36" s="3" t="s">
        <v>2</v>
      </c>
      <c r="B36" s="20">
        <v>2.63</v>
      </c>
      <c r="C36" s="88">
        <f t="shared" si="0"/>
        <v>2.6702699999999999</v>
      </c>
      <c r="D36" s="86">
        <v>-112.658</v>
      </c>
      <c r="E36" s="24">
        <v>41.847999999999999</v>
      </c>
      <c r="F36" s="9">
        <v>4</v>
      </c>
      <c r="G36" s="9">
        <v>1987</v>
      </c>
      <c r="H36" s="9">
        <v>4</v>
      </c>
      <c r="I36" s="9">
        <v>27</v>
      </c>
      <c r="J36" s="9">
        <v>4</v>
      </c>
      <c r="K36" s="9">
        <v>30</v>
      </c>
      <c r="L36" s="12">
        <v>4.0999999999999996</v>
      </c>
      <c r="M36" s="81">
        <f t="shared" si="1"/>
        <v>0.22500000000000001</v>
      </c>
      <c r="N36" s="21">
        <v>0.01</v>
      </c>
      <c r="O36" s="6" t="s">
        <v>174</v>
      </c>
      <c r="P36" s="94"/>
      <c r="Q36" s="72">
        <f t="shared" si="7"/>
        <v>2.6702699999999999</v>
      </c>
      <c r="R36" s="82">
        <f t="shared" si="8"/>
        <v>0.22500000000000001</v>
      </c>
      <c r="S36" s="45"/>
      <c r="T36" s="6"/>
      <c r="V36" s="43"/>
      <c r="W36" s="49">
        <v>2.63</v>
      </c>
      <c r="X36" s="82">
        <v>0.22500000000000001</v>
      </c>
      <c r="Y36" s="43">
        <f t="shared" si="9"/>
        <v>2.6702699999999999</v>
      </c>
      <c r="Z36" s="53"/>
      <c r="AA36" s="82"/>
      <c r="AB36" s="43"/>
      <c r="AC36" s="47"/>
      <c r="AD36" s="82"/>
      <c r="AE36" s="43"/>
      <c r="AF36" s="53"/>
      <c r="AG36" s="82"/>
      <c r="AH36" s="43"/>
      <c r="AI36" s="47"/>
      <c r="AJ36" s="4"/>
      <c r="AM36" s="27"/>
      <c r="AN36" s="27"/>
      <c r="AQ36" s="4"/>
      <c r="AR36" s="19">
        <v>2.63</v>
      </c>
      <c r="AS36" s="5"/>
      <c r="AT36" s="6"/>
      <c r="AU36" s="4"/>
      <c r="AV36" s="4"/>
      <c r="AW36" s="4"/>
      <c r="AX36" s="4"/>
      <c r="AY36" s="4"/>
      <c r="AZ36" s="4"/>
    </row>
    <row r="37" spans="1:52" x14ac:dyDescent="0.25">
      <c r="A37" s="3" t="s">
        <v>2</v>
      </c>
      <c r="B37" s="20">
        <v>2.5099999999999998</v>
      </c>
      <c r="C37" s="88">
        <f t="shared" si="0"/>
        <v>2.5587899999999997</v>
      </c>
      <c r="D37" s="86">
        <v>-112.205</v>
      </c>
      <c r="E37" s="24">
        <v>39.543999999999997</v>
      </c>
      <c r="F37" s="9">
        <v>0</v>
      </c>
      <c r="G37" s="9">
        <v>1987</v>
      </c>
      <c r="H37" s="9">
        <v>5</v>
      </c>
      <c r="I37" s="9">
        <v>6</v>
      </c>
      <c r="J37" s="9">
        <v>16</v>
      </c>
      <c r="K37" s="9">
        <v>9</v>
      </c>
      <c r="L37" s="12">
        <v>7.2</v>
      </c>
      <c r="M37" s="81">
        <f t="shared" si="1"/>
        <v>0.22500000000000001</v>
      </c>
      <c r="N37" s="21">
        <v>0.01</v>
      </c>
      <c r="O37" s="6" t="s">
        <v>174</v>
      </c>
      <c r="P37" s="94"/>
      <c r="Q37" s="72">
        <f t="shared" si="7"/>
        <v>2.5587899999999997</v>
      </c>
      <c r="R37" s="82">
        <f t="shared" si="8"/>
        <v>0.22500000000000001</v>
      </c>
      <c r="S37" s="45"/>
      <c r="T37" s="6"/>
      <c r="V37" s="43"/>
      <c r="W37" s="49">
        <v>2.5099999999999998</v>
      </c>
      <c r="X37" s="82">
        <v>0.22500000000000001</v>
      </c>
      <c r="Y37" s="43">
        <f t="shared" si="9"/>
        <v>2.5587899999999997</v>
      </c>
      <c r="Z37" s="53"/>
      <c r="AA37" s="82"/>
      <c r="AB37" s="43"/>
      <c r="AC37" s="47"/>
      <c r="AD37" s="82"/>
      <c r="AE37" s="43"/>
      <c r="AF37" s="53"/>
      <c r="AG37" s="82"/>
      <c r="AH37" s="43"/>
      <c r="AI37" s="47"/>
      <c r="AJ37" s="4"/>
      <c r="AM37" s="27"/>
      <c r="AN37" s="27"/>
      <c r="AQ37" s="4"/>
      <c r="AR37" s="19">
        <v>2.5099999999999998</v>
      </c>
      <c r="AS37" s="5"/>
      <c r="AT37" s="6"/>
      <c r="AU37" s="4"/>
      <c r="AV37" s="4"/>
      <c r="AW37" s="4"/>
      <c r="AX37" s="4"/>
      <c r="AY37" s="4"/>
      <c r="AZ37" s="4"/>
    </row>
    <row r="38" spans="1:52" x14ac:dyDescent="0.25">
      <c r="A38" s="3" t="s">
        <v>2</v>
      </c>
      <c r="B38" s="20">
        <v>2.73</v>
      </c>
      <c r="C38" s="88">
        <f t="shared" si="0"/>
        <v>2.7631700000000001</v>
      </c>
      <c r="D38" s="86">
        <v>-112.232</v>
      </c>
      <c r="E38" s="24">
        <v>38.343000000000004</v>
      </c>
      <c r="F38" s="9">
        <v>1</v>
      </c>
      <c r="G38" s="9">
        <v>1987</v>
      </c>
      <c r="H38" s="9">
        <v>5</v>
      </c>
      <c r="I38" s="9">
        <v>14</v>
      </c>
      <c r="J38" s="9">
        <v>20</v>
      </c>
      <c r="K38" s="9">
        <v>32</v>
      </c>
      <c r="L38" s="12">
        <v>10.9</v>
      </c>
      <c r="M38" s="81">
        <f t="shared" si="1"/>
        <v>0.22500000000000001</v>
      </c>
      <c r="N38" s="21">
        <v>0.01</v>
      </c>
      <c r="O38" s="6" t="s">
        <v>174</v>
      </c>
      <c r="P38" s="94"/>
      <c r="Q38" s="72">
        <f t="shared" si="7"/>
        <v>2.7631700000000001</v>
      </c>
      <c r="R38" s="82">
        <f t="shared" si="8"/>
        <v>0.22500000000000001</v>
      </c>
      <c r="S38" s="45"/>
      <c r="T38" s="6"/>
      <c r="V38" s="43"/>
      <c r="W38" s="49">
        <v>2.73</v>
      </c>
      <c r="X38" s="82">
        <v>0.22500000000000001</v>
      </c>
      <c r="Y38" s="43">
        <f t="shared" si="9"/>
        <v>2.7631700000000001</v>
      </c>
      <c r="Z38" s="53"/>
      <c r="AA38" s="82"/>
      <c r="AB38" s="43"/>
      <c r="AC38" s="47"/>
      <c r="AD38" s="82"/>
      <c r="AE38" s="43"/>
      <c r="AF38" s="53"/>
      <c r="AG38" s="82"/>
      <c r="AH38" s="43"/>
      <c r="AI38" s="47"/>
      <c r="AJ38" s="4"/>
      <c r="AM38" s="27"/>
      <c r="AN38" s="27"/>
      <c r="AQ38" s="4"/>
      <c r="AR38" s="19">
        <v>2.73</v>
      </c>
      <c r="AS38" s="5"/>
      <c r="AT38" s="6"/>
      <c r="AU38" s="4"/>
      <c r="AV38" s="4"/>
      <c r="AW38" s="4"/>
      <c r="AX38" s="4"/>
      <c r="AY38" s="4"/>
      <c r="AZ38" s="4"/>
    </row>
    <row r="39" spans="1:52" x14ac:dyDescent="0.25">
      <c r="A39" s="3" t="s">
        <v>2</v>
      </c>
      <c r="B39" s="20">
        <v>3.08</v>
      </c>
      <c r="C39" s="88">
        <f t="shared" si="0"/>
        <v>3.08832</v>
      </c>
      <c r="D39" s="86">
        <v>-111.02800000000001</v>
      </c>
      <c r="E39" s="24">
        <v>40.648000000000003</v>
      </c>
      <c r="F39" s="9">
        <v>6</v>
      </c>
      <c r="G39" s="9">
        <v>1987</v>
      </c>
      <c r="H39" s="9">
        <v>6</v>
      </c>
      <c r="I39" s="9">
        <v>2</v>
      </c>
      <c r="J39" s="9">
        <v>2</v>
      </c>
      <c r="K39" s="9">
        <v>3</v>
      </c>
      <c r="L39" s="12">
        <v>31.3</v>
      </c>
      <c r="M39" s="81">
        <f t="shared" si="1"/>
        <v>0.22500000000000001</v>
      </c>
      <c r="N39" s="21">
        <v>0.01</v>
      </c>
      <c r="O39" s="6" t="s">
        <v>174</v>
      </c>
      <c r="P39" s="94"/>
      <c r="Q39" s="72">
        <f t="shared" si="7"/>
        <v>3.08832</v>
      </c>
      <c r="R39" s="82">
        <f t="shared" si="8"/>
        <v>0.22500000000000001</v>
      </c>
      <c r="S39" s="45"/>
      <c r="T39" s="6"/>
      <c r="V39" s="43"/>
      <c r="W39" s="49">
        <v>3.08</v>
      </c>
      <c r="X39" s="82">
        <v>0.22500000000000001</v>
      </c>
      <c r="Y39" s="43">
        <f t="shared" si="9"/>
        <v>3.08832</v>
      </c>
      <c r="Z39" s="53"/>
      <c r="AA39" s="82"/>
      <c r="AB39" s="43"/>
      <c r="AC39" s="47"/>
      <c r="AD39" s="82"/>
      <c r="AE39" s="43"/>
      <c r="AF39" s="53"/>
      <c r="AG39" s="82"/>
      <c r="AH39" s="43"/>
      <c r="AI39" s="47"/>
      <c r="AJ39" s="4"/>
      <c r="AM39" s="27"/>
      <c r="AN39" s="27"/>
      <c r="AQ39" s="4"/>
      <c r="AR39" s="19">
        <v>3.08</v>
      </c>
      <c r="AS39" s="5"/>
      <c r="AT39" s="6"/>
      <c r="AU39" s="4"/>
      <c r="AV39" s="4"/>
      <c r="AW39" s="4"/>
      <c r="AX39" s="4"/>
      <c r="AY39" s="4"/>
      <c r="AZ39" s="4"/>
    </row>
    <row r="40" spans="1:52" x14ac:dyDescent="0.25">
      <c r="A40" s="3" t="s">
        <v>2</v>
      </c>
      <c r="B40" s="20">
        <v>3.19</v>
      </c>
      <c r="C40" s="88">
        <f t="shared" si="0"/>
        <v>3.3562630230064441</v>
      </c>
      <c r="D40" s="86">
        <v>-111.71899999999999</v>
      </c>
      <c r="E40" s="24">
        <v>38.744999999999997</v>
      </c>
      <c r="F40" s="9">
        <v>0</v>
      </c>
      <c r="G40" s="9">
        <v>1987</v>
      </c>
      <c r="H40" s="9">
        <v>6</v>
      </c>
      <c r="I40" s="9">
        <v>26</v>
      </c>
      <c r="J40" s="9">
        <v>12</v>
      </c>
      <c r="K40" s="9">
        <v>36</v>
      </c>
      <c r="L40" s="12">
        <v>27</v>
      </c>
      <c r="M40" s="81">
        <f t="shared" si="1"/>
        <v>0.16151704475634704</v>
      </c>
      <c r="N40" s="21">
        <v>0.01</v>
      </c>
      <c r="O40" s="3" t="s">
        <v>175</v>
      </c>
      <c r="P40" s="94">
        <f>1/((1/X40^2)+(1/AA40^2))</f>
        <v>2.6087755746823815E-2</v>
      </c>
      <c r="Q40" s="72">
        <f>(P40/X40^2*Y40)+(P40/AA40^2*AB40)</f>
        <v>3.3562630230064441</v>
      </c>
      <c r="R40" s="82">
        <f>SQRT(P40)</f>
        <v>0.16151704475634704</v>
      </c>
      <c r="S40" s="45"/>
      <c r="T40" s="6"/>
      <c r="V40" s="43"/>
      <c r="W40" s="49">
        <v>3.19</v>
      </c>
      <c r="X40" s="82">
        <v>0.22500000000000001</v>
      </c>
      <c r="Y40" s="43">
        <f t="shared" si="9"/>
        <v>3.1905100000000002</v>
      </c>
      <c r="Z40" s="55">
        <v>3.5</v>
      </c>
      <c r="AA40" s="82">
        <v>0.23200000000000001</v>
      </c>
      <c r="AB40" s="43">
        <f>0.791*(Z40-0.11)+0.851</f>
        <v>3.5324900000000001</v>
      </c>
      <c r="AC40" s="47"/>
      <c r="AD40" s="82"/>
      <c r="AE40" s="43"/>
      <c r="AF40" s="53"/>
      <c r="AG40" s="82"/>
      <c r="AH40" s="43"/>
      <c r="AI40" s="47" t="s">
        <v>54</v>
      </c>
      <c r="AJ40" s="4"/>
      <c r="AM40" s="27">
        <v>3.5</v>
      </c>
      <c r="AN40" s="27"/>
      <c r="AQ40" s="4"/>
      <c r="AR40" s="19">
        <v>3.19</v>
      </c>
      <c r="AS40" s="5"/>
      <c r="AT40" s="6"/>
      <c r="AU40" s="4"/>
      <c r="AV40" s="4"/>
      <c r="AW40" s="4"/>
      <c r="AX40" s="4"/>
      <c r="AY40" s="4"/>
      <c r="AZ40" s="4"/>
    </row>
    <row r="41" spans="1:52" x14ac:dyDescent="0.25">
      <c r="A41" s="3" t="s">
        <v>2</v>
      </c>
      <c r="B41" s="20">
        <v>2.5499999999999998</v>
      </c>
      <c r="C41" s="88">
        <f t="shared" si="0"/>
        <v>2.5959499999999998</v>
      </c>
      <c r="D41" s="86">
        <v>-111.706</v>
      </c>
      <c r="E41" s="24">
        <v>38.749000000000002</v>
      </c>
      <c r="F41" s="9">
        <v>1</v>
      </c>
      <c r="G41" s="9">
        <v>1987</v>
      </c>
      <c r="H41" s="9">
        <v>6</v>
      </c>
      <c r="I41" s="9">
        <v>26</v>
      </c>
      <c r="J41" s="9">
        <v>13</v>
      </c>
      <c r="K41" s="9">
        <v>2</v>
      </c>
      <c r="L41" s="12">
        <v>0.8</v>
      </c>
      <c r="M41" s="81">
        <f t="shared" si="1"/>
        <v>0.22500000000000001</v>
      </c>
      <c r="N41" s="21">
        <v>0.01</v>
      </c>
      <c r="O41" s="6" t="s">
        <v>174</v>
      </c>
      <c r="P41" s="94"/>
      <c r="Q41" s="72">
        <f t="shared" ref="Q41:Q50" si="10">Y41</f>
        <v>2.5959499999999998</v>
      </c>
      <c r="R41" s="82">
        <f t="shared" ref="R41:R50" si="11">X41</f>
        <v>0.22500000000000001</v>
      </c>
      <c r="S41" s="45"/>
      <c r="T41" s="6"/>
      <c r="V41" s="43"/>
      <c r="W41" s="49">
        <v>2.5499999999999998</v>
      </c>
      <c r="X41" s="82">
        <v>0.22500000000000001</v>
      </c>
      <c r="Y41" s="43">
        <f t="shared" si="9"/>
        <v>2.5959499999999998</v>
      </c>
      <c r="Z41" s="53"/>
      <c r="AA41" s="82"/>
      <c r="AB41" s="43"/>
      <c r="AC41" s="47"/>
      <c r="AD41" s="82"/>
      <c r="AE41" s="43"/>
      <c r="AF41" s="53"/>
      <c r="AG41" s="82"/>
      <c r="AH41" s="43"/>
      <c r="AI41" s="47"/>
      <c r="AJ41" s="4"/>
      <c r="AM41" s="27"/>
      <c r="AN41" s="27"/>
      <c r="AQ41" s="4"/>
      <c r="AR41" s="19">
        <v>2.5499999999999998</v>
      </c>
      <c r="AS41" s="5"/>
      <c r="AT41" s="6"/>
      <c r="AU41" s="4"/>
      <c r="AV41" s="4"/>
      <c r="AW41" s="4"/>
      <c r="AX41" s="4"/>
      <c r="AY41" s="4"/>
      <c r="AZ41" s="4"/>
    </row>
    <row r="42" spans="1:52" x14ac:dyDescent="0.25">
      <c r="A42" s="3" t="s">
        <v>2</v>
      </c>
      <c r="B42" s="20">
        <v>2.93</v>
      </c>
      <c r="C42" s="88">
        <f t="shared" si="0"/>
        <v>2.9489700000000001</v>
      </c>
      <c r="D42" s="86">
        <v>-111.837</v>
      </c>
      <c r="E42" s="24">
        <v>38.898000000000003</v>
      </c>
      <c r="F42" s="9">
        <v>0</v>
      </c>
      <c r="G42" s="9">
        <v>1987</v>
      </c>
      <c r="H42" s="9">
        <v>7</v>
      </c>
      <c r="I42" s="9">
        <v>18</v>
      </c>
      <c r="J42" s="9">
        <v>16</v>
      </c>
      <c r="K42" s="9">
        <v>17</v>
      </c>
      <c r="L42" s="12">
        <v>0.7</v>
      </c>
      <c r="M42" s="81">
        <f t="shared" si="1"/>
        <v>0.22500000000000001</v>
      </c>
      <c r="N42" s="21">
        <v>0.01</v>
      </c>
      <c r="O42" s="6" t="s">
        <v>174</v>
      </c>
      <c r="P42" s="94"/>
      <c r="Q42" s="72">
        <f t="shared" si="10"/>
        <v>2.9489700000000001</v>
      </c>
      <c r="R42" s="82">
        <f t="shared" si="11"/>
        <v>0.22500000000000001</v>
      </c>
      <c r="S42" s="45"/>
      <c r="T42" s="6"/>
      <c r="V42" s="43"/>
      <c r="W42" s="49">
        <v>2.93</v>
      </c>
      <c r="X42" s="82">
        <v>0.22500000000000001</v>
      </c>
      <c r="Y42" s="43">
        <f t="shared" si="9"/>
        <v>2.9489700000000001</v>
      </c>
      <c r="Z42" s="53"/>
      <c r="AA42" s="82"/>
      <c r="AB42" s="43"/>
      <c r="AC42" s="47"/>
      <c r="AD42" s="82"/>
      <c r="AE42" s="43"/>
      <c r="AF42" s="53"/>
      <c r="AG42" s="82"/>
      <c r="AH42" s="43"/>
      <c r="AI42" s="47"/>
      <c r="AJ42" s="4"/>
      <c r="AM42" s="27"/>
      <c r="AN42" s="27"/>
      <c r="AQ42" s="4"/>
      <c r="AR42" s="19">
        <v>2.93</v>
      </c>
      <c r="AS42" s="5"/>
      <c r="AT42" s="6"/>
      <c r="AU42" s="4"/>
      <c r="AV42" s="4"/>
      <c r="AW42" s="4"/>
      <c r="AX42" s="4"/>
      <c r="AY42" s="4"/>
      <c r="AZ42" s="4"/>
    </row>
    <row r="43" spans="1:52" x14ac:dyDescent="0.25">
      <c r="A43" s="3" t="s">
        <v>2</v>
      </c>
      <c r="B43" s="20">
        <v>2.5499999999999998</v>
      </c>
      <c r="C43" s="88">
        <f t="shared" si="0"/>
        <v>2.5959499999999998</v>
      </c>
      <c r="D43" s="86">
        <v>-111.824</v>
      </c>
      <c r="E43" s="24">
        <v>38.935000000000002</v>
      </c>
      <c r="F43" s="9">
        <v>1</v>
      </c>
      <c r="G43" s="9">
        <v>1987</v>
      </c>
      <c r="H43" s="9">
        <v>7</v>
      </c>
      <c r="I43" s="9">
        <v>18</v>
      </c>
      <c r="J43" s="9">
        <v>16</v>
      </c>
      <c r="K43" s="9">
        <v>37</v>
      </c>
      <c r="L43" s="12">
        <v>33.9</v>
      </c>
      <c r="M43" s="81">
        <f t="shared" si="1"/>
        <v>0.22500000000000001</v>
      </c>
      <c r="N43" s="21">
        <v>0.01</v>
      </c>
      <c r="O43" s="6" t="s">
        <v>174</v>
      </c>
      <c r="P43" s="94"/>
      <c r="Q43" s="72">
        <f t="shared" si="10"/>
        <v>2.5959499999999998</v>
      </c>
      <c r="R43" s="82">
        <f t="shared" si="11"/>
        <v>0.22500000000000001</v>
      </c>
      <c r="S43" s="45"/>
      <c r="T43" s="6"/>
      <c r="V43" s="43"/>
      <c r="W43" s="49">
        <v>2.5499999999999998</v>
      </c>
      <c r="X43" s="82">
        <v>0.22500000000000001</v>
      </c>
      <c r="Y43" s="43">
        <f t="shared" si="9"/>
        <v>2.5959499999999998</v>
      </c>
      <c r="Z43" s="53"/>
      <c r="AA43" s="82"/>
      <c r="AB43" s="43"/>
      <c r="AC43" s="47"/>
      <c r="AD43" s="82"/>
      <c r="AE43" s="43"/>
      <c r="AF43" s="53"/>
      <c r="AG43" s="82"/>
      <c r="AH43" s="43"/>
      <c r="AI43" s="47"/>
      <c r="AJ43" s="4"/>
      <c r="AM43" s="27"/>
      <c r="AN43" s="27"/>
      <c r="AQ43" s="4"/>
      <c r="AR43" s="19">
        <v>2.5499999999999998</v>
      </c>
      <c r="AS43" s="5"/>
      <c r="AT43" s="6"/>
      <c r="AU43" s="4"/>
      <c r="AV43" s="4"/>
      <c r="AW43" s="4"/>
      <c r="AX43" s="4"/>
      <c r="AY43" s="4"/>
      <c r="AZ43" s="4"/>
    </row>
    <row r="44" spans="1:52" x14ac:dyDescent="0.25">
      <c r="A44" s="3" t="s">
        <v>2</v>
      </c>
      <c r="B44" s="20">
        <v>3</v>
      </c>
      <c r="C44" s="88">
        <f t="shared" si="0"/>
        <v>3.0139999999999998</v>
      </c>
      <c r="D44" s="86">
        <v>-112.47199999999999</v>
      </c>
      <c r="E44" s="24">
        <v>42.122999999999998</v>
      </c>
      <c r="F44" s="9">
        <v>4</v>
      </c>
      <c r="G44" s="9">
        <v>1987</v>
      </c>
      <c r="H44" s="9">
        <v>7</v>
      </c>
      <c r="I44" s="9">
        <v>25</v>
      </c>
      <c r="J44" s="9">
        <v>16</v>
      </c>
      <c r="K44" s="9">
        <v>54</v>
      </c>
      <c r="L44" s="12">
        <v>40.200000000000003</v>
      </c>
      <c r="M44" s="81">
        <f t="shared" si="1"/>
        <v>0.22500000000000001</v>
      </c>
      <c r="N44" s="21">
        <v>0.01</v>
      </c>
      <c r="O44" s="6" t="s">
        <v>174</v>
      </c>
      <c r="P44" s="94"/>
      <c r="Q44" s="72">
        <f t="shared" si="10"/>
        <v>3.0139999999999998</v>
      </c>
      <c r="R44" s="82">
        <f t="shared" si="11"/>
        <v>0.22500000000000001</v>
      </c>
      <c r="S44" s="45"/>
      <c r="T44" s="6"/>
      <c r="V44" s="43"/>
      <c r="W44" s="49">
        <v>3</v>
      </c>
      <c r="X44" s="82">
        <v>0.22500000000000001</v>
      </c>
      <c r="Y44" s="43">
        <f t="shared" si="9"/>
        <v>3.0139999999999998</v>
      </c>
      <c r="Z44" s="53"/>
      <c r="AA44" s="82"/>
      <c r="AB44" s="43"/>
      <c r="AC44" s="47"/>
      <c r="AD44" s="82"/>
      <c r="AE44" s="43"/>
      <c r="AF44" s="53"/>
      <c r="AG44" s="82"/>
      <c r="AH44" s="43"/>
      <c r="AI44" s="47" t="s">
        <v>47</v>
      </c>
      <c r="AJ44" s="4"/>
      <c r="AM44" s="27"/>
      <c r="AN44" s="27"/>
      <c r="AQ44" s="4"/>
      <c r="AR44" s="19">
        <v>3</v>
      </c>
      <c r="AS44" s="5"/>
      <c r="AT44" s="6"/>
      <c r="AU44" s="4"/>
      <c r="AV44" s="4"/>
      <c r="AW44" s="4"/>
      <c r="AX44" s="4"/>
      <c r="AY44" s="4"/>
      <c r="AZ44" s="4"/>
    </row>
    <row r="45" spans="1:52" x14ac:dyDescent="0.25">
      <c r="A45" s="3" t="s">
        <v>2</v>
      </c>
      <c r="B45" s="20">
        <v>2.68</v>
      </c>
      <c r="C45" s="88">
        <f t="shared" si="0"/>
        <v>2.71672</v>
      </c>
      <c r="D45" s="86">
        <v>-112.46899999999999</v>
      </c>
      <c r="E45" s="24">
        <v>42.127000000000002</v>
      </c>
      <c r="F45" s="9">
        <v>5</v>
      </c>
      <c r="G45" s="9">
        <v>1987</v>
      </c>
      <c r="H45" s="9">
        <v>7</v>
      </c>
      <c r="I45" s="9">
        <v>25</v>
      </c>
      <c r="J45" s="9">
        <v>17</v>
      </c>
      <c r="K45" s="9">
        <v>45</v>
      </c>
      <c r="L45" s="12">
        <v>4.5</v>
      </c>
      <c r="M45" s="81">
        <f t="shared" si="1"/>
        <v>0.22500000000000001</v>
      </c>
      <c r="N45" s="21">
        <v>0.01</v>
      </c>
      <c r="O45" s="6" t="s">
        <v>174</v>
      </c>
      <c r="P45" s="94"/>
      <c r="Q45" s="72">
        <f t="shared" si="10"/>
        <v>2.71672</v>
      </c>
      <c r="R45" s="82">
        <f t="shared" si="11"/>
        <v>0.22500000000000001</v>
      </c>
      <c r="S45" s="45"/>
      <c r="T45" s="6"/>
      <c r="V45" s="43"/>
      <c r="W45" s="49">
        <v>2.68</v>
      </c>
      <c r="X45" s="82">
        <v>0.22500000000000001</v>
      </c>
      <c r="Y45" s="43">
        <f t="shared" si="9"/>
        <v>2.71672</v>
      </c>
      <c r="Z45" s="53"/>
      <c r="AA45" s="82"/>
      <c r="AB45" s="43"/>
      <c r="AC45" s="47"/>
      <c r="AD45" s="82"/>
      <c r="AE45" s="43"/>
      <c r="AF45" s="53"/>
      <c r="AG45" s="82"/>
      <c r="AH45" s="43"/>
      <c r="AI45" s="47"/>
      <c r="AJ45" s="4"/>
      <c r="AM45" s="27"/>
      <c r="AN45" s="27"/>
      <c r="AQ45" s="4"/>
      <c r="AR45" s="19">
        <v>2.68</v>
      </c>
      <c r="AS45" s="5"/>
      <c r="AT45" s="6"/>
      <c r="AU45" s="4"/>
      <c r="AV45" s="4"/>
      <c r="AW45" s="4"/>
      <c r="AX45" s="4"/>
      <c r="AY45" s="4"/>
      <c r="AZ45" s="4"/>
    </row>
    <row r="46" spans="1:52" x14ac:dyDescent="0.25">
      <c r="A46" s="3" t="s">
        <v>2</v>
      </c>
      <c r="B46" s="20">
        <v>2.63</v>
      </c>
      <c r="C46" s="88">
        <f t="shared" si="0"/>
        <v>2.6702699999999999</v>
      </c>
      <c r="D46" s="86">
        <v>-112.52800000000001</v>
      </c>
      <c r="E46" s="24">
        <v>38.725999999999999</v>
      </c>
      <c r="F46" s="9">
        <v>4</v>
      </c>
      <c r="G46" s="9">
        <v>1987</v>
      </c>
      <c r="H46" s="9">
        <v>8</v>
      </c>
      <c r="I46" s="9">
        <v>28</v>
      </c>
      <c r="J46" s="9">
        <v>23</v>
      </c>
      <c r="K46" s="9">
        <v>41</v>
      </c>
      <c r="L46" s="12">
        <v>43</v>
      </c>
      <c r="M46" s="81">
        <f t="shared" si="1"/>
        <v>0.22500000000000001</v>
      </c>
      <c r="N46" s="21">
        <v>0.01</v>
      </c>
      <c r="O46" s="6" t="s">
        <v>174</v>
      </c>
      <c r="P46" s="94"/>
      <c r="Q46" s="72">
        <f t="shared" si="10"/>
        <v>2.6702699999999999</v>
      </c>
      <c r="R46" s="82">
        <f t="shared" si="11"/>
        <v>0.22500000000000001</v>
      </c>
      <c r="S46" s="45"/>
      <c r="T46" s="6"/>
      <c r="V46" s="43"/>
      <c r="W46" s="49">
        <v>2.63</v>
      </c>
      <c r="X46" s="82">
        <v>0.22500000000000001</v>
      </c>
      <c r="Y46" s="43">
        <f t="shared" si="9"/>
        <v>2.6702699999999999</v>
      </c>
      <c r="Z46" s="53"/>
      <c r="AA46" s="82"/>
      <c r="AB46" s="43"/>
      <c r="AC46" s="47"/>
      <c r="AD46" s="82"/>
      <c r="AE46" s="43"/>
      <c r="AF46" s="53"/>
      <c r="AG46" s="82"/>
      <c r="AH46" s="43"/>
      <c r="AI46" s="47"/>
      <c r="AJ46" s="4"/>
      <c r="AM46" s="27"/>
      <c r="AN46" s="27"/>
      <c r="AQ46" s="4"/>
      <c r="AR46" s="19">
        <v>2.63</v>
      </c>
      <c r="AS46" s="5"/>
      <c r="AT46" s="6"/>
      <c r="AU46" s="4"/>
      <c r="AV46" s="4"/>
      <c r="AW46" s="4"/>
      <c r="AX46" s="4"/>
      <c r="AY46" s="4"/>
      <c r="AZ46" s="4"/>
    </row>
    <row r="47" spans="1:52" x14ac:dyDescent="0.25">
      <c r="A47" s="3" t="s">
        <v>2</v>
      </c>
      <c r="B47" s="20">
        <v>2.83</v>
      </c>
      <c r="C47" s="88">
        <f t="shared" si="0"/>
        <v>2.8560699999999999</v>
      </c>
      <c r="D47" s="86">
        <v>-112.53400000000001</v>
      </c>
      <c r="E47" s="24">
        <v>38.735999999999997</v>
      </c>
      <c r="F47" s="9">
        <v>1</v>
      </c>
      <c r="G47" s="9">
        <v>1987</v>
      </c>
      <c r="H47" s="9">
        <v>8</v>
      </c>
      <c r="I47" s="9">
        <v>29</v>
      </c>
      <c r="J47" s="9">
        <v>1</v>
      </c>
      <c r="K47" s="9">
        <v>58</v>
      </c>
      <c r="L47" s="12">
        <v>14.4</v>
      </c>
      <c r="M47" s="81">
        <f t="shared" si="1"/>
        <v>0.22500000000000001</v>
      </c>
      <c r="N47" s="21">
        <v>0.01</v>
      </c>
      <c r="O47" s="6" t="s">
        <v>174</v>
      </c>
      <c r="P47" s="94"/>
      <c r="Q47" s="72">
        <f t="shared" si="10"/>
        <v>2.8560699999999999</v>
      </c>
      <c r="R47" s="82">
        <f t="shared" si="11"/>
        <v>0.22500000000000001</v>
      </c>
      <c r="S47" s="45"/>
      <c r="T47" s="6"/>
      <c r="V47" s="43"/>
      <c r="W47" s="49">
        <v>2.83</v>
      </c>
      <c r="X47" s="82">
        <v>0.22500000000000001</v>
      </c>
      <c r="Y47" s="43">
        <f t="shared" si="9"/>
        <v>2.8560699999999999</v>
      </c>
      <c r="Z47" s="53"/>
      <c r="AA47" s="82"/>
      <c r="AB47" s="43"/>
      <c r="AC47" s="47"/>
      <c r="AD47" s="82"/>
      <c r="AE47" s="43"/>
      <c r="AF47" s="53"/>
      <c r="AG47" s="82"/>
      <c r="AH47" s="43"/>
      <c r="AI47" s="47"/>
      <c r="AJ47" s="4"/>
      <c r="AM47" s="27"/>
      <c r="AN47" s="27"/>
      <c r="AQ47" s="4"/>
      <c r="AR47" s="19">
        <v>2.83</v>
      </c>
      <c r="AS47" s="5"/>
      <c r="AT47" s="6"/>
      <c r="AU47" s="4"/>
      <c r="AV47" s="4"/>
      <c r="AW47" s="4"/>
      <c r="AX47" s="4"/>
      <c r="AY47" s="4"/>
      <c r="AZ47" s="4"/>
    </row>
    <row r="48" spans="1:52" x14ac:dyDescent="0.25">
      <c r="A48" s="3" t="s">
        <v>2</v>
      </c>
      <c r="B48" s="20">
        <v>2.66</v>
      </c>
      <c r="C48" s="88">
        <f t="shared" si="0"/>
        <v>2.69814</v>
      </c>
      <c r="D48" s="86">
        <v>-112.694</v>
      </c>
      <c r="E48" s="24">
        <v>38.552</v>
      </c>
      <c r="F48" s="9">
        <v>0</v>
      </c>
      <c r="G48" s="9">
        <v>1987</v>
      </c>
      <c r="H48" s="9">
        <v>9</v>
      </c>
      <c r="I48" s="9">
        <v>2</v>
      </c>
      <c r="J48" s="9">
        <v>0</v>
      </c>
      <c r="K48" s="9">
        <v>31</v>
      </c>
      <c r="L48" s="12">
        <v>54.8</v>
      </c>
      <c r="M48" s="81">
        <f t="shared" si="1"/>
        <v>0.22500000000000001</v>
      </c>
      <c r="N48" s="21">
        <v>0.01</v>
      </c>
      <c r="O48" s="6" t="s">
        <v>174</v>
      </c>
      <c r="P48" s="94"/>
      <c r="Q48" s="72">
        <f t="shared" si="10"/>
        <v>2.69814</v>
      </c>
      <c r="R48" s="82">
        <f t="shared" si="11"/>
        <v>0.22500000000000001</v>
      </c>
      <c r="S48" s="45"/>
      <c r="T48" s="6"/>
      <c r="V48" s="43"/>
      <c r="W48" s="49">
        <v>2.66</v>
      </c>
      <c r="X48" s="82">
        <v>0.22500000000000001</v>
      </c>
      <c r="Y48" s="43">
        <f t="shared" si="9"/>
        <v>2.69814</v>
      </c>
      <c r="Z48" s="53"/>
      <c r="AA48" s="82"/>
      <c r="AB48" s="43"/>
      <c r="AC48" s="47"/>
      <c r="AD48" s="82"/>
      <c r="AE48" s="43"/>
      <c r="AF48" s="53"/>
      <c r="AG48" s="82"/>
      <c r="AH48" s="43"/>
      <c r="AI48" s="47"/>
      <c r="AJ48" s="4"/>
      <c r="AM48" s="27"/>
      <c r="AN48" s="27"/>
      <c r="AQ48" s="4"/>
      <c r="AR48" s="19">
        <v>2.66</v>
      </c>
      <c r="AS48" s="5"/>
      <c r="AT48" s="6"/>
      <c r="AU48" s="4"/>
      <c r="AV48" s="4"/>
      <c r="AW48" s="4"/>
      <c r="AX48" s="4"/>
      <c r="AY48" s="4"/>
      <c r="AZ48" s="4"/>
    </row>
    <row r="49" spans="1:59" x14ac:dyDescent="0.25">
      <c r="A49" s="3" t="s">
        <v>2</v>
      </c>
      <c r="B49" s="20">
        <v>3.19</v>
      </c>
      <c r="C49" s="88">
        <f t="shared" si="0"/>
        <v>3.1905100000000002</v>
      </c>
      <c r="D49" s="86">
        <v>-112.69799999999999</v>
      </c>
      <c r="E49" s="24">
        <v>38.561999999999998</v>
      </c>
      <c r="F49" s="9">
        <v>0</v>
      </c>
      <c r="G49" s="9">
        <v>1987</v>
      </c>
      <c r="H49" s="9">
        <v>9</v>
      </c>
      <c r="I49" s="9">
        <v>2</v>
      </c>
      <c r="J49" s="9">
        <v>5</v>
      </c>
      <c r="K49" s="9">
        <v>0</v>
      </c>
      <c r="L49" s="12">
        <v>20.399999999999999</v>
      </c>
      <c r="M49" s="81">
        <f t="shared" si="1"/>
        <v>0.22500000000000001</v>
      </c>
      <c r="N49" s="21">
        <v>0.01</v>
      </c>
      <c r="O49" s="6" t="s">
        <v>174</v>
      </c>
      <c r="P49" s="94"/>
      <c r="Q49" s="72">
        <f t="shared" si="10"/>
        <v>3.1905100000000002</v>
      </c>
      <c r="R49" s="82">
        <f t="shared" si="11"/>
        <v>0.22500000000000001</v>
      </c>
      <c r="S49" s="45"/>
      <c r="T49" s="6"/>
      <c r="V49" s="43"/>
      <c r="W49" s="49">
        <v>3.19</v>
      </c>
      <c r="X49" s="82">
        <v>0.22500000000000001</v>
      </c>
      <c r="Y49" s="43">
        <f t="shared" si="9"/>
        <v>3.1905100000000002</v>
      </c>
      <c r="Z49" s="53"/>
      <c r="AA49" s="82"/>
      <c r="AB49" s="43"/>
      <c r="AC49" s="47"/>
      <c r="AD49" s="82"/>
      <c r="AE49" s="43"/>
      <c r="AF49" s="53"/>
      <c r="AG49" s="82"/>
      <c r="AH49" s="43"/>
      <c r="AI49" s="47" t="s">
        <v>53</v>
      </c>
      <c r="AJ49" s="4"/>
      <c r="AM49" s="27"/>
      <c r="AN49" s="27"/>
      <c r="AQ49" s="4"/>
      <c r="AR49" s="19">
        <v>3.19</v>
      </c>
      <c r="AS49" s="5"/>
      <c r="AT49" s="6"/>
      <c r="AU49" s="4"/>
      <c r="AV49" s="4"/>
      <c r="AW49" s="4"/>
      <c r="AX49" s="4"/>
      <c r="AY49" s="4"/>
      <c r="AZ49" s="4"/>
    </row>
    <row r="50" spans="1:59" x14ac:dyDescent="0.25">
      <c r="A50" s="3" t="s">
        <v>2</v>
      </c>
      <c r="B50" s="20">
        <v>2.68</v>
      </c>
      <c r="C50" s="88">
        <f t="shared" si="0"/>
        <v>2.71672</v>
      </c>
      <c r="D50" s="86">
        <v>-112.70699999999999</v>
      </c>
      <c r="E50" s="24">
        <v>38.554000000000002</v>
      </c>
      <c r="F50" s="9">
        <v>0</v>
      </c>
      <c r="G50" s="9">
        <v>1987</v>
      </c>
      <c r="H50" s="9">
        <v>9</v>
      </c>
      <c r="I50" s="9">
        <v>2</v>
      </c>
      <c r="J50" s="9">
        <v>10</v>
      </c>
      <c r="K50" s="9">
        <v>41</v>
      </c>
      <c r="L50" s="12">
        <v>25.1</v>
      </c>
      <c r="M50" s="81">
        <f t="shared" si="1"/>
        <v>0.22500000000000001</v>
      </c>
      <c r="N50" s="21">
        <v>0.01</v>
      </c>
      <c r="O50" s="6" t="s">
        <v>174</v>
      </c>
      <c r="P50" s="94"/>
      <c r="Q50" s="72">
        <f t="shared" si="10"/>
        <v>2.71672</v>
      </c>
      <c r="R50" s="82">
        <f t="shared" si="11"/>
        <v>0.22500000000000001</v>
      </c>
      <c r="S50" s="45"/>
      <c r="T50" s="6"/>
      <c r="V50" s="43"/>
      <c r="W50" s="49">
        <v>2.68</v>
      </c>
      <c r="X50" s="82">
        <v>0.22500000000000001</v>
      </c>
      <c r="Y50" s="43">
        <f t="shared" si="9"/>
        <v>2.71672</v>
      </c>
      <c r="Z50" s="53"/>
      <c r="AA50" s="82"/>
      <c r="AB50" s="43"/>
      <c r="AC50" s="47"/>
      <c r="AD50" s="82"/>
      <c r="AE50" s="43"/>
      <c r="AF50" s="53"/>
      <c r="AG50" s="82"/>
      <c r="AH50" s="43"/>
      <c r="AI50" s="47" t="s">
        <v>57</v>
      </c>
      <c r="AJ50" s="4"/>
      <c r="AM50" s="27"/>
      <c r="AN50" s="27"/>
      <c r="AQ50" s="4"/>
      <c r="AR50" s="19">
        <v>2.68</v>
      </c>
      <c r="AS50" s="5"/>
      <c r="AT50" s="6"/>
      <c r="AU50" s="4"/>
      <c r="AV50" s="4"/>
      <c r="AW50" s="4"/>
      <c r="AX50" s="4"/>
      <c r="AY50" s="4"/>
      <c r="AZ50" s="4"/>
    </row>
    <row r="51" spans="1:59" x14ac:dyDescent="0.25">
      <c r="A51" s="3" t="s">
        <v>2</v>
      </c>
      <c r="B51" s="20">
        <v>3.67</v>
      </c>
      <c r="C51" s="88">
        <f t="shared" si="0"/>
        <v>3.7264268729221159</v>
      </c>
      <c r="D51" s="86">
        <v>-113.158</v>
      </c>
      <c r="E51" s="24">
        <v>41.194000000000003</v>
      </c>
      <c r="F51" s="9">
        <v>9</v>
      </c>
      <c r="G51" s="9">
        <v>1987</v>
      </c>
      <c r="H51" s="9">
        <v>9</v>
      </c>
      <c r="I51" s="9">
        <v>17</v>
      </c>
      <c r="J51" s="9">
        <v>8</v>
      </c>
      <c r="K51" s="9">
        <v>31</v>
      </c>
      <c r="L51" s="12">
        <v>26.5</v>
      </c>
      <c r="M51" s="81">
        <f t="shared" si="1"/>
        <v>0.14002878056357881</v>
      </c>
      <c r="N51" s="21">
        <v>0.01</v>
      </c>
      <c r="O51" s="3" t="s">
        <v>175</v>
      </c>
      <c r="P51" s="94">
        <f>1/((1/U51^2)+(1/X51^2)+(1/AD51^2))</f>
        <v>1.9608059386122909E-2</v>
      </c>
      <c r="Q51" s="72">
        <f>(P51/U51^2*V51)+(P51/X51^2*Y51)+(P51/AD51^2*AE51)</f>
        <v>3.7264268729221159</v>
      </c>
      <c r="R51" s="82">
        <f>SQRT(P51)</f>
        <v>0.14002878056357881</v>
      </c>
      <c r="S51" s="49">
        <v>3.67</v>
      </c>
      <c r="T51" s="6" t="s">
        <v>3</v>
      </c>
      <c r="U51" s="82">
        <v>0.20899999999999999</v>
      </c>
      <c r="V51" s="43">
        <f>0.791*S51+0.851</f>
        <v>3.7539700000000003</v>
      </c>
      <c r="W51" s="49">
        <v>3.67</v>
      </c>
      <c r="X51" s="82">
        <v>0.22500000000000001</v>
      </c>
      <c r="Y51" s="43">
        <f t="shared" si="9"/>
        <v>3.6364299999999998</v>
      </c>
      <c r="Z51" s="53"/>
      <c r="AA51" s="82"/>
      <c r="AB51" s="43"/>
      <c r="AC51" s="55">
        <v>4.0999999999999996</v>
      </c>
      <c r="AD51" s="82">
        <v>0.34599999999999997</v>
      </c>
      <c r="AE51" s="43">
        <f>0.791*(1.088*AC51-0.652)+0.851</f>
        <v>3.8637608000000001</v>
      </c>
      <c r="AF51" s="53"/>
      <c r="AG51" s="82"/>
      <c r="AH51" s="43"/>
      <c r="AI51" s="47" t="s">
        <v>59</v>
      </c>
      <c r="AJ51" s="27">
        <v>4.0999999999999996</v>
      </c>
      <c r="AM51" s="27"/>
      <c r="AN51" s="27"/>
      <c r="AQ51" s="4"/>
      <c r="AR51" s="19">
        <v>3.67</v>
      </c>
      <c r="AS51" s="19">
        <v>3.67</v>
      </c>
      <c r="AT51" s="6" t="s">
        <v>3</v>
      </c>
      <c r="AU51" s="4"/>
      <c r="AV51" s="4"/>
      <c r="AW51" s="4"/>
      <c r="AX51" s="4"/>
      <c r="AY51" s="4"/>
      <c r="AZ51" s="4"/>
    </row>
    <row r="52" spans="1:59" x14ac:dyDescent="0.25">
      <c r="A52" s="3" t="s">
        <v>2</v>
      </c>
      <c r="B52" s="20">
        <v>3.99</v>
      </c>
      <c r="C52" s="88">
        <f t="shared" si="0"/>
        <v>3.8138914557928447</v>
      </c>
      <c r="D52" s="86">
        <v>-113.196</v>
      </c>
      <c r="E52" s="24">
        <v>41.201000000000001</v>
      </c>
      <c r="F52" s="9">
        <v>5</v>
      </c>
      <c r="G52" s="9">
        <v>1987</v>
      </c>
      <c r="H52" s="9">
        <v>9</v>
      </c>
      <c r="I52" s="9">
        <v>25</v>
      </c>
      <c r="J52" s="9">
        <v>4</v>
      </c>
      <c r="K52" s="9">
        <v>9</v>
      </c>
      <c r="L52" s="12">
        <v>53.9</v>
      </c>
      <c r="M52" s="81">
        <f t="shared" si="1"/>
        <v>0.15312959783241839</v>
      </c>
      <c r="N52" s="21">
        <v>0.01</v>
      </c>
      <c r="O52" s="3" t="s">
        <v>175</v>
      </c>
      <c r="P52" s="94">
        <f>1/((1/U52^2)+(1/X52^2))</f>
        <v>2.3448673732318199E-2</v>
      </c>
      <c r="Q52" s="72">
        <f>(P52/U52^2*V52)+(P52/X52^2*Y52)</f>
        <v>3.8138914557928447</v>
      </c>
      <c r="R52" s="82">
        <f>SQRT(P52)</f>
        <v>0.15312959783241839</v>
      </c>
      <c r="S52" s="49">
        <v>3.99</v>
      </c>
      <c r="T52" s="6" t="s">
        <v>3</v>
      </c>
      <c r="U52" s="82">
        <v>0.20899999999999999</v>
      </c>
      <c r="V52" s="43">
        <f>0.791*S52+0.851</f>
        <v>4.0070899999999998</v>
      </c>
      <c r="W52" s="49">
        <v>3.62</v>
      </c>
      <c r="X52" s="82">
        <v>0.22500000000000001</v>
      </c>
      <c r="Y52" s="43">
        <f t="shared" si="9"/>
        <v>3.5899800000000002</v>
      </c>
      <c r="Z52" s="53"/>
      <c r="AA52" s="82"/>
      <c r="AB52" s="43"/>
      <c r="AC52" s="47"/>
      <c r="AD52" s="82"/>
      <c r="AE52" s="43"/>
      <c r="AF52" s="53"/>
      <c r="AG52" s="82"/>
      <c r="AH52" s="43"/>
      <c r="AI52" s="47" t="s">
        <v>60</v>
      </c>
      <c r="AJ52" s="4"/>
      <c r="AM52" s="27"/>
      <c r="AN52" s="27"/>
      <c r="AQ52" s="4"/>
      <c r="AR52" s="19">
        <v>3.62</v>
      </c>
      <c r="AS52" s="19">
        <v>3.99</v>
      </c>
      <c r="AT52" s="6" t="s">
        <v>3</v>
      </c>
      <c r="AU52" s="4"/>
      <c r="AV52" s="4"/>
      <c r="AW52" s="4"/>
      <c r="AX52" s="4"/>
      <c r="AY52" s="4"/>
      <c r="AZ52" s="4"/>
    </row>
    <row r="53" spans="1:59" x14ac:dyDescent="0.25">
      <c r="A53" s="3" t="s">
        <v>2</v>
      </c>
      <c r="B53" s="20">
        <v>4.71</v>
      </c>
      <c r="C53" s="88">
        <f t="shared" si="0"/>
        <v>4.4969195548127168</v>
      </c>
      <c r="D53" s="86">
        <v>-113.17700000000001</v>
      </c>
      <c r="E53" s="24">
        <v>41.218000000000004</v>
      </c>
      <c r="F53" s="9">
        <v>7</v>
      </c>
      <c r="G53" s="9">
        <v>1987</v>
      </c>
      <c r="H53" s="9">
        <v>9</v>
      </c>
      <c r="I53" s="9">
        <v>25</v>
      </c>
      <c r="J53" s="9">
        <v>4</v>
      </c>
      <c r="K53" s="9">
        <v>27</v>
      </c>
      <c r="L53" s="12">
        <v>57.8</v>
      </c>
      <c r="M53" s="81">
        <f t="shared" si="1"/>
        <v>0.14002878056357881</v>
      </c>
      <c r="N53" s="21">
        <v>0.01</v>
      </c>
      <c r="O53" s="3" t="s">
        <v>175</v>
      </c>
      <c r="P53" s="94">
        <f>1/((1/U53^2)+(1/X53^2)+(1/AD53^2))</f>
        <v>1.9608059386122909E-2</v>
      </c>
      <c r="Q53" s="72">
        <f>(P53/U53^2*V53)+(P53/X53^2*Y53)+(P53/AD53^2*AE53)</f>
        <v>4.4969195548127168</v>
      </c>
      <c r="R53" s="82">
        <f>SQRT(P53)</f>
        <v>0.14002878056357881</v>
      </c>
      <c r="S53" s="49">
        <v>4.71</v>
      </c>
      <c r="T53" s="6" t="s">
        <v>3</v>
      </c>
      <c r="U53" s="82">
        <v>0.20899999999999999</v>
      </c>
      <c r="V53" s="43">
        <f>0.791*S53+0.851</f>
        <v>4.5766100000000005</v>
      </c>
      <c r="W53" s="49">
        <v>4.55</v>
      </c>
      <c r="X53" s="82">
        <v>0.22500000000000001</v>
      </c>
      <c r="Y53" s="43">
        <f t="shared" si="9"/>
        <v>4.4539500000000007</v>
      </c>
      <c r="Z53" s="53"/>
      <c r="AA53" s="82"/>
      <c r="AB53" s="43"/>
      <c r="AC53" s="55">
        <v>4.7</v>
      </c>
      <c r="AD53" s="82">
        <v>0.34599999999999997</v>
      </c>
      <c r="AE53" s="43">
        <f>0.791*(1.088*AC53-0.652)+0.851</f>
        <v>4.3801256000000013</v>
      </c>
      <c r="AF53" s="53"/>
      <c r="AG53" s="82"/>
      <c r="AH53" s="43"/>
      <c r="AI53" s="47" t="s">
        <v>61</v>
      </c>
      <c r="AJ53" s="27">
        <v>4.7</v>
      </c>
      <c r="AK53" s="27">
        <v>4.5999999999999996</v>
      </c>
      <c r="AM53" s="27"/>
      <c r="AN53" s="27"/>
      <c r="AQ53" s="4"/>
      <c r="AR53" s="19">
        <v>4.55</v>
      </c>
      <c r="AS53" s="19">
        <v>4.71</v>
      </c>
      <c r="AT53" s="6" t="s">
        <v>3</v>
      </c>
      <c r="AU53" s="4"/>
      <c r="AV53" s="4"/>
      <c r="AW53" s="4"/>
      <c r="AX53" s="4"/>
      <c r="AY53" s="4"/>
      <c r="AZ53" s="4"/>
    </row>
    <row r="54" spans="1:59" x14ac:dyDescent="0.25">
      <c r="A54" s="3" t="s">
        <v>2</v>
      </c>
      <c r="B54" s="20">
        <v>4.2</v>
      </c>
      <c r="C54" s="88">
        <f t="shared" si="0"/>
        <v>4.1000915203536996</v>
      </c>
      <c r="D54" s="86">
        <v>-113.129</v>
      </c>
      <c r="E54" s="24">
        <v>41.173000000000002</v>
      </c>
      <c r="F54" s="9">
        <v>4</v>
      </c>
      <c r="G54" s="9">
        <v>1987</v>
      </c>
      <c r="H54" s="9">
        <v>9</v>
      </c>
      <c r="I54" s="9">
        <v>25</v>
      </c>
      <c r="J54" s="9">
        <v>5</v>
      </c>
      <c r="K54" s="9">
        <v>18</v>
      </c>
      <c r="L54" s="12">
        <v>14.3</v>
      </c>
      <c r="M54" s="81">
        <f t="shared" si="1"/>
        <v>0.12650083376472962</v>
      </c>
      <c r="N54" s="21">
        <v>0.01</v>
      </c>
      <c r="O54" s="3" t="s">
        <v>175</v>
      </c>
      <c r="P54" s="94">
        <f>1/((1/U54^2)+(1/X54^2)+(1/AD54^2)+(1/AG54^2))</f>
        <v>1.6002460943171756E-2</v>
      </c>
      <c r="Q54" s="72">
        <f>(P54/U54^2*V54)+(P54/X54^2*Y54)+(P54/AD54^2*AE54)+(P54/AG54^2*AH54)</f>
        <v>4.1000915203536996</v>
      </c>
      <c r="R54" s="82">
        <f>SQRT(P54)</f>
        <v>0.12650083376472962</v>
      </c>
      <c r="S54" s="49">
        <v>4.2</v>
      </c>
      <c r="T54" s="6" t="s">
        <v>3</v>
      </c>
      <c r="U54" s="82">
        <v>0.20899999999999999</v>
      </c>
      <c r="V54" s="43">
        <f>0.791*S54+0.851</f>
        <v>4.1732000000000005</v>
      </c>
      <c r="W54" s="49">
        <v>3.83</v>
      </c>
      <c r="X54" s="82">
        <v>0.22500000000000001</v>
      </c>
      <c r="Y54" s="43">
        <f t="shared" si="9"/>
        <v>3.7850700000000002</v>
      </c>
      <c r="Z54" s="53"/>
      <c r="AA54" s="82"/>
      <c r="AB54" s="43"/>
      <c r="AC54" s="55">
        <v>4.2</v>
      </c>
      <c r="AD54" s="82">
        <v>0.34599999999999997</v>
      </c>
      <c r="AE54" s="43">
        <f>0.791*(1.088*AC54-0.652)+0.851</f>
        <v>3.9498216000000004</v>
      </c>
      <c r="AF54" s="55">
        <v>4.5999999999999996</v>
      </c>
      <c r="AG54" s="82">
        <v>0.29499999999999998</v>
      </c>
      <c r="AH54" s="43">
        <f>1.162*AF54-0.74</f>
        <v>4.6051999999999991</v>
      </c>
      <c r="AI54" s="47" t="s">
        <v>62</v>
      </c>
      <c r="AJ54" s="27">
        <v>4.2</v>
      </c>
      <c r="AM54" s="27"/>
      <c r="AN54" s="27">
        <v>4.5999999999999996</v>
      </c>
      <c r="AQ54" s="4"/>
      <c r="AR54" s="19">
        <v>3.83</v>
      </c>
      <c r="AS54" s="19">
        <v>4.2</v>
      </c>
      <c r="AT54" s="6" t="s">
        <v>3</v>
      </c>
      <c r="AU54" s="4"/>
      <c r="AV54" s="4"/>
      <c r="AW54" s="4"/>
      <c r="AX54" s="4"/>
      <c r="AY54" s="4"/>
      <c r="AZ54" s="4"/>
    </row>
    <row r="55" spans="1:59" x14ac:dyDescent="0.25">
      <c r="A55" s="3" t="s">
        <v>2</v>
      </c>
      <c r="B55" s="20">
        <v>3.87</v>
      </c>
      <c r="C55" s="88">
        <f t="shared" si="0"/>
        <v>3.7113011340741844</v>
      </c>
      <c r="D55" s="86">
        <v>-113.125</v>
      </c>
      <c r="E55" s="24">
        <v>41.210999999999999</v>
      </c>
      <c r="F55" s="9">
        <v>11</v>
      </c>
      <c r="G55" s="9">
        <v>1987</v>
      </c>
      <c r="H55" s="9">
        <v>9</v>
      </c>
      <c r="I55" s="9">
        <v>26</v>
      </c>
      <c r="J55" s="9">
        <v>0</v>
      </c>
      <c r="K55" s="9">
        <v>28</v>
      </c>
      <c r="L55" s="12">
        <v>2.5</v>
      </c>
      <c r="M55" s="81">
        <f t="shared" si="1"/>
        <v>0.15312959783241839</v>
      </c>
      <c r="N55" s="21">
        <v>0.01</v>
      </c>
      <c r="O55" s="3" t="s">
        <v>175</v>
      </c>
      <c r="P55" s="94">
        <f>1/((1/U55^2)+(1/X55^2))</f>
        <v>2.3448673732318199E-2</v>
      </c>
      <c r="Q55" s="72">
        <f>(P55/U55^2*V55)+(P55/X55^2*Y55)</f>
        <v>3.7113011340741844</v>
      </c>
      <c r="R55" s="82">
        <f>SQRT(P55)</f>
        <v>0.15312959783241839</v>
      </c>
      <c r="S55" s="49">
        <v>3.87</v>
      </c>
      <c r="T55" s="6" t="s">
        <v>3</v>
      </c>
      <c r="U55" s="82">
        <v>0.20899999999999999</v>
      </c>
      <c r="V55" s="43">
        <f>0.791*S55+0.851</f>
        <v>3.9121700000000001</v>
      </c>
      <c r="W55" s="49">
        <v>3.5</v>
      </c>
      <c r="X55" s="82">
        <v>0.22500000000000001</v>
      </c>
      <c r="Y55" s="43">
        <f t="shared" si="9"/>
        <v>3.4784999999999999</v>
      </c>
      <c r="Z55" s="53"/>
      <c r="AA55" s="82"/>
      <c r="AB55" s="43"/>
      <c r="AC55" s="47"/>
      <c r="AD55" s="82"/>
      <c r="AE55" s="43"/>
      <c r="AF55" s="53"/>
      <c r="AG55" s="82"/>
      <c r="AH55" s="43"/>
      <c r="AI55" s="47" t="s">
        <v>63</v>
      </c>
      <c r="AJ55" s="4"/>
      <c r="AM55" s="27"/>
      <c r="AN55" s="27"/>
      <c r="AQ55" s="4"/>
      <c r="AR55" s="19">
        <v>3.5</v>
      </c>
      <c r="AS55" s="19">
        <v>3.87</v>
      </c>
      <c r="AT55" s="6" t="s">
        <v>3</v>
      </c>
      <c r="AU55" s="4"/>
      <c r="AV55" s="4"/>
      <c r="AW55" s="4"/>
      <c r="AX55" s="4"/>
      <c r="AY55" s="4"/>
      <c r="AZ55" s="4"/>
    </row>
    <row r="56" spans="1:59" x14ac:dyDescent="0.25">
      <c r="A56" s="3" t="s">
        <v>2</v>
      </c>
      <c r="B56" s="20">
        <v>3.29</v>
      </c>
      <c r="C56" s="88">
        <f t="shared" si="0"/>
        <v>3.2834099999999999</v>
      </c>
      <c r="D56" s="86">
        <v>-113.17</v>
      </c>
      <c r="E56" s="24">
        <v>41.198999999999998</v>
      </c>
      <c r="F56" s="9">
        <v>9</v>
      </c>
      <c r="G56" s="9">
        <v>1987</v>
      </c>
      <c r="H56" s="9">
        <v>9</v>
      </c>
      <c r="I56" s="9">
        <v>26</v>
      </c>
      <c r="J56" s="9">
        <v>14</v>
      </c>
      <c r="K56" s="9">
        <v>47</v>
      </c>
      <c r="L56" s="12">
        <v>49.4</v>
      </c>
      <c r="M56" s="81">
        <f t="shared" si="1"/>
        <v>0.22500000000000001</v>
      </c>
      <c r="N56" s="21">
        <v>0.01</v>
      </c>
      <c r="O56" s="6" t="s">
        <v>174</v>
      </c>
      <c r="P56" s="94"/>
      <c r="Q56" s="72">
        <f>Y56</f>
        <v>3.2834099999999999</v>
      </c>
      <c r="R56" s="82">
        <f>X56</f>
        <v>0.22500000000000001</v>
      </c>
      <c r="S56" s="45"/>
      <c r="T56" s="6"/>
      <c r="V56" s="43"/>
      <c r="W56" s="49">
        <v>3.29</v>
      </c>
      <c r="X56" s="82">
        <v>0.22500000000000001</v>
      </c>
      <c r="Y56" s="43">
        <f t="shared" si="9"/>
        <v>3.2834099999999999</v>
      </c>
      <c r="Z56" s="53"/>
      <c r="AA56" s="82"/>
      <c r="AB56" s="43"/>
      <c r="AC56" s="47"/>
      <c r="AD56" s="82"/>
      <c r="AE56" s="43"/>
      <c r="AF56" s="53"/>
      <c r="AG56" s="82"/>
      <c r="AH56" s="43"/>
      <c r="AI56" s="47" t="s">
        <v>64</v>
      </c>
      <c r="AJ56" s="4"/>
      <c r="AM56" s="27"/>
      <c r="AN56" s="27"/>
      <c r="AQ56" s="4"/>
      <c r="AR56" s="19">
        <v>3.29</v>
      </c>
      <c r="AS56" s="5"/>
      <c r="AT56" s="6"/>
      <c r="AU56" s="4"/>
      <c r="AV56" s="4"/>
      <c r="AW56" s="4"/>
      <c r="AX56" s="4"/>
      <c r="AY56" s="4"/>
      <c r="AZ56" s="4"/>
    </row>
    <row r="57" spans="1:59" x14ac:dyDescent="0.25">
      <c r="A57" s="3" t="s">
        <v>2</v>
      </c>
      <c r="B57" s="20">
        <v>2.85</v>
      </c>
      <c r="C57" s="88">
        <f t="shared" si="0"/>
        <v>2.8746499999999999</v>
      </c>
      <c r="D57" s="86">
        <v>-113.172</v>
      </c>
      <c r="E57" s="24">
        <v>41.210999999999999</v>
      </c>
      <c r="F57" s="9">
        <v>5</v>
      </c>
      <c r="G57" s="9">
        <v>1987</v>
      </c>
      <c r="H57" s="9">
        <v>9</v>
      </c>
      <c r="I57" s="9">
        <v>26</v>
      </c>
      <c r="J57" s="9">
        <v>23</v>
      </c>
      <c r="K57" s="9">
        <v>14</v>
      </c>
      <c r="L57" s="12">
        <v>39.6</v>
      </c>
      <c r="M57" s="81">
        <f t="shared" si="1"/>
        <v>0.22500000000000001</v>
      </c>
      <c r="N57" s="21">
        <v>0.01</v>
      </c>
      <c r="O57" s="6" t="s">
        <v>174</v>
      </c>
      <c r="P57" s="94"/>
      <c r="Q57" s="72">
        <f>Y57</f>
        <v>2.8746499999999999</v>
      </c>
      <c r="R57" s="82">
        <f>X57</f>
        <v>0.22500000000000001</v>
      </c>
      <c r="S57" s="45"/>
      <c r="T57" s="6"/>
      <c r="V57" s="43"/>
      <c r="W57" s="49">
        <v>2.85</v>
      </c>
      <c r="X57" s="82">
        <v>0.22500000000000001</v>
      </c>
      <c r="Y57" s="43">
        <f t="shared" si="9"/>
        <v>2.8746499999999999</v>
      </c>
      <c r="Z57" s="53"/>
      <c r="AA57" s="82"/>
      <c r="AB57" s="43"/>
      <c r="AC57" s="47"/>
      <c r="AD57" s="82"/>
      <c r="AE57" s="43"/>
      <c r="AF57" s="53"/>
      <c r="AG57" s="82"/>
      <c r="AH57" s="43"/>
      <c r="AI57" s="47" t="s">
        <v>57</v>
      </c>
      <c r="AJ57" s="4"/>
      <c r="AM57" s="27"/>
      <c r="AN57" s="27"/>
      <c r="AQ57" s="4"/>
      <c r="AR57" s="19">
        <v>2.85</v>
      </c>
      <c r="AS57" s="5"/>
      <c r="AT57" s="6"/>
      <c r="AU57" s="4"/>
      <c r="AV57" s="4"/>
      <c r="AW57" s="4"/>
      <c r="AX57" s="4"/>
      <c r="AY57" s="4"/>
      <c r="AZ57" s="4"/>
    </row>
    <row r="58" spans="1:59" x14ac:dyDescent="0.25">
      <c r="A58" s="3" t="s">
        <v>2</v>
      </c>
      <c r="B58" s="20">
        <v>3.9</v>
      </c>
      <c r="C58" s="88">
        <f t="shared" si="0"/>
        <v>3.8187052656246685</v>
      </c>
      <c r="D58" s="86">
        <v>-113.15300000000001</v>
      </c>
      <c r="E58" s="24">
        <v>41.222000000000001</v>
      </c>
      <c r="F58" s="9">
        <v>5</v>
      </c>
      <c r="G58" s="9">
        <v>1987</v>
      </c>
      <c r="H58" s="9">
        <v>9</v>
      </c>
      <c r="I58" s="9">
        <v>28</v>
      </c>
      <c r="J58" s="9">
        <v>6</v>
      </c>
      <c r="K58" s="9">
        <v>6</v>
      </c>
      <c r="L58" s="12">
        <v>52.5</v>
      </c>
      <c r="M58" s="81">
        <f t="shared" si="1"/>
        <v>0.15312959783241839</v>
      </c>
      <c r="N58" s="21">
        <v>0.01</v>
      </c>
      <c r="O58" s="3" t="s">
        <v>175</v>
      </c>
      <c r="P58" s="94">
        <f>1/((1/U58^2)+(1/X58^2))</f>
        <v>2.3448673732318199E-2</v>
      </c>
      <c r="Q58" s="72">
        <f>(P58/U58^2*V58)+(P58/X58^2*Y58)</f>
        <v>3.8187052656246685</v>
      </c>
      <c r="R58" s="82">
        <f>SQRT(P58)</f>
        <v>0.15312959783241839</v>
      </c>
      <c r="S58" s="49">
        <v>3.9</v>
      </c>
      <c r="T58" s="6" t="s">
        <v>3</v>
      </c>
      <c r="U58" s="82">
        <v>0.20899999999999999</v>
      </c>
      <c r="V58" s="43">
        <f>0.791*S58+0.851</f>
        <v>3.9359000000000002</v>
      </c>
      <c r="W58" s="49">
        <v>3.72</v>
      </c>
      <c r="X58" s="82">
        <v>0.22500000000000001</v>
      </c>
      <c r="Y58" s="43">
        <f t="shared" si="9"/>
        <v>3.6828800000000004</v>
      </c>
      <c r="Z58" s="53"/>
      <c r="AA58" s="82"/>
      <c r="AB58" s="43"/>
      <c r="AC58" s="47"/>
      <c r="AD58" s="82"/>
      <c r="AE58" s="43"/>
      <c r="AF58" s="53"/>
      <c r="AG58" s="82"/>
      <c r="AH58" s="43"/>
      <c r="AI58" s="47" t="s">
        <v>60</v>
      </c>
      <c r="AJ58" s="4"/>
      <c r="AM58" s="27"/>
      <c r="AN58" s="27"/>
      <c r="AQ58" s="4"/>
      <c r="AR58" s="19">
        <v>3.72</v>
      </c>
      <c r="AS58" s="19">
        <v>3.9</v>
      </c>
      <c r="AT58" s="6" t="s">
        <v>3</v>
      </c>
      <c r="AU58" s="4"/>
      <c r="AV58" s="4"/>
      <c r="AW58" s="4"/>
      <c r="AX58" s="4"/>
      <c r="AY58" s="4"/>
      <c r="AZ58" s="4"/>
    </row>
    <row r="59" spans="1:59" x14ac:dyDescent="0.25">
      <c r="A59" s="3" t="s">
        <v>2</v>
      </c>
      <c r="B59" s="20">
        <v>3.47</v>
      </c>
      <c r="C59" s="88">
        <f t="shared" si="0"/>
        <v>3.3693333950119824</v>
      </c>
      <c r="D59" s="86">
        <v>-113.151</v>
      </c>
      <c r="E59" s="24">
        <v>41.203000000000003</v>
      </c>
      <c r="F59" s="9">
        <v>7</v>
      </c>
      <c r="G59" s="9">
        <v>1987</v>
      </c>
      <c r="H59" s="9">
        <v>10</v>
      </c>
      <c r="I59" s="9">
        <v>1</v>
      </c>
      <c r="J59" s="9">
        <v>9</v>
      </c>
      <c r="K59" s="9">
        <v>16</v>
      </c>
      <c r="L59" s="12">
        <v>31.5</v>
      </c>
      <c r="M59" s="81">
        <f t="shared" si="1"/>
        <v>0.15312959783241839</v>
      </c>
      <c r="N59" s="21">
        <v>0.01</v>
      </c>
      <c r="O59" s="3" t="s">
        <v>175</v>
      </c>
      <c r="P59" s="94">
        <f>1/((1/U59^2)+(1/X59^2))</f>
        <v>2.3448673732318199E-2</v>
      </c>
      <c r="Q59" s="72">
        <f>(P59/U59^2*V59)+(P59/X59^2*Y59)</f>
        <v>3.3693333950119824</v>
      </c>
      <c r="R59" s="82">
        <f>SQRT(P59)</f>
        <v>0.15312959783241839</v>
      </c>
      <c r="S59" s="49">
        <v>3.47</v>
      </c>
      <c r="T59" s="6" t="s">
        <v>3</v>
      </c>
      <c r="U59" s="82">
        <v>0.20899999999999999</v>
      </c>
      <c r="V59" s="43">
        <f>0.791*S59+0.851</f>
        <v>3.5957700000000004</v>
      </c>
      <c r="W59" s="49">
        <v>3.1</v>
      </c>
      <c r="X59" s="82">
        <v>0.22500000000000001</v>
      </c>
      <c r="Y59" s="43">
        <f t="shared" si="9"/>
        <v>3.1069</v>
      </c>
      <c r="Z59" s="53"/>
      <c r="AA59" s="82"/>
      <c r="AB59" s="43"/>
      <c r="AC59" s="47"/>
      <c r="AD59" s="82"/>
      <c r="AE59" s="43"/>
      <c r="AF59" s="53"/>
      <c r="AG59" s="82"/>
      <c r="AH59" s="43"/>
      <c r="AI59" s="47" t="s">
        <v>43</v>
      </c>
      <c r="AJ59" s="4"/>
      <c r="AM59" s="27"/>
      <c r="AN59" s="27"/>
      <c r="AQ59" s="4"/>
      <c r="AR59" s="19">
        <v>3.1</v>
      </c>
      <c r="AS59" s="19">
        <v>3.47</v>
      </c>
      <c r="AT59" s="6" t="s">
        <v>3</v>
      </c>
      <c r="AU59" s="4"/>
      <c r="AV59" s="4"/>
      <c r="AW59" s="4"/>
      <c r="AX59" s="4"/>
      <c r="AY59" s="4"/>
      <c r="AZ59" s="4"/>
    </row>
    <row r="60" spans="1:59" x14ac:dyDescent="0.25">
      <c r="A60" s="3" t="s">
        <v>2</v>
      </c>
      <c r="B60" s="20">
        <v>3.32</v>
      </c>
      <c r="C60" s="88">
        <f t="shared" si="0"/>
        <v>3.4347294297287556</v>
      </c>
      <c r="D60" s="86">
        <v>-112.43600000000001</v>
      </c>
      <c r="E60" s="24">
        <v>41.558999999999997</v>
      </c>
      <c r="F60" s="9">
        <v>5</v>
      </c>
      <c r="G60" s="9">
        <v>1987</v>
      </c>
      <c r="H60" s="9">
        <v>10</v>
      </c>
      <c r="I60" s="9">
        <v>2</v>
      </c>
      <c r="J60" s="9">
        <v>14</v>
      </c>
      <c r="K60" s="9">
        <v>35</v>
      </c>
      <c r="L60" s="12">
        <v>48.9</v>
      </c>
      <c r="M60" s="81">
        <f t="shared" si="1"/>
        <v>0.15312959783241839</v>
      </c>
      <c r="N60" s="21">
        <v>0.01</v>
      </c>
      <c r="O60" s="3" t="s">
        <v>175</v>
      </c>
      <c r="P60" s="94">
        <f>1/((1/U60^2)+(1/X60^2))</f>
        <v>2.3448673732318199E-2</v>
      </c>
      <c r="Q60" s="72">
        <f>(P60/U60^2*V60)+(P60/X60^2*Y60)</f>
        <v>3.4347294297287556</v>
      </c>
      <c r="R60" s="82">
        <f>SQRT(P60)</f>
        <v>0.15312959783241839</v>
      </c>
      <c r="S60" s="49">
        <v>3.32</v>
      </c>
      <c r="T60" s="6" t="s">
        <v>3</v>
      </c>
      <c r="U60" s="82">
        <v>0.20899999999999999</v>
      </c>
      <c r="V60" s="43">
        <f>0.791*S60+0.851</f>
        <v>3.4771199999999998</v>
      </c>
      <c r="W60" s="49">
        <v>3.4</v>
      </c>
      <c r="X60" s="82">
        <v>0.22500000000000001</v>
      </c>
      <c r="Y60" s="43">
        <f t="shared" si="9"/>
        <v>3.3856000000000002</v>
      </c>
      <c r="Z60" s="53"/>
      <c r="AA60" s="82"/>
      <c r="AB60" s="43"/>
      <c r="AC60" s="47"/>
      <c r="AD60" s="82"/>
      <c r="AE60" s="43"/>
      <c r="AF60" s="53"/>
      <c r="AG60" s="82"/>
      <c r="AH60" s="43"/>
      <c r="AI60" s="47" t="s">
        <v>65</v>
      </c>
      <c r="AJ60" s="4"/>
      <c r="AM60" s="27"/>
      <c r="AN60" s="27"/>
      <c r="AQ60" s="4"/>
      <c r="AR60" s="19">
        <v>3.4</v>
      </c>
      <c r="AS60" s="19">
        <v>3.32</v>
      </c>
      <c r="AT60" s="6" t="s">
        <v>3</v>
      </c>
      <c r="AU60" s="4"/>
      <c r="AV60" s="4"/>
      <c r="AW60" s="4"/>
      <c r="AX60" s="4"/>
      <c r="AY60" s="4"/>
      <c r="AZ60" s="4"/>
    </row>
    <row r="61" spans="1:59" x14ac:dyDescent="0.25">
      <c r="A61" s="3" t="s">
        <v>2</v>
      </c>
      <c r="B61" s="20">
        <v>3.12</v>
      </c>
      <c r="C61" s="88">
        <f t="shared" si="0"/>
        <v>3.3227521735009438</v>
      </c>
      <c r="D61" s="86">
        <v>-112.449</v>
      </c>
      <c r="E61" s="24">
        <v>41.546999999999997</v>
      </c>
      <c r="F61" s="9">
        <v>18</v>
      </c>
      <c r="G61" s="9">
        <v>1987</v>
      </c>
      <c r="H61" s="9">
        <v>10</v>
      </c>
      <c r="I61" s="9">
        <v>4</v>
      </c>
      <c r="J61" s="9">
        <v>17</v>
      </c>
      <c r="K61" s="9">
        <v>38</v>
      </c>
      <c r="L61" s="12">
        <v>26.1</v>
      </c>
      <c r="M61" s="81">
        <f t="shared" si="1"/>
        <v>0.16151704475634704</v>
      </c>
      <c r="N61" s="21">
        <v>0.01</v>
      </c>
      <c r="O61" s="3" t="s">
        <v>175</v>
      </c>
      <c r="P61" s="94">
        <f>1/((1/X61^2)+(1/AA61^2))</f>
        <v>2.6087755746823815E-2</v>
      </c>
      <c r="Q61" s="72">
        <f>(P61/X61^2*Y61)+(P61/AA61^2*AB61)</f>
        <v>3.3227521735009438</v>
      </c>
      <c r="R61" s="82">
        <f>SQRT(P61)</f>
        <v>0.16151704475634704</v>
      </c>
      <c r="S61" s="45"/>
      <c r="T61" s="6"/>
      <c r="V61" s="43"/>
      <c r="W61" s="49">
        <v>3.12</v>
      </c>
      <c r="X61" s="82">
        <v>0.22500000000000001</v>
      </c>
      <c r="Y61" s="43">
        <f t="shared" si="9"/>
        <v>3.12548</v>
      </c>
      <c r="Z61" s="55">
        <v>3.5</v>
      </c>
      <c r="AA61" s="82">
        <v>0.23200000000000001</v>
      </c>
      <c r="AB61" s="43">
        <f>0.791*(Z61-0.11)+0.851</f>
        <v>3.5324900000000001</v>
      </c>
      <c r="AC61" s="47"/>
      <c r="AD61" s="82"/>
      <c r="AE61" s="43"/>
      <c r="AF61" s="53"/>
      <c r="AG61" s="82"/>
      <c r="AH61" s="43"/>
      <c r="AI61" s="47" t="s">
        <v>54</v>
      </c>
      <c r="AJ61" s="4"/>
      <c r="AM61" s="27">
        <v>3.5</v>
      </c>
      <c r="AN61" s="27"/>
      <c r="AQ61" s="4"/>
      <c r="AR61" s="19">
        <v>3.12</v>
      </c>
      <c r="AS61" s="5"/>
      <c r="AT61" s="6"/>
      <c r="AU61" s="4"/>
      <c r="AV61" s="4"/>
      <c r="AW61" s="4"/>
      <c r="AX61" s="4"/>
      <c r="AY61" s="4"/>
      <c r="AZ61" s="4"/>
    </row>
    <row r="62" spans="1:59" x14ac:dyDescent="0.25">
      <c r="A62" s="3" t="s">
        <v>2</v>
      </c>
      <c r="B62" s="20">
        <v>3.24</v>
      </c>
      <c r="C62" s="88">
        <f t="shared" si="0"/>
        <v>3.3867837274993136</v>
      </c>
      <c r="D62" s="86">
        <v>-113.128</v>
      </c>
      <c r="E62" s="24">
        <v>41.198</v>
      </c>
      <c r="F62" s="9">
        <v>10</v>
      </c>
      <c r="G62" s="9">
        <v>1987</v>
      </c>
      <c r="H62" s="9">
        <v>10</v>
      </c>
      <c r="I62" s="9">
        <v>5</v>
      </c>
      <c r="J62" s="9">
        <v>10</v>
      </c>
      <c r="K62" s="9">
        <v>31</v>
      </c>
      <c r="L62" s="12">
        <v>3.7</v>
      </c>
      <c r="M62" s="81">
        <f t="shared" si="1"/>
        <v>0.12780097202950721</v>
      </c>
      <c r="N62" s="21">
        <v>0.01</v>
      </c>
      <c r="O62" s="3" t="s">
        <v>175</v>
      </c>
      <c r="P62" s="94">
        <f>1/((1/U62^2)+(1/X62^2)+(1/AA62^2))</f>
        <v>1.6333088451686885E-2</v>
      </c>
      <c r="Q62" s="72">
        <f>(P62/U62^2*V62)+(P62/X62^2*Y62)+(P62/AA62^2*AB62)</f>
        <v>3.3867837274993136</v>
      </c>
      <c r="R62" s="82">
        <f>SQRT(P62)</f>
        <v>0.12780097202950721</v>
      </c>
      <c r="S62" s="49">
        <v>3.24</v>
      </c>
      <c r="T62" s="6" t="s">
        <v>3</v>
      </c>
      <c r="U62" s="82">
        <v>0.20899999999999999</v>
      </c>
      <c r="V62" s="43">
        <f>0.791*S62+0.851</f>
        <v>3.4138400000000004</v>
      </c>
      <c r="W62" s="49">
        <v>3.22</v>
      </c>
      <c r="X62" s="82">
        <v>0.22500000000000001</v>
      </c>
      <c r="Y62" s="43">
        <f t="shared" si="9"/>
        <v>3.2183800000000002</v>
      </c>
      <c r="Z62" s="55">
        <v>3.5</v>
      </c>
      <c r="AA62" s="82">
        <v>0.23200000000000001</v>
      </c>
      <c r="AB62" s="43">
        <f>0.791*(Z62-0.11)+0.851</f>
        <v>3.5324900000000001</v>
      </c>
      <c r="AC62" s="47"/>
      <c r="AD62" s="82"/>
      <c r="AE62" s="43"/>
      <c r="AF62" s="53"/>
      <c r="AG62" s="82"/>
      <c r="AH62" s="43"/>
      <c r="AI62" s="47" t="s">
        <v>54</v>
      </c>
      <c r="AJ62" s="4"/>
      <c r="AM62" s="27">
        <v>3.5</v>
      </c>
      <c r="AN62" s="27"/>
      <c r="AQ62" s="4"/>
      <c r="AR62" s="19">
        <v>3.22</v>
      </c>
      <c r="AS62" s="19">
        <v>3.24</v>
      </c>
      <c r="AT62" s="6" t="s">
        <v>3</v>
      </c>
      <c r="AU62" s="4"/>
      <c r="AV62" s="4"/>
      <c r="AW62" s="4"/>
      <c r="AX62" s="4"/>
      <c r="AY62" s="4"/>
      <c r="AZ62" s="4"/>
    </row>
    <row r="63" spans="1:59" x14ac:dyDescent="0.25">
      <c r="A63" s="3" t="s">
        <v>2</v>
      </c>
      <c r="B63" s="20">
        <v>2.69</v>
      </c>
      <c r="C63" s="88">
        <f t="shared" si="0"/>
        <v>2.72601</v>
      </c>
      <c r="D63" s="86">
        <v>-110.559</v>
      </c>
      <c r="E63" s="24">
        <v>37.630000000000003</v>
      </c>
      <c r="F63" s="9">
        <v>3</v>
      </c>
      <c r="G63" s="9">
        <v>1987</v>
      </c>
      <c r="H63" s="9">
        <v>10</v>
      </c>
      <c r="I63" s="9">
        <v>10</v>
      </c>
      <c r="J63" s="9">
        <v>9</v>
      </c>
      <c r="K63" s="9">
        <v>37</v>
      </c>
      <c r="L63" s="12">
        <v>34.200000000000003</v>
      </c>
      <c r="M63" s="81">
        <f t="shared" si="1"/>
        <v>0.22500000000000001</v>
      </c>
      <c r="N63" s="21">
        <v>0.01</v>
      </c>
      <c r="O63" s="6" t="s">
        <v>174</v>
      </c>
      <c r="P63" s="94"/>
      <c r="Q63" s="72">
        <f>Y63</f>
        <v>2.72601</v>
      </c>
      <c r="R63" s="82">
        <f>X63</f>
        <v>0.22500000000000001</v>
      </c>
      <c r="S63" s="45"/>
      <c r="T63" s="6"/>
      <c r="V63" s="43"/>
      <c r="W63" s="49">
        <v>2.69</v>
      </c>
      <c r="X63" s="82">
        <v>0.22500000000000001</v>
      </c>
      <c r="Y63" s="43">
        <f t="shared" si="9"/>
        <v>2.72601</v>
      </c>
      <c r="Z63" s="53"/>
      <c r="AA63" s="82"/>
      <c r="AB63" s="43"/>
      <c r="AC63" s="47"/>
      <c r="AD63" s="82"/>
      <c r="AE63" s="43"/>
      <c r="AF63" s="53"/>
      <c r="AG63" s="82"/>
      <c r="AH63" s="43"/>
      <c r="AI63" s="47"/>
      <c r="AJ63" s="4"/>
      <c r="AM63" s="27"/>
      <c r="AN63" s="27"/>
      <c r="AQ63" s="4"/>
      <c r="AR63" s="19">
        <v>2.69</v>
      </c>
      <c r="AS63" s="5"/>
      <c r="AT63" s="6"/>
      <c r="AU63" s="4"/>
      <c r="AV63" s="4"/>
      <c r="AW63" s="4"/>
      <c r="AX63" s="4"/>
      <c r="AY63" s="4"/>
      <c r="AZ63" s="4"/>
    </row>
    <row r="64" spans="1:59" s="4" customFormat="1" x14ac:dyDescent="0.25">
      <c r="A64" s="3" t="s">
        <v>2</v>
      </c>
      <c r="B64" s="20">
        <v>3.45</v>
      </c>
      <c r="C64" s="88">
        <f t="shared" si="0"/>
        <v>3.5868690021853644</v>
      </c>
      <c r="D64" s="86">
        <v>-111.43</v>
      </c>
      <c r="E64" s="24">
        <v>39.665999999999997</v>
      </c>
      <c r="F64" s="9">
        <v>0</v>
      </c>
      <c r="G64" s="9">
        <v>1987</v>
      </c>
      <c r="H64" s="9">
        <v>10</v>
      </c>
      <c r="I64" s="9">
        <v>19</v>
      </c>
      <c r="J64" s="9">
        <v>7</v>
      </c>
      <c r="K64" s="9">
        <v>17</v>
      </c>
      <c r="L64" s="12">
        <v>9.8000000000000007</v>
      </c>
      <c r="M64" s="81">
        <f t="shared" si="1"/>
        <v>0.12780097202950721</v>
      </c>
      <c r="N64" s="21">
        <v>0.01</v>
      </c>
      <c r="O64" s="3" t="s">
        <v>175</v>
      </c>
      <c r="P64" s="94">
        <f>1/((1/U64^2)+(1/X64^2)+(1/AA64^2))</f>
        <v>1.6333088451686885E-2</v>
      </c>
      <c r="Q64" s="72">
        <f>(P64/U64^2*V64)+(P64/X64^2*Y64)+(P64/AA64^2*AB64)</f>
        <v>3.5868690021853644</v>
      </c>
      <c r="R64" s="82">
        <f>SQRT(P64)</f>
        <v>0.12780097202950721</v>
      </c>
      <c r="S64" s="49">
        <v>3.45</v>
      </c>
      <c r="T64" s="6" t="s">
        <v>3</v>
      </c>
      <c r="U64" s="82">
        <v>0.20899999999999999</v>
      </c>
      <c r="V64" s="43">
        <f>0.791*S64+0.851</f>
        <v>3.5799500000000002</v>
      </c>
      <c r="W64" s="49">
        <v>3.36</v>
      </c>
      <c r="X64" s="82">
        <v>0.22500000000000001</v>
      </c>
      <c r="Y64" s="43">
        <f t="shared" si="9"/>
        <v>3.3484400000000001</v>
      </c>
      <c r="Z64" s="55">
        <v>3.9</v>
      </c>
      <c r="AA64" s="82">
        <v>0.23200000000000001</v>
      </c>
      <c r="AB64" s="43">
        <f>0.791*(Z64-0.11)+0.851</f>
        <v>3.8488900000000004</v>
      </c>
      <c r="AC64" s="47"/>
      <c r="AD64" s="82"/>
      <c r="AE64" s="43"/>
      <c r="AF64" s="53"/>
      <c r="AG64" s="82"/>
      <c r="AH64" s="43"/>
      <c r="AI64" s="47" t="s">
        <v>59</v>
      </c>
      <c r="AL64" s="4" t="s">
        <v>66</v>
      </c>
      <c r="AM64" s="27">
        <v>3.9</v>
      </c>
      <c r="AN64" s="27"/>
      <c r="AR64" s="19">
        <v>3.36</v>
      </c>
      <c r="AS64" s="19">
        <v>3.45</v>
      </c>
      <c r="AT64" s="6" t="s">
        <v>3</v>
      </c>
      <c r="BA64"/>
      <c r="BB64"/>
      <c r="BC64"/>
      <c r="BD64"/>
      <c r="BE64"/>
      <c r="BF64"/>
      <c r="BG64"/>
    </row>
    <row r="65" spans="1:58" x14ac:dyDescent="0.25">
      <c r="A65" s="3" t="s">
        <v>2</v>
      </c>
      <c r="B65" s="20">
        <v>4.07</v>
      </c>
      <c r="C65" s="88">
        <f t="shared" si="0"/>
        <v>3.8177403579835856</v>
      </c>
      <c r="D65" s="86">
        <v>-113.167</v>
      </c>
      <c r="E65" s="24">
        <v>41.183999999999997</v>
      </c>
      <c r="F65" s="9">
        <v>8</v>
      </c>
      <c r="G65" s="9">
        <v>1987</v>
      </c>
      <c r="H65" s="9">
        <v>10</v>
      </c>
      <c r="I65" s="9">
        <v>23</v>
      </c>
      <c r="J65" s="9">
        <v>19</v>
      </c>
      <c r="K65" s="9">
        <v>44</v>
      </c>
      <c r="L65" s="12">
        <v>50.6</v>
      </c>
      <c r="M65" s="81">
        <f t="shared" si="1"/>
        <v>0.15312959783241839</v>
      </c>
      <c r="N65" s="21">
        <v>0.01</v>
      </c>
      <c r="O65" s="3" t="s">
        <v>175</v>
      </c>
      <c r="P65" s="94">
        <f>1/((1/U65^2)+(1/X65^2))</f>
        <v>2.3448673732318199E-2</v>
      </c>
      <c r="Q65" s="72">
        <f>(P65/U65^2*V65)+(P65/X65^2*Y65)</f>
        <v>3.8177403579835856</v>
      </c>
      <c r="R65" s="82">
        <f>SQRT(P65)</f>
        <v>0.15312959783241839</v>
      </c>
      <c r="S65" s="49">
        <v>4.07</v>
      </c>
      <c r="T65" s="6" t="s">
        <v>3</v>
      </c>
      <c r="U65" s="82">
        <v>0.20899999999999999</v>
      </c>
      <c r="V65" s="43">
        <f>0.791*S65+0.851</f>
        <v>4.0703700000000005</v>
      </c>
      <c r="W65" s="49">
        <v>3.55</v>
      </c>
      <c r="X65" s="82">
        <v>0.22500000000000001</v>
      </c>
      <c r="Y65" s="43">
        <f t="shared" si="9"/>
        <v>3.52495</v>
      </c>
      <c r="Z65" s="53"/>
      <c r="AA65" s="82"/>
      <c r="AB65" s="43"/>
      <c r="AC65" s="47"/>
      <c r="AD65" s="82"/>
      <c r="AE65" s="43"/>
      <c r="AF65" s="53"/>
      <c r="AG65" s="82"/>
      <c r="AH65" s="43"/>
      <c r="AI65" s="47" t="s">
        <v>52</v>
      </c>
      <c r="AJ65" s="4"/>
      <c r="AM65" s="27"/>
      <c r="AN65" s="27"/>
      <c r="AQ65" s="4"/>
      <c r="AR65" s="19">
        <v>3.55</v>
      </c>
      <c r="AS65" s="19">
        <v>4.07</v>
      </c>
      <c r="AT65" s="6" t="s">
        <v>3</v>
      </c>
      <c r="AU65" s="4"/>
      <c r="AV65" s="4"/>
      <c r="AW65" s="4"/>
      <c r="AX65" s="4"/>
      <c r="AY65" s="4"/>
      <c r="AZ65" s="4"/>
    </row>
    <row r="66" spans="1:58" x14ac:dyDescent="0.25">
      <c r="A66" s="3" t="s">
        <v>2</v>
      </c>
      <c r="B66" s="20">
        <v>2.64</v>
      </c>
      <c r="C66" s="88">
        <f t="shared" ref="C66:C129" si="12">Q66</f>
        <v>2.6795599999999999</v>
      </c>
      <c r="D66" s="86">
        <v>-113.176</v>
      </c>
      <c r="E66" s="24">
        <v>41.192999999999998</v>
      </c>
      <c r="F66" s="9">
        <v>8</v>
      </c>
      <c r="G66" s="9">
        <v>1987</v>
      </c>
      <c r="H66" s="9">
        <v>10</v>
      </c>
      <c r="I66" s="9">
        <v>23</v>
      </c>
      <c r="J66" s="9">
        <v>20</v>
      </c>
      <c r="K66" s="9">
        <v>39</v>
      </c>
      <c r="L66" s="12">
        <v>38.700000000000003</v>
      </c>
      <c r="M66" s="81">
        <f t="shared" ref="M66:M129" si="13">R66</f>
        <v>0.22500000000000001</v>
      </c>
      <c r="N66" s="21">
        <v>0.01</v>
      </c>
      <c r="O66" s="6" t="s">
        <v>174</v>
      </c>
      <c r="P66" s="94"/>
      <c r="Q66" s="72">
        <f>Y66</f>
        <v>2.6795599999999999</v>
      </c>
      <c r="R66" s="82">
        <f>X66</f>
        <v>0.22500000000000001</v>
      </c>
      <c r="S66" s="45"/>
      <c r="T66" s="6"/>
      <c r="V66" s="43"/>
      <c r="W66" s="49">
        <v>2.64</v>
      </c>
      <c r="X66" s="82">
        <v>0.22500000000000001</v>
      </c>
      <c r="Y66" s="43">
        <f t="shared" ref="Y66:Y99" si="14">0.929*W66+0.227</f>
        <v>2.6795599999999999</v>
      </c>
      <c r="Z66" s="53"/>
      <c r="AA66" s="82"/>
      <c r="AB66" s="43"/>
      <c r="AC66" s="47"/>
      <c r="AD66" s="82"/>
      <c r="AE66" s="43"/>
      <c r="AF66" s="53"/>
      <c r="AG66" s="82"/>
      <c r="AH66" s="43"/>
      <c r="AI66" s="47"/>
      <c r="AJ66" s="4"/>
      <c r="AM66" s="27"/>
      <c r="AN66" s="27"/>
      <c r="AQ66" s="4"/>
      <c r="AR66" s="19">
        <v>2.64</v>
      </c>
      <c r="AS66" s="5"/>
      <c r="AT66" s="6"/>
      <c r="AU66" s="4"/>
      <c r="AV66" s="4"/>
      <c r="AW66" s="4"/>
      <c r="AX66" s="4"/>
      <c r="AY66" s="4"/>
      <c r="AZ66" s="4"/>
    </row>
    <row r="67" spans="1:58" x14ac:dyDescent="0.25">
      <c r="A67" s="3" t="s">
        <v>2</v>
      </c>
      <c r="B67" s="20">
        <v>2.56</v>
      </c>
      <c r="C67" s="88">
        <f t="shared" si="12"/>
        <v>2.6052400000000002</v>
      </c>
      <c r="D67" s="86">
        <v>-113.172</v>
      </c>
      <c r="E67" s="24">
        <v>41.186</v>
      </c>
      <c r="F67" s="9">
        <v>7</v>
      </c>
      <c r="G67" s="9">
        <v>1987</v>
      </c>
      <c r="H67" s="9">
        <v>10</v>
      </c>
      <c r="I67" s="9">
        <v>25</v>
      </c>
      <c r="J67" s="9">
        <v>4</v>
      </c>
      <c r="K67" s="9">
        <v>35</v>
      </c>
      <c r="L67" s="12">
        <v>22.9</v>
      </c>
      <c r="M67" s="81">
        <f t="shared" si="13"/>
        <v>0.22500000000000001</v>
      </c>
      <c r="N67" s="21">
        <v>0.01</v>
      </c>
      <c r="O67" s="6" t="s">
        <v>174</v>
      </c>
      <c r="P67" s="94"/>
      <c r="Q67" s="72">
        <f>Y67</f>
        <v>2.6052400000000002</v>
      </c>
      <c r="R67" s="82">
        <f>X67</f>
        <v>0.22500000000000001</v>
      </c>
      <c r="S67" s="45"/>
      <c r="T67" s="6"/>
      <c r="V67" s="43"/>
      <c r="W67" s="49">
        <v>2.56</v>
      </c>
      <c r="X67" s="82">
        <v>0.22500000000000001</v>
      </c>
      <c r="Y67" s="43">
        <f t="shared" si="14"/>
        <v>2.6052400000000002</v>
      </c>
      <c r="Z67" s="53"/>
      <c r="AA67" s="82"/>
      <c r="AB67" s="43"/>
      <c r="AC67" s="47"/>
      <c r="AD67" s="82"/>
      <c r="AE67" s="43"/>
      <c r="AF67" s="53"/>
      <c r="AG67" s="82"/>
      <c r="AH67" s="43"/>
      <c r="AI67" s="47"/>
      <c r="AJ67" s="4"/>
      <c r="AM67" s="27"/>
      <c r="AN67" s="27"/>
      <c r="AQ67" s="4"/>
      <c r="AR67" s="19">
        <v>2.56</v>
      </c>
      <c r="AS67" s="5"/>
      <c r="AT67" s="6"/>
      <c r="AU67" s="4"/>
      <c r="AV67" s="4"/>
      <c r="AW67" s="4"/>
      <c r="AX67" s="4"/>
      <c r="AY67" s="4"/>
      <c r="AZ67" s="4"/>
    </row>
    <row r="68" spans="1:58" x14ac:dyDescent="0.25">
      <c r="A68" s="3" t="s">
        <v>2</v>
      </c>
      <c r="B68" s="20">
        <v>2.96</v>
      </c>
      <c r="C68" s="88">
        <f t="shared" si="12"/>
        <v>2.9768400000000002</v>
      </c>
      <c r="D68" s="86">
        <v>-113.16800000000001</v>
      </c>
      <c r="E68" s="24">
        <v>41.185000000000002</v>
      </c>
      <c r="F68" s="9">
        <v>7</v>
      </c>
      <c r="G68" s="9">
        <v>1987</v>
      </c>
      <c r="H68" s="9">
        <v>10</v>
      </c>
      <c r="I68" s="9">
        <v>25</v>
      </c>
      <c r="J68" s="9">
        <v>10</v>
      </c>
      <c r="K68" s="9">
        <v>43</v>
      </c>
      <c r="L68" s="12">
        <v>2.9</v>
      </c>
      <c r="M68" s="81">
        <f t="shared" si="13"/>
        <v>0.22500000000000001</v>
      </c>
      <c r="N68" s="21">
        <v>0.01</v>
      </c>
      <c r="O68" s="6" t="s">
        <v>174</v>
      </c>
      <c r="P68" s="94"/>
      <c r="Q68" s="72">
        <f>Y68</f>
        <v>2.9768400000000002</v>
      </c>
      <c r="R68" s="82">
        <f>X68</f>
        <v>0.22500000000000001</v>
      </c>
      <c r="S68" s="45"/>
      <c r="T68" s="6"/>
      <c r="V68" s="43"/>
      <c r="W68" s="49">
        <v>2.96</v>
      </c>
      <c r="X68" s="82">
        <v>0.22500000000000001</v>
      </c>
      <c r="Y68" s="43">
        <f t="shared" si="14"/>
        <v>2.9768400000000002</v>
      </c>
      <c r="Z68" s="53"/>
      <c r="AA68" s="82"/>
      <c r="AB68" s="43"/>
      <c r="AC68" s="47"/>
      <c r="AD68" s="82"/>
      <c r="AE68" s="43"/>
      <c r="AF68" s="53"/>
      <c r="AG68" s="82"/>
      <c r="AH68" s="43"/>
      <c r="AI68" s="47"/>
      <c r="AJ68" s="4"/>
      <c r="AM68" s="27"/>
      <c r="AN68" s="27"/>
      <c r="AQ68" s="4"/>
      <c r="AR68" s="19">
        <v>2.96</v>
      </c>
      <c r="AS68" s="5"/>
      <c r="AT68" s="6"/>
      <c r="AU68" s="4"/>
      <c r="AV68" s="4"/>
      <c r="AW68" s="4"/>
      <c r="AX68" s="4"/>
      <c r="AY68" s="4"/>
      <c r="AZ68" s="4"/>
    </row>
    <row r="69" spans="1:58" x14ac:dyDescent="0.25">
      <c r="A69" s="3" t="s">
        <v>2</v>
      </c>
      <c r="B69" s="20">
        <v>2.78</v>
      </c>
      <c r="C69" s="88">
        <f t="shared" si="12"/>
        <v>2.8096199999999998</v>
      </c>
      <c r="D69" s="86">
        <v>-113.172</v>
      </c>
      <c r="E69" s="24">
        <v>41.195</v>
      </c>
      <c r="F69" s="9">
        <v>8</v>
      </c>
      <c r="G69" s="9">
        <v>1987</v>
      </c>
      <c r="H69" s="9">
        <v>10</v>
      </c>
      <c r="I69" s="9">
        <v>25</v>
      </c>
      <c r="J69" s="9">
        <v>13</v>
      </c>
      <c r="K69" s="9">
        <v>17</v>
      </c>
      <c r="L69" s="12">
        <v>44.6</v>
      </c>
      <c r="M69" s="81">
        <f t="shared" si="13"/>
        <v>0.22500000000000001</v>
      </c>
      <c r="N69" s="21">
        <v>0.01</v>
      </c>
      <c r="O69" s="6" t="s">
        <v>174</v>
      </c>
      <c r="P69" s="94"/>
      <c r="Q69" s="72">
        <f>Y69</f>
        <v>2.8096199999999998</v>
      </c>
      <c r="R69" s="82">
        <f>X69</f>
        <v>0.22500000000000001</v>
      </c>
      <c r="S69" s="45"/>
      <c r="T69" s="6"/>
      <c r="V69" s="43"/>
      <c r="W69" s="49">
        <v>2.78</v>
      </c>
      <c r="X69" s="82">
        <v>0.22500000000000001</v>
      </c>
      <c r="Y69" s="43">
        <f t="shared" si="14"/>
        <v>2.8096199999999998</v>
      </c>
      <c r="Z69" s="53"/>
      <c r="AA69" s="82"/>
      <c r="AB69" s="4"/>
      <c r="AC69" s="47"/>
      <c r="AD69" s="82"/>
      <c r="AE69" s="4"/>
      <c r="AF69" s="53"/>
      <c r="AG69" s="82"/>
      <c r="AH69" s="4"/>
      <c r="AI69" s="47"/>
      <c r="AJ69" s="4"/>
      <c r="AM69" s="27"/>
      <c r="AN69" s="27"/>
      <c r="AQ69" s="4"/>
      <c r="AR69" s="19">
        <v>2.78</v>
      </c>
      <c r="AS69" s="5"/>
      <c r="AT69" s="6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</row>
    <row r="70" spans="1:58" x14ac:dyDescent="0.25">
      <c r="A70" s="3" t="s">
        <v>2</v>
      </c>
      <c r="B70" s="20">
        <v>4.5599999999999996</v>
      </c>
      <c r="C70" s="88">
        <f t="shared" si="12"/>
        <v>4.2217583515762822</v>
      </c>
      <c r="D70" s="86">
        <v>-113.17</v>
      </c>
      <c r="E70" s="24">
        <v>41.2</v>
      </c>
      <c r="F70" s="9">
        <v>8</v>
      </c>
      <c r="G70" s="9">
        <v>1987</v>
      </c>
      <c r="H70" s="9">
        <v>10</v>
      </c>
      <c r="I70" s="9">
        <v>26</v>
      </c>
      <c r="J70" s="9">
        <v>4</v>
      </c>
      <c r="K70" s="9">
        <v>16</v>
      </c>
      <c r="L70" s="12">
        <v>1</v>
      </c>
      <c r="M70" s="81">
        <f t="shared" si="13"/>
        <v>0.14002878056357881</v>
      </c>
      <c r="N70" s="21">
        <v>0.01</v>
      </c>
      <c r="O70" s="3" t="s">
        <v>175</v>
      </c>
      <c r="P70" s="94">
        <f>1/((1/U70^2)+(1/X70^2)+(1/AD70^2))</f>
        <v>1.9608059386122909E-2</v>
      </c>
      <c r="Q70" s="72">
        <f>(P70/U70^2*V70)+(P70/X70^2*Y70)+(P70/AD70^2*AE70)</f>
        <v>4.2217583515762822</v>
      </c>
      <c r="R70" s="82">
        <f>SQRT(P70)</f>
        <v>0.14002878056357881</v>
      </c>
      <c r="S70" s="49">
        <v>4.5599999999999996</v>
      </c>
      <c r="T70" s="6" t="s">
        <v>3</v>
      </c>
      <c r="U70" s="82">
        <v>0.20899999999999999</v>
      </c>
      <c r="V70" s="43">
        <f>0.791*S70+0.851</f>
        <v>4.4579599999999999</v>
      </c>
      <c r="W70" s="49">
        <v>4.09</v>
      </c>
      <c r="X70" s="82">
        <v>0.22500000000000001</v>
      </c>
      <c r="Y70" s="43">
        <f t="shared" si="14"/>
        <v>4.0266099999999998</v>
      </c>
      <c r="Z70" s="53"/>
      <c r="AA70" s="82"/>
      <c r="AB70" s="43"/>
      <c r="AC70" s="55">
        <v>4.3</v>
      </c>
      <c r="AD70" s="82">
        <v>0.34599999999999997</v>
      </c>
      <c r="AE70" s="43">
        <f>0.791*(1.088*AC70-0.652)+0.851</f>
        <v>4.0358824000000002</v>
      </c>
      <c r="AF70" s="53"/>
      <c r="AG70" s="82"/>
      <c r="AH70" s="43"/>
      <c r="AI70" s="47" t="s">
        <v>67</v>
      </c>
      <c r="AJ70" s="27">
        <v>4.3</v>
      </c>
      <c r="AM70" s="27"/>
      <c r="AN70" s="27"/>
      <c r="AQ70" s="4"/>
      <c r="AR70" s="19">
        <v>4.09</v>
      </c>
      <c r="AS70" s="19">
        <v>4.5599999999999996</v>
      </c>
      <c r="AT70" s="6" t="s">
        <v>3</v>
      </c>
      <c r="AU70" s="5">
        <v>4</v>
      </c>
      <c r="AV70" s="5" t="s">
        <v>22</v>
      </c>
      <c r="AW70" s="65">
        <v>37000</v>
      </c>
      <c r="AX70" s="5" t="s">
        <v>22</v>
      </c>
      <c r="AY70" s="4"/>
      <c r="AZ70" s="4"/>
    </row>
    <row r="71" spans="1:58" x14ac:dyDescent="0.25">
      <c r="A71" s="3" t="s">
        <v>2</v>
      </c>
      <c r="B71" s="20">
        <v>2.59</v>
      </c>
      <c r="C71" s="88">
        <f t="shared" si="12"/>
        <v>2.6331099999999998</v>
      </c>
      <c r="D71" s="86">
        <v>-111.655</v>
      </c>
      <c r="E71" s="24">
        <v>41.314999999999998</v>
      </c>
      <c r="F71" s="9">
        <v>13</v>
      </c>
      <c r="G71" s="9">
        <v>1987</v>
      </c>
      <c r="H71" s="9">
        <v>11</v>
      </c>
      <c r="I71" s="9">
        <v>2</v>
      </c>
      <c r="J71" s="9">
        <v>6</v>
      </c>
      <c r="K71" s="9">
        <v>6</v>
      </c>
      <c r="L71" s="12">
        <v>4.5</v>
      </c>
      <c r="M71" s="81">
        <f t="shared" si="13"/>
        <v>0.22500000000000001</v>
      </c>
      <c r="N71" s="21">
        <v>0.01</v>
      </c>
      <c r="O71" s="6" t="s">
        <v>174</v>
      </c>
      <c r="P71" s="94"/>
      <c r="Q71" s="72">
        <f>Y71</f>
        <v>2.6331099999999998</v>
      </c>
      <c r="R71" s="82">
        <f>X71</f>
        <v>0.22500000000000001</v>
      </c>
      <c r="S71" s="45"/>
      <c r="T71" s="6"/>
      <c r="V71" s="43"/>
      <c r="W71" s="49">
        <v>2.59</v>
      </c>
      <c r="X71" s="82">
        <v>0.22500000000000001</v>
      </c>
      <c r="Y71" s="43">
        <f t="shared" si="14"/>
        <v>2.6331099999999998</v>
      </c>
      <c r="Z71" s="53"/>
      <c r="AA71" s="82"/>
      <c r="AB71" s="43"/>
      <c r="AC71" s="47"/>
      <c r="AD71" s="82"/>
      <c r="AE71" s="43"/>
      <c r="AF71" s="53"/>
      <c r="AG71" s="82"/>
      <c r="AH71" s="43"/>
      <c r="AI71" s="47"/>
      <c r="AJ71" s="4"/>
      <c r="AM71" s="27"/>
      <c r="AN71" s="27"/>
      <c r="AQ71" s="4"/>
      <c r="AR71" s="19">
        <v>2.59</v>
      </c>
      <c r="AS71" s="5"/>
      <c r="AT71" s="6"/>
      <c r="AU71" s="4"/>
      <c r="AV71" s="4"/>
      <c r="AW71" s="4"/>
      <c r="AX71" s="4"/>
      <c r="AY71" s="4"/>
      <c r="AZ71" s="4"/>
    </row>
    <row r="72" spans="1:58" x14ac:dyDescent="0.25">
      <c r="A72" s="3" t="s">
        <v>2</v>
      </c>
      <c r="B72" s="20">
        <v>2.73</v>
      </c>
      <c r="C72" s="88">
        <f t="shared" si="12"/>
        <v>2.7631700000000001</v>
      </c>
      <c r="D72" s="86">
        <v>-113.19</v>
      </c>
      <c r="E72" s="24">
        <v>41.219000000000001</v>
      </c>
      <c r="F72" s="9">
        <v>8</v>
      </c>
      <c r="G72" s="9">
        <v>1987</v>
      </c>
      <c r="H72" s="9">
        <v>11</v>
      </c>
      <c r="I72" s="9">
        <v>7</v>
      </c>
      <c r="J72" s="9">
        <v>17</v>
      </c>
      <c r="K72" s="9">
        <v>52</v>
      </c>
      <c r="L72" s="12">
        <v>34.200000000000003</v>
      </c>
      <c r="M72" s="81">
        <f t="shared" si="13"/>
        <v>0.22500000000000001</v>
      </c>
      <c r="N72" s="21">
        <v>0.01</v>
      </c>
      <c r="O72" s="6" t="s">
        <v>174</v>
      </c>
      <c r="P72" s="94"/>
      <c r="Q72" s="72">
        <f>Y72</f>
        <v>2.7631700000000001</v>
      </c>
      <c r="R72" s="82">
        <f>X72</f>
        <v>0.22500000000000001</v>
      </c>
      <c r="S72" s="45"/>
      <c r="T72" s="6"/>
      <c r="V72" s="43"/>
      <c r="W72" s="49">
        <v>2.73</v>
      </c>
      <c r="X72" s="82">
        <v>0.22500000000000001</v>
      </c>
      <c r="Y72" s="43">
        <f t="shared" si="14"/>
        <v>2.7631700000000001</v>
      </c>
      <c r="Z72" s="53"/>
      <c r="AA72" s="82"/>
      <c r="AB72" s="43"/>
      <c r="AC72" s="47"/>
      <c r="AD72" s="82"/>
      <c r="AE72" s="43"/>
      <c r="AF72" s="53"/>
      <c r="AG72" s="82"/>
      <c r="AH72" s="43"/>
      <c r="AI72" s="47"/>
      <c r="AJ72" s="4"/>
      <c r="AM72" s="27"/>
      <c r="AN72" s="27"/>
      <c r="AQ72" s="4"/>
      <c r="AR72" s="19">
        <v>2.73</v>
      </c>
      <c r="AS72" s="5"/>
      <c r="AT72" s="6"/>
      <c r="AU72" s="4"/>
      <c r="AV72" s="4"/>
      <c r="AW72" s="4"/>
      <c r="AX72" s="4"/>
      <c r="AY72" s="4"/>
      <c r="AZ72" s="4"/>
    </row>
    <row r="73" spans="1:58" x14ac:dyDescent="0.25">
      <c r="A73" s="3" t="s">
        <v>2</v>
      </c>
      <c r="B73" s="20">
        <v>2.56</v>
      </c>
      <c r="C73" s="88">
        <f t="shared" si="12"/>
        <v>2.6052400000000002</v>
      </c>
      <c r="D73" s="86">
        <v>-113.17100000000001</v>
      </c>
      <c r="E73" s="24">
        <v>41.195</v>
      </c>
      <c r="F73" s="9">
        <v>8</v>
      </c>
      <c r="G73" s="9">
        <v>1987</v>
      </c>
      <c r="H73" s="9">
        <v>11</v>
      </c>
      <c r="I73" s="9">
        <v>8</v>
      </c>
      <c r="J73" s="9">
        <v>23</v>
      </c>
      <c r="K73" s="9">
        <v>8</v>
      </c>
      <c r="L73" s="12">
        <v>3.4</v>
      </c>
      <c r="M73" s="81">
        <f t="shared" si="13"/>
        <v>0.22500000000000001</v>
      </c>
      <c r="N73" s="21">
        <v>0.01</v>
      </c>
      <c r="O73" s="6" t="s">
        <v>174</v>
      </c>
      <c r="P73" s="94"/>
      <c r="Q73" s="72">
        <f>Y73</f>
        <v>2.6052400000000002</v>
      </c>
      <c r="R73" s="82">
        <f>X73</f>
        <v>0.22500000000000001</v>
      </c>
      <c r="S73" s="45"/>
      <c r="T73" s="6"/>
      <c r="V73" s="43"/>
      <c r="W73" s="49">
        <v>2.56</v>
      </c>
      <c r="X73" s="82">
        <v>0.22500000000000001</v>
      </c>
      <c r="Y73" s="43">
        <f t="shared" si="14"/>
        <v>2.6052400000000002</v>
      </c>
      <c r="Z73" s="53"/>
      <c r="AA73" s="82"/>
      <c r="AB73" s="43"/>
      <c r="AC73" s="47"/>
      <c r="AD73" s="82"/>
      <c r="AE73" s="43"/>
      <c r="AF73" s="53"/>
      <c r="AG73" s="82"/>
      <c r="AH73" s="43"/>
      <c r="AI73" s="47"/>
      <c r="AJ73" s="4"/>
      <c r="AM73" s="27"/>
      <c r="AN73" s="27"/>
      <c r="AQ73" s="4"/>
      <c r="AR73" s="19">
        <v>2.56</v>
      </c>
      <c r="AS73" s="5"/>
      <c r="AT73" s="6"/>
      <c r="AU73" s="4"/>
      <c r="AV73" s="4"/>
      <c r="AW73" s="4"/>
      <c r="AX73" s="4"/>
      <c r="AY73" s="4"/>
      <c r="AZ73" s="4"/>
    </row>
    <row r="74" spans="1:58" x14ac:dyDescent="0.25">
      <c r="A74" s="3" t="s">
        <v>2</v>
      </c>
      <c r="B74" s="20">
        <v>2.97</v>
      </c>
      <c r="C74" s="88">
        <f t="shared" si="12"/>
        <v>2.9825724025122318</v>
      </c>
      <c r="D74" s="86">
        <v>-111.65300000000001</v>
      </c>
      <c r="E74" s="24">
        <v>39.243000000000002</v>
      </c>
      <c r="F74" s="9">
        <v>1</v>
      </c>
      <c r="G74" s="9">
        <v>1987</v>
      </c>
      <c r="H74" s="9">
        <v>11</v>
      </c>
      <c r="I74" s="9">
        <v>11</v>
      </c>
      <c r="J74" s="9">
        <v>4</v>
      </c>
      <c r="K74" s="9">
        <v>49</v>
      </c>
      <c r="L74" s="12">
        <v>50.8</v>
      </c>
      <c r="M74" s="81">
        <f t="shared" si="13"/>
        <v>0.16151704475634704</v>
      </c>
      <c r="N74" s="21">
        <v>0.01</v>
      </c>
      <c r="O74" s="3" t="s">
        <v>175</v>
      </c>
      <c r="P74" s="94">
        <f>1/((1/X74^2)+(1/AA74^2))</f>
        <v>2.6087755746823815E-2</v>
      </c>
      <c r="Q74" s="72">
        <f>(P74/X74^2*Y74)+(P74/AA74^2*AB74)</f>
        <v>2.9825724025122318</v>
      </c>
      <c r="R74" s="82">
        <f>SQRT(P74)</f>
        <v>0.16151704475634704</v>
      </c>
      <c r="S74" s="45"/>
      <c r="T74" s="6"/>
      <c r="V74" s="43"/>
      <c r="W74" s="49">
        <v>2.97</v>
      </c>
      <c r="X74" s="82">
        <v>0.22500000000000001</v>
      </c>
      <c r="Y74" s="43">
        <f t="shared" si="14"/>
        <v>2.9861300000000002</v>
      </c>
      <c r="Z74" s="55">
        <v>2.8</v>
      </c>
      <c r="AA74" s="82">
        <v>0.23200000000000001</v>
      </c>
      <c r="AB74" s="43">
        <f>0.791*(Z74-0.11)+0.851</f>
        <v>2.97879</v>
      </c>
      <c r="AC74" s="47"/>
      <c r="AD74" s="82"/>
      <c r="AE74" s="43"/>
      <c r="AF74" s="53"/>
      <c r="AG74" s="82"/>
      <c r="AH74" s="43"/>
      <c r="AI74" s="47" t="s">
        <v>48</v>
      </c>
      <c r="AJ74" s="4"/>
      <c r="AM74" s="27">
        <v>2.8</v>
      </c>
      <c r="AN74" s="27"/>
      <c r="AQ74" s="4"/>
      <c r="AR74" s="19">
        <v>2.97</v>
      </c>
      <c r="AS74" s="5"/>
      <c r="AT74" s="6"/>
      <c r="AU74" s="4"/>
      <c r="AV74" s="4"/>
      <c r="AW74" s="4"/>
      <c r="AX74" s="4"/>
      <c r="AY74" s="4"/>
      <c r="AZ74" s="4"/>
    </row>
    <row r="75" spans="1:58" x14ac:dyDescent="0.25">
      <c r="A75" s="3" t="s">
        <v>2</v>
      </c>
      <c r="B75" s="20">
        <v>2.74</v>
      </c>
      <c r="C75" s="88">
        <f t="shared" si="12"/>
        <v>2.7724600000000001</v>
      </c>
      <c r="D75" s="86">
        <v>-113.166</v>
      </c>
      <c r="E75" s="24">
        <v>41.180999999999997</v>
      </c>
      <c r="F75" s="9">
        <v>7</v>
      </c>
      <c r="G75" s="9">
        <v>1987</v>
      </c>
      <c r="H75" s="9">
        <v>11</v>
      </c>
      <c r="I75" s="9">
        <v>17</v>
      </c>
      <c r="J75" s="9">
        <v>16</v>
      </c>
      <c r="K75" s="9">
        <v>20</v>
      </c>
      <c r="L75" s="12">
        <v>45.3</v>
      </c>
      <c r="M75" s="81">
        <f t="shared" si="13"/>
        <v>0.22500000000000001</v>
      </c>
      <c r="N75" s="21">
        <v>0.01</v>
      </c>
      <c r="O75" s="6" t="s">
        <v>174</v>
      </c>
      <c r="P75" s="94"/>
      <c r="Q75" s="72">
        <f t="shared" ref="Q75:Q82" si="15">Y75</f>
        <v>2.7724600000000001</v>
      </c>
      <c r="R75" s="82">
        <f t="shared" ref="R75:R82" si="16">X75</f>
        <v>0.22500000000000001</v>
      </c>
      <c r="S75" s="45"/>
      <c r="T75" s="6"/>
      <c r="V75" s="43"/>
      <c r="W75" s="49">
        <v>2.74</v>
      </c>
      <c r="X75" s="82">
        <v>0.22500000000000001</v>
      </c>
      <c r="Y75" s="43">
        <f t="shared" si="14"/>
        <v>2.7724600000000001</v>
      </c>
      <c r="Z75" s="53"/>
      <c r="AA75" s="82"/>
      <c r="AB75" s="43"/>
      <c r="AC75" s="47"/>
      <c r="AD75" s="82"/>
      <c r="AE75" s="43"/>
      <c r="AF75" s="53"/>
      <c r="AG75" s="82"/>
      <c r="AH75" s="43"/>
      <c r="AI75" s="47"/>
      <c r="AJ75" s="4"/>
      <c r="AM75" s="27"/>
      <c r="AN75" s="27"/>
      <c r="AQ75" s="4"/>
      <c r="AR75" s="19">
        <v>2.74</v>
      </c>
      <c r="AS75" s="5"/>
      <c r="AT75" s="6"/>
      <c r="AU75" s="4"/>
      <c r="AV75" s="4"/>
      <c r="AW75" s="4"/>
      <c r="AX75" s="4"/>
      <c r="AY75" s="4"/>
      <c r="AZ75" s="4"/>
    </row>
    <row r="76" spans="1:58" x14ac:dyDescent="0.25">
      <c r="A76" s="3" t="s">
        <v>2</v>
      </c>
      <c r="B76" s="20">
        <v>2.71</v>
      </c>
      <c r="C76" s="88">
        <f t="shared" si="12"/>
        <v>2.7445900000000001</v>
      </c>
      <c r="D76" s="86">
        <v>-112.53700000000001</v>
      </c>
      <c r="E76" s="24">
        <v>37.523000000000003</v>
      </c>
      <c r="F76" s="9">
        <v>0</v>
      </c>
      <c r="G76" s="9">
        <v>1987</v>
      </c>
      <c r="H76" s="9">
        <v>11</v>
      </c>
      <c r="I76" s="9">
        <v>22</v>
      </c>
      <c r="J76" s="9">
        <v>12</v>
      </c>
      <c r="K76" s="9">
        <v>22</v>
      </c>
      <c r="L76" s="12">
        <v>15.5</v>
      </c>
      <c r="M76" s="81">
        <f t="shared" si="13"/>
        <v>0.22500000000000001</v>
      </c>
      <c r="N76" s="21">
        <v>0.01</v>
      </c>
      <c r="O76" s="6" t="s">
        <v>174</v>
      </c>
      <c r="P76" s="94"/>
      <c r="Q76" s="72">
        <f t="shared" si="15"/>
        <v>2.7445900000000001</v>
      </c>
      <c r="R76" s="82">
        <f t="shared" si="16"/>
        <v>0.22500000000000001</v>
      </c>
      <c r="S76" s="45"/>
      <c r="T76" s="6"/>
      <c r="V76" s="43"/>
      <c r="W76" s="49">
        <v>2.71</v>
      </c>
      <c r="X76" s="82">
        <v>0.22500000000000001</v>
      </c>
      <c r="Y76" s="43">
        <f t="shared" si="14"/>
        <v>2.7445900000000001</v>
      </c>
      <c r="Z76" s="53"/>
      <c r="AA76" s="82"/>
      <c r="AB76" s="43"/>
      <c r="AC76" s="47"/>
      <c r="AD76" s="82"/>
      <c r="AE76" s="43"/>
      <c r="AF76" s="53"/>
      <c r="AG76" s="82"/>
      <c r="AH76" s="43"/>
      <c r="AI76" s="47"/>
      <c r="AJ76" s="4"/>
      <c r="AM76" s="27"/>
      <c r="AN76" s="27"/>
      <c r="AQ76" s="4"/>
      <c r="AR76" s="19">
        <v>2.71</v>
      </c>
      <c r="AS76" s="5"/>
      <c r="AT76" s="6"/>
      <c r="AU76" s="4"/>
      <c r="AV76" s="4"/>
      <c r="AW76" s="4"/>
      <c r="AX76" s="4"/>
      <c r="AY76" s="4"/>
      <c r="AZ76" s="4"/>
    </row>
    <row r="77" spans="1:58" x14ac:dyDescent="0.25">
      <c r="A77" s="3" t="s">
        <v>2</v>
      </c>
      <c r="B77" s="20">
        <v>2.4700000000000002</v>
      </c>
      <c r="C77" s="88">
        <f t="shared" si="12"/>
        <v>2.52163</v>
      </c>
      <c r="D77" s="86">
        <v>-112.468</v>
      </c>
      <c r="E77" s="24">
        <v>37.656999999999996</v>
      </c>
      <c r="F77" s="9">
        <v>1</v>
      </c>
      <c r="G77" s="9">
        <v>1987</v>
      </c>
      <c r="H77" s="9">
        <v>11</v>
      </c>
      <c r="I77" s="9">
        <v>25</v>
      </c>
      <c r="J77" s="9">
        <v>18</v>
      </c>
      <c r="K77" s="9">
        <v>53</v>
      </c>
      <c r="L77" s="12">
        <v>10.9</v>
      </c>
      <c r="M77" s="81">
        <f t="shared" si="13"/>
        <v>0.22500000000000001</v>
      </c>
      <c r="N77" s="21">
        <v>0.01</v>
      </c>
      <c r="O77" s="6" t="s">
        <v>174</v>
      </c>
      <c r="P77" s="94"/>
      <c r="Q77" s="72">
        <f t="shared" si="15"/>
        <v>2.52163</v>
      </c>
      <c r="R77" s="82">
        <f t="shared" si="16"/>
        <v>0.22500000000000001</v>
      </c>
      <c r="S77" s="45"/>
      <c r="T77" s="6"/>
      <c r="V77" s="43"/>
      <c r="W77" s="49">
        <v>2.4700000000000002</v>
      </c>
      <c r="X77" s="82">
        <v>0.22500000000000001</v>
      </c>
      <c r="Y77" s="43">
        <f t="shared" si="14"/>
        <v>2.52163</v>
      </c>
      <c r="Z77" s="53"/>
      <c r="AA77" s="82"/>
      <c r="AB77" s="43"/>
      <c r="AC77" s="47"/>
      <c r="AD77" s="82"/>
      <c r="AE77" s="43"/>
      <c r="AF77" s="53"/>
      <c r="AG77" s="82"/>
      <c r="AH77" s="43"/>
      <c r="AI77" s="47"/>
      <c r="AJ77" s="4"/>
      <c r="AM77" s="27"/>
      <c r="AN77" s="27"/>
      <c r="AQ77" s="4"/>
      <c r="AR77" s="19">
        <v>2.4700000000000002</v>
      </c>
      <c r="AS77" s="5"/>
      <c r="AT77" s="6"/>
      <c r="AU77" s="4"/>
      <c r="AV77" s="4"/>
      <c r="AW77" s="4"/>
      <c r="AX77" s="4"/>
      <c r="AY77" s="4"/>
      <c r="AZ77" s="4"/>
    </row>
    <row r="78" spans="1:58" x14ac:dyDescent="0.25">
      <c r="A78" s="3" t="s">
        <v>2</v>
      </c>
      <c r="B78" s="20">
        <v>2.46</v>
      </c>
      <c r="C78" s="88">
        <f t="shared" si="12"/>
        <v>2.51234</v>
      </c>
      <c r="D78" s="86">
        <v>-111.498</v>
      </c>
      <c r="E78" s="24">
        <v>41.896999999999998</v>
      </c>
      <c r="F78" s="9">
        <v>1</v>
      </c>
      <c r="G78" s="9">
        <v>1987</v>
      </c>
      <c r="H78" s="9">
        <v>11</v>
      </c>
      <c r="I78" s="9">
        <v>27</v>
      </c>
      <c r="J78" s="9">
        <v>20</v>
      </c>
      <c r="K78" s="9">
        <v>59</v>
      </c>
      <c r="L78" s="12">
        <v>12.2</v>
      </c>
      <c r="M78" s="81">
        <f t="shared" si="13"/>
        <v>0.22500000000000001</v>
      </c>
      <c r="N78" s="21">
        <v>0.01</v>
      </c>
      <c r="O78" s="6" t="s">
        <v>174</v>
      </c>
      <c r="P78" s="94"/>
      <c r="Q78" s="72">
        <f t="shared" si="15"/>
        <v>2.51234</v>
      </c>
      <c r="R78" s="82">
        <f t="shared" si="16"/>
        <v>0.22500000000000001</v>
      </c>
      <c r="S78" s="45"/>
      <c r="T78" s="6"/>
      <c r="V78" s="43"/>
      <c r="W78" s="49">
        <v>2.46</v>
      </c>
      <c r="X78" s="82">
        <v>0.22500000000000001</v>
      </c>
      <c r="Y78" s="43">
        <f t="shared" si="14"/>
        <v>2.51234</v>
      </c>
      <c r="Z78" s="53"/>
      <c r="AA78" s="82"/>
      <c r="AB78" s="43"/>
      <c r="AC78" s="47"/>
      <c r="AD78" s="82"/>
      <c r="AE78" s="43"/>
      <c r="AF78" s="53"/>
      <c r="AG78" s="82"/>
      <c r="AH78" s="43"/>
      <c r="AI78" s="47"/>
      <c r="AJ78" s="4"/>
      <c r="AM78" s="27"/>
      <c r="AN78" s="27"/>
      <c r="AQ78" s="4"/>
      <c r="AR78" s="19">
        <v>2.46</v>
      </c>
      <c r="AS78" s="5"/>
      <c r="AT78" s="6"/>
      <c r="AU78" s="4"/>
      <c r="AV78" s="4"/>
      <c r="AW78" s="4"/>
      <c r="AX78" s="4"/>
      <c r="AY78" s="4"/>
      <c r="AZ78" s="4"/>
    </row>
    <row r="79" spans="1:58" x14ac:dyDescent="0.25">
      <c r="A79" s="3" t="s">
        <v>2</v>
      </c>
      <c r="B79" s="20">
        <v>2.84</v>
      </c>
      <c r="C79" s="88">
        <f t="shared" si="12"/>
        <v>2.8653599999999999</v>
      </c>
      <c r="D79" s="86">
        <v>-112.33</v>
      </c>
      <c r="E79" s="24">
        <v>41.847000000000001</v>
      </c>
      <c r="F79" s="9">
        <v>0</v>
      </c>
      <c r="G79" s="9">
        <v>1987</v>
      </c>
      <c r="H79" s="9">
        <v>12</v>
      </c>
      <c r="I79" s="9">
        <v>11</v>
      </c>
      <c r="J79" s="9">
        <v>12</v>
      </c>
      <c r="K79" s="9">
        <v>43</v>
      </c>
      <c r="L79" s="12">
        <v>26</v>
      </c>
      <c r="M79" s="81">
        <f t="shared" si="13"/>
        <v>0.22500000000000001</v>
      </c>
      <c r="N79" s="21">
        <v>0.01</v>
      </c>
      <c r="O79" s="6" t="s">
        <v>174</v>
      </c>
      <c r="P79" s="94"/>
      <c r="Q79" s="72">
        <f t="shared" si="15"/>
        <v>2.8653599999999999</v>
      </c>
      <c r="R79" s="82">
        <f t="shared" si="16"/>
        <v>0.22500000000000001</v>
      </c>
      <c r="S79" s="45"/>
      <c r="T79" s="6"/>
      <c r="V79" s="43"/>
      <c r="W79" s="49">
        <v>2.84</v>
      </c>
      <c r="X79" s="82">
        <v>0.22500000000000001</v>
      </c>
      <c r="Y79" s="43">
        <f t="shared" si="14"/>
        <v>2.8653599999999999</v>
      </c>
      <c r="Z79" s="53"/>
      <c r="AA79" s="82"/>
      <c r="AB79" s="43"/>
      <c r="AC79" s="47"/>
      <c r="AD79" s="82"/>
      <c r="AE79" s="43"/>
      <c r="AF79" s="53"/>
      <c r="AG79" s="82"/>
      <c r="AH79" s="43"/>
      <c r="AI79" s="47" t="s">
        <v>43</v>
      </c>
      <c r="AJ79" s="4"/>
      <c r="AM79" s="27"/>
      <c r="AN79" s="27"/>
      <c r="AQ79" s="4"/>
      <c r="AR79" s="19">
        <v>2.84</v>
      </c>
      <c r="AS79" s="5"/>
      <c r="AT79" s="6"/>
      <c r="AU79" s="4"/>
      <c r="AV79" s="4"/>
      <c r="AW79" s="4"/>
      <c r="AX79" s="4"/>
      <c r="AY79" s="4"/>
      <c r="AZ79" s="4"/>
    </row>
    <row r="80" spans="1:58" x14ac:dyDescent="0.25">
      <c r="A80" s="3" t="s">
        <v>2</v>
      </c>
      <c r="B80" s="20">
        <v>2.65</v>
      </c>
      <c r="C80" s="88">
        <f t="shared" si="12"/>
        <v>2.68885</v>
      </c>
      <c r="D80" s="86">
        <v>-112.55200000000001</v>
      </c>
      <c r="E80" s="24">
        <v>41.923999999999999</v>
      </c>
      <c r="F80" s="9">
        <v>4</v>
      </c>
      <c r="G80" s="9">
        <v>1987</v>
      </c>
      <c r="H80" s="9">
        <v>12</v>
      </c>
      <c r="I80" s="9">
        <v>21</v>
      </c>
      <c r="J80" s="9">
        <v>1</v>
      </c>
      <c r="K80" s="9">
        <v>15</v>
      </c>
      <c r="L80" s="12">
        <v>36.6</v>
      </c>
      <c r="M80" s="81">
        <f t="shared" si="13"/>
        <v>0.22500000000000001</v>
      </c>
      <c r="N80" s="21">
        <v>0.01</v>
      </c>
      <c r="O80" s="6" t="s">
        <v>174</v>
      </c>
      <c r="P80" s="94"/>
      <c r="Q80" s="72">
        <f t="shared" si="15"/>
        <v>2.68885</v>
      </c>
      <c r="R80" s="82">
        <f t="shared" si="16"/>
        <v>0.22500000000000001</v>
      </c>
      <c r="S80" s="45"/>
      <c r="T80" s="6"/>
      <c r="V80" s="43"/>
      <c r="W80" s="49">
        <v>2.65</v>
      </c>
      <c r="X80" s="82">
        <v>0.22500000000000001</v>
      </c>
      <c r="Y80" s="43">
        <f t="shared" si="14"/>
        <v>2.68885</v>
      </c>
      <c r="Z80" s="53"/>
      <c r="AA80" s="82"/>
      <c r="AB80" s="43"/>
      <c r="AC80" s="47"/>
      <c r="AD80" s="82"/>
      <c r="AE80" s="43"/>
      <c r="AF80" s="53"/>
      <c r="AG80" s="82"/>
      <c r="AH80" s="43"/>
      <c r="AI80" s="47"/>
      <c r="AJ80" s="4"/>
      <c r="AM80" s="27"/>
      <c r="AN80" s="27"/>
      <c r="AQ80" s="4"/>
      <c r="AR80" s="19">
        <v>2.65</v>
      </c>
      <c r="AS80" s="5"/>
      <c r="AT80" s="6"/>
      <c r="AU80" s="4"/>
      <c r="AV80" s="4"/>
      <c r="AW80" s="4"/>
      <c r="AX80" s="4"/>
      <c r="AY80" s="4"/>
      <c r="AZ80" s="4"/>
    </row>
    <row r="81" spans="1:52" x14ac:dyDescent="0.25">
      <c r="A81" s="3" t="s">
        <v>2</v>
      </c>
      <c r="B81" s="20">
        <v>2.94</v>
      </c>
      <c r="C81" s="88">
        <f t="shared" si="12"/>
        <v>2.9582600000000001</v>
      </c>
      <c r="D81" s="86">
        <v>-112.869</v>
      </c>
      <c r="E81" s="24">
        <v>37.037999999999997</v>
      </c>
      <c r="F81" s="9">
        <v>1</v>
      </c>
      <c r="G81" s="9">
        <v>1988</v>
      </c>
      <c r="H81" s="9">
        <v>1</v>
      </c>
      <c r="I81" s="9">
        <v>2</v>
      </c>
      <c r="J81" s="9">
        <v>4</v>
      </c>
      <c r="K81" s="9">
        <v>4</v>
      </c>
      <c r="L81" s="12">
        <v>17.5</v>
      </c>
      <c r="M81" s="81">
        <f t="shared" si="13"/>
        <v>0.22500000000000001</v>
      </c>
      <c r="N81" s="21">
        <v>0.01</v>
      </c>
      <c r="O81" s="6" t="s">
        <v>174</v>
      </c>
      <c r="P81" s="94"/>
      <c r="Q81" s="72">
        <f t="shared" si="15"/>
        <v>2.9582600000000001</v>
      </c>
      <c r="R81" s="82">
        <f t="shared" si="16"/>
        <v>0.22500000000000001</v>
      </c>
      <c r="S81" s="45"/>
      <c r="T81" s="6"/>
      <c r="V81" s="43"/>
      <c r="W81" s="49">
        <v>2.94</v>
      </c>
      <c r="X81" s="82">
        <v>0.22500000000000001</v>
      </c>
      <c r="Y81" s="43">
        <f t="shared" si="14"/>
        <v>2.9582600000000001</v>
      </c>
      <c r="Z81" s="53"/>
      <c r="AA81" s="82"/>
      <c r="AB81" s="43"/>
      <c r="AC81" s="47"/>
      <c r="AD81" s="82"/>
      <c r="AE81" s="43"/>
      <c r="AF81" s="53"/>
      <c r="AG81" s="82"/>
      <c r="AH81" s="43"/>
      <c r="AI81" s="47"/>
      <c r="AJ81" s="4"/>
      <c r="AM81" s="27"/>
      <c r="AN81" s="27"/>
      <c r="AQ81" s="4"/>
      <c r="AR81" s="19">
        <v>2.94</v>
      </c>
      <c r="AS81" s="5"/>
      <c r="AT81" s="6"/>
      <c r="AU81" s="4"/>
      <c r="AV81" s="4"/>
      <c r="AW81" s="4"/>
      <c r="AX81" s="4"/>
      <c r="AY81" s="4"/>
      <c r="AZ81" s="4"/>
    </row>
    <row r="82" spans="1:52" x14ac:dyDescent="0.25">
      <c r="A82" s="3" t="s">
        <v>2</v>
      </c>
      <c r="B82" s="20">
        <v>2.91</v>
      </c>
      <c r="C82" s="88">
        <f t="shared" si="12"/>
        <v>2.9303900000000001</v>
      </c>
      <c r="D82" s="86">
        <v>-113.11799999999999</v>
      </c>
      <c r="E82" s="24">
        <v>37.622999999999998</v>
      </c>
      <c r="F82" s="9">
        <v>0</v>
      </c>
      <c r="G82" s="9">
        <v>1988</v>
      </c>
      <c r="H82" s="9">
        <v>1</v>
      </c>
      <c r="I82" s="9">
        <v>2</v>
      </c>
      <c r="J82" s="9">
        <v>8</v>
      </c>
      <c r="K82" s="9">
        <v>32</v>
      </c>
      <c r="L82" s="12">
        <v>23.4</v>
      </c>
      <c r="M82" s="81">
        <f t="shared" si="13"/>
        <v>0.22500000000000001</v>
      </c>
      <c r="N82" s="21">
        <v>0.01</v>
      </c>
      <c r="O82" s="6" t="s">
        <v>174</v>
      </c>
      <c r="P82" s="94"/>
      <c r="Q82" s="72">
        <f t="shared" si="15"/>
        <v>2.9303900000000001</v>
      </c>
      <c r="R82" s="82">
        <f t="shared" si="16"/>
        <v>0.22500000000000001</v>
      </c>
      <c r="S82" s="45"/>
      <c r="T82" s="6"/>
      <c r="V82" s="43"/>
      <c r="W82" s="49">
        <v>2.91</v>
      </c>
      <c r="X82" s="82">
        <v>0.22500000000000001</v>
      </c>
      <c r="Y82" s="43">
        <f t="shared" si="14"/>
        <v>2.9303900000000001</v>
      </c>
      <c r="Z82" s="53"/>
      <c r="AA82" s="82"/>
      <c r="AB82" s="43"/>
      <c r="AC82" s="47"/>
      <c r="AD82" s="82"/>
      <c r="AE82" s="43"/>
      <c r="AF82" s="53"/>
      <c r="AG82" s="82"/>
      <c r="AH82" s="43"/>
      <c r="AI82" s="47"/>
      <c r="AJ82" s="4"/>
      <c r="AM82" s="27"/>
      <c r="AN82" s="27"/>
      <c r="AQ82" s="4"/>
      <c r="AR82" s="19">
        <v>2.91</v>
      </c>
      <c r="AS82" s="5"/>
      <c r="AT82" s="6"/>
      <c r="AU82" s="4"/>
      <c r="AV82" s="4"/>
      <c r="AW82" s="4"/>
      <c r="AX82" s="4"/>
      <c r="AY82" s="4"/>
      <c r="AZ82" s="4"/>
    </row>
    <row r="83" spans="1:52" x14ac:dyDescent="0.25">
      <c r="A83" s="3" t="s">
        <v>2</v>
      </c>
      <c r="B83" s="20">
        <v>3.13</v>
      </c>
      <c r="C83" s="88">
        <f t="shared" si="12"/>
        <v>3.3275394377160152</v>
      </c>
      <c r="D83" s="86">
        <v>-112.89400000000001</v>
      </c>
      <c r="E83" s="24">
        <v>37.01</v>
      </c>
      <c r="F83" s="9">
        <v>1</v>
      </c>
      <c r="G83" s="9">
        <v>1988</v>
      </c>
      <c r="H83" s="9">
        <v>1</v>
      </c>
      <c r="I83" s="9">
        <v>2</v>
      </c>
      <c r="J83" s="9">
        <v>23</v>
      </c>
      <c r="K83" s="9">
        <v>10</v>
      </c>
      <c r="L83" s="12">
        <v>49.2</v>
      </c>
      <c r="M83" s="81">
        <f t="shared" si="13"/>
        <v>0.16151704475634704</v>
      </c>
      <c r="N83" s="21">
        <v>0.01</v>
      </c>
      <c r="O83" s="3" t="s">
        <v>175</v>
      </c>
      <c r="P83" s="94">
        <f>1/((1/X83^2)+(1/AA83^2))</f>
        <v>2.6087755746823815E-2</v>
      </c>
      <c r="Q83" s="72">
        <f>(P83/X83^2*Y83)+(P83/AA83^2*AB83)</f>
        <v>3.3275394377160152</v>
      </c>
      <c r="R83" s="82">
        <f>SQRT(P83)</f>
        <v>0.16151704475634704</v>
      </c>
      <c r="S83" s="45"/>
      <c r="T83" s="6"/>
      <c r="V83" s="43"/>
      <c r="W83" s="49">
        <v>3.13</v>
      </c>
      <c r="X83" s="82">
        <v>0.22500000000000001</v>
      </c>
      <c r="Y83" s="43">
        <f t="shared" si="14"/>
        <v>3.1347700000000001</v>
      </c>
      <c r="Z83" s="55">
        <v>3.5</v>
      </c>
      <c r="AA83" s="82">
        <v>0.23200000000000001</v>
      </c>
      <c r="AB83" s="43">
        <f>0.791*(Z83-0.11)+0.851</f>
        <v>3.5324900000000001</v>
      </c>
      <c r="AC83" s="47"/>
      <c r="AD83" s="82"/>
      <c r="AE83" s="43"/>
      <c r="AF83" s="53"/>
      <c r="AG83" s="82"/>
      <c r="AH83" s="43"/>
      <c r="AI83" s="47" t="s">
        <v>54</v>
      </c>
      <c r="AJ83" s="4"/>
      <c r="AM83" s="27">
        <v>3.5</v>
      </c>
      <c r="AN83" s="27"/>
      <c r="AQ83" s="4"/>
      <c r="AR83" s="19">
        <v>3.13</v>
      </c>
      <c r="AS83" s="5"/>
      <c r="AT83" s="6"/>
      <c r="AU83" s="4"/>
      <c r="AV83" s="4"/>
      <c r="AW83" s="4"/>
      <c r="AX83" s="4"/>
      <c r="AY83" s="4"/>
      <c r="AZ83" s="4"/>
    </row>
    <row r="84" spans="1:52" x14ac:dyDescent="0.25">
      <c r="A84" s="3" t="s">
        <v>2</v>
      </c>
      <c r="B84" s="20">
        <v>2.63</v>
      </c>
      <c r="C84" s="88">
        <f t="shared" si="12"/>
        <v>2.6702699999999999</v>
      </c>
      <c r="D84" s="86">
        <v>-112.90300000000001</v>
      </c>
      <c r="E84" s="24">
        <v>37.005000000000003</v>
      </c>
      <c r="F84" s="9">
        <v>1</v>
      </c>
      <c r="G84" s="9">
        <v>1988</v>
      </c>
      <c r="H84" s="9">
        <v>1</v>
      </c>
      <c r="I84" s="9">
        <v>3</v>
      </c>
      <c r="J84" s="9">
        <v>3</v>
      </c>
      <c r="K84" s="9">
        <v>35</v>
      </c>
      <c r="L84" s="12">
        <v>48.1</v>
      </c>
      <c r="M84" s="81">
        <f t="shared" si="13"/>
        <v>0.22500000000000001</v>
      </c>
      <c r="N84" s="21">
        <v>0.01</v>
      </c>
      <c r="O84" s="6" t="s">
        <v>174</v>
      </c>
      <c r="P84" s="94"/>
      <c r="Q84" s="72">
        <f>Y84</f>
        <v>2.6702699999999999</v>
      </c>
      <c r="R84" s="82">
        <f>X84</f>
        <v>0.22500000000000001</v>
      </c>
      <c r="S84" s="45"/>
      <c r="T84" s="6"/>
      <c r="V84" s="43"/>
      <c r="W84" s="49">
        <v>2.63</v>
      </c>
      <c r="X84" s="82">
        <v>0.22500000000000001</v>
      </c>
      <c r="Y84" s="43">
        <f t="shared" si="14"/>
        <v>2.6702699999999999</v>
      </c>
      <c r="Z84" s="53"/>
      <c r="AA84" s="82"/>
      <c r="AB84" s="43"/>
      <c r="AC84" s="47"/>
      <c r="AD84" s="82"/>
      <c r="AE84" s="43"/>
      <c r="AF84" s="53"/>
      <c r="AG84" s="82"/>
      <c r="AH84" s="43"/>
      <c r="AI84" s="47"/>
      <c r="AJ84" s="4"/>
      <c r="AM84" s="27"/>
      <c r="AN84" s="27"/>
      <c r="AQ84" s="4"/>
      <c r="AR84" s="19">
        <v>2.63</v>
      </c>
      <c r="AS84" s="5"/>
      <c r="AT84" s="6"/>
      <c r="AU84" s="4"/>
      <c r="AV84" s="4"/>
      <c r="AW84" s="4"/>
      <c r="AX84" s="4"/>
      <c r="AY84" s="4"/>
      <c r="AZ84" s="4"/>
    </row>
    <row r="85" spans="1:52" x14ac:dyDescent="0.25">
      <c r="A85" s="3" t="s">
        <v>2</v>
      </c>
      <c r="B85" s="20">
        <v>2.85</v>
      </c>
      <c r="C85" s="88">
        <f t="shared" si="12"/>
        <v>2.8746499999999999</v>
      </c>
      <c r="D85" s="86">
        <v>-110.88500000000001</v>
      </c>
      <c r="E85" s="24">
        <v>39.133000000000003</v>
      </c>
      <c r="F85" s="9">
        <v>1</v>
      </c>
      <c r="G85" s="9">
        <v>1988</v>
      </c>
      <c r="H85" s="9">
        <v>1</v>
      </c>
      <c r="I85" s="9">
        <v>20</v>
      </c>
      <c r="J85" s="9">
        <v>7</v>
      </c>
      <c r="K85" s="9">
        <v>42</v>
      </c>
      <c r="L85" s="12">
        <v>13.2</v>
      </c>
      <c r="M85" s="81">
        <f t="shared" si="13"/>
        <v>0.22500000000000001</v>
      </c>
      <c r="N85" s="21">
        <v>0.01</v>
      </c>
      <c r="O85" s="6" t="s">
        <v>174</v>
      </c>
      <c r="P85" s="94"/>
      <c r="Q85" s="72">
        <f>Y85</f>
        <v>2.8746499999999999</v>
      </c>
      <c r="R85" s="82">
        <f>X85</f>
        <v>0.22500000000000001</v>
      </c>
      <c r="S85" s="45"/>
      <c r="T85" s="6"/>
      <c r="V85" s="43"/>
      <c r="W85" s="49">
        <v>2.85</v>
      </c>
      <c r="X85" s="82">
        <v>0.22500000000000001</v>
      </c>
      <c r="Y85" s="43">
        <f t="shared" si="14"/>
        <v>2.8746499999999999</v>
      </c>
      <c r="Z85" s="53"/>
      <c r="AA85" s="82"/>
      <c r="AB85" s="43"/>
      <c r="AC85" s="47"/>
      <c r="AD85" s="82"/>
      <c r="AE85" s="43"/>
      <c r="AF85" s="53"/>
      <c r="AG85" s="82"/>
      <c r="AH85" s="43"/>
      <c r="AI85" s="47"/>
      <c r="AJ85" s="4"/>
      <c r="AM85" s="27"/>
      <c r="AN85" s="27"/>
      <c r="AQ85" s="4"/>
      <c r="AR85" s="19">
        <v>2.85</v>
      </c>
      <c r="AS85" s="5"/>
      <c r="AT85" s="6"/>
      <c r="AU85" s="4"/>
      <c r="AV85" s="4"/>
      <c r="AW85" s="4"/>
      <c r="AX85" s="4"/>
      <c r="AY85" s="4"/>
      <c r="AZ85" s="4"/>
    </row>
    <row r="86" spans="1:52" x14ac:dyDescent="0.25">
      <c r="A86" s="3" t="s">
        <v>2</v>
      </c>
      <c r="B86" s="20">
        <v>3.04</v>
      </c>
      <c r="C86" s="88">
        <f t="shared" si="12"/>
        <v>3.0511599999999999</v>
      </c>
      <c r="D86" s="86">
        <v>-113.155</v>
      </c>
      <c r="E86" s="24">
        <v>41.192999999999998</v>
      </c>
      <c r="F86" s="9">
        <v>7</v>
      </c>
      <c r="G86" s="9">
        <v>1988</v>
      </c>
      <c r="H86" s="9">
        <v>1</v>
      </c>
      <c r="I86" s="9">
        <v>29</v>
      </c>
      <c r="J86" s="9">
        <v>0</v>
      </c>
      <c r="K86" s="9">
        <v>58</v>
      </c>
      <c r="L86" s="12">
        <v>34</v>
      </c>
      <c r="M86" s="81">
        <f t="shared" si="13"/>
        <v>0.22500000000000001</v>
      </c>
      <c r="N86" s="21">
        <v>0.01</v>
      </c>
      <c r="O86" s="6" t="s">
        <v>174</v>
      </c>
      <c r="P86" s="94"/>
      <c r="Q86" s="72">
        <f>Y86</f>
        <v>3.0511599999999999</v>
      </c>
      <c r="R86" s="82">
        <f>X86</f>
        <v>0.22500000000000001</v>
      </c>
      <c r="S86" s="45"/>
      <c r="T86" s="6"/>
      <c r="V86" s="43"/>
      <c r="W86" s="49">
        <v>3.04</v>
      </c>
      <c r="X86" s="82">
        <v>0.22500000000000001</v>
      </c>
      <c r="Y86" s="43">
        <f t="shared" si="14"/>
        <v>3.0511599999999999</v>
      </c>
      <c r="Z86" s="53"/>
      <c r="AA86" s="82"/>
      <c r="AB86" s="43"/>
      <c r="AC86" s="47"/>
      <c r="AD86" s="82"/>
      <c r="AE86" s="43"/>
      <c r="AF86" s="53"/>
      <c r="AG86" s="82"/>
      <c r="AH86" s="43"/>
      <c r="AI86" s="47"/>
      <c r="AJ86" s="4"/>
      <c r="AM86" s="27"/>
      <c r="AN86" s="27"/>
      <c r="AQ86" s="4"/>
      <c r="AR86" s="19">
        <v>3.04</v>
      </c>
      <c r="AS86" s="5"/>
      <c r="AT86" s="6"/>
      <c r="AU86" s="4"/>
      <c r="AV86" s="4"/>
      <c r="AW86" s="4"/>
      <c r="AX86" s="4"/>
      <c r="AY86" s="4"/>
      <c r="AZ86" s="4"/>
    </row>
    <row r="87" spans="1:52" x14ac:dyDescent="0.25">
      <c r="A87" s="3" t="s">
        <v>2</v>
      </c>
      <c r="B87" s="20">
        <v>3.03</v>
      </c>
      <c r="C87" s="88">
        <f t="shared" si="12"/>
        <v>3.1050462677878397</v>
      </c>
      <c r="D87" s="86">
        <v>-113.173</v>
      </c>
      <c r="E87" s="24">
        <v>41.203000000000003</v>
      </c>
      <c r="F87" s="9">
        <v>8</v>
      </c>
      <c r="G87" s="9">
        <v>1988</v>
      </c>
      <c r="H87" s="9">
        <v>1</v>
      </c>
      <c r="I87" s="9">
        <v>30</v>
      </c>
      <c r="J87" s="9">
        <v>5</v>
      </c>
      <c r="K87" s="9">
        <v>37</v>
      </c>
      <c r="L87" s="12">
        <v>13.3</v>
      </c>
      <c r="M87" s="81">
        <f t="shared" si="13"/>
        <v>0.15312959783241839</v>
      </c>
      <c r="N87" s="21">
        <v>0.01</v>
      </c>
      <c r="O87" s="3" t="s">
        <v>175</v>
      </c>
      <c r="P87" s="94">
        <f>1/((1/U87^2)+(1/X87^2))</f>
        <v>2.3448673732318199E-2</v>
      </c>
      <c r="Q87" s="72">
        <f>(P87/U87^2*V87)+(P87/X87^2*Y87)</f>
        <v>3.1050462677878397</v>
      </c>
      <c r="R87" s="82">
        <f>SQRT(P87)</f>
        <v>0.15312959783241839</v>
      </c>
      <c r="S87" s="49">
        <v>3.03</v>
      </c>
      <c r="T87" s="6" t="s">
        <v>3</v>
      </c>
      <c r="U87" s="82">
        <v>0.20899999999999999</v>
      </c>
      <c r="V87" s="43">
        <f>0.791*S87+0.851</f>
        <v>3.2477299999999998</v>
      </c>
      <c r="W87" s="49">
        <v>2.92</v>
      </c>
      <c r="X87" s="82">
        <v>0.22500000000000001</v>
      </c>
      <c r="Y87" s="43">
        <f t="shared" si="14"/>
        <v>2.9396800000000001</v>
      </c>
      <c r="Z87" s="53"/>
      <c r="AA87" s="82"/>
      <c r="AB87" s="43"/>
      <c r="AC87" s="47"/>
      <c r="AD87" s="82"/>
      <c r="AE87" s="43"/>
      <c r="AF87" s="53"/>
      <c r="AG87" s="82"/>
      <c r="AH87" s="43"/>
      <c r="AI87" s="47"/>
      <c r="AJ87" s="4"/>
      <c r="AM87" s="27"/>
      <c r="AN87" s="27"/>
      <c r="AQ87" s="4"/>
      <c r="AR87" s="19">
        <v>2.92</v>
      </c>
      <c r="AS87" s="19">
        <v>3.03</v>
      </c>
      <c r="AT87" s="6" t="s">
        <v>3</v>
      </c>
      <c r="AU87" s="4"/>
      <c r="AV87" s="4"/>
      <c r="AW87" s="4"/>
      <c r="AX87" s="4"/>
      <c r="AY87" s="4"/>
      <c r="AZ87" s="4"/>
    </row>
    <row r="88" spans="1:52" x14ac:dyDescent="0.25">
      <c r="A88" s="3" t="s">
        <v>2</v>
      </c>
      <c r="B88" s="20">
        <v>2.68</v>
      </c>
      <c r="C88" s="88">
        <f t="shared" si="12"/>
        <v>2.71672</v>
      </c>
      <c r="D88" s="86">
        <v>-113.17100000000001</v>
      </c>
      <c r="E88" s="24">
        <v>41.195</v>
      </c>
      <c r="F88" s="9">
        <v>8</v>
      </c>
      <c r="G88" s="9">
        <v>1988</v>
      </c>
      <c r="H88" s="9">
        <v>1</v>
      </c>
      <c r="I88" s="9">
        <v>30</v>
      </c>
      <c r="J88" s="9">
        <v>9</v>
      </c>
      <c r="K88" s="9">
        <v>2</v>
      </c>
      <c r="L88" s="12">
        <v>38.9</v>
      </c>
      <c r="M88" s="81">
        <f t="shared" si="13"/>
        <v>0.22500000000000001</v>
      </c>
      <c r="N88" s="21">
        <v>0.01</v>
      </c>
      <c r="O88" s="6" t="s">
        <v>174</v>
      </c>
      <c r="P88" s="94"/>
      <c r="Q88" s="72">
        <f t="shared" ref="Q88:Q97" si="17">Y88</f>
        <v>2.71672</v>
      </c>
      <c r="R88" s="82">
        <f t="shared" ref="R88:R97" si="18">X88</f>
        <v>0.22500000000000001</v>
      </c>
      <c r="S88" s="45"/>
      <c r="T88" s="6"/>
      <c r="V88" s="43"/>
      <c r="W88" s="49">
        <v>2.68</v>
      </c>
      <c r="X88" s="82">
        <v>0.22500000000000001</v>
      </c>
      <c r="Y88" s="43">
        <f t="shared" si="14"/>
        <v>2.71672</v>
      </c>
      <c r="Z88" s="53"/>
      <c r="AA88" s="82"/>
      <c r="AB88" s="43"/>
      <c r="AC88" s="47"/>
      <c r="AD88" s="82"/>
      <c r="AE88" s="43"/>
      <c r="AF88" s="53"/>
      <c r="AG88" s="82"/>
      <c r="AH88" s="43"/>
      <c r="AI88" s="47"/>
      <c r="AJ88" s="4"/>
      <c r="AM88" s="27"/>
      <c r="AN88" s="27"/>
      <c r="AQ88" s="4"/>
      <c r="AR88" s="19">
        <v>2.68</v>
      </c>
      <c r="AS88" s="5"/>
      <c r="AT88" s="6"/>
      <c r="AU88" s="4"/>
      <c r="AV88" s="4"/>
      <c r="AW88" s="4"/>
      <c r="AX88" s="4"/>
      <c r="AY88" s="4"/>
      <c r="AZ88" s="4"/>
    </row>
    <row r="89" spans="1:52" x14ac:dyDescent="0.25">
      <c r="A89" s="3" t="s">
        <v>2</v>
      </c>
      <c r="B89" s="20">
        <v>2.82</v>
      </c>
      <c r="C89" s="88">
        <f t="shared" si="12"/>
        <v>2.8467799999999999</v>
      </c>
      <c r="D89" s="86">
        <v>-113.187</v>
      </c>
      <c r="E89" s="24">
        <v>41.21</v>
      </c>
      <c r="F89" s="9">
        <v>8</v>
      </c>
      <c r="G89" s="9">
        <v>1988</v>
      </c>
      <c r="H89" s="9">
        <v>2</v>
      </c>
      <c r="I89" s="9">
        <v>5</v>
      </c>
      <c r="J89" s="9">
        <v>16</v>
      </c>
      <c r="K89" s="9">
        <v>14</v>
      </c>
      <c r="L89" s="12">
        <v>3.5</v>
      </c>
      <c r="M89" s="81">
        <f t="shared" si="13"/>
        <v>0.22500000000000001</v>
      </c>
      <c r="N89" s="21">
        <v>0.01</v>
      </c>
      <c r="O89" s="6" t="s">
        <v>174</v>
      </c>
      <c r="P89" s="94"/>
      <c r="Q89" s="72">
        <f t="shared" si="17"/>
        <v>2.8467799999999999</v>
      </c>
      <c r="R89" s="82">
        <f t="shared" si="18"/>
        <v>0.22500000000000001</v>
      </c>
      <c r="S89" s="45"/>
      <c r="T89" s="6"/>
      <c r="V89" s="43"/>
      <c r="W89" s="49">
        <v>2.82</v>
      </c>
      <c r="X89" s="82">
        <v>0.22500000000000001</v>
      </c>
      <c r="Y89" s="43">
        <f t="shared" si="14"/>
        <v>2.8467799999999999</v>
      </c>
      <c r="Z89" s="53"/>
      <c r="AA89" s="82"/>
      <c r="AB89" s="43"/>
      <c r="AC89" s="47"/>
      <c r="AD89" s="82"/>
      <c r="AE89" s="43"/>
      <c r="AF89" s="53"/>
      <c r="AG89" s="82"/>
      <c r="AH89" s="43"/>
      <c r="AI89" s="47"/>
      <c r="AJ89" s="4"/>
      <c r="AM89" s="27"/>
      <c r="AN89" s="27"/>
      <c r="AQ89" s="4"/>
      <c r="AR89" s="19">
        <v>2.82</v>
      </c>
      <c r="AS89" s="5"/>
      <c r="AT89" s="6"/>
      <c r="AU89" s="4"/>
      <c r="AV89" s="4"/>
      <c r="AW89" s="4"/>
      <c r="AX89" s="4"/>
      <c r="AY89" s="4"/>
      <c r="AZ89" s="4"/>
    </row>
    <row r="90" spans="1:52" x14ac:dyDescent="0.25">
      <c r="A90" s="3" t="s">
        <v>2</v>
      </c>
      <c r="B90" s="20">
        <v>2.4900000000000002</v>
      </c>
      <c r="C90" s="88">
        <f t="shared" si="12"/>
        <v>2.5402100000000001</v>
      </c>
      <c r="D90" s="86">
        <v>-113.19199999999999</v>
      </c>
      <c r="E90" s="24">
        <v>41.206000000000003</v>
      </c>
      <c r="F90" s="9">
        <v>6</v>
      </c>
      <c r="G90" s="9">
        <v>1988</v>
      </c>
      <c r="H90" s="9">
        <v>2</v>
      </c>
      <c r="I90" s="9">
        <v>20</v>
      </c>
      <c r="J90" s="9">
        <v>15</v>
      </c>
      <c r="K90" s="9">
        <v>24</v>
      </c>
      <c r="L90" s="12">
        <v>44</v>
      </c>
      <c r="M90" s="81">
        <f t="shared" si="13"/>
        <v>0.22500000000000001</v>
      </c>
      <c r="N90" s="21">
        <v>0.01</v>
      </c>
      <c r="O90" s="6" t="s">
        <v>174</v>
      </c>
      <c r="P90" s="94"/>
      <c r="Q90" s="72">
        <f t="shared" si="17"/>
        <v>2.5402100000000001</v>
      </c>
      <c r="R90" s="82">
        <f t="shared" si="18"/>
        <v>0.22500000000000001</v>
      </c>
      <c r="S90" s="45"/>
      <c r="T90" s="6"/>
      <c r="V90" s="43"/>
      <c r="W90" s="49">
        <v>2.4900000000000002</v>
      </c>
      <c r="X90" s="82">
        <v>0.22500000000000001</v>
      </c>
      <c r="Y90" s="43">
        <f t="shared" si="14"/>
        <v>2.5402100000000001</v>
      </c>
      <c r="Z90" s="53"/>
      <c r="AA90" s="82"/>
      <c r="AB90" s="43"/>
      <c r="AC90" s="47"/>
      <c r="AD90" s="82"/>
      <c r="AE90" s="43"/>
      <c r="AF90" s="53"/>
      <c r="AG90" s="82"/>
      <c r="AH90" s="43"/>
      <c r="AI90" s="47"/>
      <c r="AJ90" s="4"/>
      <c r="AM90" s="27"/>
      <c r="AN90" s="27"/>
      <c r="AQ90" s="4"/>
      <c r="AR90" s="19">
        <v>2.4900000000000002</v>
      </c>
      <c r="AS90" s="5"/>
      <c r="AT90" s="6"/>
      <c r="AU90" s="4"/>
      <c r="AV90" s="4"/>
      <c r="AW90" s="4"/>
      <c r="AX90" s="4"/>
      <c r="AY90" s="4"/>
      <c r="AZ90" s="4"/>
    </row>
    <row r="91" spans="1:52" x14ac:dyDescent="0.25">
      <c r="A91" s="3" t="s">
        <v>2</v>
      </c>
      <c r="B91" s="20">
        <v>2.52</v>
      </c>
      <c r="C91" s="88">
        <f t="shared" si="12"/>
        <v>2.5680800000000001</v>
      </c>
      <c r="D91" s="86">
        <v>-113.152</v>
      </c>
      <c r="E91" s="24">
        <v>41.194000000000003</v>
      </c>
      <c r="F91" s="9">
        <v>7</v>
      </c>
      <c r="G91" s="9">
        <v>1988</v>
      </c>
      <c r="H91" s="9">
        <v>3</v>
      </c>
      <c r="I91" s="9">
        <v>2</v>
      </c>
      <c r="J91" s="9">
        <v>2</v>
      </c>
      <c r="K91" s="9">
        <v>3</v>
      </c>
      <c r="L91" s="12">
        <v>21.1</v>
      </c>
      <c r="M91" s="81">
        <f t="shared" si="13"/>
        <v>0.22500000000000001</v>
      </c>
      <c r="N91" s="21">
        <v>0.01</v>
      </c>
      <c r="O91" s="6" t="s">
        <v>174</v>
      </c>
      <c r="P91" s="94"/>
      <c r="Q91" s="72">
        <f t="shared" si="17"/>
        <v>2.5680800000000001</v>
      </c>
      <c r="R91" s="82">
        <f t="shared" si="18"/>
        <v>0.22500000000000001</v>
      </c>
      <c r="S91" s="45"/>
      <c r="T91" s="6"/>
      <c r="V91" s="43"/>
      <c r="W91" s="49">
        <v>2.52</v>
      </c>
      <c r="X91" s="82">
        <v>0.22500000000000001</v>
      </c>
      <c r="Y91" s="43">
        <f t="shared" si="14"/>
        <v>2.5680800000000001</v>
      </c>
      <c r="Z91" s="53"/>
      <c r="AA91" s="82"/>
      <c r="AB91" s="43"/>
      <c r="AC91" s="47"/>
      <c r="AD91" s="82"/>
      <c r="AE91" s="43"/>
      <c r="AF91" s="53"/>
      <c r="AG91" s="82"/>
      <c r="AH91" s="43"/>
      <c r="AI91" s="47" t="s">
        <v>47</v>
      </c>
      <c r="AJ91" s="4"/>
      <c r="AM91" s="27"/>
      <c r="AN91" s="27"/>
      <c r="AQ91" s="4"/>
      <c r="AR91" s="19">
        <v>2.52</v>
      </c>
      <c r="AS91" s="5"/>
      <c r="AT91" s="6"/>
      <c r="AU91" s="4"/>
      <c r="AV91" s="4"/>
      <c r="AW91" s="4"/>
      <c r="AX91" s="4"/>
      <c r="AY91" s="4"/>
      <c r="AZ91" s="4"/>
    </row>
    <row r="92" spans="1:52" x14ac:dyDescent="0.25">
      <c r="A92" s="3" t="s">
        <v>2</v>
      </c>
      <c r="B92" s="20">
        <v>2.4900000000000002</v>
      </c>
      <c r="C92" s="88">
        <f t="shared" si="12"/>
        <v>2.5402100000000001</v>
      </c>
      <c r="D92" s="86">
        <v>-112.361</v>
      </c>
      <c r="E92" s="24">
        <v>41.578000000000003</v>
      </c>
      <c r="F92" s="9">
        <v>1</v>
      </c>
      <c r="G92" s="9">
        <v>1988</v>
      </c>
      <c r="H92" s="9">
        <v>4</v>
      </c>
      <c r="I92" s="9">
        <v>9</v>
      </c>
      <c r="J92" s="9">
        <v>1</v>
      </c>
      <c r="K92" s="9">
        <v>17</v>
      </c>
      <c r="L92" s="12">
        <v>25.6</v>
      </c>
      <c r="M92" s="81">
        <f t="shared" si="13"/>
        <v>0.22500000000000001</v>
      </c>
      <c r="N92" s="21">
        <v>0.01</v>
      </c>
      <c r="O92" s="6" t="s">
        <v>174</v>
      </c>
      <c r="P92" s="94"/>
      <c r="Q92" s="72">
        <f t="shared" si="17"/>
        <v>2.5402100000000001</v>
      </c>
      <c r="R92" s="82">
        <f t="shared" si="18"/>
        <v>0.22500000000000001</v>
      </c>
      <c r="S92" s="45"/>
      <c r="T92" s="6"/>
      <c r="V92" s="43"/>
      <c r="W92" s="49">
        <v>2.4900000000000002</v>
      </c>
      <c r="X92" s="82">
        <v>0.22500000000000001</v>
      </c>
      <c r="Y92" s="43">
        <f t="shared" si="14"/>
        <v>2.5402100000000001</v>
      </c>
      <c r="Z92" s="53"/>
      <c r="AA92" s="82"/>
      <c r="AB92" s="43"/>
      <c r="AC92" s="47"/>
      <c r="AD92" s="82"/>
      <c r="AE92" s="43"/>
      <c r="AF92" s="53"/>
      <c r="AG92" s="82"/>
      <c r="AH92" s="43"/>
      <c r="AI92" s="47"/>
      <c r="AJ92" s="4"/>
      <c r="AM92" s="27"/>
      <c r="AN92" s="27"/>
      <c r="AQ92" s="4"/>
      <c r="AR92" s="19">
        <v>2.4900000000000002</v>
      </c>
      <c r="AS92" s="5"/>
      <c r="AT92" s="6"/>
      <c r="AU92" s="4"/>
      <c r="AV92" s="4"/>
      <c r="AW92" s="4"/>
      <c r="AX92" s="4"/>
      <c r="AY92" s="4"/>
      <c r="AZ92" s="4"/>
    </row>
    <row r="93" spans="1:52" x14ac:dyDescent="0.25">
      <c r="A93" s="3" t="s">
        <v>2</v>
      </c>
      <c r="B93" s="20">
        <v>2.52</v>
      </c>
      <c r="C93" s="88">
        <f t="shared" si="12"/>
        <v>2.5680800000000001</v>
      </c>
      <c r="D93" s="86">
        <v>-112.753</v>
      </c>
      <c r="E93" s="24">
        <v>37.097999999999999</v>
      </c>
      <c r="F93" s="9">
        <v>1</v>
      </c>
      <c r="G93" s="9">
        <v>1988</v>
      </c>
      <c r="H93" s="9">
        <v>4</v>
      </c>
      <c r="I93" s="9">
        <v>12</v>
      </c>
      <c r="J93" s="9">
        <v>2</v>
      </c>
      <c r="K93" s="9">
        <v>24</v>
      </c>
      <c r="L93" s="12">
        <v>46.4</v>
      </c>
      <c r="M93" s="81">
        <f t="shared" si="13"/>
        <v>0.22500000000000001</v>
      </c>
      <c r="N93" s="21">
        <v>0.01</v>
      </c>
      <c r="O93" s="6" t="s">
        <v>174</v>
      </c>
      <c r="P93" s="94"/>
      <c r="Q93" s="72">
        <f t="shared" si="17"/>
        <v>2.5680800000000001</v>
      </c>
      <c r="R93" s="82">
        <f t="shared" si="18"/>
        <v>0.22500000000000001</v>
      </c>
      <c r="S93" s="45"/>
      <c r="T93" s="6"/>
      <c r="V93" s="43"/>
      <c r="W93" s="49">
        <v>2.52</v>
      </c>
      <c r="X93" s="82">
        <v>0.22500000000000001</v>
      </c>
      <c r="Y93" s="43">
        <f t="shared" si="14"/>
        <v>2.5680800000000001</v>
      </c>
      <c r="Z93" s="53"/>
      <c r="AA93" s="82"/>
      <c r="AB93" s="43"/>
      <c r="AC93" s="47"/>
      <c r="AD93" s="82"/>
      <c r="AE93" s="43"/>
      <c r="AF93" s="53"/>
      <c r="AG93" s="82"/>
      <c r="AH93" s="43"/>
      <c r="AI93" s="47"/>
      <c r="AJ93" s="4"/>
      <c r="AM93" s="27"/>
      <c r="AN93" s="27"/>
      <c r="AQ93" s="4"/>
      <c r="AR93" s="19">
        <v>2.52</v>
      </c>
      <c r="AS93" s="5"/>
      <c r="AT93" s="6"/>
      <c r="AU93" s="4"/>
      <c r="AV93" s="4"/>
      <c r="AW93" s="4"/>
      <c r="AX93" s="4"/>
      <c r="AY93" s="4"/>
      <c r="AZ93" s="4"/>
    </row>
    <row r="94" spans="1:52" x14ac:dyDescent="0.25">
      <c r="A94" s="3" t="s">
        <v>2</v>
      </c>
      <c r="B94" s="20">
        <v>2.52</v>
      </c>
      <c r="C94" s="88">
        <f t="shared" si="12"/>
        <v>2.5680800000000001</v>
      </c>
      <c r="D94" s="86">
        <v>-111.944</v>
      </c>
      <c r="E94" s="24">
        <v>39.353000000000002</v>
      </c>
      <c r="F94" s="9">
        <v>5</v>
      </c>
      <c r="G94" s="9">
        <v>1988</v>
      </c>
      <c r="H94" s="9">
        <v>4</v>
      </c>
      <c r="I94" s="9">
        <v>30</v>
      </c>
      <c r="J94" s="9">
        <v>20</v>
      </c>
      <c r="K94" s="9">
        <v>10</v>
      </c>
      <c r="L94" s="12">
        <v>17.600000000000001</v>
      </c>
      <c r="M94" s="81">
        <f t="shared" si="13"/>
        <v>0.22500000000000001</v>
      </c>
      <c r="N94" s="21">
        <v>0.01</v>
      </c>
      <c r="O94" s="6" t="s">
        <v>174</v>
      </c>
      <c r="P94" s="94"/>
      <c r="Q94" s="72">
        <f t="shared" si="17"/>
        <v>2.5680800000000001</v>
      </c>
      <c r="R94" s="82">
        <f t="shared" si="18"/>
        <v>0.22500000000000001</v>
      </c>
      <c r="S94" s="45"/>
      <c r="T94" s="6"/>
      <c r="V94" s="43"/>
      <c r="W94" s="49">
        <v>2.52</v>
      </c>
      <c r="X94" s="82">
        <v>0.22500000000000001</v>
      </c>
      <c r="Y94" s="43">
        <f t="shared" si="14"/>
        <v>2.5680800000000001</v>
      </c>
      <c r="Z94" s="53"/>
      <c r="AA94" s="82"/>
      <c r="AB94" s="43"/>
      <c r="AC94" s="47"/>
      <c r="AD94" s="82"/>
      <c r="AE94" s="43"/>
      <c r="AF94" s="53"/>
      <c r="AG94" s="82"/>
      <c r="AH94" s="43"/>
      <c r="AI94" s="47"/>
      <c r="AJ94" s="4"/>
      <c r="AM94" s="27"/>
      <c r="AN94" s="27"/>
      <c r="AQ94" s="4"/>
      <c r="AR94" s="19">
        <v>2.52</v>
      </c>
      <c r="AS94" s="5"/>
      <c r="AT94" s="6"/>
      <c r="AU94" s="4"/>
      <c r="AV94" s="4"/>
      <c r="AW94" s="4"/>
      <c r="AX94" s="4"/>
      <c r="AY94" s="4"/>
      <c r="AZ94" s="4"/>
    </row>
    <row r="95" spans="1:52" x14ac:dyDescent="0.25">
      <c r="A95" s="3" t="s">
        <v>2</v>
      </c>
      <c r="B95" s="20">
        <v>2.67</v>
      </c>
      <c r="C95" s="88">
        <f t="shared" si="12"/>
        <v>2.70743</v>
      </c>
      <c r="D95" s="86">
        <v>-112.633</v>
      </c>
      <c r="E95" s="24">
        <v>41.854999999999997</v>
      </c>
      <c r="F95" s="9">
        <v>3</v>
      </c>
      <c r="G95" s="9">
        <v>1988</v>
      </c>
      <c r="H95" s="9">
        <v>5</v>
      </c>
      <c r="I95" s="9">
        <v>11</v>
      </c>
      <c r="J95" s="9">
        <v>10</v>
      </c>
      <c r="K95" s="9">
        <v>31</v>
      </c>
      <c r="L95" s="12">
        <v>30.1</v>
      </c>
      <c r="M95" s="81">
        <f t="shared" si="13"/>
        <v>0.22500000000000001</v>
      </c>
      <c r="N95" s="21">
        <v>0.01</v>
      </c>
      <c r="O95" s="6" t="s">
        <v>174</v>
      </c>
      <c r="P95" s="94"/>
      <c r="Q95" s="72">
        <f t="shared" si="17"/>
        <v>2.70743</v>
      </c>
      <c r="R95" s="82">
        <f t="shared" si="18"/>
        <v>0.22500000000000001</v>
      </c>
      <c r="S95" s="45"/>
      <c r="T95" s="6"/>
      <c r="V95" s="43"/>
      <c r="W95" s="49">
        <v>2.67</v>
      </c>
      <c r="X95" s="82">
        <v>0.22500000000000001</v>
      </c>
      <c r="Y95" s="43">
        <f t="shared" si="14"/>
        <v>2.70743</v>
      </c>
      <c r="Z95" s="53"/>
      <c r="AA95" s="82"/>
      <c r="AB95" s="43"/>
      <c r="AC95" s="47"/>
      <c r="AD95" s="82"/>
      <c r="AE95" s="43"/>
      <c r="AF95" s="53"/>
      <c r="AG95" s="82"/>
      <c r="AH95" s="43"/>
      <c r="AI95" s="47" t="s">
        <v>55</v>
      </c>
      <c r="AJ95" s="4"/>
      <c r="AM95" s="27"/>
      <c r="AN95" s="27"/>
      <c r="AQ95" s="4"/>
      <c r="AR95" s="19">
        <v>2.67</v>
      </c>
      <c r="AS95" s="5"/>
      <c r="AT95" s="6"/>
      <c r="AU95" s="4"/>
      <c r="AV95" s="4"/>
      <c r="AW95" s="4"/>
      <c r="AX95" s="4"/>
      <c r="AY95" s="4"/>
      <c r="AZ95" s="4"/>
    </row>
    <row r="96" spans="1:52" x14ac:dyDescent="0.25">
      <c r="A96" s="3" t="s">
        <v>2</v>
      </c>
      <c r="B96" s="20">
        <v>2.4500000000000002</v>
      </c>
      <c r="C96" s="88">
        <f t="shared" si="12"/>
        <v>2.50305</v>
      </c>
      <c r="D96" s="86">
        <v>-112.226</v>
      </c>
      <c r="E96" s="24">
        <v>39.540999999999997</v>
      </c>
      <c r="F96" s="9">
        <v>2</v>
      </c>
      <c r="G96" s="9">
        <v>1988</v>
      </c>
      <c r="H96" s="9">
        <v>5</v>
      </c>
      <c r="I96" s="9">
        <v>16</v>
      </c>
      <c r="J96" s="9">
        <v>22</v>
      </c>
      <c r="K96" s="9">
        <v>49</v>
      </c>
      <c r="L96" s="12">
        <v>41.8</v>
      </c>
      <c r="M96" s="81">
        <f t="shared" si="13"/>
        <v>0.22500000000000001</v>
      </c>
      <c r="N96" s="21">
        <v>0.01</v>
      </c>
      <c r="O96" s="6" t="s">
        <v>174</v>
      </c>
      <c r="P96" s="94"/>
      <c r="Q96" s="72">
        <f t="shared" si="17"/>
        <v>2.50305</v>
      </c>
      <c r="R96" s="82">
        <f t="shared" si="18"/>
        <v>0.22500000000000001</v>
      </c>
      <c r="S96" s="45"/>
      <c r="T96" s="6"/>
      <c r="V96" s="43"/>
      <c r="W96" s="49">
        <v>2.4500000000000002</v>
      </c>
      <c r="X96" s="82">
        <v>0.22500000000000001</v>
      </c>
      <c r="Y96" s="43">
        <f t="shared" si="14"/>
        <v>2.50305</v>
      </c>
      <c r="Z96" s="53"/>
      <c r="AA96" s="82"/>
      <c r="AB96" s="43"/>
      <c r="AC96" s="47"/>
      <c r="AD96" s="82"/>
      <c r="AE96" s="43"/>
      <c r="AF96" s="53"/>
      <c r="AG96" s="82"/>
      <c r="AH96" s="43"/>
      <c r="AI96" s="47"/>
      <c r="AJ96" s="4"/>
      <c r="AM96" s="27"/>
      <c r="AN96" s="27"/>
      <c r="AQ96" s="4"/>
      <c r="AR96" s="19">
        <v>2.4500000000000002</v>
      </c>
      <c r="AS96" s="5"/>
      <c r="AT96" s="6"/>
      <c r="AU96" s="4"/>
      <c r="AV96" s="4"/>
      <c r="AW96" s="4"/>
      <c r="AX96" s="4"/>
      <c r="AY96" s="4"/>
      <c r="AZ96" s="4"/>
    </row>
    <row r="97" spans="1:58" x14ac:dyDescent="0.25">
      <c r="A97" s="3" t="s">
        <v>2</v>
      </c>
      <c r="B97" s="20">
        <v>2.8</v>
      </c>
      <c r="C97" s="88">
        <f t="shared" si="12"/>
        <v>2.8281999999999998</v>
      </c>
      <c r="D97" s="86">
        <v>-110.992</v>
      </c>
      <c r="E97" s="24">
        <v>40.148000000000003</v>
      </c>
      <c r="F97" s="9">
        <v>7</v>
      </c>
      <c r="G97" s="9">
        <v>1988</v>
      </c>
      <c r="H97" s="9">
        <v>5</v>
      </c>
      <c r="I97" s="9">
        <v>20</v>
      </c>
      <c r="J97" s="9">
        <v>20</v>
      </c>
      <c r="K97" s="9">
        <v>55</v>
      </c>
      <c r="L97" s="12">
        <v>13.7</v>
      </c>
      <c r="M97" s="81">
        <f t="shared" si="13"/>
        <v>0.22500000000000001</v>
      </c>
      <c r="N97" s="21">
        <v>0.01</v>
      </c>
      <c r="O97" s="6" t="s">
        <v>174</v>
      </c>
      <c r="P97" s="94"/>
      <c r="Q97" s="72">
        <f t="shared" si="17"/>
        <v>2.8281999999999998</v>
      </c>
      <c r="R97" s="82">
        <f t="shared" si="18"/>
        <v>0.22500000000000001</v>
      </c>
      <c r="S97" s="45"/>
      <c r="T97" s="6"/>
      <c r="V97" s="43"/>
      <c r="W97" s="49">
        <v>2.8</v>
      </c>
      <c r="X97" s="82">
        <v>0.22500000000000001</v>
      </c>
      <c r="Y97" s="43">
        <f t="shared" si="14"/>
        <v>2.8281999999999998</v>
      </c>
      <c r="Z97" s="53"/>
      <c r="AA97" s="82"/>
      <c r="AB97" s="43"/>
      <c r="AC97" s="47"/>
      <c r="AD97" s="82"/>
      <c r="AE97" s="43"/>
      <c r="AF97" s="53"/>
      <c r="AG97" s="82"/>
      <c r="AH97" s="43"/>
      <c r="AI97" s="47" t="s">
        <v>70</v>
      </c>
      <c r="AJ97" s="4"/>
      <c r="AM97" s="27"/>
      <c r="AN97" s="27"/>
      <c r="AQ97" s="4"/>
      <c r="AR97" s="19">
        <v>2.8</v>
      </c>
      <c r="AS97" s="5"/>
      <c r="AT97" s="6"/>
      <c r="AU97" s="4"/>
      <c r="AV97" s="4"/>
      <c r="AW97" s="4"/>
      <c r="AX97" s="4"/>
      <c r="AY97" s="4"/>
      <c r="AZ97" s="4"/>
    </row>
    <row r="98" spans="1:58" x14ac:dyDescent="0.25">
      <c r="A98" s="3" t="s">
        <v>2</v>
      </c>
      <c r="B98" s="20">
        <v>3.51</v>
      </c>
      <c r="C98" s="88">
        <f t="shared" si="12"/>
        <v>3.403530168918202</v>
      </c>
      <c r="D98" s="86">
        <v>-114.084</v>
      </c>
      <c r="E98" s="24">
        <v>39.887999999999998</v>
      </c>
      <c r="F98" s="9">
        <v>9</v>
      </c>
      <c r="G98" s="9">
        <v>1988</v>
      </c>
      <c r="H98" s="9">
        <v>5</v>
      </c>
      <c r="I98" s="9">
        <v>22</v>
      </c>
      <c r="J98" s="9">
        <v>19</v>
      </c>
      <c r="K98" s="9">
        <v>10</v>
      </c>
      <c r="L98" s="12">
        <v>49.4</v>
      </c>
      <c r="M98" s="81">
        <f t="shared" si="13"/>
        <v>0.15312959783241839</v>
      </c>
      <c r="N98" s="21">
        <v>0.01</v>
      </c>
      <c r="O98" s="3" t="s">
        <v>175</v>
      </c>
      <c r="P98" s="94">
        <f>1/((1/U98^2)+(1/X98^2))</f>
        <v>2.3448673732318199E-2</v>
      </c>
      <c r="Q98" s="72">
        <f>(P98/U98^2*V98)+(P98/X98^2*Y98)</f>
        <v>3.403530168918202</v>
      </c>
      <c r="R98" s="82">
        <f>SQRT(P98)</f>
        <v>0.15312959783241839</v>
      </c>
      <c r="S98" s="49">
        <v>3.51</v>
      </c>
      <c r="T98" s="6" t="s">
        <v>3</v>
      </c>
      <c r="U98" s="82">
        <v>0.20899999999999999</v>
      </c>
      <c r="V98" s="43">
        <f>0.791*S98+0.851</f>
        <v>3.6274099999999998</v>
      </c>
      <c r="W98" s="49">
        <v>3.14</v>
      </c>
      <c r="X98" s="82">
        <v>0.22500000000000001</v>
      </c>
      <c r="Y98" s="43">
        <f t="shared" si="14"/>
        <v>3.1440600000000001</v>
      </c>
      <c r="Z98" s="53"/>
      <c r="AA98" s="82"/>
      <c r="AB98" s="43"/>
      <c r="AC98" s="47"/>
      <c r="AD98" s="82"/>
      <c r="AE98" s="43"/>
      <c r="AF98" s="53"/>
      <c r="AG98" s="82"/>
      <c r="AH98" s="43"/>
      <c r="AI98" s="47" t="s">
        <v>71</v>
      </c>
      <c r="AJ98" s="4"/>
      <c r="AM98" s="27"/>
      <c r="AN98" s="27"/>
      <c r="AQ98" s="4"/>
      <c r="AR98" s="19">
        <v>3.14</v>
      </c>
      <c r="AS98" s="19">
        <v>3.51</v>
      </c>
      <c r="AT98" s="6" t="s">
        <v>3</v>
      </c>
      <c r="AU98" s="4"/>
      <c r="AV98" s="4"/>
      <c r="AW98" s="4"/>
      <c r="AX98" s="4"/>
      <c r="AY98" s="4"/>
      <c r="AZ98" s="4"/>
    </row>
    <row r="99" spans="1:58" x14ac:dyDescent="0.25">
      <c r="A99" s="3" t="s">
        <v>2</v>
      </c>
      <c r="B99" s="20">
        <v>3.74</v>
      </c>
      <c r="C99" s="88">
        <f t="shared" si="12"/>
        <v>3.4278691207192038</v>
      </c>
      <c r="D99" s="86">
        <v>-112.995</v>
      </c>
      <c r="E99" s="24">
        <v>36.924999999999997</v>
      </c>
      <c r="F99" s="9">
        <v>0</v>
      </c>
      <c r="G99" s="9">
        <v>1988</v>
      </c>
      <c r="H99" s="9">
        <v>5</v>
      </c>
      <c r="I99" s="9">
        <v>22</v>
      </c>
      <c r="J99" s="9">
        <v>19</v>
      </c>
      <c r="K99" s="9">
        <v>22</v>
      </c>
      <c r="L99" s="12">
        <v>45.8</v>
      </c>
      <c r="M99" s="81">
        <f t="shared" si="13"/>
        <v>0.16151704475634704</v>
      </c>
      <c r="N99" s="21">
        <v>0.01</v>
      </c>
      <c r="O99" s="3" t="s">
        <v>175</v>
      </c>
      <c r="P99" s="94">
        <f>1/((1/X99^2)+(1/AA99^2))</f>
        <v>2.6087755746823815E-2</v>
      </c>
      <c r="Q99" s="72">
        <f>(P99/X99^2*Y99)+(P99/AA99^2*AB99)</f>
        <v>3.4278691207192038</v>
      </c>
      <c r="R99" s="82">
        <f>SQRT(P99)</f>
        <v>0.16151704475634704</v>
      </c>
      <c r="S99" s="45"/>
      <c r="T99" s="6"/>
      <c r="V99" s="43"/>
      <c r="W99" s="49">
        <v>3.74</v>
      </c>
      <c r="X99" s="82">
        <v>0.22500000000000001</v>
      </c>
      <c r="Y99" s="43">
        <f t="shared" si="14"/>
        <v>3.7014600000000004</v>
      </c>
      <c r="Z99" s="55">
        <v>3</v>
      </c>
      <c r="AA99" s="82">
        <v>0.23200000000000001</v>
      </c>
      <c r="AB99" s="43">
        <f>0.791*(Z99-0.11)+0.851</f>
        <v>3.1369900000000004</v>
      </c>
      <c r="AC99" s="47"/>
      <c r="AD99" s="82"/>
      <c r="AE99" s="43"/>
      <c r="AF99" s="53"/>
      <c r="AG99" s="82"/>
      <c r="AH99" s="43"/>
      <c r="AI99" s="47" t="s">
        <v>50</v>
      </c>
      <c r="AJ99" s="4"/>
      <c r="AM99" s="27">
        <v>3</v>
      </c>
      <c r="AN99" s="27"/>
      <c r="AQ99" s="4"/>
      <c r="AR99" s="19">
        <v>3.74</v>
      </c>
      <c r="AS99" s="5"/>
      <c r="AT99" s="6"/>
      <c r="AU99" s="4"/>
      <c r="AV99" s="4"/>
      <c r="AW99" s="4"/>
      <c r="AX99" s="4"/>
      <c r="AY99" s="4"/>
      <c r="AZ99" s="4"/>
    </row>
    <row r="100" spans="1:58" x14ac:dyDescent="0.25">
      <c r="A100" s="4" t="s">
        <v>1</v>
      </c>
      <c r="B100" s="27">
        <v>3</v>
      </c>
      <c r="C100" s="89">
        <f t="shared" si="12"/>
        <v>3.1369900000000004</v>
      </c>
      <c r="D100" s="86">
        <v>-113.166</v>
      </c>
      <c r="E100" s="24">
        <v>41.142000000000003</v>
      </c>
      <c r="F100" s="9">
        <v>10</v>
      </c>
      <c r="G100" s="9">
        <v>1988</v>
      </c>
      <c r="H100" s="9">
        <v>6</v>
      </c>
      <c r="I100" s="9">
        <v>4</v>
      </c>
      <c r="J100" s="9">
        <v>7</v>
      </c>
      <c r="K100" s="9">
        <v>26</v>
      </c>
      <c r="L100" s="9">
        <v>13.87</v>
      </c>
      <c r="M100" s="81">
        <f t="shared" si="13"/>
        <v>0.23200000000000001</v>
      </c>
      <c r="N100" s="21">
        <v>0.01</v>
      </c>
      <c r="O100" s="6" t="s">
        <v>174</v>
      </c>
      <c r="P100" s="94"/>
      <c r="Q100" s="72">
        <f>AB100</f>
        <v>3.1369900000000004</v>
      </c>
      <c r="R100" s="82">
        <f>AA100</f>
        <v>0.23200000000000001</v>
      </c>
      <c r="S100" s="45"/>
      <c r="T100" s="6"/>
      <c r="V100" s="43"/>
      <c r="W100" s="48"/>
      <c r="Y100" s="43"/>
      <c r="Z100" s="55">
        <v>3</v>
      </c>
      <c r="AA100" s="82">
        <v>0.23200000000000001</v>
      </c>
      <c r="AB100" s="43">
        <f>0.791*(Z100-0.11)+0.851</f>
        <v>3.1369900000000004</v>
      </c>
      <c r="AC100" s="53"/>
      <c r="AD100" s="82"/>
      <c r="AE100" s="43"/>
      <c r="AF100" s="53"/>
      <c r="AG100" s="82"/>
      <c r="AH100" s="43"/>
      <c r="AI100" s="47" t="s">
        <v>50</v>
      </c>
      <c r="AJ100" s="27"/>
      <c r="AK100" s="5"/>
      <c r="AM100" s="27">
        <v>3</v>
      </c>
      <c r="AN100" s="27"/>
      <c r="AO100" s="4">
        <v>478</v>
      </c>
      <c r="AP100" s="5" t="s">
        <v>44</v>
      </c>
      <c r="AQ100" s="5" t="s">
        <v>44</v>
      </c>
      <c r="AR100" s="9"/>
      <c r="AS100" s="5"/>
      <c r="AT100" s="6"/>
      <c r="AU100" s="5" t="s">
        <v>44</v>
      </c>
      <c r="AV100" s="5"/>
      <c r="AW100" s="4"/>
      <c r="AX100" s="4"/>
      <c r="AY100" s="4">
        <v>10</v>
      </c>
      <c r="AZ100" s="28" t="s">
        <v>160</v>
      </c>
    </row>
    <row r="101" spans="1:58" x14ac:dyDescent="0.25">
      <c r="A101" s="3" t="s">
        <v>2</v>
      </c>
      <c r="B101" s="20">
        <v>2.56</v>
      </c>
      <c r="C101" s="88">
        <f t="shared" si="12"/>
        <v>2.8667472766313917</v>
      </c>
      <c r="D101" s="86">
        <v>-112.372</v>
      </c>
      <c r="E101" s="24">
        <v>40.229999999999997</v>
      </c>
      <c r="F101" s="9">
        <v>7</v>
      </c>
      <c r="G101" s="9">
        <v>1988</v>
      </c>
      <c r="H101" s="9">
        <v>6</v>
      </c>
      <c r="I101" s="9">
        <v>11</v>
      </c>
      <c r="J101" s="9">
        <v>3</v>
      </c>
      <c r="K101" s="9">
        <v>49</v>
      </c>
      <c r="L101" s="12">
        <v>31.1</v>
      </c>
      <c r="M101" s="81">
        <f t="shared" si="13"/>
        <v>0.15312959783241839</v>
      </c>
      <c r="N101" s="21">
        <v>0.01</v>
      </c>
      <c r="O101" s="3" t="s">
        <v>175</v>
      </c>
      <c r="P101" s="94">
        <f>1/((1/U101^2)+(1/X101^2))</f>
        <v>2.3448673732318199E-2</v>
      </c>
      <c r="Q101" s="72">
        <f>(P101/U101^2*V101)+(P101/X101^2*Y101)</f>
        <v>2.8667472766313917</v>
      </c>
      <c r="R101" s="82">
        <f>SQRT(P101)</f>
        <v>0.15312959783241839</v>
      </c>
      <c r="S101" s="49">
        <v>2.56</v>
      </c>
      <c r="T101" s="6" t="s">
        <v>3</v>
      </c>
      <c r="U101" s="82">
        <v>0.20899999999999999</v>
      </c>
      <c r="V101" s="43">
        <f>0.791*S101+0.851</f>
        <v>2.8759600000000001</v>
      </c>
      <c r="W101" s="49">
        <v>2.83</v>
      </c>
      <c r="X101" s="82">
        <v>0.22500000000000001</v>
      </c>
      <c r="Y101" s="43">
        <f t="shared" ref="Y101:Y121" si="19">0.929*W101+0.227</f>
        <v>2.8560699999999999</v>
      </c>
      <c r="Z101" s="53"/>
      <c r="AA101" s="82"/>
      <c r="AB101" s="43"/>
      <c r="AC101" s="47"/>
      <c r="AD101" s="82"/>
      <c r="AE101" s="43"/>
      <c r="AF101" s="53"/>
      <c r="AG101" s="82"/>
      <c r="AH101" s="43"/>
      <c r="AI101" s="47" t="s">
        <v>72</v>
      </c>
      <c r="AJ101" s="4"/>
      <c r="AM101" s="27"/>
      <c r="AN101" s="27"/>
      <c r="AQ101" s="4"/>
      <c r="AR101" s="19">
        <v>2.83</v>
      </c>
      <c r="AS101" s="19">
        <v>2.56</v>
      </c>
      <c r="AT101" s="6" t="s">
        <v>3</v>
      </c>
      <c r="AU101" s="4"/>
      <c r="AV101" s="4"/>
      <c r="AW101" s="4"/>
      <c r="AX101" s="4"/>
      <c r="AY101" s="4"/>
      <c r="AZ101" s="4"/>
    </row>
    <row r="102" spans="1:58" x14ac:dyDescent="0.25">
      <c r="A102" s="3" t="s">
        <v>2</v>
      </c>
      <c r="B102" s="20">
        <v>2.52</v>
      </c>
      <c r="C102" s="88">
        <f t="shared" si="12"/>
        <v>2.5680800000000001</v>
      </c>
      <c r="D102" s="86">
        <v>-111.995</v>
      </c>
      <c r="E102" s="24">
        <v>38.74</v>
      </c>
      <c r="F102" s="9">
        <v>3</v>
      </c>
      <c r="G102" s="9">
        <v>1988</v>
      </c>
      <c r="H102" s="9">
        <v>6</v>
      </c>
      <c r="I102" s="9">
        <v>13</v>
      </c>
      <c r="J102" s="9">
        <v>4</v>
      </c>
      <c r="K102" s="9">
        <v>3</v>
      </c>
      <c r="L102" s="12">
        <v>32.4</v>
      </c>
      <c r="M102" s="81">
        <f t="shared" si="13"/>
        <v>0.22500000000000001</v>
      </c>
      <c r="N102" s="21">
        <v>0.01</v>
      </c>
      <c r="O102" s="6" t="s">
        <v>174</v>
      </c>
      <c r="P102" s="94"/>
      <c r="Q102" s="72">
        <f>Y102</f>
        <v>2.5680800000000001</v>
      </c>
      <c r="R102" s="82">
        <f>X102</f>
        <v>0.22500000000000001</v>
      </c>
      <c r="S102" s="45"/>
      <c r="T102" s="6"/>
      <c r="V102" s="43"/>
      <c r="W102" s="49">
        <v>2.52</v>
      </c>
      <c r="X102" s="82">
        <v>0.22500000000000001</v>
      </c>
      <c r="Y102" s="43">
        <f t="shared" si="19"/>
        <v>2.5680800000000001</v>
      </c>
      <c r="Z102" s="53"/>
      <c r="AA102" s="82"/>
      <c r="AB102" s="43"/>
      <c r="AC102" s="47"/>
      <c r="AD102" s="82"/>
      <c r="AE102" s="43"/>
      <c r="AF102" s="53"/>
      <c r="AG102" s="82"/>
      <c r="AH102" s="43"/>
      <c r="AI102" s="47"/>
      <c r="AJ102" s="4"/>
      <c r="AM102" s="27"/>
      <c r="AN102" s="27"/>
      <c r="AQ102" s="4"/>
      <c r="AR102" s="19">
        <v>2.52</v>
      </c>
      <c r="AS102" s="5"/>
      <c r="AT102" s="6"/>
      <c r="AU102" s="4"/>
      <c r="AV102" s="4"/>
      <c r="AW102" s="4"/>
      <c r="AX102" s="4"/>
      <c r="AY102" s="4"/>
      <c r="AZ102" s="4"/>
    </row>
    <row r="103" spans="1:58" x14ac:dyDescent="0.25">
      <c r="A103" s="3" t="s">
        <v>2</v>
      </c>
      <c r="B103" s="20">
        <v>3.1</v>
      </c>
      <c r="C103" s="88">
        <f t="shared" si="12"/>
        <v>3.1069</v>
      </c>
      <c r="D103" s="86">
        <v>-111.726</v>
      </c>
      <c r="E103" s="24">
        <v>39.133000000000003</v>
      </c>
      <c r="F103" s="9">
        <v>2</v>
      </c>
      <c r="G103" s="9">
        <v>1988</v>
      </c>
      <c r="H103" s="9">
        <v>6</v>
      </c>
      <c r="I103" s="9">
        <v>17</v>
      </c>
      <c r="J103" s="9">
        <v>17</v>
      </c>
      <c r="K103" s="9">
        <v>23</v>
      </c>
      <c r="L103" s="12">
        <v>8.9</v>
      </c>
      <c r="M103" s="81">
        <f t="shared" si="13"/>
        <v>0.22500000000000001</v>
      </c>
      <c r="N103" s="21">
        <v>0.01</v>
      </c>
      <c r="O103" s="6" t="s">
        <v>174</v>
      </c>
      <c r="P103" s="94"/>
      <c r="Q103" s="72">
        <f>Y103</f>
        <v>3.1069</v>
      </c>
      <c r="R103" s="82">
        <f>X103</f>
        <v>0.22500000000000001</v>
      </c>
      <c r="S103" s="45"/>
      <c r="T103" s="6"/>
      <c r="V103" s="43"/>
      <c r="W103" s="49">
        <v>3.1</v>
      </c>
      <c r="X103" s="82">
        <v>0.22500000000000001</v>
      </c>
      <c r="Y103" s="43">
        <f t="shared" si="19"/>
        <v>3.1069</v>
      </c>
      <c r="Z103" s="53"/>
      <c r="AA103" s="82"/>
      <c r="AB103" s="43"/>
      <c r="AC103" s="47"/>
      <c r="AD103" s="82"/>
      <c r="AE103" s="43"/>
      <c r="AF103" s="53"/>
      <c r="AG103" s="82"/>
      <c r="AH103" s="43"/>
      <c r="AI103" s="47"/>
      <c r="AJ103" s="4"/>
      <c r="AM103" s="27"/>
      <c r="AN103" s="27"/>
      <c r="AQ103" s="4"/>
      <c r="AR103" s="19">
        <v>3.1</v>
      </c>
      <c r="AS103" s="5"/>
      <c r="AT103" s="6"/>
      <c r="AU103" s="4"/>
      <c r="AV103" s="4"/>
      <c r="AW103" s="4"/>
      <c r="AX103" s="4"/>
      <c r="AY103" s="4"/>
      <c r="AZ103" s="4"/>
    </row>
    <row r="104" spans="1:58" x14ac:dyDescent="0.25">
      <c r="A104" s="3" t="s">
        <v>2</v>
      </c>
      <c r="B104" s="20">
        <v>2.48</v>
      </c>
      <c r="C104" s="88">
        <f t="shared" si="12"/>
        <v>2.5309200000000001</v>
      </c>
      <c r="D104" s="86">
        <v>-113.175</v>
      </c>
      <c r="E104" s="24">
        <v>41.216999999999999</v>
      </c>
      <c r="F104" s="9">
        <v>4</v>
      </c>
      <c r="G104" s="9">
        <v>1988</v>
      </c>
      <c r="H104" s="9">
        <v>7</v>
      </c>
      <c r="I104" s="9">
        <v>1</v>
      </c>
      <c r="J104" s="9">
        <v>7</v>
      </c>
      <c r="K104" s="9">
        <v>1</v>
      </c>
      <c r="L104" s="12">
        <v>44</v>
      </c>
      <c r="M104" s="81">
        <f t="shared" si="13"/>
        <v>0.22500000000000001</v>
      </c>
      <c r="N104" s="21">
        <v>0.01</v>
      </c>
      <c r="O104" s="6" t="s">
        <v>174</v>
      </c>
      <c r="P104" s="94"/>
      <c r="Q104" s="72">
        <f>Y104</f>
        <v>2.5309200000000001</v>
      </c>
      <c r="R104" s="82">
        <f>X104</f>
        <v>0.22500000000000001</v>
      </c>
      <c r="S104" s="45"/>
      <c r="T104" s="6"/>
      <c r="V104" s="43"/>
      <c r="W104" s="49">
        <v>2.48</v>
      </c>
      <c r="X104" s="82">
        <v>0.22500000000000001</v>
      </c>
      <c r="Y104" s="43">
        <f t="shared" si="19"/>
        <v>2.5309200000000001</v>
      </c>
      <c r="Z104" s="53"/>
      <c r="AA104" s="82"/>
      <c r="AB104" s="43"/>
      <c r="AC104" s="47"/>
      <c r="AD104" s="82"/>
      <c r="AE104" s="43"/>
      <c r="AF104" s="53"/>
      <c r="AG104" s="82"/>
      <c r="AH104" s="43"/>
      <c r="AI104" s="47"/>
      <c r="AJ104" s="4"/>
      <c r="AM104" s="27"/>
      <c r="AN104" s="27"/>
      <c r="AQ104" s="4"/>
      <c r="AR104" s="19">
        <v>2.48</v>
      </c>
      <c r="AS104" s="5"/>
      <c r="AT104" s="6"/>
      <c r="AU104" s="4"/>
      <c r="AV104" s="4"/>
      <c r="AW104" s="4"/>
      <c r="AX104" s="4"/>
      <c r="AY104" s="4"/>
      <c r="AZ104" s="4"/>
    </row>
    <row r="105" spans="1:58" x14ac:dyDescent="0.25">
      <c r="A105" s="3" t="s">
        <v>2</v>
      </c>
      <c r="B105" s="20">
        <v>3.49</v>
      </c>
      <c r="C105" s="88">
        <f t="shared" si="12"/>
        <v>3.3218871363433928</v>
      </c>
      <c r="D105" s="86">
        <v>-111.64400000000001</v>
      </c>
      <c r="E105" s="24">
        <v>41.226999999999997</v>
      </c>
      <c r="F105" s="9">
        <v>6</v>
      </c>
      <c r="G105" s="9">
        <v>1988</v>
      </c>
      <c r="H105" s="9">
        <v>7</v>
      </c>
      <c r="I105" s="9">
        <v>10</v>
      </c>
      <c r="J105" s="9">
        <v>20</v>
      </c>
      <c r="K105" s="9">
        <v>45</v>
      </c>
      <c r="L105" s="12">
        <v>59.4</v>
      </c>
      <c r="M105" s="81">
        <f t="shared" si="13"/>
        <v>0.15312959783241839</v>
      </c>
      <c r="N105" s="21">
        <v>0.01</v>
      </c>
      <c r="O105" s="3" t="s">
        <v>175</v>
      </c>
      <c r="P105" s="94">
        <f>1/((1/U105^2)+(1/X105^2))</f>
        <v>2.3448673732318199E-2</v>
      </c>
      <c r="Q105" s="72">
        <f>(P105/U105^2*V105)+(P105/X105^2*Y105)</f>
        <v>3.3218871363433928</v>
      </c>
      <c r="R105" s="82">
        <f>SQRT(P105)</f>
        <v>0.15312959783241839</v>
      </c>
      <c r="S105" s="49">
        <v>3.49</v>
      </c>
      <c r="T105" s="6" t="s">
        <v>3</v>
      </c>
      <c r="U105" s="82">
        <v>0.20899999999999999</v>
      </c>
      <c r="V105" s="43">
        <f>0.791*S105+0.851</f>
        <v>3.6115900000000001</v>
      </c>
      <c r="W105" s="49">
        <v>2.97</v>
      </c>
      <c r="X105" s="82">
        <v>0.22500000000000001</v>
      </c>
      <c r="Y105" s="43">
        <f t="shared" si="19"/>
        <v>2.9861300000000002</v>
      </c>
      <c r="Z105" s="53"/>
      <c r="AA105" s="82"/>
      <c r="AB105" s="43"/>
      <c r="AC105" s="47"/>
      <c r="AD105" s="82"/>
      <c r="AE105" s="43"/>
      <c r="AF105" s="53"/>
      <c r="AG105" s="82"/>
      <c r="AH105" s="43"/>
      <c r="AI105" s="47" t="s">
        <v>71</v>
      </c>
      <c r="AJ105" s="4"/>
      <c r="AM105" s="27"/>
      <c r="AN105" s="27"/>
      <c r="AQ105" s="4"/>
      <c r="AR105" s="19">
        <v>2.97</v>
      </c>
      <c r="AS105" s="19">
        <v>3.49</v>
      </c>
      <c r="AT105" s="6" t="s">
        <v>3</v>
      </c>
      <c r="AU105" s="4"/>
      <c r="AV105" s="4"/>
      <c r="AW105" s="4"/>
      <c r="AX105" s="4"/>
      <c r="AY105" s="4"/>
      <c r="AZ105" s="4"/>
    </row>
    <row r="106" spans="1:58" x14ac:dyDescent="0.25">
      <c r="A106" s="3" t="s">
        <v>2</v>
      </c>
      <c r="B106" s="20">
        <v>2.8</v>
      </c>
      <c r="C106" s="88">
        <f t="shared" si="12"/>
        <v>2.8281999999999998</v>
      </c>
      <c r="D106" s="86">
        <v>-111.982</v>
      </c>
      <c r="E106" s="24">
        <v>39.188000000000002</v>
      </c>
      <c r="F106" s="9">
        <v>1</v>
      </c>
      <c r="G106" s="9">
        <v>1988</v>
      </c>
      <c r="H106" s="9">
        <v>7</v>
      </c>
      <c r="I106" s="9">
        <v>11</v>
      </c>
      <c r="J106" s="9">
        <v>11</v>
      </c>
      <c r="K106" s="9">
        <v>46</v>
      </c>
      <c r="L106" s="12">
        <v>55.9</v>
      </c>
      <c r="M106" s="81">
        <f t="shared" si="13"/>
        <v>0.22500000000000001</v>
      </c>
      <c r="N106" s="21">
        <v>0.01</v>
      </c>
      <c r="O106" s="6" t="s">
        <v>174</v>
      </c>
      <c r="P106" s="94"/>
      <c r="Q106" s="72">
        <f>Y106</f>
        <v>2.8281999999999998</v>
      </c>
      <c r="R106" s="82">
        <f>X106</f>
        <v>0.22500000000000001</v>
      </c>
      <c r="S106" s="45"/>
      <c r="T106" s="6"/>
      <c r="V106" s="43"/>
      <c r="W106" s="49">
        <v>2.8</v>
      </c>
      <c r="X106" s="82">
        <v>0.22500000000000001</v>
      </c>
      <c r="Y106" s="43">
        <f t="shared" si="19"/>
        <v>2.8281999999999998</v>
      </c>
      <c r="Z106" s="53"/>
      <c r="AA106" s="82"/>
      <c r="AB106" s="43"/>
      <c r="AC106" s="47"/>
      <c r="AD106" s="82"/>
      <c r="AE106" s="43"/>
      <c r="AF106" s="53"/>
      <c r="AG106" s="82"/>
      <c r="AH106" s="43"/>
      <c r="AI106" s="47" t="s">
        <v>64</v>
      </c>
      <c r="AJ106" s="4"/>
      <c r="AM106" s="27"/>
      <c r="AN106" s="27"/>
      <c r="AQ106" s="4"/>
      <c r="AR106" s="19">
        <v>2.8</v>
      </c>
      <c r="AS106" s="5"/>
      <c r="AT106" s="6"/>
      <c r="AU106" s="4"/>
      <c r="AV106" s="4"/>
      <c r="AW106" s="4"/>
      <c r="AX106" s="4"/>
      <c r="AY106" s="4"/>
      <c r="AZ106" s="4"/>
    </row>
    <row r="107" spans="1:58" x14ac:dyDescent="0.25">
      <c r="A107" s="3" t="s">
        <v>2</v>
      </c>
      <c r="B107" s="20">
        <v>2.5</v>
      </c>
      <c r="C107" s="88">
        <f t="shared" si="12"/>
        <v>2.5495000000000001</v>
      </c>
      <c r="D107" s="86">
        <v>-111.971</v>
      </c>
      <c r="E107" s="24">
        <v>39.195999999999998</v>
      </c>
      <c r="F107" s="9">
        <v>0</v>
      </c>
      <c r="G107" s="9">
        <v>1988</v>
      </c>
      <c r="H107" s="9">
        <v>7</v>
      </c>
      <c r="I107" s="9">
        <v>15</v>
      </c>
      <c r="J107" s="9">
        <v>4</v>
      </c>
      <c r="K107" s="9">
        <v>46</v>
      </c>
      <c r="L107" s="12">
        <v>25</v>
      </c>
      <c r="M107" s="81">
        <f t="shared" si="13"/>
        <v>0.22500000000000001</v>
      </c>
      <c r="N107" s="21">
        <v>0.01</v>
      </c>
      <c r="O107" s="6" t="s">
        <v>174</v>
      </c>
      <c r="P107" s="94"/>
      <c r="Q107" s="72">
        <f>Y107</f>
        <v>2.5495000000000001</v>
      </c>
      <c r="R107" s="82">
        <f>X107</f>
        <v>0.22500000000000001</v>
      </c>
      <c r="S107" s="45"/>
      <c r="T107" s="6"/>
      <c r="V107" s="43"/>
      <c r="W107" s="49">
        <v>2.5</v>
      </c>
      <c r="X107" s="82">
        <v>0.22500000000000001</v>
      </c>
      <c r="Y107" s="43">
        <f t="shared" si="19"/>
        <v>2.5495000000000001</v>
      </c>
      <c r="Z107" s="53"/>
      <c r="AA107" s="82"/>
      <c r="AB107" s="43"/>
      <c r="AC107" s="47"/>
      <c r="AD107" s="82"/>
      <c r="AE107" s="43"/>
      <c r="AF107" s="53"/>
      <c r="AG107" s="82"/>
      <c r="AH107" s="43"/>
      <c r="AI107" s="47"/>
      <c r="AJ107" s="4"/>
      <c r="AM107" s="27"/>
      <c r="AN107" s="27"/>
      <c r="AQ107" s="4"/>
      <c r="AR107" s="19">
        <v>2.5</v>
      </c>
      <c r="AS107" s="5"/>
      <c r="AT107" s="6"/>
      <c r="AU107" s="4"/>
      <c r="AV107" s="4"/>
      <c r="AW107" s="4"/>
      <c r="AX107" s="4"/>
      <c r="AY107" s="4"/>
      <c r="AZ107" s="4"/>
    </row>
    <row r="108" spans="1:58" x14ac:dyDescent="0.25">
      <c r="A108" s="3" t="s">
        <v>2</v>
      </c>
      <c r="B108" s="20">
        <v>2.72</v>
      </c>
      <c r="C108" s="88">
        <f t="shared" si="12"/>
        <v>2.7538800000000001</v>
      </c>
      <c r="D108" s="86">
        <v>-113.871</v>
      </c>
      <c r="E108" s="24">
        <v>37.127000000000002</v>
      </c>
      <c r="F108" s="9">
        <v>2</v>
      </c>
      <c r="G108" s="9">
        <v>1988</v>
      </c>
      <c r="H108" s="9">
        <v>7</v>
      </c>
      <c r="I108" s="9">
        <v>16</v>
      </c>
      <c r="J108" s="9">
        <v>18</v>
      </c>
      <c r="K108" s="9">
        <v>27</v>
      </c>
      <c r="L108" s="12">
        <v>13.6</v>
      </c>
      <c r="M108" s="81">
        <f t="shared" si="13"/>
        <v>0.22500000000000001</v>
      </c>
      <c r="N108" s="21">
        <v>0.01</v>
      </c>
      <c r="O108" s="6" t="s">
        <v>174</v>
      </c>
      <c r="P108" s="94"/>
      <c r="Q108" s="72">
        <f>Y108</f>
        <v>2.7538800000000001</v>
      </c>
      <c r="R108" s="82">
        <f>X108</f>
        <v>0.22500000000000001</v>
      </c>
      <c r="S108" s="45"/>
      <c r="T108" s="6"/>
      <c r="V108" s="43"/>
      <c r="W108" s="49">
        <v>2.72</v>
      </c>
      <c r="X108" s="82">
        <v>0.22500000000000001</v>
      </c>
      <c r="Y108" s="43">
        <f t="shared" si="19"/>
        <v>2.7538800000000001</v>
      </c>
      <c r="Z108" s="53"/>
      <c r="AA108" s="82"/>
      <c r="AB108" s="43"/>
      <c r="AC108" s="47"/>
      <c r="AD108" s="82"/>
      <c r="AE108" s="43"/>
      <c r="AF108" s="53"/>
      <c r="AG108" s="82"/>
      <c r="AH108" s="43"/>
      <c r="AI108" s="47"/>
      <c r="AJ108" s="4"/>
      <c r="AM108" s="27"/>
      <c r="AN108" s="27"/>
      <c r="AQ108" s="4"/>
      <c r="AR108" s="19">
        <v>2.72</v>
      </c>
      <c r="AS108" s="5"/>
      <c r="AT108" s="6"/>
      <c r="AU108" s="4"/>
      <c r="AV108" s="4"/>
      <c r="AW108" s="4"/>
      <c r="AX108" s="4"/>
      <c r="AY108" s="4"/>
      <c r="AZ108" s="4"/>
    </row>
    <row r="109" spans="1:58" x14ac:dyDescent="0.25">
      <c r="A109" s="3" t="s">
        <v>2</v>
      </c>
      <c r="B109" s="20">
        <v>3.19</v>
      </c>
      <c r="C109" s="88">
        <f t="shared" si="12"/>
        <v>3.1905100000000002</v>
      </c>
      <c r="D109" s="86">
        <v>-112.54900000000001</v>
      </c>
      <c r="E109" s="24">
        <v>38.613</v>
      </c>
      <c r="F109" s="9">
        <v>1</v>
      </c>
      <c r="G109" s="9">
        <v>1988</v>
      </c>
      <c r="H109" s="9">
        <v>7</v>
      </c>
      <c r="I109" s="9">
        <v>25</v>
      </c>
      <c r="J109" s="9">
        <v>7</v>
      </c>
      <c r="K109" s="9">
        <v>19</v>
      </c>
      <c r="L109" s="12">
        <v>32.5</v>
      </c>
      <c r="M109" s="81">
        <f t="shared" si="13"/>
        <v>0.22500000000000001</v>
      </c>
      <c r="N109" s="21">
        <v>0.01</v>
      </c>
      <c r="O109" s="6" t="s">
        <v>174</v>
      </c>
      <c r="P109" s="94"/>
      <c r="Q109" s="72">
        <f>Y109</f>
        <v>3.1905100000000002</v>
      </c>
      <c r="R109" s="82">
        <f>X109</f>
        <v>0.22500000000000001</v>
      </c>
      <c r="S109" s="45"/>
      <c r="T109" s="6"/>
      <c r="V109" s="43"/>
      <c r="W109" s="49">
        <v>3.19</v>
      </c>
      <c r="X109" s="82">
        <v>0.22500000000000001</v>
      </c>
      <c r="Y109" s="43">
        <f t="shared" si="19"/>
        <v>3.1905100000000002</v>
      </c>
      <c r="Z109" s="53"/>
      <c r="AA109" s="82"/>
      <c r="AB109" s="43"/>
      <c r="AC109" s="47"/>
      <c r="AD109" s="82"/>
      <c r="AE109" s="43"/>
      <c r="AF109" s="53"/>
      <c r="AG109" s="82"/>
      <c r="AH109" s="43"/>
      <c r="AI109" s="47"/>
      <c r="AJ109" s="4"/>
      <c r="AM109" s="27"/>
      <c r="AN109" s="27"/>
      <c r="AQ109" s="4"/>
      <c r="AR109" s="19">
        <v>3.19</v>
      </c>
      <c r="AS109" s="5"/>
      <c r="AT109" s="6"/>
      <c r="AU109" s="4"/>
      <c r="AV109" s="4"/>
      <c r="AW109" s="4"/>
      <c r="AX109" s="4"/>
      <c r="AY109" s="4"/>
      <c r="AZ109" s="4"/>
    </row>
    <row r="110" spans="1:58" x14ac:dyDescent="0.25">
      <c r="A110" s="3" t="s">
        <v>2</v>
      </c>
      <c r="B110" s="20">
        <v>3.19</v>
      </c>
      <c r="C110" s="88">
        <f t="shared" si="12"/>
        <v>3.1262309020670385</v>
      </c>
      <c r="D110" s="86">
        <v>-111.245</v>
      </c>
      <c r="E110" s="24">
        <v>37.892000000000003</v>
      </c>
      <c r="F110" s="9">
        <v>14</v>
      </c>
      <c r="G110" s="9">
        <v>1988</v>
      </c>
      <c r="H110" s="9">
        <v>8</v>
      </c>
      <c r="I110" s="9">
        <v>8</v>
      </c>
      <c r="J110" s="9">
        <v>15</v>
      </c>
      <c r="K110" s="9">
        <v>9</v>
      </c>
      <c r="L110" s="12">
        <v>53.8</v>
      </c>
      <c r="M110" s="81">
        <f t="shared" si="13"/>
        <v>0.16151704475634704</v>
      </c>
      <c r="N110" s="21">
        <v>0.01</v>
      </c>
      <c r="O110" s="3" t="s">
        <v>175</v>
      </c>
      <c r="P110" s="94">
        <f>1/((1/X110^2)+(1/AA110^2))</f>
        <v>2.6087755746823815E-2</v>
      </c>
      <c r="Q110" s="72">
        <f>(P110/X110^2*Y110)+(P110/AA110^2*AB110)</f>
        <v>3.1262309020670385</v>
      </c>
      <c r="R110" s="82">
        <f>SQRT(P110)</f>
        <v>0.16151704475634704</v>
      </c>
      <c r="S110" s="45"/>
      <c r="T110" s="6"/>
      <c r="V110" s="43"/>
      <c r="W110" s="49">
        <v>3.19</v>
      </c>
      <c r="X110" s="82">
        <v>0.22500000000000001</v>
      </c>
      <c r="Y110" s="43">
        <f t="shared" si="19"/>
        <v>3.1905100000000002</v>
      </c>
      <c r="Z110" s="55">
        <v>2.9</v>
      </c>
      <c r="AA110" s="82">
        <v>0.23200000000000001</v>
      </c>
      <c r="AB110" s="43">
        <f>0.791*(Z110-0.11)+0.851</f>
        <v>3.05789</v>
      </c>
      <c r="AC110" s="47"/>
      <c r="AD110" s="82"/>
      <c r="AE110" s="4"/>
      <c r="AF110" s="53"/>
      <c r="AG110" s="82"/>
      <c r="AH110" s="4"/>
      <c r="AI110" s="47" t="s">
        <v>45</v>
      </c>
      <c r="AJ110" s="4"/>
      <c r="AL110" s="4" t="s">
        <v>49</v>
      </c>
      <c r="AM110" s="27">
        <v>2.9</v>
      </c>
      <c r="AN110" s="27"/>
      <c r="AQ110" s="4"/>
      <c r="AR110" s="19">
        <v>3.19</v>
      </c>
      <c r="AS110" s="5"/>
      <c r="AT110" s="6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</row>
    <row r="111" spans="1:58" x14ac:dyDescent="0.25">
      <c r="A111" s="3" t="s">
        <v>2</v>
      </c>
      <c r="B111" s="20">
        <v>2.56</v>
      </c>
      <c r="C111" s="88">
        <f t="shared" si="12"/>
        <v>2.6052400000000002</v>
      </c>
      <c r="D111" s="86">
        <v>-111.495</v>
      </c>
      <c r="E111" s="24">
        <v>42.381999999999998</v>
      </c>
      <c r="F111" s="9">
        <v>1</v>
      </c>
      <c r="G111" s="9">
        <v>1988</v>
      </c>
      <c r="H111" s="9">
        <v>8</v>
      </c>
      <c r="I111" s="9">
        <v>9</v>
      </c>
      <c r="J111" s="9">
        <v>23</v>
      </c>
      <c r="K111" s="9">
        <v>7</v>
      </c>
      <c r="L111" s="12">
        <v>52.8</v>
      </c>
      <c r="M111" s="81">
        <f t="shared" si="13"/>
        <v>0.22500000000000001</v>
      </c>
      <c r="N111" s="21">
        <v>0.01</v>
      </c>
      <c r="O111" s="6" t="s">
        <v>174</v>
      </c>
      <c r="P111" s="94"/>
      <c r="Q111" s="72">
        <f>Y111</f>
        <v>2.6052400000000002</v>
      </c>
      <c r="R111" s="82">
        <f>X111</f>
        <v>0.22500000000000001</v>
      </c>
      <c r="S111" s="45"/>
      <c r="T111" s="6"/>
      <c r="V111" s="43"/>
      <c r="W111" s="49">
        <v>2.56</v>
      </c>
      <c r="X111" s="82">
        <v>0.22500000000000001</v>
      </c>
      <c r="Y111" s="43">
        <f t="shared" si="19"/>
        <v>2.6052400000000002</v>
      </c>
      <c r="Z111" s="53"/>
      <c r="AA111" s="82"/>
      <c r="AB111" s="43"/>
      <c r="AC111" s="47"/>
      <c r="AD111" s="82"/>
      <c r="AE111" s="43"/>
      <c r="AF111" s="53"/>
      <c r="AG111" s="82"/>
      <c r="AH111" s="43"/>
      <c r="AI111" s="47" t="s">
        <v>73</v>
      </c>
      <c r="AJ111" s="4"/>
      <c r="AM111" s="27"/>
      <c r="AN111" s="27"/>
      <c r="AQ111" s="4"/>
      <c r="AR111" s="19">
        <v>2.56</v>
      </c>
      <c r="AS111" s="5"/>
      <c r="AT111" s="6"/>
      <c r="AU111" s="4"/>
      <c r="AV111" s="4"/>
      <c r="AW111" s="4"/>
      <c r="AX111" s="4"/>
      <c r="AY111" s="4"/>
      <c r="AZ111" s="4"/>
    </row>
    <row r="112" spans="1:58" x14ac:dyDescent="0.25">
      <c r="A112" s="3" t="s">
        <v>2</v>
      </c>
      <c r="B112" s="20">
        <v>3.4</v>
      </c>
      <c r="C112" s="88">
        <f t="shared" si="12"/>
        <v>3.3856000000000002</v>
      </c>
      <c r="D112" s="86">
        <v>-110.88</v>
      </c>
      <c r="E112" s="24">
        <v>39.122</v>
      </c>
      <c r="F112" s="9">
        <v>1</v>
      </c>
      <c r="G112" s="9">
        <v>1988</v>
      </c>
      <c r="H112" s="9">
        <v>8</v>
      </c>
      <c r="I112" s="9">
        <v>14</v>
      </c>
      <c r="J112" s="9">
        <v>18</v>
      </c>
      <c r="K112" s="9">
        <v>58</v>
      </c>
      <c r="L112" s="12">
        <v>36.700000000000003</v>
      </c>
      <c r="M112" s="81">
        <f t="shared" si="13"/>
        <v>0.22500000000000001</v>
      </c>
      <c r="N112" s="21">
        <v>0.01</v>
      </c>
      <c r="O112" s="6" t="s">
        <v>174</v>
      </c>
      <c r="P112" s="94"/>
      <c r="Q112" s="72">
        <f>Y112</f>
        <v>3.3856000000000002</v>
      </c>
      <c r="R112" s="82">
        <f>X112</f>
        <v>0.22500000000000001</v>
      </c>
      <c r="S112" s="45"/>
      <c r="T112" s="6"/>
      <c r="V112" s="43"/>
      <c r="W112" s="49">
        <v>3.4</v>
      </c>
      <c r="X112" s="82">
        <v>0.22500000000000001</v>
      </c>
      <c r="Y112" s="43">
        <f t="shared" si="19"/>
        <v>3.3856000000000002</v>
      </c>
      <c r="Z112" s="53"/>
      <c r="AA112" s="82"/>
      <c r="AB112" s="43"/>
      <c r="AC112" s="47"/>
      <c r="AD112" s="82"/>
      <c r="AE112" s="43"/>
      <c r="AF112" s="53"/>
      <c r="AG112" s="82"/>
      <c r="AH112" s="43"/>
      <c r="AI112" s="47" t="s">
        <v>57</v>
      </c>
      <c r="AJ112" s="4"/>
      <c r="AM112" s="27"/>
      <c r="AN112" s="27"/>
      <c r="AQ112" s="4"/>
      <c r="AR112" s="19">
        <v>3.4</v>
      </c>
      <c r="AS112" s="5"/>
      <c r="AT112" s="6"/>
      <c r="AU112" s="4"/>
      <c r="AV112" s="4"/>
      <c r="AW112" s="4"/>
      <c r="AX112" s="4"/>
      <c r="AY112" s="4"/>
      <c r="AZ112" s="4"/>
    </row>
    <row r="113" spans="1:52" x14ac:dyDescent="0.25">
      <c r="A113" s="3" t="s">
        <v>2</v>
      </c>
      <c r="B113" s="20">
        <v>3.68</v>
      </c>
      <c r="C113" s="88">
        <f t="shared" si="12"/>
        <v>4.013587906495875</v>
      </c>
      <c r="D113" s="86">
        <v>-110.883</v>
      </c>
      <c r="E113" s="24">
        <v>39.125999999999998</v>
      </c>
      <c r="F113" s="9">
        <v>1</v>
      </c>
      <c r="G113" s="9">
        <v>1988</v>
      </c>
      <c r="H113" s="9">
        <v>8</v>
      </c>
      <c r="I113" s="9">
        <v>14</v>
      </c>
      <c r="J113" s="9">
        <v>19</v>
      </c>
      <c r="K113" s="9">
        <v>7</v>
      </c>
      <c r="L113" s="12">
        <v>58.9</v>
      </c>
      <c r="M113" s="81">
        <f t="shared" si="13"/>
        <v>0.15312959783241839</v>
      </c>
      <c r="N113" s="21">
        <v>0.01</v>
      </c>
      <c r="O113" s="3" t="s">
        <v>175</v>
      </c>
      <c r="P113" s="94">
        <f>1/((1/U113^2)+(1/X113^2))</f>
        <v>2.3448673732318199E-2</v>
      </c>
      <c r="Q113" s="72">
        <f>(P113/U113^2*V113)+(P113/X113^2*Y113)</f>
        <v>4.013587906495875</v>
      </c>
      <c r="R113" s="82">
        <f>SQRT(P113)</f>
        <v>0.15312959783241839</v>
      </c>
      <c r="S113" s="49">
        <v>3.68</v>
      </c>
      <c r="T113" s="6" t="s">
        <v>3</v>
      </c>
      <c r="U113" s="82">
        <v>0.20899999999999999</v>
      </c>
      <c r="V113" s="43">
        <f>0.791*S113+0.851</f>
        <v>3.7618800000000001</v>
      </c>
      <c r="W113" s="49">
        <v>4.3899999999999997</v>
      </c>
      <c r="X113" s="82">
        <v>0.22500000000000001</v>
      </c>
      <c r="Y113" s="43">
        <f t="shared" si="19"/>
        <v>4.3053100000000004</v>
      </c>
      <c r="Z113" s="53"/>
      <c r="AA113" s="82"/>
      <c r="AB113" s="43"/>
      <c r="AC113" s="47"/>
      <c r="AD113" s="82"/>
      <c r="AE113" s="43"/>
      <c r="AF113" s="53"/>
      <c r="AG113" s="82"/>
      <c r="AH113" s="43"/>
      <c r="AI113" s="47" t="s">
        <v>59</v>
      </c>
      <c r="AJ113" s="4"/>
      <c r="AM113" s="27"/>
      <c r="AN113" s="27"/>
      <c r="AQ113" s="4"/>
      <c r="AR113" s="19">
        <v>4.3899999999999997</v>
      </c>
      <c r="AS113" s="19">
        <v>3.68</v>
      </c>
      <c r="AT113" s="6" t="s">
        <v>3</v>
      </c>
      <c r="AU113" s="4"/>
      <c r="AV113" s="4"/>
      <c r="AW113" s="4"/>
      <c r="AX113" s="4"/>
      <c r="AY113" s="4"/>
      <c r="AZ113" s="4"/>
    </row>
    <row r="114" spans="1:52" x14ac:dyDescent="0.25">
      <c r="A114" s="3" t="s">
        <v>2</v>
      </c>
      <c r="B114" s="20">
        <v>2.48</v>
      </c>
      <c r="C114" s="88">
        <f t="shared" si="12"/>
        <v>2.5309200000000001</v>
      </c>
      <c r="D114" s="86">
        <v>-110.88200000000001</v>
      </c>
      <c r="E114" s="24">
        <v>39.130000000000003</v>
      </c>
      <c r="F114" s="9">
        <v>0</v>
      </c>
      <c r="G114" s="9">
        <v>1988</v>
      </c>
      <c r="H114" s="9">
        <v>8</v>
      </c>
      <c r="I114" s="9">
        <v>14</v>
      </c>
      <c r="J114" s="9">
        <v>19</v>
      </c>
      <c r="K114" s="9">
        <v>12</v>
      </c>
      <c r="L114" s="12">
        <v>54.4</v>
      </c>
      <c r="M114" s="81">
        <f t="shared" si="13"/>
        <v>0.22500000000000001</v>
      </c>
      <c r="N114" s="21">
        <v>0.01</v>
      </c>
      <c r="O114" s="6" t="s">
        <v>174</v>
      </c>
      <c r="P114" s="94"/>
      <c r="Q114" s="72">
        <f>Y114</f>
        <v>2.5309200000000001</v>
      </c>
      <c r="R114" s="82">
        <f>X114</f>
        <v>0.22500000000000001</v>
      </c>
      <c r="S114" s="45"/>
      <c r="T114" s="6"/>
      <c r="V114" s="43"/>
      <c r="W114" s="49">
        <v>2.48</v>
      </c>
      <c r="X114" s="82">
        <v>0.22500000000000001</v>
      </c>
      <c r="Y114" s="43">
        <f t="shared" si="19"/>
        <v>2.5309200000000001</v>
      </c>
      <c r="Z114" s="53"/>
      <c r="AA114" s="82"/>
      <c r="AB114" s="43"/>
      <c r="AC114" s="47"/>
      <c r="AD114" s="82"/>
      <c r="AE114" s="43"/>
      <c r="AF114" s="53"/>
      <c r="AG114" s="82"/>
      <c r="AH114" s="43"/>
      <c r="AI114" s="47" t="s">
        <v>72</v>
      </c>
      <c r="AJ114" s="4"/>
      <c r="AM114" s="27"/>
      <c r="AN114" s="27"/>
      <c r="AQ114" s="4"/>
      <c r="AR114" s="19">
        <v>2.48</v>
      </c>
      <c r="AS114" s="5"/>
      <c r="AT114" s="6"/>
      <c r="AU114" s="4"/>
      <c r="AV114" s="4"/>
      <c r="AW114" s="4"/>
      <c r="AX114" s="4"/>
      <c r="AY114" s="4"/>
      <c r="AZ114" s="4"/>
    </row>
    <row r="115" spans="1:52" x14ac:dyDescent="0.25">
      <c r="A115" s="3" t="s">
        <v>2</v>
      </c>
      <c r="B115" s="20">
        <v>2.62</v>
      </c>
      <c r="C115" s="88">
        <f t="shared" si="12"/>
        <v>2.6609799999999999</v>
      </c>
      <c r="D115" s="86">
        <v>-110.88</v>
      </c>
      <c r="E115" s="24">
        <v>39.121000000000002</v>
      </c>
      <c r="F115" s="9">
        <v>1</v>
      </c>
      <c r="G115" s="9">
        <v>1988</v>
      </c>
      <c r="H115" s="9">
        <v>8</v>
      </c>
      <c r="I115" s="9">
        <v>14</v>
      </c>
      <c r="J115" s="9">
        <v>19</v>
      </c>
      <c r="K115" s="9">
        <v>14</v>
      </c>
      <c r="L115" s="12">
        <v>43.5</v>
      </c>
      <c r="M115" s="81">
        <f t="shared" si="13"/>
        <v>0.22500000000000001</v>
      </c>
      <c r="N115" s="21">
        <v>0.01</v>
      </c>
      <c r="O115" s="6" t="s">
        <v>174</v>
      </c>
      <c r="P115" s="94"/>
      <c r="Q115" s="72">
        <f>Y115</f>
        <v>2.6609799999999999</v>
      </c>
      <c r="R115" s="82">
        <f>X115</f>
        <v>0.22500000000000001</v>
      </c>
      <c r="S115" s="45"/>
      <c r="T115" s="6"/>
      <c r="V115" s="43"/>
      <c r="W115" s="49">
        <v>2.62</v>
      </c>
      <c r="X115" s="82">
        <v>0.22500000000000001</v>
      </c>
      <c r="Y115" s="43">
        <f t="shared" si="19"/>
        <v>2.6609799999999999</v>
      </c>
      <c r="Z115" s="53"/>
      <c r="AA115" s="82"/>
      <c r="AB115" s="43"/>
      <c r="AC115" s="47"/>
      <c r="AD115" s="82"/>
      <c r="AE115" s="43"/>
      <c r="AF115" s="53"/>
      <c r="AG115" s="82"/>
      <c r="AH115" s="43"/>
      <c r="AI115" s="47" t="s">
        <v>70</v>
      </c>
      <c r="AJ115" s="4"/>
      <c r="AM115" s="27"/>
      <c r="AN115" s="27"/>
      <c r="AQ115" s="4"/>
      <c r="AR115" s="19">
        <v>2.62</v>
      </c>
      <c r="AS115" s="5"/>
      <c r="AT115" s="6"/>
      <c r="AU115" s="4"/>
      <c r="AV115" s="4"/>
      <c r="AW115" s="4"/>
      <c r="AX115" s="4"/>
      <c r="AY115" s="4"/>
      <c r="AZ115" s="4"/>
    </row>
    <row r="116" spans="1:52" x14ac:dyDescent="0.25">
      <c r="A116" s="3" t="s">
        <v>2</v>
      </c>
      <c r="B116" s="20">
        <v>2.84</v>
      </c>
      <c r="C116" s="88">
        <f t="shared" si="12"/>
        <v>2.8653599999999999</v>
      </c>
      <c r="D116" s="86">
        <v>-110.88</v>
      </c>
      <c r="E116" s="24">
        <v>39.133000000000003</v>
      </c>
      <c r="F116" s="9">
        <v>0</v>
      </c>
      <c r="G116" s="9">
        <v>1988</v>
      </c>
      <c r="H116" s="9">
        <v>8</v>
      </c>
      <c r="I116" s="9">
        <v>14</v>
      </c>
      <c r="J116" s="9">
        <v>19</v>
      </c>
      <c r="K116" s="9">
        <v>54</v>
      </c>
      <c r="L116" s="12">
        <v>1.4</v>
      </c>
      <c r="M116" s="81">
        <f t="shared" si="13"/>
        <v>0.22500000000000001</v>
      </c>
      <c r="N116" s="21">
        <v>0.01</v>
      </c>
      <c r="O116" s="6" t="s">
        <v>174</v>
      </c>
      <c r="P116" s="94"/>
      <c r="Q116" s="72">
        <f>Y116</f>
        <v>2.8653599999999999</v>
      </c>
      <c r="R116" s="82">
        <f>X116</f>
        <v>0.22500000000000001</v>
      </c>
      <c r="S116" s="45"/>
      <c r="T116" s="6"/>
      <c r="V116" s="43"/>
      <c r="W116" s="49">
        <v>2.84</v>
      </c>
      <c r="X116" s="82">
        <v>0.22500000000000001</v>
      </c>
      <c r="Y116" s="43">
        <f t="shared" si="19"/>
        <v>2.8653599999999999</v>
      </c>
      <c r="Z116" s="53"/>
      <c r="AA116" s="82"/>
      <c r="AB116" s="43"/>
      <c r="AC116" s="47"/>
      <c r="AD116" s="82"/>
      <c r="AE116" s="43"/>
      <c r="AF116" s="53"/>
      <c r="AG116" s="82"/>
      <c r="AH116" s="43"/>
      <c r="AI116" s="47" t="s">
        <v>74</v>
      </c>
      <c r="AJ116" s="4"/>
      <c r="AM116" s="27"/>
      <c r="AN116" s="27"/>
      <c r="AQ116" s="4"/>
      <c r="AR116" s="19">
        <v>2.84</v>
      </c>
      <c r="AS116" s="5"/>
      <c r="AT116" s="6"/>
      <c r="AU116" s="4"/>
      <c r="AV116" s="4"/>
      <c r="AW116" s="4"/>
      <c r="AX116" s="4"/>
      <c r="AY116" s="4"/>
      <c r="AZ116" s="4"/>
    </row>
    <row r="117" spans="1:52" x14ac:dyDescent="0.25">
      <c r="A117" s="3" t="s">
        <v>2</v>
      </c>
      <c r="B117" s="20">
        <v>5.17</v>
      </c>
      <c r="C117" s="88">
        <f t="shared" si="12"/>
        <v>5.0217506095977313</v>
      </c>
      <c r="D117" s="86">
        <v>-110.89</v>
      </c>
      <c r="E117" s="24">
        <v>39.133000000000003</v>
      </c>
      <c r="F117" s="36">
        <v>17</v>
      </c>
      <c r="G117" s="9">
        <v>1988</v>
      </c>
      <c r="H117" s="9">
        <v>8</v>
      </c>
      <c r="I117" s="9">
        <v>14</v>
      </c>
      <c r="J117" s="9">
        <v>20</v>
      </c>
      <c r="K117" s="9">
        <v>3</v>
      </c>
      <c r="L117" s="12">
        <v>3.7</v>
      </c>
      <c r="M117" s="81">
        <f t="shared" si="13"/>
        <v>0.12650083376472962</v>
      </c>
      <c r="N117" s="21">
        <v>0.01</v>
      </c>
      <c r="O117" s="3" t="s">
        <v>175</v>
      </c>
      <c r="P117" s="94">
        <f>1/((1/U117^2)+(1/X117^2)+(1/AD117^2)+(1/AG117^2))</f>
        <v>1.6002460943171756E-2</v>
      </c>
      <c r="Q117" s="72">
        <f>(P117/U117^2*V117)+(P117/X117^2*Y117)+(P117/AD117^2*AE117)+(P117/AG117^2*AH117)</f>
        <v>5.0217506095977313</v>
      </c>
      <c r="R117" s="82">
        <f>SQRT(P117)</f>
        <v>0.12650083376472962</v>
      </c>
      <c r="S117" s="49">
        <v>5.17</v>
      </c>
      <c r="T117" s="6" t="s">
        <v>3</v>
      </c>
      <c r="U117" s="82">
        <v>0.20899999999999999</v>
      </c>
      <c r="V117" s="43">
        <f>0.791*S117+0.851</f>
        <v>4.9404700000000004</v>
      </c>
      <c r="W117" s="49">
        <v>4.92</v>
      </c>
      <c r="X117" s="82">
        <v>0.22500000000000001</v>
      </c>
      <c r="Y117" s="43">
        <f t="shared" si="19"/>
        <v>4.7976800000000006</v>
      </c>
      <c r="Z117" s="53"/>
      <c r="AA117" s="82"/>
      <c r="AB117" s="43"/>
      <c r="AC117" s="55">
        <v>5.5</v>
      </c>
      <c r="AD117" s="82">
        <v>0.34599999999999997</v>
      </c>
      <c r="AE117" s="43">
        <f>0.791*(1.088*AC117-0.652)+0.851</f>
        <v>5.0686119999999999</v>
      </c>
      <c r="AF117" s="55">
        <v>5.4</v>
      </c>
      <c r="AG117" s="82">
        <v>0.29499999999999998</v>
      </c>
      <c r="AH117" s="43">
        <f>1.162*AF117-0.74</f>
        <v>5.5347999999999997</v>
      </c>
      <c r="AI117" s="47" t="s">
        <v>24</v>
      </c>
      <c r="AJ117" s="27">
        <v>5.5</v>
      </c>
      <c r="AM117" s="27"/>
      <c r="AN117" s="27">
        <v>5.4</v>
      </c>
      <c r="AQ117" s="4"/>
      <c r="AR117" s="19">
        <v>4.92</v>
      </c>
      <c r="AS117" s="19">
        <v>5.17</v>
      </c>
      <c r="AT117" s="6" t="s">
        <v>3</v>
      </c>
      <c r="AU117" s="5">
        <v>6</v>
      </c>
      <c r="AV117" s="5" t="s">
        <v>22</v>
      </c>
      <c r="AW117" s="65">
        <v>110000</v>
      </c>
      <c r="AX117" s="5" t="s">
        <v>22</v>
      </c>
      <c r="AY117" s="4"/>
      <c r="AZ117" s="4"/>
    </row>
    <row r="118" spans="1:52" x14ac:dyDescent="0.25">
      <c r="A118" s="3" t="s">
        <v>2</v>
      </c>
      <c r="B118" s="20">
        <v>3.6</v>
      </c>
      <c r="C118" s="88">
        <f t="shared" si="12"/>
        <v>3.5714000000000001</v>
      </c>
      <c r="D118" s="86">
        <v>-110.879</v>
      </c>
      <c r="E118" s="24">
        <v>39.106999999999999</v>
      </c>
      <c r="F118" s="9">
        <v>1</v>
      </c>
      <c r="G118" s="9">
        <v>1988</v>
      </c>
      <c r="H118" s="9">
        <v>8</v>
      </c>
      <c r="I118" s="9">
        <v>15</v>
      </c>
      <c r="J118" s="9">
        <v>14</v>
      </c>
      <c r="K118" s="9">
        <v>50</v>
      </c>
      <c r="L118" s="12">
        <v>23.5</v>
      </c>
      <c r="M118" s="81">
        <f t="shared" si="13"/>
        <v>0.22500000000000001</v>
      </c>
      <c r="N118" s="21">
        <v>0.01</v>
      </c>
      <c r="O118" s="6" t="s">
        <v>174</v>
      </c>
      <c r="P118" s="94"/>
      <c r="Q118" s="72">
        <f>Y118</f>
        <v>3.5714000000000001</v>
      </c>
      <c r="R118" s="82">
        <f>X118</f>
        <v>0.22500000000000001</v>
      </c>
      <c r="S118" s="45"/>
      <c r="T118" s="6"/>
      <c r="V118" s="43"/>
      <c r="W118" s="49">
        <v>3.6</v>
      </c>
      <c r="X118" s="82">
        <v>0.22500000000000001</v>
      </c>
      <c r="Y118" s="43">
        <f t="shared" si="19"/>
        <v>3.5714000000000001</v>
      </c>
      <c r="Z118" s="53"/>
      <c r="AA118" s="82"/>
      <c r="AB118" s="43"/>
      <c r="AC118" s="47"/>
      <c r="AD118" s="82"/>
      <c r="AE118" s="43"/>
      <c r="AF118" s="53"/>
      <c r="AG118" s="82"/>
      <c r="AH118" s="43"/>
      <c r="AI118" s="47" t="s">
        <v>75</v>
      </c>
      <c r="AJ118" s="4"/>
      <c r="AM118" s="27"/>
      <c r="AN118" s="27"/>
      <c r="AQ118" s="4"/>
      <c r="AR118" s="19">
        <v>3.6</v>
      </c>
      <c r="AS118" s="5"/>
      <c r="AT118" s="6"/>
      <c r="AU118" s="4"/>
      <c r="AV118" s="4"/>
      <c r="AW118" s="4"/>
      <c r="AX118" s="4"/>
      <c r="AY118" s="4"/>
      <c r="AZ118" s="4"/>
    </row>
    <row r="119" spans="1:52" x14ac:dyDescent="0.25">
      <c r="A119" s="3" t="s">
        <v>2</v>
      </c>
      <c r="B119" s="20">
        <v>2.72</v>
      </c>
      <c r="C119" s="88">
        <f t="shared" si="12"/>
        <v>2.7538800000000001</v>
      </c>
      <c r="D119" s="86">
        <v>-110.884</v>
      </c>
      <c r="E119" s="24">
        <v>39.130000000000003</v>
      </c>
      <c r="F119" s="9">
        <v>1</v>
      </c>
      <c r="G119" s="9">
        <v>1988</v>
      </c>
      <c r="H119" s="9">
        <v>8</v>
      </c>
      <c r="I119" s="9">
        <v>15</v>
      </c>
      <c r="J119" s="9">
        <v>16</v>
      </c>
      <c r="K119" s="9">
        <v>52</v>
      </c>
      <c r="L119" s="12">
        <v>19</v>
      </c>
      <c r="M119" s="81">
        <f t="shared" si="13"/>
        <v>0.22500000000000001</v>
      </c>
      <c r="N119" s="21">
        <v>0.01</v>
      </c>
      <c r="O119" s="6" t="s">
        <v>174</v>
      </c>
      <c r="P119" s="94"/>
      <c r="Q119" s="72">
        <f>Y119</f>
        <v>2.7538800000000001</v>
      </c>
      <c r="R119" s="82">
        <f>X119</f>
        <v>0.22500000000000001</v>
      </c>
      <c r="S119" s="45"/>
      <c r="T119" s="6"/>
      <c r="V119" s="43"/>
      <c r="W119" s="49">
        <v>2.72</v>
      </c>
      <c r="X119" s="82">
        <v>0.22500000000000001</v>
      </c>
      <c r="Y119" s="43">
        <f t="shared" si="19"/>
        <v>2.7538800000000001</v>
      </c>
      <c r="Z119" s="53"/>
      <c r="AA119" s="82"/>
      <c r="AB119" s="43"/>
      <c r="AC119" s="47"/>
      <c r="AD119" s="82"/>
      <c r="AE119" s="43"/>
      <c r="AF119" s="53"/>
      <c r="AG119" s="82"/>
      <c r="AH119" s="43"/>
      <c r="AI119" s="47" t="s">
        <v>74</v>
      </c>
      <c r="AJ119" s="4"/>
      <c r="AM119" s="27"/>
      <c r="AN119" s="27"/>
      <c r="AQ119" s="4"/>
      <c r="AR119" s="19">
        <v>2.72</v>
      </c>
      <c r="AS119" s="5"/>
      <c r="AT119" s="6"/>
      <c r="AU119" s="4"/>
      <c r="AV119" s="4"/>
      <c r="AW119" s="4"/>
      <c r="AX119" s="4"/>
      <c r="AY119" s="4"/>
      <c r="AZ119" s="4"/>
    </row>
    <row r="120" spans="1:52" x14ac:dyDescent="0.25">
      <c r="A120" s="3" t="s">
        <v>2</v>
      </c>
      <c r="B120" s="20">
        <v>2.48</v>
      </c>
      <c r="C120" s="88">
        <f t="shared" si="12"/>
        <v>2.5309200000000001</v>
      </c>
      <c r="D120" s="86">
        <v>-110.877</v>
      </c>
      <c r="E120" s="24">
        <v>39.128999999999998</v>
      </c>
      <c r="F120" s="9">
        <v>2</v>
      </c>
      <c r="G120" s="9">
        <v>1988</v>
      </c>
      <c r="H120" s="9">
        <v>8</v>
      </c>
      <c r="I120" s="9">
        <v>16</v>
      </c>
      <c r="J120" s="9">
        <v>2</v>
      </c>
      <c r="K120" s="9">
        <v>13</v>
      </c>
      <c r="L120" s="12">
        <v>49.3</v>
      </c>
      <c r="M120" s="81">
        <f t="shared" si="13"/>
        <v>0.22500000000000001</v>
      </c>
      <c r="N120" s="21">
        <v>0.01</v>
      </c>
      <c r="O120" s="6" t="s">
        <v>174</v>
      </c>
      <c r="P120" s="94"/>
      <c r="Q120" s="72">
        <f>Y120</f>
        <v>2.5309200000000001</v>
      </c>
      <c r="R120" s="82">
        <f>X120</f>
        <v>0.22500000000000001</v>
      </c>
      <c r="S120" s="45"/>
      <c r="T120" s="6"/>
      <c r="V120" s="43"/>
      <c r="W120" s="49">
        <v>2.48</v>
      </c>
      <c r="X120" s="82">
        <v>0.22500000000000001</v>
      </c>
      <c r="Y120" s="43">
        <f t="shared" si="19"/>
        <v>2.5309200000000001</v>
      </c>
      <c r="Z120" s="53"/>
      <c r="AA120" s="82"/>
      <c r="AB120" s="43"/>
      <c r="AC120" s="47"/>
      <c r="AD120" s="82"/>
      <c r="AE120" s="43"/>
      <c r="AF120" s="53"/>
      <c r="AG120" s="82"/>
      <c r="AH120" s="43"/>
      <c r="AI120" s="47" t="s">
        <v>76</v>
      </c>
      <c r="AJ120" s="4"/>
      <c r="AM120" s="27"/>
      <c r="AN120" s="27"/>
      <c r="AQ120" s="4"/>
      <c r="AR120" s="19">
        <v>2.48</v>
      </c>
      <c r="AS120" s="5"/>
      <c r="AT120" s="6"/>
      <c r="AU120" s="4"/>
      <c r="AV120" s="4"/>
      <c r="AW120" s="4"/>
      <c r="AX120" s="4"/>
      <c r="AY120" s="4"/>
      <c r="AZ120" s="4"/>
    </row>
    <row r="121" spans="1:52" x14ac:dyDescent="0.25">
      <c r="A121" s="3" t="s">
        <v>2</v>
      </c>
      <c r="B121" s="20">
        <v>4.33</v>
      </c>
      <c r="C121" s="88">
        <f t="shared" si="12"/>
        <v>4.3468446127715135</v>
      </c>
      <c r="D121" s="86">
        <v>-110.9</v>
      </c>
      <c r="E121" s="24">
        <v>39.124000000000002</v>
      </c>
      <c r="F121" s="9">
        <v>1</v>
      </c>
      <c r="G121" s="9">
        <v>1988</v>
      </c>
      <c r="H121" s="9">
        <v>8</v>
      </c>
      <c r="I121" s="9">
        <v>18</v>
      </c>
      <c r="J121" s="9">
        <v>12</v>
      </c>
      <c r="K121" s="9">
        <v>44</v>
      </c>
      <c r="L121" s="12">
        <v>53.6</v>
      </c>
      <c r="M121" s="81">
        <f t="shared" si="13"/>
        <v>0.12650083376472962</v>
      </c>
      <c r="N121" s="21">
        <v>0.01</v>
      </c>
      <c r="O121" s="3" t="s">
        <v>175</v>
      </c>
      <c r="P121" s="94">
        <f>1/((1/U121^2)+(1/X121^2)+(1/AD121^2)+(1/AG121^2))</f>
        <v>1.6002460943171756E-2</v>
      </c>
      <c r="Q121" s="72">
        <f>(P121/U121^2*V121)+(P121/X121^2*Y121)+(P121/AD121^2*AE121)+(P121/AG121^2*AH121)</f>
        <v>4.3468446127715135</v>
      </c>
      <c r="R121" s="82">
        <f>SQRT(P121)</f>
        <v>0.12650083376472962</v>
      </c>
      <c r="S121" s="49">
        <v>4.33</v>
      </c>
      <c r="T121" s="6" t="s">
        <v>3</v>
      </c>
      <c r="U121" s="82">
        <v>0.20899999999999999</v>
      </c>
      <c r="V121" s="43">
        <f>0.791*S121+0.851</f>
        <v>4.2760300000000004</v>
      </c>
      <c r="W121" s="49">
        <v>4.57</v>
      </c>
      <c r="X121" s="82">
        <v>0.22500000000000001</v>
      </c>
      <c r="Y121" s="43">
        <f t="shared" si="19"/>
        <v>4.4725300000000008</v>
      </c>
      <c r="Z121" s="53"/>
      <c r="AA121" s="82"/>
      <c r="AB121" s="43"/>
      <c r="AC121" s="55">
        <v>4.5</v>
      </c>
      <c r="AD121" s="82">
        <v>0.34599999999999997</v>
      </c>
      <c r="AE121" s="43">
        <f>0.791*(1.088*AC121-0.652)+0.851</f>
        <v>4.2080040000000007</v>
      </c>
      <c r="AF121" s="55">
        <v>4.4000000000000004</v>
      </c>
      <c r="AG121" s="82">
        <v>0.29499999999999998</v>
      </c>
      <c r="AH121" s="43">
        <f>1.162*AF121-0.74</f>
        <v>4.3727999999999998</v>
      </c>
      <c r="AI121" s="47" t="s">
        <v>25</v>
      </c>
      <c r="AJ121" s="27">
        <v>4.5</v>
      </c>
      <c r="AM121" s="27"/>
      <c r="AN121" s="27">
        <v>4.4000000000000004</v>
      </c>
      <c r="AQ121" s="4"/>
      <c r="AR121" s="19">
        <v>4.57</v>
      </c>
      <c r="AS121" s="19">
        <v>4.33</v>
      </c>
      <c r="AT121" s="6" t="s">
        <v>3</v>
      </c>
      <c r="AU121" s="5">
        <v>5</v>
      </c>
      <c r="AV121" s="5" t="s">
        <v>22</v>
      </c>
      <c r="AW121" s="65">
        <v>18000</v>
      </c>
      <c r="AX121" s="5" t="s">
        <v>22</v>
      </c>
      <c r="AY121" s="4"/>
      <c r="AZ121" s="4"/>
    </row>
    <row r="122" spans="1:52" x14ac:dyDescent="0.25">
      <c r="A122" s="4" t="s">
        <v>1</v>
      </c>
      <c r="B122" s="10">
        <v>2.8</v>
      </c>
      <c r="C122" s="88">
        <f t="shared" si="12"/>
        <v>2.97879</v>
      </c>
      <c r="D122" s="86">
        <v>-113.938</v>
      </c>
      <c r="E122" s="24">
        <v>36.996000000000002</v>
      </c>
      <c r="F122" s="9">
        <v>5</v>
      </c>
      <c r="G122" s="9">
        <v>1988</v>
      </c>
      <c r="H122" s="9">
        <v>8</v>
      </c>
      <c r="I122" s="9">
        <v>20</v>
      </c>
      <c r="J122" s="9">
        <v>8</v>
      </c>
      <c r="K122" s="9">
        <v>14</v>
      </c>
      <c r="L122" s="9">
        <v>9.3000000000000007</v>
      </c>
      <c r="M122" s="81">
        <f t="shared" si="13"/>
        <v>0.23200000000000001</v>
      </c>
      <c r="N122" s="21">
        <v>0.01</v>
      </c>
      <c r="O122" s="6" t="s">
        <v>174</v>
      </c>
      <c r="P122" s="94"/>
      <c r="Q122" s="72">
        <f>AB122</f>
        <v>2.97879</v>
      </c>
      <c r="R122" s="82">
        <f>AA122</f>
        <v>0.23200000000000001</v>
      </c>
      <c r="S122" s="45"/>
      <c r="T122" s="6"/>
      <c r="V122" s="43"/>
      <c r="W122" s="48"/>
      <c r="Y122" s="43"/>
      <c r="Z122" s="55">
        <v>2.8</v>
      </c>
      <c r="AA122" s="82">
        <v>0.23200000000000001</v>
      </c>
      <c r="AB122" s="43">
        <f>0.791*(Z122-0.11)+0.851</f>
        <v>2.97879</v>
      </c>
      <c r="AC122" s="53"/>
      <c r="AD122" s="82"/>
      <c r="AE122" s="43"/>
      <c r="AF122" s="53"/>
      <c r="AG122" s="82"/>
      <c r="AH122" s="43"/>
      <c r="AI122" s="47" t="s">
        <v>48</v>
      </c>
      <c r="AJ122" s="27"/>
      <c r="AK122" s="5"/>
      <c r="AM122" s="27">
        <v>2.8</v>
      </c>
      <c r="AN122" s="27"/>
      <c r="AO122" s="4">
        <v>42</v>
      </c>
      <c r="AP122" s="5" t="s">
        <v>44</v>
      </c>
      <c r="AQ122" s="5" t="s">
        <v>44</v>
      </c>
      <c r="AR122" s="9"/>
      <c r="AS122" s="5"/>
      <c r="AT122" s="6"/>
      <c r="AU122" s="5" t="s">
        <v>44</v>
      </c>
      <c r="AV122" s="5"/>
      <c r="AW122" s="4"/>
      <c r="AX122" s="4"/>
      <c r="AY122" s="4">
        <v>18</v>
      </c>
      <c r="AZ122" s="28" t="s">
        <v>161</v>
      </c>
    </row>
    <row r="123" spans="1:52" x14ac:dyDescent="0.25">
      <c r="A123" s="3" t="s">
        <v>2</v>
      </c>
      <c r="B123" s="20">
        <v>3.44</v>
      </c>
      <c r="C123" s="88">
        <f t="shared" si="12"/>
        <v>3.3609285679135281</v>
      </c>
      <c r="D123" s="86">
        <v>-113.88200000000001</v>
      </c>
      <c r="E123" s="24">
        <v>37.031999999999996</v>
      </c>
      <c r="F123" s="9">
        <v>2</v>
      </c>
      <c r="G123" s="9">
        <v>1988</v>
      </c>
      <c r="H123" s="9">
        <v>8</v>
      </c>
      <c r="I123" s="9">
        <v>21</v>
      </c>
      <c r="J123" s="9">
        <v>23</v>
      </c>
      <c r="K123" s="9">
        <v>21</v>
      </c>
      <c r="L123" s="12">
        <v>51.1</v>
      </c>
      <c r="M123" s="81">
        <f t="shared" si="13"/>
        <v>0.16151704475634704</v>
      </c>
      <c r="N123" s="21">
        <v>0.01</v>
      </c>
      <c r="O123" s="3" t="s">
        <v>175</v>
      </c>
      <c r="P123" s="94">
        <f>1/((1/X123^2)+(1/AA123^2))</f>
        <v>2.6087755746823815E-2</v>
      </c>
      <c r="Q123" s="72">
        <f>(P123/X123^2*Y123)+(P123/AA123^2*AB123)</f>
        <v>3.3609285679135281</v>
      </c>
      <c r="R123" s="82">
        <f>SQRT(P123)</f>
        <v>0.16151704475634704</v>
      </c>
      <c r="S123" s="45"/>
      <c r="T123" s="6"/>
      <c r="V123" s="43"/>
      <c r="W123" s="49">
        <v>3.44</v>
      </c>
      <c r="X123" s="82">
        <v>0.22500000000000001</v>
      </c>
      <c r="Y123" s="43">
        <f t="shared" ref="Y123:Y186" si="20">0.929*W123+0.227</f>
        <v>3.4227599999999998</v>
      </c>
      <c r="Z123" s="55">
        <v>3.2</v>
      </c>
      <c r="AA123" s="82">
        <v>0.23200000000000001</v>
      </c>
      <c r="AB123" s="43">
        <f>0.791*(Z123-0.11)+0.851</f>
        <v>3.2951900000000003</v>
      </c>
      <c r="AC123" s="47"/>
      <c r="AD123" s="82"/>
      <c r="AE123" s="43"/>
      <c r="AF123" s="53"/>
      <c r="AG123" s="82"/>
      <c r="AH123" s="43"/>
      <c r="AI123" s="47" t="s">
        <v>79</v>
      </c>
      <c r="AJ123" s="4"/>
      <c r="AL123" s="4" t="s">
        <v>65</v>
      </c>
      <c r="AM123" s="27">
        <v>3.2</v>
      </c>
      <c r="AN123" s="27"/>
      <c r="AQ123" s="4"/>
      <c r="AR123" s="19">
        <v>3.44</v>
      </c>
      <c r="AS123" s="5"/>
      <c r="AT123" s="6"/>
      <c r="AU123" s="4"/>
      <c r="AV123" s="4"/>
      <c r="AW123" s="4"/>
      <c r="AX123" s="4"/>
      <c r="AY123" s="4"/>
      <c r="AZ123" s="4"/>
    </row>
    <row r="124" spans="1:52" x14ac:dyDescent="0.25">
      <c r="A124" s="3" t="s">
        <v>2</v>
      </c>
      <c r="B124" s="20">
        <v>2.67</v>
      </c>
      <c r="C124" s="88">
        <f t="shared" si="12"/>
        <v>2.70743</v>
      </c>
      <c r="D124" s="86">
        <v>-110.86799999999999</v>
      </c>
      <c r="E124" s="24">
        <v>39.134</v>
      </c>
      <c r="F124" s="9">
        <v>11</v>
      </c>
      <c r="G124" s="9">
        <v>1988</v>
      </c>
      <c r="H124" s="9">
        <v>8</v>
      </c>
      <c r="I124" s="9">
        <v>25</v>
      </c>
      <c r="J124" s="9">
        <v>21</v>
      </c>
      <c r="K124" s="9">
        <v>55</v>
      </c>
      <c r="L124" s="12">
        <v>11.9</v>
      </c>
      <c r="M124" s="81">
        <f t="shared" si="13"/>
        <v>0.22500000000000001</v>
      </c>
      <c r="N124" s="21">
        <v>0.01</v>
      </c>
      <c r="O124" s="6" t="s">
        <v>174</v>
      </c>
      <c r="P124" s="94"/>
      <c r="Q124" s="72">
        <f t="shared" ref="Q124:Q136" si="21">Y124</f>
        <v>2.70743</v>
      </c>
      <c r="R124" s="82">
        <f t="shared" ref="R124:R136" si="22">X124</f>
        <v>0.22500000000000001</v>
      </c>
      <c r="S124" s="45"/>
      <c r="T124" s="6"/>
      <c r="V124" s="43"/>
      <c r="W124" s="49">
        <v>2.67</v>
      </c>
      <c r="X124" s="82">
        <v>0.22500000000000001</v>
      </c>
      <c r="Y124" s="43">
        <f t="shared" si="20"/>
        <v>2.70743</v>
      </c>
      <c r="Z124" s="53"/>
      <c r="AA124" s="82"/>
      <c r="AB124" s="43"/>
      <c r="AC124" s="47"/>
      <c r="AD124" s="82"/>
      <c r="AE124" s="43"/>
      <c r="AF124" s="53"/>
      <c r="AG124" s="82"/>
      <c r="AH124" s="43"/>
      <c r="AI124" s="47"/>
      <c r="AJ124" s="4"/>
      <c r="AM124" s="27"/>
      <c r="AN124" s="27"/>
      <c r="AQ124" s="4"/>
      <c r="AR124" s="19">
        <v>2.67</v>
      </c>
      <c r="AS124" s="5"/>
      <c r="AT124" s="6"/>
      <c r="AU124" s="4"/>
      <c r="AV124" s="4"/>
      <c r="AW124" s="4"/>
      <c r="AX124" s="4"/>
      <c r="AY124" s="4"/>
      <c r="AZ124" s="4"/>
    </row>
    <row r="125" spans="1:52" x14ac:dyDescent="0.25">
      <c r="A125" s="3" t="s">
        <v>2</v>
      </c>
      <c r="B125" s="20">
        <v>2.99</v>
      </c>
      <c r="C125" s="88">
        <f t="shared" si="12"/>
        <v>3.0047100000000002</v>
      </c>
      <c r="D125" s="86">
        <v>-114.116</v>
      </c>
      <c r="E125" s="24">
        <v>37.613999999999997</v>
      </c>
      <c r="F125" s="9">
        <v>1</v>
      </c>
      <c r="G125" s="9">
        <v>1988</v>
      </c>
      <c r="H125" s="9">
        <v>8</v>
      </c>
      <c r="I125" s="9">
        <v>30</v>
      </c>
      <c r="J125" s="9">
        <v>19</v>
      </c>
      <c r="K125" s="9">
        <v>42</v>
      </c>
      <c r="L125" s="12">
        <v>49.4</v>
      </c>
      <c r="M125" s="81">
        <f t="shared" si="13"/>
        <v>0.22500000000000001</v>
      </c>
      <c r="N125" s="21">
        <v>0.01</v>
      </c>
      <c r="O125" s="6" t="s">
        <v>174</v>
      </c>
      <c r="P125" s="94"/>
      <c r="Q125" s="72">
        <f t="shared" si="21"/>
        <v>3.0047100000000002</v>
      </c>
      <c r="R125" s="82">
        <f t="shared" si="22"/>
        <v>0.22500000000000001</v>
      </c>
      <c r="S125" s="45"/>
      <c r="T125" s="6"/>
      <c r="V125" s="43"/>
      <c r="W125" s="49">
        <v>2.99</v>
      </c>
      <c r="X125" s="82">
        <v>0.22500000000000001</v>
      </c>
      <c r="Y125" s="43">
        <f t="shared" si="20"/>
        <v>3.0047100000000002</v>
      </c>
      <c r="Z125" s="53"/>
      <c r="AA125" s="82"/>
      <c r="AB125" s="43"/>
      <c r="AC125" s="47"/>
      <c r="AD125" s="82"/>
      <c r="AE125" s="43"/>
      <c r="AF125" s="53"/>
      <c r="AG125" s="82"/>
      <c r="AH125" s="43"/>
      <c r="AI125" s="47"/>
      <c r="AJ125" s="4"/>
      <c r="AM125" s="27"/>
      <c r="AN125" s="27"/>
      <c r="AQ125" s="4"/>
      <c r="AR125" s="19">
        <v>2.99</v>
      </c>
      <c r="AS125" s="5"/>
      <c r="AT125" s="6"/>
      <c r="AU125" s="4"/>
      <c r="AV125" s="4"/>
      <c r="AW125" s="4"/>
      <c r="AX125" s="4"/>
      <c r="AY125" s="4"/>
      <c r="AZ125" s="4"/>
    </row>
    <row r="126" spans="1:52" x14ac:dyDescent="0.25">
      <c r="A126" s="3" t="s">
        <v>2</v>
      </c>
      <c r="B126" s="20">
        <v>2.81</v>
      </c>
      <c r="C126" s="88">
        <f t="shared" si="12"/>
        <v>2.8374899999999998</v>
      </c>
      <c r="D126" s="86">
        <v>-112.29600000000001</v>
      </c>
      <c r="E126" s="24">
        <v>38.29</v>
      </c>
      <c r="F126" s="9">
        <v>3</v>
      </c>
      <c r="G126" s="9">
        <v>1988</v>
      </c>
      <c r="H126" s="9">
        <v>9</v>
      </c>
      <c r="I126" s="9">
        <v>5</v>
      </c>
      <c r="J126" s="9">
        <v>0</v>
      </c>
      <c r="K126" s="9">
        <v>18</v>
      </c>
      <c r="L126" s="12">
        <v>22.3</v>
      </c>
      <c r="M126" s="81">
        <f t="shared" si="13"/>
        <v>0.22500000000000001</v>
      </c>
      <c r="N126" s="21">
        <v>0.01</v>
      </c>
      <c r="O126" s="6" t="s">
        <v>174</v>
      </c>
      <c r="P126" s="94"/>
      <c r="Q126" s="72">
        <f t="shared" si="21"/>
        <v>2.8374899999999998</v>
      </c>
      <c r="R126" s="82">
        <f t="shared" si="22"/>
        <v>0.22500000000000001</v>
      </c>
      <c r="S126" s="45"/>
      <c r="T126" s="6"/>
      <c r="V126" s="43"/>
      <c r="W126" s="49">
        <v>2.81</v>
      </c>
      <c r="X126" s="82">
        <v>0.22500000000000001</v>
      </c>
      <c r="Y126" s="43">
        <f t="shared" si="20"/>
        <v>2.8374899999999998</v>
      </c>
      <c r="Z126" s="53"/>
      <c r="AA126" s="82"/>
      <c r="AB126" s="43"/>
      <c r="AC126" s="47"/>
      <c r="AD126" s="82"/>
      <c r="AE126" s="43"/>
      <c r="AF126" s="53"/>
      <c r="AG126" s="82"/>
      <c r="AH126" s="43"/>
      <c r="AI126" s="47"/>
      <c r="AJ126" s="4"/>
      <c r="AM126" s="27"/>
      <c r="AN126" s="27"/>
      <c r="AQ126" s="4"/>
      <c r="AR126" s="19">
        <v>2.81</v>
      </c>
      <c r="AS126" s="5"/>
      <c r="AT126" s="6"/>
      <c r="AU126" s="4"/>
      <c r="AV126" s="4"/>
      <c r="AW126" s="4"/>
      <c r="AX126" s="4"/>
      <c r="AY126" s="4"/>
      <c r="AZ126" s="4"/>
    </row>
    <row r="127" spans="1:52" x14ac:dyDescent="0.25">
      <c r="A127" s="3" t="s">
        <v>2</v>
      </c>
      <c r="B127" s="20">
        <v>2.65</v>
      </c>
      <c r="C127" s="88">
        <f t="shared" si="12"/>
        <v>2.68885</v>
      </c>
      <c r="D127" s="86">
        <v>-112.291</v>
      </c>
      <c r="E127" s="24">
        <v>38.280999999999999</v>
      </c>
      <c r="F127" s="9">
        <v>1</v>
      </c>
      <c r="G127" s="9">
        <v>1988</v>
      </c>
      <c r="H127" s="9">
        <v>9</v>
      </c>
      <c r="I127" s="9">
        <v>5</v>
      </c>
      <c r="J127" s="9">
        <v>3</v>
      </c>
      <c r="K127" s="9">
        <v>52</v>
      </c>
      <c r="L127" s="12">
        <v>32.4</v>
      </c>
      <c r="M127" s="81">
        <f t="shared" si="13"/>
        <v>0.22500000000000001</v>
      </c>
      <c r="N127" s="21">
        <v>0.01</v>
      </c>
      <c r="O127" s="6" t="s">
        <v>174</v>
      </c>
      <c r="P127" s="94"/>
      <c r="Q127" s="72">
        <f t="shared" si="21"/>
        <v>2.68885</v>
      </c>
      <c r="R127" s="82">
        <f t="shared" si="22"/>
        <v>0.22500000000000001</v>
      </c>
      <c r="S127" s="45"/>
      <c r="T127" s="6"/>
      <c r="V127" s="43"/>
      <c r="W127" s="49">
        <v>2.65</v>
      </c>
      <c r="X127" s="82">
        <v>0.22500000000000001</v>
      </c>
      <c r="Y127" s="43">
        <f t="shared" si="20"/>
        <v>2.68885</v>
      </c>
      <c r="Z127" s="53"/>
      <c r="AA127" s="82"/>
      <c r="AB127" s="43"/>
      <c r="AC127" s="47"/>
      <c r="AD127" s="82"/>
      <c r="AE127" s="43"/>
      <c r="AF127" s="53"/>
      <c r="AG127" s="82"/>
      <c r="AH127" s="43"/>
      <c r="AI127" s="47"/>
      <c r="AJ127" s="4"/>
      <c r="AM127" s="27"/>
      <c r="AN127" s="27"/>
      <c r="AQ127" s="4"/>
      <c r="AR127" s="19">
        <v>2.65</v>
      </c>
      <c r="AS127" s="5"/>
      <c r="AT127" s="6"/>
      <c r="AU127" s="4"/>
      <c r="AV127" s="4"/>
      <c r="AW127" s="4"/>
      <c r="AX127" s="4"/>
      <c r="AY127" s="4"/>
      <c r="AZ127" s="4"/>
    </row>
    <row r="128" spans="1:52" x14ac:dyDescent="0.25">
      <c r="A128" s="3" t="s">
        <v>2</v>
      </c>
      <c r="B128" s="20">
        <v>2.79</v>
      </c>
      <c r="C128" s="88">
        <f t="shared" si="12"/>
        <v>2.8189100000000002</v>
      </c>
      <c r="D128" s="86">
        <v>-111.96</v>
      </c>
      <c r="E128" s="24">
        <v>39.944000000000003</v>
      </c>
      <c r="F128" s="9">
        <v>2</v>
      </c>
      <c r="G128" s="9">
        <v>1988</v>
      </c>
      <c r="H128" s="9">
        <v>9</v>
      </c>
      <c r="I128" s="9">
        <v>8</v>
      </c>
      <c r="J128" s="9">
        <v>21</v>
      </c>
      <c r="K128" s="9">
        <v>42</v>
      </c>
      <c r="L128" s="12">
        <v>10.1</v>
      </c>
      <c r="M128" s="81">
        <f t="shared" si="13"/>
        <v>0.22500000000000001</v>
      </c>
      <c r="N128" s="21">
        <v>0.01</v>
      </c>
      <c r="O128" s="6" t="s">
        <v>174</v>
      </c>
      <c r="P128" s="94"/>
      <c r="Q128" s="72">
        <f t="shared" si="21"/>
        <v>2.8189100000000002</v>
      </c>
      <c r="R128" s="82">
        <f t="shared" si="22"/>
        <v>0.22500000000000001</v>
      </c>
      <c r="S128" s="45"/>
      <c r="T128" s="6"/>
      <c r="V128" s="43"/>
      <c r="W128" s="49">
        <v>2.79</v>
      </c>
      <c r="X128" s="82">
        <v>0.22500000000000001</v>
      </c>
      <c r="Y128" s="43">
        <f t="shared" si="20"/>
        <v>2.8189100000000002</v>
      </c>
      <c r="Z128" s="53"/>
      <c r="AA128" s="82"/>
      <c r="AB128" s="43"/>
      <c r="AC128" s="47"/>
      <c r="AD128" s="82"/>
      <c r="AE128" s="43"/>
      <c r="AF128" s="53"/>
      <c r="AG128" s="82"/>
      <c r="AH128" s="43"/>
      <c r="AI128" s="47" t="s">
        <v>72</v>
      </c>
      <c r="AJ128" s="4"/>
      <c r="AM128" s="27"/>
      <c r="AN128" s="27"/>
      <c r="AQ128" s="4"/>
      <c r="AR128" s="19">
        <v>2.79</v>
      </c>
      <c r="AS128" s="5"/>
      <c r="AT128" s="6"/>
      <c r="AU128" s="4"/>
      <c r="AV128" s="4"/>
      <c r="AW128" s="4"/>
      <c r="AX128" s="4"/>
      <c r="AY128" s="4"/>
      <c r="AZ128" s="4"/>
    </row>
    <row r="129" spans="1:52" x14ac:dyDescent="0.25">
      <c r="A129" s="3" t="s">
        <v>2</v>
      </c>
      <c r="B129" s="20">
        <v>2.56</v>
      </c>
      <c r="C129" s="88">
        <f t="shared" si="12"/>
        <v>2.6052400000000002</v>
      </c>
      <c r="D129" s="86">
        <v>-111.985</v>
      </c>
      <c r="E129" s="24">
        <v>39.186999999999998</v>
      </c>
      <c r="F129" s="9">
        <v>6</v>
      </c>
      <c r="G129" s="9">
        <v>1988</v>
      </c>
      <c r="H129" s="9">
        <v>9</v>
      </c>
      <c r="I129" s="9">
        <v>12</v>
      </c>
      <c r="J129" s="9">
        <v>17</v>
      </c>
      <c r="K129" s="9">
        <v>32</v>
      </c>
      <c r="L129" s="12">
        <v>18.100000000000001</v>
      </c>
      <c r="M129" s="81">
        <f t="shared" si="13"/>
        <v>0.22500000000000001</v>
      </c>
      <c r="N129" s="21">
        <v>0.01</v>
      </c>
      <c r="O129" s="6" t="s">
        <v>174</v>
      </c>
      <c r="P129" s="94"/>
      <c r="Q129" s="72">
        <f t="shared" si="21"/>
        <v>2.6052400000000002</v>
      </c>
      <c r="R129" s="82">
        <f t="shared" si="22"/>
        <v>0.22500000000000001</v>
      </c>
      <c r="S129" s="45"/>
      <c r="T129" s="6"/>
      <c r="V129" s="43"/>
      <c r="W129" s="49">
        <v>2.56</v>
      </c>
      <c r="X129" s="82">
        <v>0.22500000000000001</v>
      </c>
      <c r="Y129" s="43">
        <f t="shared" si="20"/>
        <v>2.6052400000000002</v>
      </c>
      <c r="Z129" s="53"/>
      <c r="AA129" s="82"/>
      <c r="AB129" s="43"/>
      <c r="AC129" s="47"/>
      <c r="AD129" s="82"/>
      <c r="AE129" s="43"/>
      <c r="AF129" s="53"/>
      <c r="AG129" s="82"/>
      <c r="AH129" s="43"/>
      <c r="AI129" s="47"/>
      <c r="AJ129" s="4"/>
      <c r="AM129" s="27"/>
      <c r="AN129" s="27"/>
      <c r="AQ129" s="4"/>
      <c r="AR129" s="19">
        <v>2.56</v>
      </c>
      <c r="AS129" s="5"/>
      <c r="AT129" s="6"/>
      <c r="AU129" s="4"/>
      <c r="AV129" s="4"/>
      <c r="AW129" s="4"/>
      <c r="AX129" s="4"/>
      <c r="AY129" s="4"/>
      <c r="AZ129" s="4"/>
    </row>
    <row r="130" spans="1:52" x14ac:dyDescent="0.25">
      <c r="A130" s="3" t="s">
        <v>2</v>
      </c>
      <c r="B130" s="20">
        <v>2.4700000000000002</v>
      </c>
      <c r="C130" s="88">
        <f t="shared" ref="C130:C193" si="23">Q130</f>
        <v>2.52163</v>
      </c>
      <c r="D130" s="86">
        <v>-112.48099999999999</v>
      </c>
      <c r="E130" s="24">
        <v>38.456000000000003</v>
      </c>
      <c r="F130" s="9">
        <v>0</v>
      </c>
      <c r="G130" s="9">
        <v>1988</v>
      </c>
      <c r="H130" s="9">
        <v>10</v>
      </c>
      <c r="I130" s="9">
        <v>12</v>
      </c>
      <c r="J130" s="9">
        <v>4</v>
      </c>
      <c r="K130" s="9">
        <v>38</v>
      </c>
      <c r="L130" s="12">
        <v>59.7</v>
      </c>
      <c r="M130" s="81">
        <f t="shared" ref="M130:M193" si="24">R130</f>
        <v>0.22500000000000001</v>
      </c>
      <c r="N130" s="21">
        <v>0.01</v>
      </c>
      <c r="O130" s="6" t="s">
        <v>174</v>
      </c>
      <c r="P130" s="94"/>
      <c r="Q130" s="72">
        <f t="shared" si="21"/>
        <v>2.52163</v>
      </c>
      <c r="R130" s="82">
        <f t="shared" si="22"/>
        <v>0.22500000000000001</v>
      </c>
      <c r="S130" s="45"/>
      <c r="T130" s="6"/>
      <c r="V130" s="43"/>
      <c r="W130" s="49">
        <v>2.4700000000000002</v>
      </c>
      <c r="X130" s="82">
        <v>0.22500000000000001</v>
      </c>
      <c r="Y130" s="43">
        <f t="shared" si="20"/>
        <v>2.52163</v>
      </c>
      <c r="Z130" s="53"/>
      <c r="AA130" s="82"/>
      <c r="AB130" s="43"/>
      <c r="AC130" s="47"/>
      <c r="AD130" s="82"/>
      <c r="AE130" s="43"/>
      <c r="AF130" s="53"/>
      <c r="AG130" s="82"/>
      <c r="AH130" s="43"/>
      <c r="AI130" s="47"/>
      <c r="AJ130" s="4"/>
      <c r="AM130" s="27"/>
      <c r="AN130" s="27"/>
      <c r="AQ130" s="4"/>
      <c r="AR130" s="19">
        <v>2.4700000000000002</v>
      </c>
      <c r="AS130" s="5"/>
      <c r="AT130" s="6"/>
      <c r="AU130" s="4"/>
      <c r="AV130" s="4"/>
      <c r="AW130" s="4"/>
      <c r="AX130" s="4"/>
      <c r="AY130" s="4"/>
      <c r="AZ130" s="4"/>
    </row>
    <row r="131" spans="1:52" x14ac:dyDescent="0.25">
      <c r="A131" s="3" t="s">
        <v>2</v>
      </c>
      <c r="B131" s="20">
        <v>2.5299999999999998</v>
      </c>
      <c r="C131" s="88">
        <f t="shared" si="23"/>
        <v>2.5773699999999997</v>
      </c>
      <c r="D131" s="86">
        <v>-112.599</v>
      </c>
      <c r="E131" s="24">
        <v>38.127000000000002</v>
      </c>
      <c r="F131" s="9">
        <v>2</v>
      </c>
      <c r="G131" s="9">
        <v>1988</v>
      </c>
      <c r="H131" s="9">
        <v>10</v>
      </c>
      <c r="I131" s="9">
        <v>16</v>
      </c>
      <c r="J131" s="9">
        <v>2</v>
      </c>
      <c r="K131" s="9">
        <v>22</v>
      </c>
      <c r="L131" s="12">
        <v>21.1</v>
      </c>
      <c r="M131" s="81">
        <f t="shared" si="24"/>
        <v>0.22500000000000001</v>
      </c>
      <c r="N131" s="21">
        <v>0.01</v>
      </c>
      <c r="O131" s="6" t="s">
        <v>174</v>
      </c>
      <c r="P131" s="94"/>
      <c r="Q131" s="72">
        <f t="shared" si="21"/>
        <v>2.5773699999999997</v>
      </c>
      <c r="R131" s="82">
        <f t="shared" si="22"/>
        <v>0.22500000000000001</v>
      </c>
      <c r="S131" s="45"/>
      <c r="T131" s="6"/>
      <c r="V131" s="43"/>
      <c r="W131" s="49">
        <v>2.5299999999999998</v>
      </c>
      <c r="X131" s="82">
        <v>0.22500000000000001</v>
      </c>
      <c r="Y131" s="43">
        <f t="shared" si="20"/>
        <v>2.5773699999999997</v>
      </c>
      <c r="Z131" s="53"/>
      <c r="AA131" s="82"/>
      <c r="AB131" s="43"/>
      <c r="AC131" s="47"/>
      <c r="AD131" s="82"/>
      <c r="AE131" s="43"/>
      <c r="AF131" s="53"/>
      <c r="AG131" s="82"/>
      <c r="AH131" s="43"/>
      <c r="AI131" s="47"/>
      <c r="AJ131" s="4"/>
      <c r="AM131" s="27"/>
      <c r="AN131" s="27"/>
      <c r="AQ131" s="4"/>
      <c r="AR131" s="19">
        <v>2.5299999999999998</v>
      </c>
      <c r="AS131" s="5"/>
      <c r="AT131" s="6"/>
      <c r="AU131" s="4"/>
      <c r="AV131" s="4"/>
      <c r="AW131" s="4"/>
      <c r="AX131" s="4"/>
      <c r="AY131" s="4"/>
      <c r="AZ131" s="4"/>
    </row>
    <row r="132" spans="1:52" x14ac:dyDescent="0.25">
      <c r="A132" s="3" t="s">
        <v>2</v>
      </c>
      <c r="B132" s="20">
        <v>2.68</v>
      </c>
      <c r="C132" s="88">
        <f t="shared" si="23"/>
        <v>2.71672</v>
      </c>
      <c r="D132" s="86">
        <v>-110.852</v>
      </c>
      <c r="E132" s="24">
        <v>39.542000000000002</v>
      </c>
      <c r="F132" s="9">
        <v>8</v>
      </c>
      <c r="G132" s="9">
        <v>1988</v>
      </c>
      <c r="H132" s="9">
        <v>10</v>
      </c>
      <c r="I132" s="9">
        <v>31</v>
      </c>
      <c r="J132" s="9">
        <v>23</v>
      </c>
      <c r="K132" s="9">
        <v>50</v>
      </c>
      <c r="L132" s="12">
        <v>38.700000000000003</v>
      </c>
      <c r="M132" s="81">
        <f t="shared" si="24"/>
        <v>0.22500000000000001</v>
      </c>
      <c r="N132" s="21">
        <v>0.01</v>
      </c>
      <c r="O132" s="6" t="s">
        <v>174</v>
      </c>
      <c r="P132" s="94"/>
      <c r="Q132" s="72">
        <f t="shared" si="21"/>
        <v>2.71672</v>
      </c>
      <c r="R132" s="82">
        <f t="shared" si="22"/>
        <v>0.22500000000000001</v>
      </c>
      <c r="S132" s="45"/>
      <c r="T132" s="6"/>
      <c r="V132" s="43"/>
      <c r="W132" s="49">
        <v>2.68</v>
      </c>
      <c r="X132" s="82">
        <v>0.22500000000000001</v>
      </c>
      <c r="Y132" s="43">
        <f t="shared" si="20"/>
        <v>2.71672</v>
      </c>
      <c r="Z132" s="53"/>
      <c r="AA132" s="82"/>
      <c r="AB132" s="43"/>
      <c r="AC132" s="47"/>
      <c r="AD132" s="82"/>
      <c r="AE132" s="43"/>
      <c r="AF132" s="53"/>
      <c r="AG132" s="82"/>
      <c r="AH132" s="43"/>
      <c r="AI132" s="47"/>
      <c r="AJ132" s="4"/>
      <c r="AM132" s="27"/>
      <c r="AN132" s="27"/>
      <c r="AQ132" s="4"/>
      <c r="AR132" s="19">
        <v>2.68</v>
      </c>
      <c r="AS132" s="5"/>
      <c r="AT132" s="6"/>
      <c r="AU132" s="4"/>
      <c r="AV132" s="4"/>
      <c r="AW132" s="4"/>
      <c r="AX132" s="4"/>
      <c r="AY132" s="4"/>
      <c r="AZ132" s="4"/>
    </row>
    <row r="133" spans="1:52" x14ac:dyDescent="0.25">
      <c r="A133" s="3" t="s">
        <v>2</v>
      </c>
      <c r="B133" s="20">
        <v>2.96</v>
      </c>
      <c r="C133" s="88">
        <f t="shared" si="23"/>
        <v>2.9768400000000002</v>
      </c>
      <c r="D133" s="86">
        <v>-111.41800000000001</v>
      </c>
      <c r="E133" s="24">
        <v>40.722999999999999</v>
      </c>
      <c r="F133" s="9">
        <v>9</v>
      </c>
      <c r="G133" s="9">
        <v>1988</v>
      </c>
      <c r="H133" s="9">
        <v>11</v>
      </c>
      <c r="I133" s="9">
        <v>6</v>
      </c>
      <c r="J133" s="9">
        <v>15</v>
      </c>
      <c r="K133" s="9">
        <v>30</v>
      </c>
      <c r="L133" s="12">
        <v>58.9</v>
      </c>
      <c r="M133" s="81">
        <f t="shared" si="24"/>
        <v>0.22500000000000001</v>
      </c>
      <c r="N133" s="21">
        <v>0.01</v>
      </c>
      <c r="O133" s="6" t="s">
        <v>174</v>
      </c>
      <c r="P133" s="94"/>
      <c r="Q133" s="72">
        <f t="shared" si="21"/>
        <v>2.9768400000000002</v>
      </c>
      <c r="R133" s="82">
        <f t="shared" si="22"/>
        <v>0.22500000000000001</v>
      </c>
      <c r="S133" s="45"/>
      <c r="T133" s="6"/>
      <c r="V133" s="43"/>
      <c r="W133" s="49">
        <v>2.96</v>
      </c>
      <c r="X133" s="82">
        <v>0.22500000000000001</v>
      </c>
      <c r="Y133" s="43">
        <f t="shared" si="20"/>
        <v>2.9768400000000002</v>
      </c>
      <c r="Z133" s="53"/>
      <c r="AA133" s="82"/>
      <c r="AB133" s="43"/>
      <c r="AC133" s="47"/>
      <c r="AD133" s="82"/>
      <c r="AE133" s="43"/>
      <c r="AF133" s="53"/>
      <c r="AG133" s="82"/>
      <c r="AH133" s="43"/>
      <c r="AI133" s="47" t="s">
        <v>55</v>
      </c>
      <c r="AJ133" s="4"/>
      <c r="AM133" s="27"/>
      <c r="AN133" s="27"/>
      <c r="AQ133" s="4"/>
      <c r="AR133" s="19">
        <v>2.96</v>
      </c>
      <c r="AS133" s="5"/>
      <c r="AT133" s="6"/>
      <c r="AU133" s="4"/>
      <c r="AV133" s="4"/>
      <c r="AW133" s="4"/>
      <c r="AX133" s="4"/>
      <c r="AY133" s="4"/>
      <c r="AZ133" s="4"/>
    </row>
    <row r="134" spans="1:52" x14ac:dyDescent="0.25">
      <c r="A134" s="3" t="s">
        <v>2</v>
      </c>
      <c r="B134" s="20">
        <v>2.86</v>
      </c>
      <c r="C134" s="88">
        <f t="shared" si="23"/>
        <v>2.8839399999999999</v>
      </c>
      <c r="D134" s="86">
        <v>-111.508</v>
      </c>
      <c r="E134" s="24">
        <v>41.866</v>
      </c>
      <c r="F134" s="9">
        <v>0</v>
      </c>
      <c r="G134" s="9">
        <v>1988</v>
      </c>
      <c r="H134" s="9">
        <v>11</v>
      </c>
      <c r="I134" s="9">
        <v>10</v>
      </c>
      <c r="J134" s="9">
        <v>16</v>
      </c>
      <c r="K134" s="9">
        <v>36</v>
      </c>
      <c r="L134" s="12">
        <v>33.700000000000003</v>
      </c>
      <c r="M134" s="81">
        <f t="shared" si="24"/>
        <v>0.22500000000000001</v>
      </c>
      <c r="N134" s="21">
        <v>0.01</v>
      </c>
      <c r="O134" s="6" t="s">
        <v>174</v>
      </c>
      <c r="P134" s="94"/>
      <c r="Q134" s="72">
        <f t="shared" si="21"/>
        <v>2.8839399999999999</v>
      </c>
      <c r="R134" s="82">
        <f t="shared" si="22"/>
        <v>0.22500000000000001</v>
      </c>
      <c r="S134" s="45"/>
      <c r="T134" s="6"/>
      <c r="V134" s="43"/>
      <c r="W134" s="49">
        <v>2.86</v>
      </c>
      <c r="X134" s="82">
        <v>0.22500000000000001</v>
      </c>
      <c r="Y134" s="43">
        <f t="shared" si="20"/>
        <v>2.8839399999999999</v>
      </c>
      <c r="Z134" s="53"/>
      <c r="AA134" s="82"/>
      <c r="AB134" s="43"/>
      <c r="AC134" s="47"/>
      <c r="AD134" s="82"/>
      <c r="AE134" s="43"/>
      <c r="AF134" s="53"/>
      <c r="AG134" s="82"/>
      <c r="AH134" s="43"/>
      <c r="AI134" s="47"/>
      <c r="AJ134" s="4"/>
      <c r="AM134" s="27"/>
      <c r="AN134" s="27"/>
      <c r="AQ134" s="4"/>
      <c r="AR134" s="19">
        <v>2.86</v>
      </c>
      <c r="AS134" s="5"/>
      <c r="AT134" s="6"/>
      <c r="AU134" s="4"/>
      <c r="AV134" s="4"/>
      <c r="AW134" s="4"/>
      <c r="AX134" s="4"/>
      <c r="AY134" s="4"/>
      <c r="AZ134" s="4"/>
    </row>
    <row r="135" spans="1:52" x14ac:dyDescent="0.25">
      <c r="A135" s="3" t="s">
        <v>2</v>
      </c>
      <c r="B135" s="20">
        <v>2.4900000000000002</v>
      </c>
      <c r="C135" s="88">
        <f t="shared" si="23"/>
        <v>2.5402100000000001</v>
      </c>
      <c r="D135" s="86">
        <v>-112.33199999999999</v>
      </c>
      <c r="E135" s="24">
        <v>41.853000000000002</v>
      </c>
      <c r="F135" s="9">
        <v>5</v>
      </c>
      <c r="G135" s="9">
        <v>1988</v>
      </c>
      <c r="H135" s="9">
        <v>11</v>
      </c>
      <c r="I135" s="9">
        <v>10</v>
      </c>
      <c r="J135" s="9">
        <v>20</v>
      </c>
      <c r="K135" s="9">
        <v>13</v>
      </c>
      <c r="L135" s="12">
        <v>41.5</v>
      </c>
      <c r="M135" s="81">
        <f t="shared" si="24"/>
        <v>0.22500000000000001</v>
      </c>
      <c r="N135" s="21">
        <v>0.01</v>
      </c>
      <c r="O135" s="6" t="s">
        <v>174</v>
      </c>
      <c r="P135" s="94"/>
      <c r="Q135" s="72">
        <f t="shared" si="21"/>
        <v>2.5402100000000001</v>
      </c>
      <c r="R135" s="82">
        <f t="shared" si="22"/>
        <v>0.22500000000000001</v>
      </c>
      <c r="S135" s="45"/>
      <c r="T135" s="6"/>
      <c r="V135" s="43"/>
      <c r="W135" s="49">
        <v>2.4900000000000002</v>
      </c>
      <c r="X135" s="82">
        <v>0.22500000000000001</v>
      </c>
      <c r="Y135" s="43">
        <f t="shared" si="20"/>
        <v>2.5402100000000001</v>
      </c>
      <c r="Z135" s="53"/>
      <c r="AA135" s="82"/>
      <c r="AB135" s="43"/>
      <c r="AC135" s="47"/>
      <c r="AD135" s="82"/>
      <c r="AE135" s="43"/>
      <c r="AF135" s="53"/>
      <c r="AG135" s="82"/>
      <c r="AH135" s="43"/>
      <c r="AI135" s="47"/>
      <c r="AJ135" s="4"/>
      <c r="AM135" s="27"/>
      <c r="AN135" s="27"/>
      <c r="AQ135" s="4"/>
      <c r="AR135" s="19">
        <v>2.4900000000000002</v>
      </c>
      <c r="AS135" s="5"/>
      <c r="AT135" s="6"/>
      <c r="AU135" s="4"/>
      <c r="AV135" s="4"/>
      <c r="AW135" s="4"/>
      <c r="AX135" s="4"/>
      <c r="AY135" s="4"/>
      <c r="AZ135" s="4"/>
    </row>
    <row r="136" spans="1:52" x14ac:dyDescent="0.25">
      <c r="A136" s="3" t="s">
        <v>2</v>
      </c>
      <c r="B136" s="20">
        <v>2.85</v>
      </c>
      <c r="C136" s="88">
        <f t="shared" si="23"/>
        <v>2.8746499999999999</v>
      </c>
      <c r="D136" s="86">
        <v>-111.47499999999999</v>
      </c>
      <c r="E136" s="24">
        <v>42.01</v>
      </c>
      <c r="F136" s="9">
        <v>0</v>
      </c>
      <c r="G136" s="9">
        <v>1988</v>
      </c>
      <c r="H136" s="9">
        <v>11</v>
      </c>
      <c r="I136" s="9">
        <v>19</v>
      </c>
      <c r="J136" s="9">
        <v>19</v>
      </c>
      <c r="K136" s="9">
        <v>37</v>
      </c>
      <c r="L136" s="12">
        <v>25.7</v>
      </c>
      <c r="M136" s="81">
        <f t="shared" si="24"/>
        <v>0.22500000000000001</v>
      </c>
      <c r="N136" s="21">
        <v>0.01</v>
      </c>
      <c r="O136" s="6" t="s">
        <v>174</v>
      </c>
      <c r="P136" s="94"/>
      <c r="Q136" s="72">
        <f t="shared" si="21"/>
        <v>2.8746499999999999</v>
      </c>
      <c r="R136" s="82">
        <f t="shared" si="22"/>
        <v>0.22500000000000001</v>
      </c>
      <c r="S136" s="45"/>
      <c r="T136" s="6"/>
      <c r="V136" s="43"/>
      <c r="W136" s="49">
        <v>2.85</v>
      </c>
      <c r="X136" s="82">
        <v>0.22500000000000001</v>
      </c>
      <c r="Y136" s="43">
        <f t="shared" si="20"/>
        <v>2.8746499999999999</v>
      </c>
      <c r="Z136" s="53"/>
      <c r="AA136" s="82"/>
      <c r="AB136" s="43"/>
      <c r="AC136" s="47"/>
      <c r="AD136" s="82"/>
      <c r="AE136" s="43"/>
      <c r="AF136" s="53"/>
      <c r="AG136" s="82"/>
      <c r="AH136" s="43"/>
      <c r="AI136" s="47" t="s">
        <v>70</v>
      </c>
      <c r="AJ136" s="4"/>
      <c r="AM136" s="27"/>
      <c r="AN136" s="27"/>
      <c r="AQ136" s="4"/>
      <c r="AR136" s="19">
        <v>2.85</v>
      </c>
      <c r="AS136" s="5"/>
      <c r="AT136" s="6"/>
      <c r="AU136" s="4"/>
      <c r="AV136" s="4"/>
      <c r="AW136" s="4"/>
      <c r="AX136" s="4"/>
      <c r="AY136" s="4"/>
      <c r="AZ136" s="4"/>
    </row>
    <row r="137" spans="1:52" x14ac:dyDescent="0.25">
      <c r="A137" s="3" t="s">
        <v>2</v>
      </c>
      <c r="B137" s="20">
        <v>4.32</v>
      </c>
      <c r="C137" s="88">
        <f t="shared" si="23"/>
        <v>4.4457094908394366</v>
      </c>
      <c r="D137" s="86">
        <v>-111.477</v>
      </c>
      <c r="E137" s="24">
        <v>41.994</v>
      </c>
      <c r="F137" s="9">
        <v>1</v>
      </c>
      <c r="G137" s="9">
        <v>1988</v>
      </c>
      <c r="H137" s="9">
        <v>11</v>
      </c>
      <c r="I137" s="9">
        <v>19</v>
      </c>
      <c r="J137" s="9">
        <v>19</v>
      </c>
      <c r="K137" s="9">
        <v>42</v>
      </c>
      <c r="L137" s="12">
        <v>37.200000000000003</v>
      </c>
      <c r="M137" s="81">
        <f t="shared" si="24"/>
        <v>0.15891617101014738</v>
      </c>
      <c r="N137" s="21">
        <v>0.01</v>
      </c>
      <c r="O137" s="3" t="s">
        <v>175</v>
      </c>
      <c r="P137" s="94">
        <f>1/((1/X137^2)+(1/AD137^2)+(1/AG137^2))</f>
        <v>2.5254349408526403E-2</v>
      </c>
      <c r="Q137" s="72">
        <f>(P137/X137^2*Y137)+(P137/AD137^2*AE137)+(P137/AG137^2*AH137)</f>
        <v>4.4457094908394366</v>
      </c>
      <c r="R137" s="82">
        <f>SQRT(P137)</f>
        <v>0.15891617101014738</v>
      </c>
      <c r="S137" s="45"/>
      <c r="T137" s="6"/>
      <c r="V137" s="43"/>
      <c r="W137" s="49">
        <v>4.32</v>
      </c>
      <c r="X137" s="82">
        <v>0.22500000000000001</v>
      </c>
      <c r="Y137" s="43">
        <f t="shared" si="20"/>
        <v>4.2402800000000012</v>
      </c>
      <c r="Z137" s="53"/>
      <c r="AA137" s="82"/>
      <c r="AB137" s="43"/>
      <c r="AC137" s="55">
        <v>4.9000000000000004</v>
      </c>
      <c r="AD137" s="82">
        <v>0.34599999999999997</v>
      </c>
      <c r="AE137" s="43">
        <f>0.791*(1.088*AC137-0.652)+0.851</f>
        <v>4.5522472</v>
      </c>
      <c r="AF137" s="55">
        <v>4.7</v>
      </c>
      <c r="AG137" s="82">
        <v>0.29499999999999998</v>
      </c>
      <c r="AH137" s="43">
        <f>1.162*AF137-0.74</f>
        <v>4.7214</v>
      </c>
      <c r="AI137" s="47" t="s">
        <v>23</v>
      </c>
      <c r="AJ137" s="27">
        <v>4.9000000000000004</v>
      </c>
      <c r="AM137" s="27"/>
      <c r="AN137" s="27">
        <v>4.7</v>
      </c>
      <c r="AQ137" s="4"/>
      <c r="AR137" s="19">
        <v>4.32</v>
      </c>
      <c r="AS137" s="5"/>
      <c r="AT137" s="6"/>
      <c r="AU137" s="5">
        <v>6</v>
      </c>
      <c r="AV137" s="5" t="s">
        <v>22</v>
      </c>
      <c r="AW137" s="65">
        <v>28000</v>
      </c>
      <c r="AX137" s="5" t="s">
        <v>22</v>
      </c>
      <c r="AY137" s="4"/>
      <c r="AZ137" s="4"/>
    </row>
    <row r="138" spans="1:52" x14ac:dyDescent="0.25">
      <c r="A138" s="3" t="s">
        <v>2</v>
      </c>
      <c r="B138" s="20">
        <v>3.75</v>
      </c>
      <c r="C138" s="88">
        <f t="shared" si="23"/>
        <v>3.71075</v>
      </c>
      <c r="D138" s="86">
        <v>-111.473</v>
      </c>
      <c r="E138" s="24">
        <v>42.011000000000003</v>
      </c>
      <c r="F138" s="9">
        <v>0</v>
      </c>
      <c r="G138" s="9">
        <v>1988</v>
      </c>
      <c r="H138" s="9">
        <v>11</v>
      </c>
      <c r="I138" s="9">
        <v>19</v>
      </c>
      <c r="J138" s="9">
        <v>19</v>
      </c>
      <c r="K138" s="9">
        <v>46</v>
      </c>
      <c r="L138" s="12">
        <v>16.100000000000001</v>
      </c>
      <c r="M138" s="81">
        <f t="shared" si="24"/>
        <v>0.22500000000000001</v>
      </c>
      <c r="N138" s="21">
        <v>0.01</v>
      </c>
      <c r="O138" s="6" t="s">
        <v>174</v>
      </c>
      <c r="P138" s="94"/>
      <c r="Q138" s="72">
        <f>Y138</f>
        <v>3.71075</v>
      </c>
      <c r="R138" s="82">
        <f>X138</f>
        <v>0.22500000000000001</v>
      </c>
      <c r="S138" s="45"/>
      <c r="T138" s="6"/>
      <c r="V138" s="43"/>
      <c r="W138" s="49">
        <v>3.75</v>
      </c>
      <c r="X138" s="82">
        <v>0.22500000000000001</v>
      </c>
      <c r="Y138" s="43">
        <f t="shared" si="20"/>
        <v>3.71075</v>
      </c>
      <c r="Z138" s="53"/>
      <c r="AA138" s="82"/>
      <c r="AB138" s="43"/>
      <c r="AC138" s="47"/>
      <c r="AD138" s="82"/>
      <c r="AE138" s="43"/>
      <c r="AF138" s="53"/>
      <c r="AG138" s="82"/>
      <c r="AH138" s="43"/>
      <c r="AI138" s="47" t="s">
        <v>42</v>
      </c>
      <c r="AJ138" s="4"/>
      <c r="AM138" s="27"/>
      <c r="AN138" s="27"/>
      <c r="AQ138" s="4"/>
      <c r="AR138" s="19">
        <v>3.75</v>
      </c>
      <c r="AS138" s="5"/>
      <c r="AT138" s="6"/>
      <c r="AU138" s="4"/>
      <c r="AV138" s="4"/>
      <c r="AW138" s="4"/>
      <c r="AX138" s="4"/>
      <c r="AY138" s="4"/>
      <c r="AZ138" s="4"/>
    </row>
    <row r="139" spans="1:52" x14ac:dyDescent="0.25">
      <c r="A139" s="3" t="s">
        <v>2</v>
      </c>
      <c r="B139" s="20">
        <v>4.2300000000000004</v>
      </c>
      <c r="C139" s="88">
        <f t="shared" si="23"/>
        <v>4.2176469856933601</v>
      </c>
      <c r="D139" s="86">
        <v>-111.515</v>
      </c>
      <c r="E139" s="24">
        <v>41.988</v>
      </c>
      <c r="F139" s="9">
        <v>0</v>
      </c>
      <c r="G139" s="9">
        <v>1988</v>
      </c>
      <c r="H139" s="9">
        <v>11</v>
      </c>
      <c r="I139" s="9">
        <v>19</v>
      </c>
      <c r="J139" s="9">
        <v>20</v>
      </c>
      <c r="K139" s="9">
        <v>0</v>
      </c>
      <c r="L139" s="12">
        <v>53.3</v>
      </c>
      <c r="M139" s="81">
        <f t="shared" si="24"/>
        <v>0.14002878056357881</v>
      </c>
      <c r="N139" s="21">
        <v>0.01</v>
      </c>
      <c r="O139" s="3" t="s">
        <v>175</v>
      </c>
      <c r="P139" s="94">
        <f>1/((1/U139^2)+(1/X139^2)+(1/AD139^2))</f>
        <v>1.9608059386122909E-2</v>
      </c>
      <c r="Q139" s="72">
        <f>(P139/U139^2*V139)+(P139/X139^2*Y139)+(P139/AD139^2*AE139)</f>
        <v>4.2176469856933601</v>
      </c>
      <c r="R139" s="82">
        <f>SQRT(P139)</f>
        <v>0.14002878056357881</v>
      </c>
      <c r="S139" s="49">
        <v>4.2300000000000004</v>
      </c>
      <c r="T139" s="6" t="s">
        <v>3</v>
      </c>
      <c r="U139" s="82">
        <v>0.20899999999999999</v>
      </c>
      <c r="V139" s="43">
        <f>0.791*S139+0.851</f>
        <v>4.19693</v>
      </c>
      <c r="W139" s="49">
        <v>4.13</v>
      </c>
      <c r="X139" s="82">
        <v>0.22500000000000001</v>
      </c>
      <c r="Y139" s="43">
        <f t="shared" si="20"/>
        <v>4.0637699999999999</v>
      </c>
      <c r="Z139" s="53"/>
      <c r="AA139" s="82"/>
      <c r="AB139" s="43"/>
      <c r="AC139" s="55">
        <v>5</v>
      </c>
      <c r="AD139" s="82">
        <v>0.34599999999999997</v>
      </c>
      <c r="AE139" s="43">
        <f>0.791*(1.088*AC139-0.652)+0.851</f>
        <v>4.6383080000000003</v>
      </c>
      <c r="AF139" s="53"/>
      <c r="AG139" s="82"/>
      <c r="AH139" s="43"/>
      <c r="AI139" s="47" t="s">
        <v>52</v>
      </c>
      <c r="AJ139" s="27">
        <v>5</v>
      </c>
      <c r="AM139" s="27"/>
      <c r="AN139" s="27"/>
      <c r="AQ139" s="4"/>
      <c r="AR139" s="19">
        <v>4.13</v>
      </c>
      <c r="AS139" s="19">
        <v>4.2300000000000004</v>
      </c>
      <c r="AT139" s="6" t="s">
        <v>3</v>
      </c>
      <c r="AU139" s="4"/>
      <c r="AV139" s="4"/>
      <c r="AW139" s="4"/>
      <c r="AX139" s="4"/>
      <c r="AY139" s="4"/>
      <c r="AZ139" s="4"/>
    </row>
    <row r="140" spans="1:52" x14ac:dyDescent="0.25">
      <c r="A140" s="3" t="s">
        <v>2</v>
      </c>
      <c r="B140" s="20">
        <v>3.39</v>
      </c>
      <c r="C140" s="88">
        <f t="shared" si="23"/>
        <v>3.3763100000000001</v>
      </c>
      <c r="D140" s="86">
        <v>-111.48699999999999</v>
      </c>
      <c r="E140" s="24">
        <v>42.000999999999998</v>
      </c>
      <c r="F140" s="9">
        <v>0</v>
      </c>
      <c r="G140" s="9">
        <v>1988</v>
      </c>
      <c r="H140" s="9">
        <v>11</v>
      </c>
      <c r="I140" s="9">
        <v>19</v>
      </c>
      <c r="J140" s="9">
        <v>20</v>
      </c>
      <c r="K140" s="9">
        <v>33</v>
      </c>
      <c r="L140" s="12">
        <v>24.7</v>
      </c>
      <c r="M140" s="81">
        <f t="shared" si="24"/>
        <v>0.22500000000000001</v>
      </c>
      <c r="N140" s="21">
        <v>0.01</v>
      </c>
      <c r="O140" s="6" t="s">
        <v>174</v>
      </c>
      <c r="P140" s="94"/>
      <c r="Q140" s="72">
        <f t="shared" ref="Q140:Q162" si="25">Y140</f>
        <v>3.3763100000000001</v>
      </c>
      <c r="R140" s="82">
        <f t="shared" ref="R140:R162" si="26">X140</f>
        <v>0.22500000000000001</v>
      </c>
      <c r="S140" s="45"/>
      <c r="T140" s="6"/>
      <c r="V140" s="43"/>
      <c r="W140" s="49">
        <v>3.39</v>
      </c>
      <c r="X140" s="82">
        <v>0.22500000000000001</v>
      </c>
      <c r="Y140" s="43">
        <f t="shared" si="20"/>
        <v>3.3763100000000001</v>
      </c>
      <c r="Z140" s="53"/>
      <c r="AA140" s="82"/>
      <c r="AB140" s="43"/>
      <c r="AC140" s="47"/>
      <c r="AD140" s="82"/>
      <c r="AE140" s="43"/>
      <c r="AF140" s="53"/>
      <c r="AG140" s="82"/>
      <c r="AH140" s="43"/>
      <c r="AI140" s="47" t="s">
        <v>47</v>
      </c>
      <c r="AJ140" s="4"/>
      <c r="AM140" s="27"/>
      <c r="AN140" s="27"/>
      <c r="AQ140" s="4"/>
      <c r="AR140" s="19">
        <v>3.39</v>
      </c>
      <c r="AS140" s="5"/>
      <c r="AT140" s="6"/>
      <c r="AU140" s="4"/>
      <c r="AV140" s="4"/>
      <c r="AW140" s="4"/>
      <c r="AX140" s="4"/>
      <c r="AY140" s="4"/>
      <c r="AZ140" s="4"/>
    </row>
    <row r="141" spans="1:52" x14ac:dyDescent="0.25">
      <c r="A141" s="3" t="s">
        <v>2</v>
      </c>
      <c r="B141" s="20">
        <v>2.95</v>
      </c>
      <c r="C141" s="88">
        <f t="shared" si="23"/>
        <v>2.9675500000000001</v>
      </c>
      <c r="D141" s="86">
        <v>-111.47199999999999</v>
      </c>
      <c r="E141" s="24">
        <v>42.002000000000002</v>
      </c>
      <c r="F141" s="9">
        <v>1</v>
      </c>
      <c r="G141" s="9">
        <v>1988</v>
      </c>
      <c r="H141" s="9">
        <v>11</v>
      </c>
      <c r="I141" s="9">
        <v>19</v>
      </c>
      <c r="J141" s="9">
        <v>21</v>
      </c>
      <c r="K141" s="9">
        <v>6</v>
      </c>
      <c r="L141" s="12">
        <v>28.6</v>
      </c>
      <c r="M141" s="81">
        <f t="shared" si="24"/>
        <v>0.22500000000000001</v>
      </c>
      <c r="N141" s="21">
        <v>0.01</v>
      </c>
      <c r="O141" s="6" t="s">
        <v>174</v>
      </c>
      <c r="P141" s="94"/>
      <c r="Q141" s="72">
        <f t="shared" si="25"/>
        <v>2.9675500000000001</v>
      </c>
      <c r="R141" s="82">
        <f t="shared" si="26"/>
        <v>0.22500000000000001</v>
      </c>
      <c r="S141" s="45"/>
      <c r="T141" s="6"/>
      <c r="V141" s="43"/>
      <c r="W141" s="49">
        <v>2.95</v>
      </c>
      <c r="X141" s="82">
        <v>0.22500000000000001</v>
      </c>
      <c r="Y141" s="43">
        <f t="shared" si="20"/>
        <v>2.9675500000000001</v>
      </c>
      <c r="Z141" s="53"/>
      <c r="AA141" s="82"/>
      <c r="AB141" s="43"/>
      <c r="AC141" s="47"/>
      <c r="AD141" s="82"/>
      <c r="AE141" s="43"/>
      <c r="AF141" s="53"/>
      <c r="AG141" s="82"/>
      <c r="AH141" s="43"/>
      <c r="AI141" s="47" t="s">
        <v>84</v>
      </c>
      <c r="AJ141" s="4"/>
      <c r="AM141" s="27"/>
      <c r="AN141" s="27"/>
      <c r="AQ141" s="4"/>
      <c r="AR141" s="19">
        <v>2.95</v>
      </c>
      <c r="AS141" s="5"/>
      <c r="AT141" s="6"/>
      <c r="AU141" s="4"/>
      <c r="AV141" s="4"/>
      <c r="AW141" s="4"/>
      <c r="AX141" s="4"/>
      <c r="AY141" s="4"/>
      <c r="AZ141" s="4"/>
    </row>
    <row r="142" spans="1:52" x14ac:dyDescent="0.25">
      <c r="A142" s="3" t="s">
        <v>2</v>
      </c>
      <c r="B142" s="20">
        <v>2.4900000000000002</v>
      </c>
      <c r="C142" s="88">
        <f t="shared" si="23"/>
        <v>2.5402100000000001</v>
      </c>
      <c r="D142" s="86">
        <v>-111.461</v>
      </c>
      <c r="E142" s="24">
        <v>41.997999999999998</v>
      </c>
      <c r="F142" s="9">
        <v>7</v>
      </c>
      <c r="G142" s="9">
        <v>1988</v>
      </c>
      <c r="H142" s="9">
        <v>11</v>
      </c>
      <c r="I142" s="9">
        <v>20</v>
      </c>
      <c r="J142" s="9">
        <v>0</v>
      </c>
      <c r="K142" s="9">
        <v>4</v>
      </c>
      <c r="L142" s="12">
        <v>53.8</v>
      </c>
      <c r="M142" s="81">
        <f t="shared" si="24"/>
        <v>0.22500000000000001</v>
      </c>
      <c r="N142" s="21">
        <v>0.01</v>
      </c>
      <c r="O142" s="6" t="s">
        <v>174</v>
      </c>
      <c r="P142" s="94"/>
      <c r="Q142" s="72">
        <f t="shared" si="25"/>
        <v>2.5402100000000001</v>
      </c>
      <c r="R142" s="82">
        <f t="shared" si="26"/>
        <v>0.22500000000000001</v>
      </c>
      <c r="S142" s="45"/>
      <c r="T142" s="6"/>
      <c r="V142" s="43"/>
      <c r="W142" s="49">
        <v>2.4900000000000002</v>
      </c>
      <c r="X142" s="82">
        <v>0.22500000000000001</v>
      </c>
      <c r="Y142" s="43">
        <f t="shared" si="20"/>
        <v>2.5402100000000001</v>
      </c>
      <c r="Z142" s="53"/>
      <c r="AA142" s="82"/>
      <c r="AB142" s="43"/>
      <c r="AC142" s="47"/>
      <c r="AD142" s="82"/>
      <c r="AE142" s="43"/>
      <c r="AF142" s="53"/>
      <c r="AG142" s="82"/>
      <c r="AH142" s="43"/>
      <c r="AI142" s="47" t="s">
        <v>78</v>
      </c>
      <c r="AJ142" s="4"/>
      <c r="AM142" s="27"/>
      <c r="AN142" s="27"/>
      <c r="AQ142" s="4"/>
      <c r="AR142" s="19">
        <v>2.4900000000000002</v>
      </c>
      <c r="AS142" s="5"/>
      <c r="AT142" s="6"/>
      <c r="AU142" s="4"/>
      <c r="AV142" s="4"/>
      <c r="AW142" s="4"/>
      <c r="AX142" s="4"/>
      <c r="AY142" s="4"/>
      <c r="AZ142" s="4"/>
    </row>
    <row r="143" spans="1:52" x14ac:dyDescent="0.25">
      <c r="A143" s="3" t="s">
        <v>2</v>
      </c>
      <c r="B143" s="20">
        <v>3.36</v>
      </c>
      <c r="C143" s="88">
        <f t="shared" si="23"/>
        <v>3.3484400000000001</v>
      </c>
      <c r="D143" s="86">
        <v>-111.47799999999999</v>
      </c>
      <c r="E143" s="24">
        <v>42.003999999999998</v>
      </c>
      <c r="F143" s="9">
        <v>2</v>
      </c>
      <c r="G143" s="9">
        <v>1988</v>
      </c>
      <c r="H143" s="9">
        <v>11</v>
      </c>
      <c r="I143" s="9">
        <v>28</v>
      </c>
      <c r="J143" s="9">
        <v>10</v>
      </c>
      <c r="K143" s="9">
        <v>46</v>
      </c>
      <c r="L143" s="12">
        <v>46.8</v>
      </c>
      <c r="M143" s="81">
        <f t="shared" si="24"/>
        <v>0.22500000000000001</v>
      </c>
      <c r="N143" s="21">
        <v>0.01</v>
      </c>
      <c r="O143" s="6" t="s">
        <v>174</v>
      </c>
      <c r="P143" s="94"/>
      <c r="Q143" s="72">
        <f t="shared" si="25"/>
        <v>3.3484400000000001</v>
      </c>
      <c r="R143" s="82">
        <f t="shared" si="26"/>
        <v>0.22500000000000001</v>
      </c>
      <c r="S143" s="45"/>
      <c r="T143" s="6"/>
      <c r="V143" s="43"/>
      <c r="W143" s="49">
        <v>3.36</v>
      </c>
      <c r="X143" s="82">
        <v>0.22500000000000001</v>
      </c>
      <c r="Y143" s="43">
        <f t="shared" si="20"/>
        <v>3.3484400000000001</v>
      </c>
      <c r="Z143" s="53"/>
      <c r="AA143" s="82"/>
      <c r="AB143" s="43"/>
      <c r="AC143" s="47"/>
      <c r="AD143" s="82"/>
      <c r="AE143" s="43"/>
      <c r="AF143" s="53"/>
      <c r="AG143" s="82"/>
      <c r="AH143" s="43"/>
      <c r="AI143" s="47" t="s">
        <v>43</v>
      </c>
      <c r="AJ143" s="4"/>
      <c r="AM143" s="27"/>
      <c r="AN143" s="27"/>
      <c r="AQ143" s="4"/>
      <c r="AR143" s="19">
        <v>3.36</v>
      </c>
      <c r="AS143" s="5"/>
      <c r="AT143" s="6"/>
      <c r="AU143" s="4"/>
      <c r="AV143" s="4"/>
      <c r="AW143" s="4"/>
      <c r="AX143" s="4"/>
      <c r="AY143" s="4"/>
      <c r="AZ143" s="4"/>
    </row>
    <row r="144" spans="1:52" x14ac:dyDescent="0.25">
      <c r="A144" s="3" t="s">
        <v>2</v>
      </c>
      <c r="B144" s="20">
        <v>2.88</v>
      </c>
      <c r="C144" s="88">
        <f t="shared" si="23"/>
        <v>2.90252</v>
      </c>
      <c r="D144" s="86">
        <v>-111.489</v>
      </c>
      <c r="E144" s="24">
        <v>42.011000000000003</v>
      </c>
      <c r="F144" s="9">
        <v>0</v>
      </c>
      <c r="G144" s="9">
        <v>1988</v>
      </c>
      <c r="H144" s="9">
        <v>11</v>
      </c>
      <c r="I144" s="9">
        <v>29</v>
      </c>
      <c r="J144" s="9">
        <v>12</v>
      </c>
      <c r="K144" s="9">
        <v>7</v>
      </c>
      <c r="L144" s="12">
        <v>7.5</v>
      </c>
      <c r="M144" s="81">
        <f t="shared" si="24"/>
        <v>0.22500000000000001</v>
      </c>
      <c r="N144" s="21">
        <v>0.01</v>
      </c>
      <c r="O144" s="6" t="s">
        <v>174</v>
      </c>
      <c r="P144" s="94"/>
      <c r="Q144" s="72">
        <f t="shared" si="25"/>
        <v>2.90252</v>
      </c>
      <c r="R144" s="82">
        <f t="shared" si="26"/>
        <v>0.22500000000000001</v>
      </c>
      <c r="S144" s="45"/>
      <c r="T144" s="6"/>
      <c r="V144" s="43"/>
      <c r="W144" s="49">
        <v>2.88</v>
      </c>
      <c r="X144" s="82">
        <v>0.22500000000000001</v>
      </c>
      <c r="Y144" s="43">
        <f t="shared" si="20"/>
        <v>2.90252</v>
      </c>
      <c r="Z144" s="53"/>
      <c r="AA144" s="82"/>
      <c r="AB144" s="43"/>
      <c r="AC144" s="47"/>
      <c r="AD144" s="82"/>
      <c r="AE144" s="43"/>
      <c r="AF144" s="53"/>
      <c r="AG144" s="82"/>
      <c r="AH144" s="43"/>
      <c r="AI144" s="47" t="s">
        <v>70</v>
      </c>
      <c r="AJ144" s="4"/>
      <c r="AM144" s="27"/>
      <c r="AN144" s="27"/>
      <c r="AQ144" s="4"/>
      <c r="AR144" s="19">
        <v>2.88</v>
      </c>
      <c r="AS144" s="5"/>
      <c r="AT144" s="6"/>
      <c r="AU144" s="4"/>
      <c r="AV144" s="4"/>
      <c r="AW144" s="4"/>
      <c r="AX144" s="4"/>
      <c r="AY144" s="4"/>
      <c r="AZ144" s="4"/>
    </row>
    <row r="145" spans="1:52" x14ac:dyDescent="0.25">
      <c r="A145" s="3" t="s">
        <v>2</v>
      </c>
      <c r="B145" s="20">
        <v>2.57</v>
      </c>
      <c r="C145" s="88">
        <f t="shared" si="23"/>
        <v>2.6145299999999998</v>
      </c>
      <c r="D145" s="86">
        <v>-110.866</v>
      </c>
      <c r="E145" s="24">
        <v>39.131999999999998</v>
      </c>
      <c r="F145" s="9">
        <v>9</v>
      </c>
      <c r="G145" s="9">
        <v>1988</v>
      </c>
      <c r="H145" s="9">
        <v>11</v>
      </c>
      <c r="I145" s="9">
        <v>29</v>
      </c>
      <c r="J145" s="9">
        <v>14</v>
      </c>
      <c r="K145" s="9">
        <v>36</v>
      </c>
      <c r="L145" s="12">
        <v>11.5</v>
      </c>
      <c r="M145" s="81">
        <f t="shared" si="24"/>
        <v>0.22500000000000001</v>
      </c>
      <c r="N145" s="21">
        <v>0.01</v>
      </c>
      <c r="O145" s="6" t="s">
        <v>174</v>
      </c>
      <c r="P145" s="94"/>
      <c r="Q145" s="72">
        <f t="shared" si="25"/>
        <v>2.6145299999999998</v>
      </c>
      <c r="R145" s="82">
        <f t="shared" si="26"/>
        <v>0.22500000000000001</v>
      </c>
      <c r="S145" s="45"/>
      <c r="T145" s="6"/>
      <c r="V145" s="43"/>
      <c r="W145" s="49">
        <v>2.57</v>
      </c>
      <c r="X145" s="82">
        <v>0.22500000000000001</v>
      </c>
      <c r="Y145" s="43">
        <f t="shared" si="20"/>
        <v>2.6145299999999998</v>
      </c>
      <c r="Z145" s="53"/>
      <c r="AA145" s="82"/>
      <c r="AB145" s="43"/>
      <c r="AC145" s="47"/>
      <c r="AD145" s="82"/>
      <c r="AE145" s="43"/>
      <c r="AF145" s="53"/>
      <c r="AG145" s="82"/>
      <c r="AH145" s="43"/>
      <c r="AI145" s="47"/>
      <c r="AJ145" s="4"/>
      <c r="AM145" s="27"/>
      <c r="AN145" s="27"/>
      <c r="AQ145" s="4"/>
      <c r="AR145" s="19">
        <v>2.57</v>
      </c>
      <c r="AS145" s="5"/>
      <c r="AT145" s="6"/>
      <c r="AU145" s="4"/>
      <c r="AV145" s="4"/>
      <c r="AW145" s="4"/>
      <c r="AX145" s="4"/>
      <c r="AY145" s="4"/>
      <c r="AZ145" s="4"/>
    </row>
    <row r="146" spans="1:52" x14ac:dyDescent="0.25">
      <c r="A146" s="3" t="s">
        <v>2</v>
      </c>
      <c r="B146" s="20">
        <v>2.84</v>
      </c>
      <c r="C146" s="88">
        <f t="shared" si="23"/>
        <v>2.8653599999999999</v>
      </c>
      <c r="D146" s="86">
        <v>-111.48</v>
      </c>
      <c r="E146" s="24">
        <v>42.005000000000003</v>
      </c>
      <c r="F146" s="9">
        <v>0</v>
      </c>
      <c r="G146" s="9">
        <v>1988</v>
      </c>
      <c r="H146" s="9">
        <v>12</v>
      </c>
      <c r="I146" s="9">
        <v>2</v>
      </c>
      <c r="J146" s="9">
        <v>18</v>
      </c>
      <c r="K146" s="9">
        <v>46</v>
      </c>
      <c r="L146" s="12">
        <v>16.600000000000001</v>
      </c>
      <c r="M146" s="81">
        <f t="shared" si="24"/>
        <v>0.22500000000000001</v>
      </c>
      <c r="N146" s="21">
        <v>0.01</v>
      </c>
      <c r="O146" s="6" t="s">
        <v>174</v>
      </c>
      <c r="P146" s="94"/>
      <c r="Q146" s="72">
        <f t="shared" si="25"/>
        <v>2.8653599999999999</v>
      </c>
      <c r="R146" s="82">
        <f t="shared" si="26"/>
        <v>0.22500000000000001</v>
      </c>
      <c r="S146" s="45"/>
      <c r="T146" s="6"/>
      <c r="V146" s="43"/>
      <c r="W146" s="49">
        <v>2.84</v>
      </c>
      <c r="X146" s="82">
        <v>0.22500000000000001</v>
      </c>
      <c r="Y146" s="43">
        <f t="shared" si="20"/>
        <v>2.8653599999999999</v>
      </c>
      <c r="Z146" s="53"/>
      <c r="AA146" s="82"/>
      <c r="AB146" s="43"/>
      <c r="AC146" s="47"/>
      <c r="AD146" s="82"/>
      <c r="AE146" s="43"/>
      <c r="AF146" s="53"/>
      <c r="AG146" s="82"/>
      <c r="AH146" s="43"/>
      <c r="AI146" s="47" t="s">
        <v>47</v>
      </c>
      <c r="AJ146" s="4"/>
      <c r="AM146" s="27"/>
      <c r="AN146" s="27"/>
      <c r="AQ146" s="4"/>
      <c r="AR146" s="19">
        <v>2.84</v>
      </c>
      <c r="AS146" s="5"/>
      <c r="AT146" s="6"/>
      <c r="AU146" s="4"/>
      <c r="AV146" s="4"/>
      <c r="AW146" s="4"/>
      <c r="AX146" s="4"/>
      <c r="AY146" s="4"/>
      <c r="AZ146" s="4"/>
    </row>
    <row r="147" spans="1:52" x14ac:dyDescent="0.25">
      <c r="A147" s="3" t="s">
        <v>2</v>
      </c>
      <c r="B147" s="20">
        <v>2.79</v>
      </c>
      <c r="C147" s="88">
        <f t="shared" si="23"/>
        <v>2.8189100000000002</v>
      </c>
      <c r="D147" s="86">
        <v>-111.47199999999999</v>
      </c>
      <c r="E147" s="24">
        <v>42.003999999999998</v>
      </c>
      <c r="F147" s="9">
        <v>9</v>
      </c>
      <c r="G147" s="9">
        <v>1988</v>
      </c>
      <c r="H147" s="9">
        <v>12</v>
      </c>
      <c r="I147" s="9">
        <v>2</v>
      </c>
      <c r="J147" s="9">
        <v>19</v>
      </c>
      <c r="K147" s="9">
        <v>45</v>
      </c>
      <c r="L147" s="12">
        <v>33.799999999999997</v>
      </c>
      <c r="M147" s="81">
        <f t="shared" si="24"/>
        <v>0.22500000000000001</v>
      </c>
      <c r="N147" s="21">
        <v>0.01</v>
      </c>
      <c r="O147" s="6" t="s">
        <v>174</v>
      </c>
      <c r="P147" s="94"/>
      <c r="Q147" s="72">
        <f t="shared" si="25"/>
        <v>2.8189100000000002</v>
      </c>
      <c r="R147" s="82">
        <f t="shared" si="26"/>
        <v>0.22500000000000001</v>
      </c>
      <c r="S147" s="45"/>
      <c r="T147" s="6"/>
      <c r="V147" s="43"/>
      <c r="W147" s="49">
        <v>2.79</v>
      </c>
      <c r="X147" s="82">
        <v>0.22500000000000001</v>
      </c>
      <c r="Y147" s="43">
        <f t="shared" si="20"/>
        <v>2.8189100000000002</v>
      </c>
      <c r="Z147" s="53"/>
      <c r="AA147" s="82"/>
      <c r="AB147" s="43"/>
      <c r="AC147" s="47"/>
      <c r="AD147" s="82"/>
      <c r="AE147" s="43"/>
      <c r="AF147" s="53"/>
      <c r="AG147" s="82"/>
      <c r="AH147" s="43"/>
      <c r="AI147" s="47" t="s">
        <v>81</v>
      </c>
      <c r="AJ147" s="4"/>
      <c r="AM147" s="27"/>
      <c r="AN147" s="27"/>
      <c r="AQ147" s="4"/>
      <c r="AR147" s="19">
        <v>2.79</v>
      </c>
      <c r="AS147" s="5"/>
      <c r="AT147" s="6"/>
      <c r="AU147" s="4"/>
      <c r="AV147" s="4"/>
      <c r="AW147" s="4"/>
      <c r="AX147" s="4"/>
      <c r="AY147" s="4"/>
      <c r="AZ147" s="4"/>
    </row>
    <row r="148" spans="1:52" x14ac:dyDescent="0.25">
      <c r="A148" s="3" t="s">
        <v>2</v>
      </c>
      <c r="B148" s="20">
        <v>3.07</v>
      </c>
      <c r="C148" s="88">
        <f t="shared" si="23"/>
        <v>3.0790299999999999</v>
      </c>
      <c r="D148" s="86">
        <v>-111.47499999999999</v>
      </c>
      <c r="E148" s="24">
        <v>41.999000000000002</v>
      </c>
      <c r="F148" s="9">
        <v>7</v>
      </c>
      <c r="G148" s="9">
        <v>1988</v>
      </c>
      <c r="H148" s="9">
        <v>12</v>
      </c>
      <c r="I148" s="9">
        <v>7</v>
      </c>
      <c r="J148" s="9">
        <v>8</v>
      </c>
      <c r="K148" s="9">
        <v>52</v>
      </c>
      <c r="L148" s="12">
        <v>52.6</v>
      </c>
      <c r="M148" s="81">
        <f t="shared" si="24"/>
        <v>0.22500000000000001</v>
      </c>
      <c r="N148" s="21">
        <v>0.01</v>
      </c>
      <c r="O148" s="6" t="s">
        <v>174</v>
      </c>
      <c r="P148" s="94"/>
      <c r="Q148" s="72">
        <f t="shared" si="25"/>
        <v>3.0790299999999999</v>
      </c>
      <c r="R148" s="82">
        <f t="shared" si="26"/>
        <v>0.22500000000000001</v>
      </c>
      <c r="S148" s="45"/>
      <c r="T148" s="6"/>
      <c r="V148" s="43"/>
      <c r="W148" s="49">
        <v>3.07</v>
      </c>
      <c r="X148" s="82">
        <v>0.22500000000000001</v>
      </c>
      <c r="Y148" s="43">
        <f t="shared" si="20"/>
        <v>3.0790299999999999</v>
      </c>
      <c r="Z148" s="53"/>
      <c r="AA148" s="82"/>
      <c r="AB148" s="43"/>
      <c r="AC148" s="47"/>
      <c r="AD148" s="82"/>
      <c r="AE148" s="43"/>
      <c r="AF148" s="53"/>
      <c r="AG148" s="82"/>
      <c r="AH148" s="43"/>
      <c r="AI148" s="47" t="s">
        <v>72</v>
      </c>
      <c r="AJ148" s="4"/>
      <c r="AM148" s="27"/>
      <c r="AN148" s="27"/>
      <c r="AQ148" s="4"/>
      <c r="AR148" s="19">
        <v>3.07</v>
      </c>
      <c r="AS148" s="5"/>
      <c r="AT148" s="6"/>
      <c r="AU148" s="4"/>
      <c r="AV148" s="4"/>
      <c r="AW148" s="4"/>
      <c r="AX148" s="4"/>
      <c r="AY148" s="4"/>
      <c r="AZ148" s="4"/>
    </row>
    <row r="149" spans="1:52" x14ac:dyDescent="0.25">
      <c r="A149" s="3" t="s">
        <v>2</v>
      </c>
      <c r="B149" s="20">
        <v>2.54</v>
      </c>
      <c r="C149" s="88">
        <f t="shared" si="23"/>
        <v>2.5866600000000002</v>
      </c>
      <c r="D149" s="86">
        <v>-112.49</v>
      </c>
      <c r="E149" s="24">
        <v>38.095999999999997</v>
      </c>
      <c r="F149" s="9">
        <v>14</v>
      </c>
      <c r="G149" s="9">
        <v>1988</v>
      </c>
      <c r="H149" s="9">
        <v>12</v>
      </c>
      <c r="I149" s="9">
        <v>12</v>
      </c>
      <c r="J149" s="9">
        <v>21</v>
      </c>
      <c r="K149" s="9">
        <v>19</v>
      </c>
      <c r="L149" s="12">
        <v>44.1</v>
      </c>
      <c r="M149" s="81">
        <f t="shared" si="24"/>
        <v>0.22500000000000001</v>
      </c>
      <c r="N149" s="21">
        <v>0.01</v>
      </c>
      <c r="O149" s="6" t="s">
        <v>174</v>
      </c>
      <c r="P149" s="94"/>
      <c r="Q149" s="72">
        <f t="shared" si="25"/>
        <v>2.5866600000000002</v>
      </c>
      <c r="R149" s="82">
        <f t="shared" si="26"/>
        <v>0.22500000000000001</v>
      </c>
      <c r="S149" s="45"/>
      <c r="T149" s="6"/>
      <c r="V149" s="43"/>
      <c r="W149" s="49">
        <v>2.54</v>
      </c>
      <c r="X149" s="82">
        <v>0.22500000000000001</v>
      </c>
      <c r="Y149" s="43">
        <f t="shared" si="20"/>
        <v>2.5866600000000002</v>
      </c>
      <c r="Z149" s="53"/>
      <c r="AA149" s="82"/>
      <c r="AB149" s="43"/>
      <c r="AC149" s="47"/>
      <c r="AD149" s="82"/>
      <c r="AE149" s="43"/>
      <c r="AF149" s="53"/>
      <c r="AG149" s="82"/>
      <c r="AH149" s="43"/>
      <c r="AI149" s="47"/>
      <c r="AJ149" s="4"/>
      <c r="AM149" s="27"/>
      <c r="AN149" s="27"/>
      <c r="AQ149" s="4"/>
      <c r="AR149" s="19">
        <v>2.54</v>
      </c>
      <c r="AS149" s="5"/>
      <c r="AT149" s="6"/>
      <c r="AU149" s="4"/>
      <c r="AV149" s="4"/>
      <c r="AW149" s="4"/>
      <c r="AX149" s="4"/>
      <c r="AY149" s="4"/>
      <c r="AZ149" s="4"/>
    </row>
    <row r="150" spans="1:52" x14ac:dyDescent="0.25">
      <c r="A150" s="3" t="s">
        <v>2</v>
      </c>
      <c r="B150" s="20">
        <v>2.48</v>
      </c>
      <c r="C150" s="88">
        <f t="shared" si="23"/>
        <v>2.5309200000000001</v>
      </c>
      <c r="D150" s="86">
        <v>-111.477</v>
      </c>
      <c r="E150" s="24">
        <v>42.002000000000002</v>
      </c>
      <c r="F150" s="9">
        <v>6</v>
      </c>
      <c r="G150" s="9">
        <v>1988</v>
      </c>
      <c r="H150" s="9">
        <v>12</v>
      </c>
      <c r="I150" s="9">
        <v>15</v>
      </c>
      <c r="J150" s="9">
        <v>10</v>
      </c>
      <c r="K150" s="9">
        <v>42</v>
      </c>
      <c r="L150" s="12">
        <v>15.1</v>
      </c>
      <c r="M150" s="81">
        <f t="shared" si="24"/>
        <v>0.22500000000000001</v>
      </c>
      <c r="N150" s="21">
        <v>0.01</v>
      </c>
      <c r="O150" s="6" t="s">
        <v>174</v>
      </c>
      <c r="P150" s="94"/>
      <c r="Q150" s="72">
        <f t="shared" si="25"/>
        <v>2.5309200000000001</v>
      </c>
      <c r="R150" s="82">
        <f t="shared" si="26"/>
        <v>0.22500000000000001</v>
      </c>
      <c r="S150" s="45"/>
      <c r="T150" s="6"/>
      <c r="V150" s="43"/>
      <c r="W150" s="49">
        <v>2.48</v>
      </c>
      <c r="X150" s="82">
        <v>0.22500000000000001</v>
      </c>
      <c r="Y150" s="43">
        <f t="shared" si="20"/>
        <v>2.5309200000000001</v>
      </c>
      <c r="Z150" s="53"/>
      <c r="AA150" s="82"/>
      <c r="AB150" s="43"/>
      <c r="AC150" s="47"/>
      <c r="AD150" s="82"/>
      <c r="AE150" s="43"/>
      <c r="AF150" s="53"/>
      <c r="AG150" s="82"/>
      <c r="AH150" s="43"/>
      <c r="AI150" s="47" t="s">
        <v>86</v>
      </c>
      <c r="AJ150" s="4"/>
      <c r="AM150" s="27"/>
      <c r="AN150" s="27"/>
      <c r="AQ150" s="4"/>
      <c r="AR150" s="19">
        <v>2.48</v>
      </c>
      <c r="AS150" s="5"/>
      <c r="AT150" s="6"/>
      <c r="AU150" s="4"/>
      <c r="AV150" s="4"/>
      <c r="AW150" s="4"/>
      <c r="AX150" s="4"/>
      <c r="AY150" s="4"/>
      <c r="AZ150" s="4"/>
    </row>
    <row r="151" spans="1:52" x14ac:dyDescent="0.25">
      <c r="A151" s="3" t="s">
        <v>2</v>
      </c>
      <c r="B151" s="20">
        <v>2.82</v>
      </c>
      <c r="C151" s="88">
        <f t="shared" si="23"/>
        <v>2.8467799999999999</v>
      </c>
      <c r="D151" s="86">
        <v>-113.78700000000001</v>
      </c>
      <c r="E151" s="24">
        <v>37.457999999999998</v>
      </c>
      <c r="F151" s="9">
        <v>0</v>
      </c>
      <c r="G151" s="9">
        <v>1988</v>
      </c>
      <c r="H151" s="9">
        <v>12</v>
      </c>
      <c r="I151" s="9">
        <v>26</v>
      </c>
      <c r="J151" s="9">
        <v>21</v>
      </c>
      <c r="K151" s="9">
        <v>13</v>
      </c>
      <c r="L151" s="12">
        <v>47</v>
      </c>
      <c r="M151" s="81">
        <f t="shared" si="24"/>
        <v>0.22500000000000001</v>
      </c>
      <c r="N151" s="21">
        <v>0.01</v>
      </c>
      <c r="O151" s="6" t="s">
        <v>174</v>
      </c>
      <c r="P151" s="94"/>
      <c r="Q151" s="72">
        <f t="shared" si="25"/>
        <v>2.8467799999999999</v>
      </c>
      <c r="R151" s="82">
        <f t="shared" si="26"/>
        <v>0.22500000000000001</v>
      </c>
      <c r="S151" s="45"/>
      <c r="T151" s="6"/>
      <c r="V151" s="43"/>
      <c r="W151" s="49">
        <v>2.82</v>
      </c>
      <c r="X151" s="82">
        <v>0.22500000000000001</v>
      </c>
      <c r="Y151" s="43">
        <f t="shared" si="20"/>
        <v>2.8467799999999999</v>
      </c>
      <c r="Z151" s="53"/>
      <c r="AA151" s="82"/>
      <c r="AB151" s="43"/>
      <c r="AC151" s="47"/>
      <c r="AD151" s="82"/>
      <c r="AE151" s="43"/>
      <c r="AF151" s="53"/>
      <c r="AG151" s="82"/>
      <c r="AH151" s="43"/>
      <c r="AI151" s="47"/>
      <c r="AJ151" s="4"/>
      <c r="AM151" s="27"/>
      <c r="AN151" s="27"/>
      <c r="AQ151" s="4"/>
      <c r="AR151" s="19">
        <v>2.82</v>
      </c>
      <c r="AS151" s="5"/>
      <c r="AT151" s="6"/>
      <c r="AU151" s="4"/>
      <c r="AV151" s="4"/>
      <c r="AW151" s="4"/>
      <c r="AX151" s="4"/>
      <c r="AY151" s="4"/>
      <c r="AZ151" s="4"/>
    </row>
    <row r="152" spans="1:52" x14ac:dyDescent="0.25">
      <c r="A152" s="3" t="s">
        <v>2</v>
      </c>
      <c r="B152" s="20">
        <v>3.61</v>
      </c>
      <c r="C152" s="88">
        <f t="shared" si="23"/>
        <v>3.5806899999999997</v>
      </c>
      <c r="D152" s="86">
        <v>-112.952</v>
      </c>
      <c r="E152" s="24">
        <v>36.896000000000001</v>
      </c>
      <c r="F152" s="9">
        <v>1</v>
      </c>
      <c r="G152" s="9">
        <v>1988</v>
      </c>
      <c r="H152" s="9">
        <v>12</v>
      </c>
      <c r="I152" s="9">
        <v>29</v>
      </c>
      <c r="J152" s="9">
        <v>18</v>
      </c>
      <c r="K152" s="9">
        <v>18</v>
      </c>
      <c r="L152" s="12">
        <v>57.4</v>
      </c>
      <c r="M152" s="81">
        <f t="shared" si="24"/>
        <v>0.22500000000000001</v>
      </c>
      <c r="N152" s="21">
        <v>0.01</v>
      </c>
      <c r="O152" s="6" t="s">
        <v>174</v>
      </c>
      <c r="P152" s="94"/>
      <c r="Q152" s="72">
        <f t="shared" si="25"/>
        <v>3.5806899999999997</v>
      </c>
      <c r="R152" s="82">
        <f t="shared" si="26"/>
        <v>0.22500000000000001</v>
      </c>
      <c r="S152" s="45"/>
      <c r="T152" s="6"/>
      <c r="V152" s="43"/>
      <c r="W152" s="49">
        <v>3.61</v>
      </c>
      <c r="X152" s="82">
        <v>0.22500000000000001</v>
      </c>
      <c r="Y152" s="43">
        <f t="shared" si="20"/>
        <v>3.5806899999999997</v>
      </c>
      <c r="Z152" s="53"/>
      <c r="AA152" s="82"/>
      <c r="AB152" s="43"/>
      <c r="AC152" s="47"/>
      <c r="AD152" s="82"/>
      <c r="AE152" s="43"/>
      <c r="AF152" s="53"/>
      <c r="AG152" s="82"/>
      <c r="AH152" s="43"/>
      <c r="AI152" s="47" t="s">
        <v>87</v>
      </c>
      <c r="AJ152" s="4"/>
      <c r="AM152" s="27"/>
      <c r="AN152" s="27"/>
      <c r="AQ152" s="4"/>
      <c r="AR152" s="19">
        <v>3.61</v>
      </c>
      <c r="AS152" s="5"/>
      <c r="AT152" s="6"/>
      <c r="AU152" s="4"/>
      <c r="AV152" s="4"/>
      <c r="AW152" s="4"/>
      <c r="AX152" s="4"/>
      <c r="AY152" s="4"/>
      <c r="AZ152" s="4"/>
    </row>
    <row r="153" spans="1:52" x14ac:dyDescent="0.25">
      <c r="A153" s="3" t="s">
        <v>2</v>
      </c>
      <c r="B153" s="20">
        <v>2.5299999999999998</v>
      </c>
      <c r="C153" s="88">
        <f t="shared" si="23"/>
        <v>2.5773699999999997</v>
      </c>
      <c r="D153" s="86">
        <v>-111.49299999999999</v>
      </c>
      <c r="E153" s="24">
        <v>41.993000000000002</v>
      </c>
      <c r="F153" s="9">
        <v>0</v>
      </c>
      <c r="G153" s="9">
        <v>1989</v>
      </c>
      <c r="H153" s="9">
        <v>1</v>
      </c>
      <c r="I153" s="9">
        <v>4</v>
      </c>
      <c r="J153" s="9">
        <v>3</v>
      </c>
      <c r="K153" s="9">
        <v>9</v>
      </c>
      <c r="L153" s="12">
        <v>37.700000000000003</v>
      </c>
      <c r="M153" s="81">
        <f t="shared" si="24"/>
        <v>0.22500000000000001</v>
      </c>
      <c r="N153" s="21">
        <v>0.01</v>
      </c>
      <c r="O153" s="6" t="s">
        <v>174</v>
      </c>
      <c r="P153" s="94"/>
      <c r="Q153" s="72">
        <f t="shared" si="25"/>
        <v>2.5773699999999997</v>
      </c>
      <c r="R153" s="82">
        <f t="shared" si="26"/>
        <v>0.22500000000000001</v>
      </c>
      <c r="S153" s="45"/>
      <c r="T153" s="6"/>
      <c r="V153" s="43"/>
      <c r="W153" s="49">
        <v>2.5299999999999998</v>
      </c>
      <c r="X153" s="82">
        <v>0.22500000000000001</v>
      </c>
      <c r="Y153" s="43">
        <f t="shared" si="20"/>
        <v>2.5773699999999997</v>
      </c>
      <c r="Z153" s="53"/>
      <c r="AA153" s="82"/>
      <c r="AB153" s="43"/>
      <c r="AC153" s="47"/>
      <c r="AD153" s="82"/>
      <c r="AE153" s="43"/>
      <c r="AF153" s="53"/>
      <c r="AG153" s="82"/>
      <c r="AH153" s="43"/>
      <c r="AI153" s="47"/>
      <c r="AJ153" s="4"/>
      <c r="AM153" s="27"/>
      <c r="AN153" s="27"/>
      <c r="AQ153" s="4"/>
      <c r="AR153" s="19">
        <v>2.5299999999999998</v>
      </c>
      <c r="AS153" s="5"/>
      <c r="AT153" s="6"/>
      <c r="AU153" s="4"/>
      <c r="AV153" s="4"/>
      <c r="AW153" s="4"/>
      <c r="AX153" s="4"/>
      <c r="AY153" s="4"/>
      <c r="AZ153" s="4"/>
    </row>
    <row r="154" spans="1:52" x14ac:dyDescent="0.25">
      <c r="A154" s="3" t="s">
        <v>2</v>
      </c>
      <c r="B154" s="20">
        <v>2.5299999999999998</v>
      </c>
      <c r="C154" s="88">
        <f t="shared" si="23"/>
        <v>2.5773699999999997</v>
      </c>
      <c r="D154" s="86">
        <v>-110.88200000000001</v>
      </c>
      <c r="E154" s="24">
        <v>39.137999999999998</v>
      </c>
      <c r="F154" s="9">
        <v>6</v>
      </c>
      <c r="G154" s="9">
        <v>1989</v>
      </c>
      <c r="H154" s="9">
        <v>1</v>
      </c>
      <c r="I154" s="9">
        <v>8</v>
      </c>
      <c r="J154" s="9">
        <v>17</v>
      </c>
      <c r="K154" s="9">
        <v>10</v>
      </c>
      <c r="L154" s="12">
        <v>22.6</v>
      </c>
      <c r="M154" s="81">
        <f t="shared" si="24"/>
        <v>0.22500000000000001</v>
      </c>
      <c r="N154" s="21">
        <v>0.01</v>
      </c>
      <c r="O154" s="6" t="s">
        <v>174</v>
      </c>
      <c r="P154" s="94"/>
      <c r="Q154" s="72">
        <f t="shared" si="25"/>
        <v>2.5773699999999997</v>
      </c>
      <c r="R154" s="82">
        <f t="shared" si="26"/>
        <v>0.22500000000000001</v>
      </c>
      <c r="S154" s="45"/>
      <c r="T154" s="6"/>
      <c r="V154" s="43"/>
      <c r="W154" s="49">
        <v>2.5299999999999998</v>
      </c>
      <c r="X154" s="82">
        <v>0.22500000000000001</v>
      </c>
      <c r="Y154" s="43">
        <f t="shared" si="20"/>
        <v>2.5773699999999997</v>
      </c>
      <c r="Z154" s="53"/>
      <c r="AA154" s="82"/>
      <c r="AB154" s="43"/>
      <c r="AC154" s="47"/>
      <c r="AD154" s="82"/>
      <c r="AE154" s="43"/>
      <c r="AF154" s="53"/>
      <c r="AG154" s="82"/>
      <c r="AH154" s="43"/>
      <c r="AI154" s="47"/>
      <c r="AJ154" s="4"/>
      <c r="AM154" s="27"/>
      <c r="AN154" s="27"/>
      <c r="AQ154" s="4"/>
      <c r="AR154" s="19">
        <v>2.5299999999999998</v>
      </c>
      <c r="AS154" s="5"/>
      <c r="AT154" s="6"/>
      <c r="AU154" s="4"/>
      <c r="AV154" s="4"/>
      <c r="AW154" s="4"/>
      <c r="AX154" s="4"/>
      <c r="AY154" s="4"/>
      <c r="AZ154" s="4"/>
    </row>
    <row r="155" spans="1:52" x14ac:dyDescent="0.25">
      <c r="A155" s="3" t="s">
        <v>2</v>
      </c>
      <c r="B155" s="20">
        <v>2.62</v>
      </c>
      <c r="C155" s="88">
        <f t="shared" si="23"/>
        <v>2.6609799999999999</v>
      </c>
      <c r="D155" s="86">
        <v>-109.157</v>
      </c>
      <c r="E155" s="24">
        <v>40.738999999999997</v>
      </c>
      <c r="F155" s="9">
        <v>0</v>
      </c>
      <c r="G155" s="9">
        <v>1989</v>
      </c>
      <c r="H155" s="9">
        <v>1</v>
      </c>
      <c r="I155" s="9">
        <v>12</v>
      </c>
      <c r="J155" s="9">
        <v>0</v>
      </c>
      <c r="K155" s="9">
        <v>0</v>
      </c>
      <c r="L155" s="12">
        <v>46.5</v>
      </c>
      <c r="M155" s="81">
        <f t="shared" si="24"/>
        <v>0.22500000000000001</v>
      </c>
      <c r="N155" s="21">
        <v>0.01</v>
      </c>
      <c r="O155" s="6" t="s">
        <v>174</v>
      </c>
      <c r="P155" s="94"/>
      <c r="Q155" s="72">
        <f t="shared" si="25"/>
        <v>2.6609799999999999</v>
      </c>
      <c r="R155" s="82">
        <f t="shared" si="26"/>
        <v>0.22500000000000001</v>
      </c>
      <c r="S155" s="45"/>
      <c r="T155" s="6"/>
      <c r="V155" s="43"/>
      <c r="W155" s="49">
        <v>2.62</v>
      </c>
      <c r="X155" s="82">
        <v>0.22500000000000001</v>
      </c>
      <c r="Y155" s="43">
        <f t="shared" si="20"/>
        <v>2.6609799999999999</v>
      </c>
      <c r="Z155" s="53"/>
      <c r="AA155" s="82"/>
      <c r="AB155" s="43"/>
      <c r="AC155" s="47"/>
      <c r="AD155" s="82"/>
      <c r="AE155" s="43"/>
      <c r="AF155" s="53"/>
      <c r="AG155" s="82"/>
      <c r="AH155" s="43"/>
      <c r="AI155" s="47"/>
      <c r="AJ155" s="4"/>
      <c r="AM155" s="27"/>
      <c r="AN155" s="27"/>
      <c r="AQ155" s="4"/>
      <c r="AR155" s="19">
        <v>2.62</v>
      </c>
      <c r="AS155" s="5"/>
      <c r="AT155" s="6"/>
      <c r="AU155" s="4"/>
      <c r="AV155" s="4"/>
      <c r="AW155" s="4"/>
      <c r="AX155" s="4"/>
      <c r="AY155" s="4"/>
      <c r="AZ155" s="4"/>
    </row>
    <row r="156" spans="1:52" x14ac:dyDescent="0.25">
      <c r="A156" s="3" t="s">
        <v>2</v>
      </c>
      <c r="B156" s="20">
        <v>2.87</v>
      </c>
      <c r="C156" s="88">
        <f t="shared" si="23"/>
        <v>2.89323</v>
      </c>
      <c r="D156" s="86">
        <v>-111.631</v>
      </c>
      <c r="E156" s="24">
        <v>38.807000000000002</v>
      </c>
      <c r="F156" s="9">
        <v>4</v>
      </c>
      <c r="G156" s="9">
        <v>1989</v>
      </c>
      <c r="H156" s="9">
        <v>1</v>
      </c>
      <c r="I156" s="9">
        <v>30</v>
      </c>
      <c r="J156" s="9">
        <v>4</v>
      </c>
      <c r="K156" s="9">
        <v>15</v>
      </c>
      <c r="L156" s="12">
        <v>2.9</v>
      </c>
      <c r="M156" s="81">
        <f t="shared" si="24"/>
        <v>0.22500000000000001</v>
      </c>
      <c r="N156" s="21">
        <v>0.01</v>
      </c>
      <c r="O156" s="6" t="s">
        <v>174</v>
      </c>
      <c r="P156" s="94"/>
      <c r="Q156" s="72">
        <f t="shared" si="25"/>
        <v>2.89323</v>
      </c>
      <c r="R156" s="82">
        <f t="shared" si="26"/>
        <v>0.22500000000000001</v>
      </c>
      <c r="S156" s="45"/>
      <c r="T156" s="6"/>
      <c r="V156" s="43"/>
      <c r="W156" s="49">
        <v>2.87</v>
      </c>
      <c r="X156" s="82">
        <v>0.22500000000000001</v>
      </c>
      <c r="Y156" s="43">
        <f t="shared" si="20"/>
        <v>2.89323</v>
      </c>
      <c r="Z156" s="53"/>
      <c r="AA156" s="82"/>
      <c r="AB156" s="43"/>
      <c r="AC156" s="47"/>
      <c r="AD156" s="82"/>
      <c r="AE156" s="43"/>
      <c r="AF156" s="53"/>
      <c r="AG156" s="82"/>
      <c r="AH156" s="43"/>
      <c r="AI156" s="47"/>
      <c r="AJ156" s="4"/>
      <c r="AM156" s="27"/>
      <c r="AN156" s="27"/>
      <c r="AQ156" s="4"/>
      <c r="AR156" s="19">
        <v>2.87</v>
      </c>
      <c r="AS156" s="5"/>
      <c r="AT156" s="6"/>
      <c r="AU156" s="4"/>
      <c r="AV156" s="4"/>
      <c r="AW156" s="4"/>
      <c r="AX156" s="4"/>
      <c r="AY156" s="4"/>
      <c r="AZ156" s="4"/>
    </row>
    <row r="157" spans="1:52" x14ac:dyDescent="0.25">
      <c r="A157" s="3" t="s">
        <v>2</v>
      </c>
      <c r="B157" s="20">
        <v>2.5499999999999998</v>
      </c>
      <c r="C157" s="88">
        <f t="shared" si="23"/>
        <v>2.5959499999999998</v>
      </c>
      <c r="D157" s="86">
        <v>-111.608</v>
      </c>
      <c r="E157" s="24">
        <v>38.831000000000003</v>
      </c>
      <c r="F157" s="9">
        <v>6</v>
      </c>
      <c r="G157" s="9">
        <v>1989</v>
      </c>
      <c r="H157" s="9">
        <v>1</v>
      </c>
      <c r="I157" s="9">
        <v>30</v>
      </c>
      <c r="J157" s="9">
        <v>6</v>
      </c>
      <c r="K157" s="9">
        <v>27</v>
      </c>
      <c r="L157" s="12">
        <v>16.399999999999999</v>
      </c>
      <c r="M157" s="81">
        <f t="shared" si="24"/>
        <v>0.22500000000000001</v>
      </c>
      <c r="N157" s="21">
        <v>0.01</v>
      </c>
      <c r="O157" s="6" t="s">
        <v>174</v>
      </c>
      <c r="P157" s="94"/>
      <c r="Q157" s="72">
        <f t="shared" si="25"/>
        <v>2.5959499999999998</v>
      </c>
      <c r="R157" s="82">
        <f t="shared" si="26"/>
        <v>0.22500000000000001</v>
      </c>
      <c r="S157" s="45"/>
      <c r="T157" s="6"/>
      <c r="V157" s="43"/>
      <c r="W157" s="49">
        <v>2.5499999999999998</v>
      </c>
      <c r="X157" s="82">
        <v>0.22500000000000001</v>
      </c>
      <c r="Y157" s="43">
        <f t="shared" si="20"/>
        <v>2.5959499999999998</v>
      </c>
      <c r="Z157" s="53"/>
      <c r="AA157" s="82"/>
      <c r="AB157" s="43"/>
      <c r="AC157" s="47"/>
      <c r="AD157" s="82"/>
      <c r="AE157" s="43"/>
      <c r="AF157" s="53"/>
      <c r="AG157" s="82"/>
      <c r="AH157" s="43"/>
      <c r="AI157" s="47"/>
      <c r="AJ157" s="4"/>
      <c r="AM157" s="27"/>
      <c r="AN157" s="27"/>
      <c r="AQ157" s="4"/>
      <c r="AR157" s="19">
        <v>2.5499999999999998</v>
      </c>
      <c r="AS157" s="5"/>
      <c r="AT157" s="6"/>
      <c r="AU157" s="4"/>
      <c r="AV157" s="4"/>
      <c r="AW157" s="4"/>
      <c r="AX157" s="4"/>
      <c r="AY157" s="4"/>
      <c r="AZ157" s="4"/>
    </row>
    <row r="158" spans="1:52" x14ac:dyDescent="0.25">
      <c r="A158" s="3" t="s">
        <v>2</v>
      </c>
      <c r="B158" s="20">
        <v>2.5499999999999998</v>
      </c>
      <c r="C158" s="88">
        <f t="shared" si="23"/>
        <v>2.5959499999999998</v>
      </c>
      <c r="D158" s="86">
        <v>-111.649</v>
      </c>
      <c r="E158" s="24">
        <v>38.823999999999998</v>
      </c>
      <c r="F158" s="9">
        <v>2</v>
      </c>
      <c r="G158" s="9">
        <v>1989</v>
      </c>
      <c r="H158" s="9">
        <v>1</v>
      </c>
      <c r="I158" s="9">
        <v>30</v>
      </c>
      <c r="J158" s="9">
        <v>8</v>
      </c>
      <c r="K158" s="9">
        <v>29</v>
      </c>
      <c r="L158" s="12">
        <v>53.7</v>
      </c>
      <c r="M158" s="81">
        <f t="shared" si="24"/>
        <v>0.22500000000000001</v>
      </c>
      <c r="N158" s="21">
        <v>0.01</v>
      </c>
      <c r="O158" s="6" t="s">
        <v>174</v>
      </c>
      <c r="P158" s="94"/>
      <c r="Q158" s="72">
        <f t="shared" si="25"/>
        <v>2.5959499999999998</v>
      </c>
      <c r="R158" s="82">
        <f t="shared" si="26"/>
        <v>0.22500000000000001</v>
      </c>
      <c r="S158" s="45"/>
      <c r="T158" s="6"/>
      <c r="V158" s="43"/>
      <c r="W158" s="49">
        <v>2.5499999999999998</v>
      </c>
      <c r="X158" s="82">
        <v>0.22500000000000001</v>
      </c>
      <c r="Y158" s="43">
        <f t="shared" si="20"/>
        <v>2.5959499999999998</v>
      </c>
      <c r="Z158" s="53"/>
      <c r="AA158" s="82"/>
      <c r="AB158" s="43"/>
      <c r="AC158" s="47"/>
      <c r="AD158" s="82"/>
      <c r="AE158" s="43"/>
      <c r="AF158" s="53"/>
      <c r="AG158" s="82"/>
      <c r="AH158" s="43"/>
      <c r="AI158" s="47"/>
      <c r="AJ158" s="4"/>
      <c r="AM158" s="27"/>
      <c r="AN158" s="27"/>
      <c r="AQ158" s="4"/>
      <c r="AR158" s="19">
        <v>2.5499999999999998</v>
      </c>
      <c r="AS158" s="5"/>
      <c r="AT158" s="6"/>
      <c r="AU158" s="4"/>
      <c r="AV158" s="4"/>
      <c r="AW158" s="4"/>
      <c r="AX158" s="4"/>
      <c r="AY158" s="4"/>
      <c r="AZ158" s="4"/>
    </row>
    <row r="159" spans="1:52" x14ac:dyDescent="0.25">
      <c r="A159" s="3" t="s">
        <v>2</v>
      </c>
      <c r="B159" s="20">
        <v>2.5099999999999998</v>
      </c>
      <c r="C159" s="88">
        <f t="shared" si="23"/>
        <v>2.5587899999999997</v>
      </c>
      <c r="D159" s="86">
        <v>-111.634</v>
      </c>
      <c r="E159" s="24">
        <v>38.805999999999997</v>
      </c>
      <c r="F159" s="9">
        <v>5</v>
      </c>
      <c r="G159" s="9">
        <v>1989</v>
      </c>
      <c r="H159" s="9">
        <v>1</v>
      </c>
      <c r="I159" s="9">
        <v>30</v>
      </c>
      <c r="J159" s="9">
        <v>12</v>
      </c>
      <c r="K159" s="9">
        <v>40</v>
      </c>
      <c r="L159" s="12">
        <v>2.7</v>
      </c>
      <c r="M159" s="81">
        <f t="shared" si="24"/>
        <v>0.22500000000000001</v>
      </c>
      <c r="N159" s="21">
        <v>0.01</v>
      </c>
      <c r="O159" s="6" t="s">
        <v>174</v>
      </c>
      <c r="P159" s="94"/>
      <c r="Q159" s="72">
        <f t="shared" si="25"/>
        <v>2.5587899999999997</v>
      </c>
      <c r="R159" s="82">
        <f t="shared" si="26"/>
        <v>0.22500000000000001</v>
      </c>
      <c r="S159" s="45"/>
      <c r="T159" s="6"/>
      <c r="V159" s="43"/>
      <c r="W159" s="49">
        <v>2.5099999999999998</v>
      </c>
      <c r="X159" s="82">
        <v>0.22500000000000001</v>
      </c>
      <c r="Y159" s="43">
        <f t="shared" si="20"/>
        <v>2.5587899999999997</v>
      </c>
      <c r="Z159" s="53"/>
      <c r="AA159" s="82"/>
      <c r="AB159" s="43"/>
      <c r="AC159" s="47"/>
      <c r="AD159" s="82"/>
      <c r="AE159" s="43"/>
      <c r="AF159" s="53"/>
      <c r="AG159" s="82"/>
      <c r="AH159" s="43"/>
      <c r="AI159" s="47"/>
      <c r="AJ159" s="4"/>
      <c r="AM159" s="27"/>
      <c r="AN159" s="27"/>
      <c r="AQ159" s="4"/>
      <c r="AR159" s="19">
        <v>2.5099999999999998</v>
      </c>
      <c r="AS159" s="5"/>
      <c r="AT159" s="6"/>
      <c r="AU159" s="4"/>
      <c r="AV159" s="4"/>
      <c r="AW159" s="4"/>
      <c r="AX159" s="4"/>
      <c r="AY159" s="4"/>
      <c r="AZ159" s="4"/>
    </row>
    <row r="160" spans="1:52" x14ac:dyDescent="0.25">
      <c r="A160" s="3" t="s">
        <v>2</v>
      </c>
      <c r="B160" s="20">
        <v>2.4700000000000002</v>
      </c>
      <c r="C160" s="88">
        <f t="shared" si="23"/>
        <v>2.52163</v>
      </c>
      <c r="D160" s="86">
        <v>-111.631</v>
      </c>
      <c r="E160" s="24">
        <v>38.823</v>
      </c>
      <c r="F160" s="9">
        <v>13</v>
      </c>
      <c r="G160" s="9">
        <v>1989</v>
      </c>
      <c r="H160" s="9">
        <v>2</v>
      </c>
      <c r="I160" s="9">
        <v>1</v>
      </c>
      <c r="J160" s="9">
        <v>15</v>
      </c>
      <c r="K160" s="9">
        <v>46</v>
      </c>
      <c r="L160" s="12">
        <v>57.2</v>
      </c>
      <c r="M160" s="81">
        <f t="shared" si="24"/>
        <v>0.22500000000000001</v>
      </c>
      <c r="N160" s="21">
        <v>0.01</v>
      </c>
      <c r="O160" s="6" t="s">
        <v>174</v>
      </c>
      <c r="P160" s="94"/>
      <c r="Q160" s="72">
        <f t="shared" si="25"/>
        <v>2.52163</v>
      </c>
      <c r="R160" s="82">
        <f t="shared" si="26"/>
        <v>0.22500000000000001</v>
      </c>
      <c r="S160" s="45"/>
      <c r="T160" s="6"/>
      <c r="V160" s="43"/>
      <c r="W160" s="49">
        <v>2.4700000000000002</v>
      </c>
      <c r="X160" s="82">
        <v>0.22500000000000001</v>
      </c>
      <c r="Y160" s="43">
        <f t="shared" si="20"/>
        <v>2.52163</v>
      </c>
      <c r="Z160" s="53"/>
      <c r="AA160" s="82"/>
      <c r="AB160" s="43"/>
      <c r="AC160" s="47"/>
      <c r="AD160" s="82"/>
      <c r="AE160" s="43"/>
      <c r="AF160" s="53"/>
      <c r="AG160" s="82"/>
      <c r="AH160" s="43"/>
      <c r="AI160" s="47"/>
      <c r="AJ160" s="4"/>
      <c r="AM160" s="27"/>
      <c r="AN160" s="27"/>
      <c r="AQ160" s="4"/>
      <c r="AR160" s="19">
        <v>2.4700000000000002</v>
      </c>
      <c r="AS160" s="5"/>
      <c r="AT160" s="6"/>
      <c r="AU160" s="4"/>
      <c r="AV160" s="4"/>
      <c r="AW160" s="4"/>
      <c r="AX160" s="4"/>
      <c r="AY160" s="4"/>
      <c r="AZ160" s="4"/>
    </row>
    <row r="161" spans="1:58" x14ac:dyDescent="0.25">
      <c r="A161" s="3" t="s">
        <v>2</v>
      </c>
      <c r="B161" s="20">
        <v>3.21</v>
      </c>
      <c r="C161" s="88">
        <f t="shared" si="23"/>
        <v>3.2090899999999998</v>
      </c>
      <c r="D161" s="86">
        <v>-112.5</v>
      </c>
      <c r="E161" s="24">
        <v>38.164000000000001</v>
      </c>
      <c r="F161" s="9">
        <v>1</v>
      </c>
      <c r="G161" s="9">
        <v>1989</v>
      </c>
      <c r="H161" s="9">
        <v>2</v>
      </c>
      <c r="I161" s="9">
        <v>3</v>
      </c>
      <c r="J161" s="9">
        <v>4</v>
      </c>
      <c r="K161" s="9">
        <v>15</v>
      </c>
      <c r="L161" s="12">
        <v>17.600000000000001</v>
      </c>
      <c r="M161" s="81">
        <f t="shared" si="24"/>
        <v>0.22500000000000001</v>
      </c>
      <c r="N161" s="21">
        <v>0.01</v>
      </c>
      <c r="O161" s="6" t="s">
        <v>174</v>
      </c>
      <c r="P161" s="94"/>
      <c r="Q161" s="72">
        <f t="shared" si="25"/>
        <v>3.2090899999999998</v>
      </c>
      <c r="R161" s="82">
        <f t="shared" si="26"/>
        <v>0.22500000000000001</v>
      </c>
      <c r="S161" s="45"/>
      <c r="T161" s="6"/>
      <c r="V161" s="43"/>
      <c r="W161" s="49">
        <v>3.21</v>
      </c>
      <c r="X161" s="82">
        <v>0.22500000000000001</v>
      </c>
      <c r="Y161" s="43">
        <f t="shared" si="20"/>
        <v>3.2090899999999998</v>
      </c>
      <c r="Z161" s="53"/>
      <c r="AA161" s="82"/>
      <c r="AB161" s="43"/>
      <c r="AC161" s="47"/>
      <c r="AD161" s="82"/>
      <c r="AE161" s="43"/>
      <c r="AF161" s="53"/>
      <c r="AG161" s="82"/>
      <c r="AH161" s="43"/>
      <c r="AI161" s="47" t="s">
        <v>88</v>
      </c>
      <c r="AJ161" s="4"/>
      <c r="AM161" s="27"/>
      <c r="AN161" s="27"/>
      <c r="AQ161" s="4"/>
      <c r="AR161" s="19">
        <v>3.21</v>
      </c>
      <c r="AS161" s="5"/>
      <c r="AT161" s="6"/>
      <c r="AU161" s="4"/>
      <c r="AV161" s="4"/>
      <c r="AW161" s="4"/>
      <c r="AX161" s="4"/>
      <c r="AY161" s="4"/>
      <c r="AZ161" s="4"/>
    </row>
    <row r="162" spans="1:58" x14ac:dyDescent="0.25">
      <c r="A162" s="3" t="s">
        <v>2</v>
      </c>
      <c r="B162" s="20">
        <v>3.26</v>
      </c>
      <c r="C162" s="88">
        <f t="shared" si="23"/>
        <v>3.2555399999999999</v>
      </c>
      <c r="D162" s="86">
        <v>-111.5</v>
      </c>
      <c r="E162" s="24">
        <v>39.024000000000001</v>
      </c>
      <c r="F162" s="9">
        <v>7</v>
      </c>
      <c r="G162" s="9">
        <v>1989</v>
      </c>
      <c r="H162" s="9">
        <v>2</v>
      </c>
      <c r="I162" s="9">
        <v>3</v>
      </c>
      <c r="J162" s="9">
        <v>14</v>
      </c>
      <c r="K162" s="9">
        <v>4</v>
      </c>
      <c r="L162" s="12">
        <v>45.8</v>
      </c>
      <c r="M162" s="81">
        <f t="shared" si="24"/>
        <v>0.22500000000000001</v>
      </c>
      <c r="N162" s="21">
        <v>0.01</v>
      </c>
      <c r="O162" s="6" t="s">
        <v>174</v>
      </c>
      <c r="P162" s="94"/>
      <c r="Q162" s="72">
        <f t="shared" si="25"/>
        <v>3.2555399999999999</v>
      </c>
      <c r="R162" s="82">
        <f t="shared" si="26"/>
        <v>0.22500000000000001</v>
      </c>
      <c r="S162" s="45"/>
      <c r="T162" s="6"/>
      <c r="V162" s="43"/>
      <c r="W162" s="49">
        <v>3.26</v>
      </c>
      <c r="X162" s="82">
        <v>0.22500000000000001</v>
      </c>
      <c r="Y162" s="43">
        <f t="shared" si="20"/>
        <v>3.2555399999999999</v>
      </c>
      <c r="Z162" s="53"/>
      <c r="AA162" s="82"/>
      <c r="AB162" s="43"/>
      <c r="AC162" s="47"/>
      <c r="AD162" s="82"/>
      <c r="AE162" s="43"/>
      <c r="AF162" s="53"/>
      <c r="AG162" s="82"/>
      <c r="AH162" s="43"/>
      <c r="AI162" s="47" t="s">
        <v>75</v>
      </c>
      <c r="AJ162" s="4"/>
      <c r="AM162" s="27"/>
      <c r="AN162" s="27"/>
      <c r="AQ162" s="4"/>
      <c r="AR162" s="19">
        <v>3.26</v>
      </c>
      <c r="AS162" s="5"/>
      <c r="AT162" s="6"/>
      <c r="AU162" s="4"/>
      <c r="AV162" s="4"/>
      <c r="AW162" s="4"/>
      <c r="AX162" s="4"/>
      <c r="AY162" s="4"/>
      <c r="AZ162" s="4"/>
    </row>
    <row r="163" spans="1:58" x14ac:dyDescent="0.25">
      <c r="A163" s="3" t="s">
        <v>2</v>
      </c>
      <c r="B163" s="20">
        <v>3.01</v>
      </c>
      <c r="C163" s="88">
        <f t="shared" si="23"/>
        <v>3.1550762066654547</v>
      </c>
      <c r="D163" s="86">
        <v>-112.95399999999999</v>
      </c>
      <c r="E163" s="24">
        <v>36.787999999999997</v>
      </c>
      <c r="F163" s="9">
        <v>0</v>
      </c>
      <c r="G163" s="9">
        <v>1989</v>
      </c>
      <c r="H163" s="9">
        <v>2</v>
      </c>
      <c r="I163" s="9">
        <v>4</v>
      </c>
      <c r="J163" s="9">
        <v>12</v>
      </c>
      <c r="K163" s="9">
        <v>26</v>
      </c>
      <c r="L163" s="12">
        <v>58.1</v>
      </c>
      <c r="M163" s="81">
        <f t="shared" si="24"/>
        <v>0.16151704475634704</v>
      </c>
      <c r="N163" s="21">
        <v>0.01</v>
      </c>
      <c r="O163" s="3" t="s">
        <v>175</v>
      </c>
      <c r="P163" s="94">
        <f>1/((1/X163^2)+(1/AA163^2))</f>
        <v>2.6087755746823815E-2</v>
      </c>
      <c r="Q163" s="72">
        <f>(P163/X163^2*Y163)+(P163/AA163^2*AB163)</f>
        <v>3.1550762066654547</v>
      </c>
      <c r="R163" s="82">
        <f>SQRT(P163)</f>
        <v>0.16151704475634704</v>
      </c>
      <c r="S163" s="45"/>
      <c r="T163" s="6"/>
      <c r="V163" s="43"/>
      <c r="W163" s="49">
        <v>3.01</v>
      </c>
      <c r="X163" s="82">
        <v>0.22500000000000001</v>
      </c>
      <c r="Y163" s="43">
        <f t="shared" si="20"/>
        <v>3.0232899999999998</v>
      </c>
      <c r="Z163" s="55">
        <v>3.2</v>
      </c>
      <c r="AA163" s="82">
        <v>0.23200000000000001</v>
      </c>
      <c r="AB163" s="43">
        <f>0.791*(Z163-0.11)+0.851</f>
        <v>3.2951900000000003</v>
      </c>
      <c r="AC163" s="47"/>
      <c r="AD163" s="82"/>
      <c r="AE163" s="43"/>
      <c r="AF163" s="53"/>
      <c r="AG163" s="82"/>
      <c r="AH163" s="43"/>
      <c r="AI163" s="47" t="s">
        <v>79</v>
      </c>
      <c r="AJ163" s="4"/>
      <c r="AM163" s="27">
        <v>3.2</v>
      </c>
      <c r="AN163" s="27"/>
      <c r="AQ163" s="4"/>
      <c r="AR163" s="19">
        <v>3.01</v>
      </c>
      <c r="AS163" s="5"/>
      <c r="AT163" s="6"/>
      <c r="AU163" s="4"/>
      <c r="AV163" s="4"/>
      <c r="AW163" s="4"/>
      <c r="AX163" s="4"/>
      <c r="AY163" s="4"/>
      <c r="AZ163" s="4"/>
    </row>
    <row r="164" spans="1:58" x14ac:dyDescent="0.25">
      <c r="A164" s="3" t="s">
        <v>2</v>
      </c>
      <c r="B164" s="20">
        <v>3.16</v>
      </c>
      <c r="C164" s="88">
        <f t="shared" si="23"/>
        <v>3.1626400000000001</v>
      </c>
      <c r="D164" s="86">
        <v>-111.518</v>
      </c>
      <c r="E164" s="24">
        <v>39.009</v>
      </c>
      <c r="F164" s="9">
        <v>1</v>
      </c>
      <c r="G164" s="9">
        <v>1989</v>
      </c>
      <c r="H164" s="9">
        <v>2</v>
      </c>
      <c r="I164" s="9">
        <v>7</v>
      </c>
      <c r="J164" s="9">
        <v>11</v>
      </c>
      <c r="K164" s="9">
        <v>49</v>
      </c>
      <c r="L164" s="12">
        <v>9.4</v>
      </c>
      <c r="M164" s="81">
        <f t="shared" si="24"/>
        <v>0.22500000000000001</v>
      </c>
      <c r="N164" s="21">
        <v>0.01</v>
      </c>
      <c r="O164" s="6" t="s">
        <v>174</v>
      </c>
      <c r="P164" s="94"/>
      <c r="Q164" s="72">
        <f>Y164</f>
        <v>3.1626400000000001</v>
      </c>
      <c r="R164" s="82">
        <f>X164</f>
        <v>0.22500000000000001</v>
      </c>
      <c r="S164" s="45"/>
      <c r="T164" s="6"/>
      <c r="V164" s="43"/>
      <c r="W164" s="49">
        <v>3.16</v>
      </c>
      <c r="X164" s="82">
        <v>0.22500000000000001</v>
      </c>
      <c r="Y164" s="43">
        <f t="shared" si="20"/>
        <v>3.1626400000000001</v>
      </c>
      <c r="Z164" s="53"/>
      <c r="AA164" s="82"/>
      <c r="AB164" s="43"/>
      <c r="AC164" s="47"/>
      <c r="AD164" s="82"/>
      <c r="AE164" s="43"/>
      <c r="AF164" s="53"/>
      <c r="AG164" s="82"/>
      <c r="AH164" s="43"/>
      <c r="AI164" s="47" t="s">
        <v>89</v>
      </c>
      <c r="AJ164" s="4"/>
      <c r="AM164" s="27"/>
      <c r="AN164" s="27"/>
      <c r="AQ164" s="4"/>
      <c r="AR164" s="19">
        <v>3.16</v>
      </c>
      <c r="AS164" s="5"/>
      <c r="AT164" s="6"/>
      <c r="AU164" s="4"/>
      <c r="AV164" s="4"/>
      <c r="AW164" s="4"/>
      <c r="AX164" s="4"/>
      <c r="AY164" s="4"/>
      <c r="AZ164" s="4"/>
    </row>
    <row r="165" spans="1:58" x14ac:dyDescent="0.25">
      <c r="A165" s="3" t="s">
        <v>2</v>
      </c>
      <c r="B165" s="20">
        <v>2.81</v>
      </c>
      <c r="C165" s="88">
        <f t="shared" si="23"/>
        <v>2.8374899999999998</v>
      </c>
      <c r="D165" s="86">
        <v>-111.48699999999999</v>
      </c>
      <c r="E165" s="24">
        <v>38.997</v>
      </c>
      <c r="F165" s="9">
        <v>1</v>
      </c>
      <c r="G165" s="9">
        <v>1989</v>
      </c>
      <c r="H165" s="9">
        <v>2</v>
      </c>
      <c r="I165" s="9">
        <v>8</v>
      </c>
      <c r="J165" s="9">
        <v>0</v>
      </c>
      <c r="K165" s="9">
        <v>47</v>
      </c>
      <c r="L165" s="12">
        <v>46.3</v>
      </c>
      <c r="M165" s="81">
        <f t="shared" si="24"/>
        <v>0.22500000000000001</v>
      </c>
      <c r="N165" s="21">
        <v>0.01</v>
      </c>
      <c r="O165" s="6" t="s">
        <v>174</v>
      </c>
      <c r="P165" s="94"/>
      <c r="Q165" s="72">
        <f>Y165</f>
        <v>2.8374899999999998</v>
      </c>
      <c r="R165" s="82">
        <f>X165</f>
        <v>0.22500000000000001</v>
      </c>
      <c r="S165" s="45"/>
      <c r="T165" s="6"/>
      <c r="V165" s="43"/>
      <c r="W165" s="49">
        <v>2.81</v>
      </c>
      <c r="X165" s="82">
        <v>0.22500000000000001</v>
      </c>
      <c r="Y165" s="43">
        <f t="shared" si="20"/>
        <v>2.8374899999999998</v>
      </c>
      <c r="Z165" s="53"/>
      <c r="AA165" s="82"/>
      <c r="AB165" s="43"/>
      <c r="AC165" s="47"/>
      <c r="AD165" s="82"/>
      <c r="AE165" s="43"/>
      <c r="AF165" s="53"/>
      <c r="AG165" s="82"/>
      <c r="AH165" s="43"/>
      <c r="AI165" s="47"/>
      <c r="AJ165" s="4"/>
      <c r="AM165" s="27"/>
      <c r="AN165" s="27"/>
      <c r="AQ165" s="4"/>
      <c r="AR165" s="19">
        <v>2.81</v>
      </c>
      <c r="AS165" s="5"/>
      <c r="AT165" s="6"/>
      <c r="AU165" s="4"/>
      <c r="AV165" s="4"/>
      <c r="AW165" s="4"/>
      <c r="AX165" s="4"/>
      <c r="AY165" s="4"/>
      <c r="AZ165" s="4"/>
    </row>
    <row r="166" spans="1:58" x14ac:dyDescent="0.25">
      <c r="A166" s="3" t="s">
        <v>2</v>
      </c>
      <c r="B166" s="20">
        <v>2.65</v>
      </c>
      <c r="C166" s="88">
        <f t="shared" si="23"/>
        <v>2.68885</v>
      </c>
      <c r="D166" s="86">
        <v>-111.604</v>
      </c>
      <c r="E166" s="24">
        <v>38.835999999999999</v>
      </c>
      <c r="F166" s="9">
        <v>17</v>
      </c>
      <c r="G166" s="9">
        <v>1989</v>
      </c>
      <c r="H166" s="9">
        <v>2</v>
      </c>
      <c r="I166" s="9">
        <v>14</v>
      </c>
      <c r="J166" s="9">
        <v>16</v>
      </c>
      <c r="K166" s="9">
        <v>56</v>
      </c>
      <c r="L166" s="12">
        <v>33.6</v>
      </c>
      <c r="M166" s="81">
        <f t="shared" si="24"/>
        <v>0.22500000000000001</v>
      </c>
      <c r="N166" s="21">
        <v>0.01</v>
      </c>
      <c r="O166" s="6" t="s">
        <v>174</v>
      </c>
      <c r="P166" s="94"/>
      <c r="Q166" s="72">
        <f>Y166</f>
        <v>2.68885</v>
      </c>
      <c r="R166" s="82">
        <f>X166</f>
        <v>0.22500000000000001</v>
      </c>
      <c r="S166" s="45"/>
      <c r="T166" s="6"/>
      <c r="V166" s="43"/>
      <c r="W166" s="49">
        <v>2.65</v>
      </c>
      <c r="X166" s="82">
        <v>0.22500000000000001</v>
      </c>
      <c r="Y166" s="43">
        <f t="shared" si="20"/>
        <v>2.68885</v>
      </c>
      <c r="Z166" s="53"/>
      <c r="AA166" s="82"/>
      <c r="AB166" s="43"/>
      <c r="AC166" s="47"/>
      <c r="AD166" s="82"/>
      <c r="AE166" s="43"/>
      <c r="AF166" s="53"/>
      <c r="AG166" s="82"/>
      <c r="AH166" s="43"/>
      <c r="AI166" s="47"/>
      <c r="AJ166" s="4"/>
      <c r="AM166" s="27"/>
      <c r="AN166" s="27"/>
      <c r="AQ166" s="4"/>
      <c r="AR166" s="19">
        <v>2.65</v>
      </c>
      <c r="AS166" s="5"/>
      <c r="AT166" s="6"/>
      <c r="AU166" s="4"/>
      <c r="AV166" s="4"/>
      <c r="AW166" s="4"/>
      <c r="AX166" s="4"/>
      <c r="AY166" s="4"/>
      <c r="AZ166" s="4"/>
    </row>
    <row r="167" spans="1:58" x14ac:dyDescent="0.25">
      <c r="A167" s="3" t="s">
        <v>2</v>
      </c>
      <c r="B167" s="20">
        <v>2.8</v>
      </c>
      <c r="C167" s="88">
        <f t="shared" si="23"/>
        <v>2.8281999999999998</v>
      </c>
      <c r="D167" s="86">
        <v>-113.203</v>
      </c>
      <c r="E167" s="24">
        <v>37.481000000000002</v>
      </c>
      <c r="F167" s="9">
        <v>3</v>
      </c>
      <c r="G167" s="9">
        <v>1989</v>
      </c>
      <c r="H167" s="9">
        <v>2</v>
      </c>
      <c r="I167" s="9">
        <v>17</v>
      </c>
      <c r="J167" s="9">
        <v>15</v>
      </c>
      <c r="K167" s="9">
        <v>11</v>
      </c>
      <c r="L167" s="12">
        <v>38.700000000000003</v>
      </c>
      <c r="M167" s="81">
        <f t="shared" si="24"/>
        <v>0.22500000000000001</v>
      </c>
      <c r="N167" s="21">
        <v>0.01</v>
      </c>
      <c r="O167" s="6" t="s">
        <v>174</v>
      </c>
      <c r="P167" s="94"/>
      <c r="Q167" s="72">
        <f>Y167</f>
        <v>2.8281999999999998</v>
      </c>
      <c r="R167" s="82">
        <f>X167</f>
        <v>0.22500000000000001</v>
      </c>
      <c r="S167" s="45"/>
      <c r="T167" s="6"/>
      <c r="V167" s="43"/>
      <c r="W167" s="49">
        <v>2.8</v>
      </c>
      <c r="X167" s="82">
        <v>0.22500000000000001</v>
      </c>
      <c r="Y167" s="43">
        <f t="shared" si="20"/>
        <v>2.8281999999999998</v>
      </c>
      <c r="Z167" s="53"/>
      <c r="AA167" s="82"/>
      <c r="AB167" s="43"/>
      <c r="AC167" s="47"/>
      <c r="AD167" s="82"/>
      <c r="AE167" s="43"/>
      <c r="AF167" s="53"/>
      <c r="AG167" s="82"/>
      <c r="AH167" s="43"/>
      <c r="AI167" s="47"/>
      <c r="AJ167" s="4"/>
      <c r="AM167" s="27"/>
      <c r="AN167" s="27"/>
      <c r="AQ167" s="4"/>
      <c r="AR167" s="19">
        <v>2.8</v>
      </c>
      <c r="AS167" s="5"/>
      <c r="AT167" s="6"/>
      <c r="AU167" s="4"/>
      <c r="AV167" s="4"/>
      <c r="AW167" s="4"/>
      <c r="AX167" s="4"/>
      <c r="AY167" s="4"/>
      <c r="AZ167" s="4"/>
    </row>
    <row r="168" spans="1:58" x14ac:dyDescent="0.25">
      <c r="A168" s="3" t="s">
        <v>2</v>
      </c>
      <c r="B168" s="20">
        <v>2.78</v>
      </c>
      <c r="C168" s="88">
        <f t="shared" si="23"/>
        <v>2.8096199999999998</v>
      </c>
      <c r="D168" s="86">
        <v>-111.53700000000001</v>
      </c>
      <c r="E168" s="24">
        <v>39.853000000000002</v>
      </c>
      <c r="F168" s="9">
        <v>19</v>
      </c>
      <c r="G168" s="9">
        <v>1989</v>
      </c>
      <c r="H168" s="9">
        <v>2</v>
      </c>
      <c r="I168" s="9">
        <v>27</v>
      </c>
      <c r="J168" s="9">
        <v>13</v>
      </c>
      <c r="K168" s="9">
        <v>25</v>
      </c>
      <c r="L168" s="12">
        <v>14.5</v>
      </c>
      <c r="M168" s="81">
        <f t="shared" si="24"/>
        <v>0.22500000000000001</v>
      </c>
      <c r="N168" s="21">
        <v>0.01</v>
      </c>
      <c r="O168" s="6" t="s">
        <v>174</v>
      </c>
      <c r="P168" s="94"/>
      <c r="Q168" s="72">
        <f>Y168</f>
        <v>2.8096199999999998</v>
      </c>
      <c r="R168" s="82">
        <f>X168</f>
        <v>0.22500000000000001</v>
      </c>
      <c r="S168" s="45"/>
      <c r="T168" s="6"/>
      <c r="V168" s="43"/>
      <c r="W168" s="49">
        <v>2.78</v>
      </c>
      <c r="X168" s="82">
        <v>0.22500000000000001</v>
      </c>
      <c r="Y168" s="43">
        <f t="shared" si="20"/>
        <v>2.8096199999999998</v>
      </c>
      <c r="Z168" s="53"/>
      <c r="AA168" s="82"/>
      <c r="AB168" s="43"/>
      <c r="AC168" s="47"/>
      <c r="AD168" s="82"/>
      <c r="AE168" s="43"/>
      <c r="AF168" s="53"/>
      <c r="AG168" s="82"/>
      <c r="AH168" s="43"/>
      <c r="AI168" s="47"/>
      <c r="AJ168" s="4"/>
      <c r="AM168" s="27"/>
      <c r="AN168" s="27"/>
      <c r="AQ168" s="4"/>
      <c r="AR168" s="19">
        <v>2.78</v>
      </c>
      <c r="AS168" s="5"/>
      <c r="AT168" s="6"/>
      <c r="AU168" s="4"/>
      <c r="AV168" s="4"/>
      <c r="AW168" s="4"/>
      <c r="AX168" s="4"/>
      <c r="AY168" s="4"/>
      <c r="AZ168" s="4"/>
    </row>
    <row r="169" spans="1:58" x14ac:dyDescent="0.25">
      <c r="A169" s="3" t="s">
        <v>2</v>
      </c>
      <c r="B169" s="20">
        <v>4.0999999999999996</v>
      </c>
      <c r="C169" s="88">
        <f t="shared" si="23"/>
        <v>3.9509623477827498</v>
      </c>
      <c r="D169" s="86">
        <v>-111.61499999999999</v>
      </c>
      <c r="E169" s="24">
        <v>38.834000000000003</v>
      </c>
      <c r="F169" s="9">
        <v>18</v>
      </c>
      <c r="G169" s="9">
        <v>1989</v>
      </c>
      <c r="H169" s="9">
        <v>2</v>
      </c>
      <c r="I169" s="9">
        <v>27</v>
      </c>
      <c r="J169" s="9">
        <v>15</v>
      </c>
      <c r="K169" s="9">
        <v>13</v>
      </c>
      <c r="L169" s="12">
        <v>8</v>
      </c>
      <c r="M169" s="81">
        <f t="shared" si="24"/>
        <v>0.15312959783241839</v>
      </c>
      <c r="N169" s="21">
        <v>0.01</v>
      </c>
      <c r="O169" s="3" t="s">
        <v>175</v>
      </c>
      <c r="P169" s="94">
        <f>1/((1/U169^2)+(1/X169^2))</f>
        <v>2.3448673732318199E-2</v>
      </c>
      <c r="Q169" s="72">
        <f>(P169/U169^2*V169)+(P169/X169^2*Y169)</f>
        <v>3.9509623477827498</v>
      </c>
      <c r="R169" s="82">
        <f>SQRT(P169)</f>
        <v>0.15312959783241839</v>
      </c>
      <c r="S169" s="49">
        <v>4.0999999999999996</v>
      </c>
      <c r="T169" s="6" t="s">
        <v>3</v>
      </c>
      <c r="U169" s="82">
        <v>0.20899999999999999</v>
      </c>
      <c r="V169" s="43">
        <f>0.791*S169+0.851</f>
        <v>4.0940999999999992</v>
      </c>
      <c r="W169" s="49">
        <v>3.83</v>
      </c>
      <c r="X169" s="82">
        <v>0.22500000000000001</v>
      </c>
      <c r="Y169" s="43">
        <f t="shared" si="20"/>
        <v>3.7850700000000002</v>
      </c>
      <c r="Z169" s="53"/>
      <c r="AA169" s="82"/>
      <c r="AB169" s="43"/>
      <c r="AC169" s="47"/>
      <c r="AD169" s="82"/>
      <c r="AE169" s="43"/>
      <c r="AF169" s="53"/>
      <c r="AG169" s="82"/>
      <c r="AH169" s="43"/>
      <c r="AI169" s="47" t="s">
        <v>90</v>
      </c>
      <c r="AJ169" s="4"/>
      <c r="AM169" s="27"/>
      <c r="AN169" s="27"/>
      <c r="AQ169" s="4"/>
      <c r="AR169" s="19">
        <v>3.83</v>
      </c>
      <c r="AS169" s="19">
        <v>4.0999999999999996</v>
      </c>
      <c r="AT169" s="6" t="s">
        <v>3</v>
      </c>
      <c r="AU169" s="4"/>
      <c r="AV169" s="4"/>
      <c r="AW169" s="4"/>
      <c r="AX169" s="4"/>
      <c r="AY169" s="4"/>
      <c r="AZ169" s="4"/>
    </row>
    <row r="170" spans="1:58" x14ac:dyDescent="0.25">
      <c r="A170" s="3" t="s">
        <v>2</v>
      </c>
      <c r="B170" s="20">
        <v>2.71</v>
      </c>
      <c r="C170" s="88">
        <f t="shared" si="23"/>
        <v>2.7445900000000001</v>
      </c>
      <c r="D170" s="86">
        <v>-113.21299999999999</v>
      </c>
      <c r="E170" s="24">
        <v>41.21</v>
      </c>
      <c r="F170" s="9">
        <v>5</v>
      </c>
      <c r="G170" s="9">
        <v>1989</v>
      </c>
      <c r="H170" s="9">
        <v>3</v>
      </c>
      <c r="I170" s="9">
        <v>6</v>
      </c>
      <c r="J170" s="9">
        <v>6</v>
      </c>
      <c r="K170" s="9">
        <v>51</v>
      </c>
      <c r="L170" s="12">
        <v>49.1</v>
      </c>
      <c r="M170" s="81">
        <f t="shared" si="24"/>
        <v>0.22500000000000001</v>
      </c>
      <c r="N170" s="21">
        <v>0.01</v>
      </c>
      <c r="O170" s="6" t="s">
        <v>174</v>
      </c>
      <c r="P170" s="94"/>
      <c r="Q170" s="72">
        <f>Y170</f>
        <v>2.7445900000000001</v>
      </c>
      <c r="R170" s="82">
        <f>X170</f>
        <v>0.22500000000000001</v>
      </c>
      <c r="S170" s="45"/>
      <c r="T170" s="6"/>
      <c r="V170" s="43"/>
      <c r="W170" s="49">
        <v>2.71</v>
      </c>
      <c r="X170" s="82">
        <v>0.22500000000000001</v>
      </c>
      <c r="Y170" s="43">
        <f t="shared" si="20"/>
        <v>2.7445900000000001</v>
      </c>
      <c r="Z170" s="53"/>
      <c r="AA170" s="82"/>
      <c r="AB170" s="43"/>
      <c r="AC170" s="47"/>
      <c r="AD170" s="82"/>
      <c r="AE170" s="43"/>
      <c r="AF170" s="53"/>
      <c r="AG170" s="82"/>
      <c r="AH170" s="43"/>
      <c r="AI170" s="47" t="s">
        <v>47</v>
      </c>
      <c r="AJ170" s="4"/>
      <c r="AM170" s="27"/>
      <c r="AN170" s="27"/>
      <c r="AQ170" s="4"/>
      <c r="AR170" s="19">
        <v>2.71</v>
      </c>
      <c r="AS170" s="5"/>
      <c r="AT170" s="6"/>
      <c r="AU170" s="4"/>
      <c r="AV170" s="4"/>
      <c r="AW170" s="4"/>
      <c r="AX170" s="4"/>
      <c r="AY170" s="4"/>
      <c r="AZ170" s="4"/>
    </row>
    <row r="171" spans="1:58" x14ac:dyDescent="0.25">
      <c r="A171" s="6" t="s">
        <v>2</v>
      </c>
      <c r="B171" s="21">
        <v>2.86</v>
      </c>
      <c r="C171" s="89">
        <f t="shared" si="23"/>
        <v>2.8839399999999999</v>
      </c>
      <c r="D171" s="86">
        <v>-111.80500000000001</v>
      </c>
      <c r="E171" s="24">
        <v>38.655999999999999</v>
      </c>
      <c r="F171" s="9">
        <v>2</v>
      </c>
      <c r="G171" s="9">
        <v>1989</v>
      </c>
      <c r="H171" s="9">
        <v>3</v>
      </c>
      <c r="I171" s="9">
        <v>6</v>
      </c>
      <c r="J171" s="9">
        <v>7</v>
      </c>
      <c r="K171" s="9">
        <v>41</v>
      </c>
      <c r="L171" s="12">
        <v>21.2</v>
      </c>
      <c r="M171" s="81">
        <f t="shared" si="24"/>
        <v>0.22500000000000001</v>
      </c>
      <c r="N171" s="21">
        <v>0.01</v>
      </c>
      <c r="O171" s="6" t="s">
        <v>174</v>
      </c>
      <c r="P171" s="94"/>
      <c r="Q171" s="72">
        <f>Y171</f>
        <v>2.8839399999999999</v>
      </c>
      <c r="R171" s="82">
        <f>X171</f>
        <v>0.22500000000000001</v>
      </c>
      <c r="S171" s="45"/>
      <c r="T171" s="6"/>
      <c r="V171" s="43"/>
      <c r="W171" s="49">
        <v>2.86</v>
      </c>
      <c r="X171" s="82">
        <v>0.22500000000000001</v>
      </c>
      <c r="Y171" s="43">
        <f t="shared" si="20"/>
        <v>2.8839399999999999</v>
      </c>
      <c r="Z171" s="53"/>
      <c r="AA171" s="82"/>
      <c r="AB171" s="43"/>
      <c r="AC171" s="47"/>
      <c r="AD171" s="82"/>
      <c r="AE171" s="43"/>
      <c r="AF171" s="53"/>
      <c r="AG171" s="82"/>
      <c r="AH171" s="43"/>
      <c r="AI171" s="47" t="s">
        <v>64</v>
      </c>
      <c r="AJ171" s="4"/>
      <c r="AM171" s="27"/>
      <c r="AN171" s="27"/>
      <c r="AQ171" s="4"/>
      <c r="AR171" s="19">
        <v>2.86</v>
      </c>
      <c r="AS171" s="5"/>
      <c r="AT171" s="6"/>
      <c r="AU171" s="4"/>
      <c r="AV171" s="4"/>
      <c r="AW171" s="4"/>
      <c r="AX171" s="4"/>
      <c r="AY171" s="4"/>
      <c r="AZ171" s="4"/>
    </row>
    <row r="172" spans="1:58" s="8" customFormat="1" x14ac:dyDescent="0.25">
      <c r="A172" s="3" t="s">
        <v>2</v>
      </c>
      <c r="B172" s="20">
        <v>2.73</v>
      </c>
      <c r="C172" s="88">
        <f t="shared" si="23"/>
        <v>2.7631700000000001</v>
      </c>
      <c r="D172" s="86">
        <v>-112.732</v>
      </c>
      <c r="E172" s="24">
        <v>37.052999999999997</v>
      </c>
      <c r="F172" s="9">
        <v>14</v>
      </c>
      <c r="G172" s="9">
        <v>1989</v>
      </c>
      <c r="H172" s="9">
        <v>3</v>
      </c>
      <c r="I172" s="9">
        <v>9</v>
      </c>
      <c r="J172" s="9">
        <v>10</v>
      </c>
      <c r="K172" s="9">
        <v>11</v>
      </c>
      <c r="L172" s="12">
        <v>23.9</v>
      </c>
      <c r="M172" s="81">
        <f t="shared" si="24"/>
        <v>0.22500000000000001</v>
      </c>
      <c r="N172" s="21">
        <v>0.01</v>
      </c>
      <c r="O172" s="6" t="s">
        <v>174</v>
      </c>
      <c r="P172" s="94"/>
      <c r="Q172" s="72">
        <f>Y172</f>
        <v>2.7631700000000001</v>
      </c>
      <c r="R172" s="82">
        <f>X172</f>
        <v>0.22500000000000001</v>
      </c>
      <c r="S172" s="45"/>
      <c r="T172" s="6"/>
      <c r="U172" s="82"/>
      <c r="V172" s="43"/>
      <c r="W172" s="49">
        <v>2.73</v>
      </c>
      <c r="X172" s="82">
        <v>0.22500000000000001</v>
      </c>
      <c r="Y172" s="43">
        <f t="shared" si="20"/>
        <v>2.7631700000000001</v>
      </c>
      <c r="Z172" s="53"/>
      <c r="AA172" s="82"/>
      <c r="AB172" s="43"/>
      <c r="AC172" s="47"/>
      <c r="AD172" s="82"/>
      <c r="AE172" s="43"/>
      <c r="AF172" s="53"/>
      <c r="AG172" s="82"/>
      <c r="AH172" s="43"/>
      <c r="AI172" s="47"/>
      <c r="AJ172" s="4"/>
      <c r="AK172" s="4"/>
      <c r="AL172" s="4"/>
      <c r="AM172" s="27"/>
      <c r="AN172" s="27"/>
      <c r="AO172" s="4"/>
      <c r="AP172" s="4"/>
      <c r="AQ172" s="4"/>
      <c r="AR172" s="19">
        <v>2.73</v>
      </c>
      <c r="AS172" s="5"/>
      <c r="AT172" s="6"/>
      <c r="AU172" s="4"/>
      <c r="AV172" s="4"/>
      <c r="AW172" s="4"/>
      <c r="AX172" s="4"/>
      <c r="AY172" s="4"/>
      <c r="AZ172" s="4"/>
      <c r="BA172"/>
      <c r="BB172"/>
      <c r="BC172"/>
      <c r="BD172"/>
      <c r="BE172"/>
      <c r="BF172"/>
    </row>
    <row r="173" spans="1:58" s="8" customFormat="1" x14ac:dyDescent="0.25">
      <c r="A173" s="3" t="s">
        <v>2</v>
      </c>
      <c r="B173" s="20">
        <v>3.08</v>
      </c>
      <c r="C173" s="88">
        <f t="shared" si="23"/>
        <v>3.08832</v>
      </c>
      <c r="D173" s="86">
        <v>-113.893</v>
      </c>
      <c r="E173" s="24">
        <v>37.203000000000003</v>
      </c>
      <c r="F173" s="9">
        <v>0</v>
      </c>
      <c r="G173" s="9">
        <v>1989</v>
      </c>
      <c r="H173" s="9">
        <v>3</v>
      </c>
      <c r="I173" s="9">
        <v>10</v>
      </c>
      <c r="J173" s="9">
        <v>8</v>
      </c>
      <c r="K173" s="9">
        <v>36</v>
      </c>
      <c r="L173" s="12">
        <v>48.2</v>
      </c>
      <c r="M173" s="81">
        <f t="shared" si="24"/>
        <v>0.22500000000000001</v>
      </c>
      <c r="N173" s="21">
        <v>0.01</v>
      </c>
      <c r="O173" s="6" t="s">
        <v>174</v>
      </c>
      <c r="P173" s="94"/>
      <c r="Q173" s="72">
        <f>Y173</f>
        <v>3.08832</v>
      </c>
      <c r="R173" s="82">
        <f>X173</f>
        <v>0.22500000000000001</v>
      </c>
      <c r="S173" s="45"/>
      <c r="T173" s="6"/>
      <c r="U173" s="82"/>
      <c r="V173" s="43"/>
      <c r="W173" s="49">
        <v>3.08</v>
      </c>
      <c r="X173" s="82">
        <v>0.22500000000000001</v>
      </c>
      <c r="Y173" s="43">
        <f t="shared" si="20"/>
        <v>3.08832</v>
      </c>
      <c r="Z173" s="53"/>
      <c r="AA173" s="82"/>
      <c r="AB173" s="43"/>
      <c r="AC173" s="47"/>
      <c r="AD173" s="82"/>
      <c r="AE173" s="43"/>
      <c r="AF173" s="53"/>
      <c r="AG173" s="82"/>
      <c r="AH173" s="43"/>
      <c r="AI173" s="47"/>
      <c r="AJ173" s="4"/>
      <c r="AK173" s="4"/>
      <c r="AL173" s="4"/>
      <c r="AM173" s="27"/>
      <c r="AN173" s="27"/>
      <c r="AO173" s="4"/>
      <c r="AP173" s="4"/>
      <c r="AQ173" s="4"/>
      <c r="AR173" s="19">
        <v>3.08</v>
      </c>
      <c r="AS173" s="5"/>
      <c r="AT173" s="6"/>
      <c r="AU173" s="4"/>
      <c r="AV173" s="4"/>
      <c r="AW173" s="4"/>
      <c r="AX173" s="4"/>
      <c r="AY173" s="4"/>
      <c r="AZ173" s="4"/>
      <c r="BA173"/>
      <c r="BB173"/>
      <c r="BC173"/>
      <c r="BD173"/>
      <c r="BE173"/>
      <c r="BF173"/>
    </row>
    <row r="174" spans="1:58" x14ac:dyDescent="0.25">
      <c r="A174" s="3" t="s">
        <v>2</v>
      </c>
      <c r="B174" s="20">
        <v>3.44</v>
      </c>
      <c r="C174" s="88">
        <f t="shared" si="23"/>
        <v>3.3225898810902939</v>
      </c>
      <c r="D174" s="86">
        <v>-112.907</v>
      </c>
      <c r="E174" s="24">
        <v>36.975999999999999</v>
      </c>
      <c r="F174" s="9">
        <v>3</v>
      </c>
      <c r="G174" s="9">
        <v>1989</v>
      </c>
      <c r="H174" s="9">
        <v>3</v>
      </c>
      <c r="I174" s="9">
        <v>12</v>
      </c>
      <c r="J174" s="9">
        <v>6</v>
      </c>
      <c r="K174" s="9">
        <v>30</v>
      </c>
      <c r="L174" s="12">
        <v>19.5</v>
      </c>
      <c r="M174" s="81">
        <f t="shared" si="24"/>
        <v>0.16151704475634704</v>
      </c>
      <c r="N174" s="21">
        <v>0.01</v>
      </c>
      <c r="O174" s="3" t="s">
        <v>175</v>
      </c>
      <c r="P174" s="94">
        <f>1/((1/X174^2)+(1/AA174^2))</f>
        <v>2.6087755746823815E-2</v>
      </c>
      <c r="Q174" s="72">
        <f>(P174/X174^2*Y174)+(P174/AA174^2*AB174)</f>
        <v>3.3225898810902939</v>
      </c>
      <c r="R174" s="82">
        <f>SQRT(P174)</f>
        <v>0.16151704475634704</v>
      </c>
      <c r="S174" s="45"/>
      <c r="T174" s="6"/>
      <c r="V174" s="43"/>
      <c r="W174" s="49">
        <v>3.44</v>
      </c>
      <c r="X174" s="82">
        <v>0.22500000000000001</v>
      </c>
      <c r="Y174" s="43">
        <f t="shared" si="20"/>
        <v>3.4227599999999998</v>
      </c>
      <c r="Z174" s="55">
        <v>3.1</v>
      </c>
      <c r="AA174" s="82">
        <v>0.23200000000000001</v>
      </c>
      <c r="AB174" s="43">
        <f>0.791*(Z174-0.11)+0.851</f>
        <v>3.2160900000000003</v>
      </c>
      <c r="AC174" s="47"/>
      <c r="AD174" s="82"/>
      <c r="AE174" s="43"/>
      <c r="AF174" s="53"/>
      <c r="AG174" s="82"/>
      <c r="AH174" s="43"/>
      <c r="AI174" s="47" t="s">
        <v>92</v>
      </c>
      <c r="AJ174" s="4"/>
      <c r="AM174" s="27">
        <v>3.1</v>
      </c>
      <c r="AN174" s="27"/>
      <c r="AQ174" s="4"/>
      <c r="AR174" s="19">
        <v>3.44</v>
      </c>
      <c r="AS174" s="5"/>
      <c r="AT174" s="6"/>
      <c r="AU174" s="4"/>
      <c r="AV174" s="4"/>
      <c r="AW174" s="4"/>
      <c r="AX174" s="4"/>
      <c r="AY174" s="4"/>
      <c r="AZ174" s="4"/>
    </row>
    <row r="175" spans="1:58" x14ac:dyDescent="0.25">
      <c r="A175" s="3" t="s">
        <v>2</v>
      </c>
      <c r="B175" s="20">
        <v>3.37</v>
      </c>
      <c r="C175" s="88">
        <f t="shared" si="23"/>
        <v>3.3577300000000001</v>
      </c>
      <c r="D175" s="86">
        <v>-111.604</v>
      </c>
      <c r="E175" s="24">
        <v>38.783000000000001</v>
      </c>
      <c r="F175" s="9">
        <v>4</v>
      </c>
      <c r="G175" s="9">
        <v>1989</v>
      </c>
      <c r="H175" s="9">
        <v>3</v>
      </c>
      <c r="I175" s="9">
        <v>12</v>
      </c>
      <c r="J175" s="9">
        <v>23</v>
      </c>
      <c r="K175" s="9">
        <v>21</v>
      </c>
      <c r="L175" s="12">
        <v>38.700000000000003</v>
      </c>
      <c r="M175" s="81">
        <f t="shared" si="24"/>
        <v>0.22500000000000001</v>
      </c>
      <c r="N175" s="21">
        <v>0.01</v>
      </c>
      <c r="O175" s="6" t="s">
        <v>174</v>
      </c>
      <c r="P175" s="94"/>
      <c r="Q175" s="72">
        <f>Y175</f>
        <v>3.3577300000000001</v>
      </c>
      <c r="R175" s="82">
        <f>X175</f>
        <v>0.22500000000000001</v>
      </c>
      <c r="S175" s="45"/>
      <c r="T175" s="6"/>
      <c r="V175" s="43"/>
      <c r="W175" s="49">
        <v>3.37</v>
      </c>
      <c r="X175" s="82">
        <v>0.22500000000000001</v>
      </c>
      <c r="Y175" s="43">
        <f t="shared" si="20"/>
        <v>3.3577300000000001</v>
      </c>
      <c r="Z175" s="53"/>
      <c r="AA175" s="82"/>
      <c r="AB175" s="43"/>
      <c r="AC175" s="47"/>
      <c r="AD175" s="82"/>
      <c r="AE175" s="43"/>
      <c r="AF175" s="53"/>
      <c r="AG175" s="82"/>
      <c r="AH175" s="43"/>
      <c r="AI175" s="47"/>
      <c r="AJ175" s="4"/>
      <c r="AM175" s="27"/>
      <c r="AN175" s="27"/>
      <c r="AQ175" s="4"/>
      <c r="AR175" s="19">
        <v>3.37</v>
      </c>
      <c r="AS175" s="5"/>
      <c r="AT175" s="6"/>
      <c r="AU175" s="4"/>
      <c r="AV175" s="4"/>
      <c r="AW175" s="4"/>
      <c r="AX175" s="4"/>
      <c r="AY175" s="4"/>
      <c r="AZ175" s="4"/>
    </row>
    <row r="176" spans="1:58" x14ac:dyDescent="0.25">
      <c r="A176" s="3" t="s">
        <v>2</v>
      </c>
      <c r="B176" s="20">
        <v>2.78</v>
      </c>
      <c r="C176" s="88">
        <f t="shared" si="23"/>
        <v>2.8096199999999998</v>
      </c>
      <c r="D176" s="86">
        <v>-111.727</v>
      </c>
      <c r="E176" s="24">
        <v>41.505000000000003</v>
      </c>
      <c r="F176" s="9">
        <v>8</v>
      </c>
      <c r="G176" s="9">
        <v>1989</v>
      </c>
      <c r="H176" s="9">
        <v>3</v>
      </c>
      <c r="I176" s="9">
        <v>14</v>
      </c>
      <c r="J176" s="9">
        <v>15</v>
      </c>
      <c r="K176" s="9">
        <v>46</v>
      </c>
      <c r="L176" s="12">
        <v>49.9</v>
      </c>
      <c r="M176" s="81">
        <f t="shared" si="24"/>
        <v>0.22500000000000001</v>
      </c>
      <c r="N176" s="21">
        <v>0.01</v>
      </c>
      <c r="O176" s="6" t="s">
        <v>174</v>
      </c>
      <c r="P176" s="94"/>
      <c r="Q176" s="72">
        <f>Y176</f>
        <v>2.8096199999999998</v>
      </c>
      <c r="R176" s="82">
        <f>X176</f>
        <v>0.22500000000000001</v>
      </c>
      <c r="S176" s="45"/>
      <c r="T176" s="6"/>
      <c r="V176" s="43"/>
      <c r="W176" s="49">
        <v>2.78</v>
      </c>
      <c r="X176" s="82">
        <v>0.22500000000000001</v>
      </c>
      <c r="Y176" s="43">
        <f t="shared" si="20"/>
        <v>2.8096199999999998</v>
      </c>
      <c r="Z176" s="53"/>
      <c r="AA176" s="82"/>
      <c r="AB176" s="43"/>
      <c r="AC176" s="47"/>
      <c r="AD176" s="82"/>
      <c r="AE176" s="43"/>
      <c r="AF176" s="53"/>
      <c r="AG176" s="82"/>
      <c r="AH176" s="43"/>
      <c r="AI176" s="47"/>
      <c r="AJ176" s="4"/>
      <c r="AM176" s="27"/>
      <c r="AN176" s="27"/>
      <c r="AQ176" s="4"/>
      <c r="AR176" s="19">
        <v>2.78</v>
      </c>
      <c r="AS176" s="5"/>
      <c r="AT176" s="6"/>
      <c r="AU176" s="4"/>
      <c r="AV176" s="4"/>
      <c r="AW176" s="4"/>
      <c r="AX176" s="4"/>
      <c r="AY176" s="4"/>
      <c r="AZ176" s="4"/>
    </row>
    <row r="177" spans="1:52" x14ac:dyDescent="0.25">
      <c r="A177" s="3" t="s">
        <v>2</v>
      </c>
      <c r="B177" s="20">
        <v>2.89</v>
      </c>
      <c r="C177" s="88">
        <f t="shared" si="23"/>
        <v>2.91181</v>
      </c>
      <c r="D177" s="86">
        <v>-112.84699999999999</v>
      </c>
      <c r="E177" s="24">
        <v>37.057000000000002</v>
      </c>
      <c r="F177" s="9">
        <v>1</v>
      </c>
      <c r="G177" s="9">
        <v>1989</v>
      </c>
      <c r="H177" s="9">
        <v>3</v>
      </c>
      <c r="I177" s="9">
        <v>15</v>
      </c>
      <c r="J177" s="9">
        <v>17</v>
      </c>
      <c r="K177" s="9">
        <v>31</v>
      </c>
      <c r="L177" s="12">
        <v>18.2</v>
      </c>
      <c r="M177" s="81">
        <f t="shared" si="24"/>
        <v>0.22500000000000001</v>
      </c>
      <c r="N177" s="21">
        <v>0.01</v>
      </c>
      <c r="O177" s="6" t="s">
        <v>174</v>
      </c>
      <c r="P177" s="94"/>
      <c r="Q177" s="72">
        <f>Y177</f>
        <v>2.91181</v>
      </c>
      <c r="R177" s="82">
        <f>X177</f>
        <v>0.22500000000000001</v>
      </c>
      <c r="S177" s="45"/>
      <c r="T177" s="6"/>
      <c r="V177" s="43"/>
      <c r="W177" s="49">
        <v>2.89</v>
      </c>
      <c r="X177" s="82">
        <v>0.22500000000000001</v>
      </c>
      <c r="Y177" s="43">
        <f t="shared" si="20"/>
        <v>2.91181</v>
      </c>
      <c r="Z177" s="53"/>
      <c r="AA177" s="82"/>
      <c r="AB177" s="43"/>
      <c r="AC177" s="47"/>
      <c r="AD177" s="82"/>
      <c r="AE177" s="43"/>
      <c r="AF177" s="53"/>
      <c r="AG177" s="82"/>
      <c r="AH177" s="43"/>
      <c r="AI177" s="47"/>
      <c r="AJ177" s="4"/>
      <c r="AM177" s="27"/>
      <c r="AN177" s="27"/>
      <c r="AQ177" s="4"/>
      <c r="AR177" s="19">
        <v>2.89</v>
      </c>
      <c r="AS177" s="5"/>
      <c r="AT177" s="6"/>
      <c r="AU177" s="4"/>
      <c r="AV177" s="4"/>
      <c r="AW177" s="4"/>
      <c r="AX177" s="4"/>
      <c r="AY177" s="4"/>
      <c r="AZ177" s="4"/>
    </row>
    <row r="178" spans="1:52" x14ac:dyDescent="0.25">
      <c r="A178" s="3" t="s">
        <v>2</v>
      </c>
      <c r="B178" s="20">
        <v>3</v>
      </c>
      <c r="C178" s="88">
        <f t="shared" si="23"/>
        <v>3.0139999999999998</v>
      </c>
      <c r="D178" s="86">
        <v>-110.82899999999999</v>
      </c>
      <c r="E178" s="24">
        <v>39.122</v>
      </c>
      <c r="F178" s="9">
        <v>16</v>
      </c>
      <c r="G178" s="9">
        <v>1989</v>
      </c>
      <c r="H178" s="9">
        <v>3</v>
      </c>
      <c r="I178" s="9">
        <v>16</v>
      </c>
      <c r="J178" s="9">
        <v>15</v>
      </c>
      <c r="K178" s="9">
        <v>16</v>
      </c>
      <c r="L178" s="12">
        <v>20</v>
      </c>
      <c r="M178" s="81">
        <f t="shared" si="24"/>
        <v>0.22500000000000001</v>
      </c>
      <c r="N178" s="21">
        <v>0.01</v>
      </c>
      <c r="O178" s="6" t="s">
        <v>174</v>
      </c>
      <c r="P178" s="94"/>
      <c r="Q178" s="72">
        <f>Y178</f>
        <v>3.0139999999999998</v>
      </c>
      <c r="R178" s="82">
        <f>X178</f>
        <v>0.22500000000000001</v>
      </c>
      <c r="S178" s="45"/>
      <c r="T178" s="6"/>
      <c r="V178" s="43"/>
      <c r="W178" s="49">
        <v>3</v>
      </c>
      <c r="X178" s="82">
        <v>0.22500000000000001</v>
      </c>
      <c r="Y178" s="43">
        <f t="shared" si="20"/>
        <v>3.0139999999999998</v>
      </c>
      <c r="Z178" s="53"/>
      <c r="AA178" s="82"/>
      <c r="AB178" s="43"/>
      <c r="AC178" s="47"/>
      <c r="AD178" s="82"/>
      <c r="AE178" s="43"/>
      <c r="AF178" s="53"/>
      <c r="AG178" s="82"/>
      <c r="AH178" s="43"/>
      <c r="AI178" s="47"/>
      <c r="AJ178" s="4"/>
      <c r="AM178" s="27"/>
      <c r="AN178" s="27"/>
      <c r="AQ178" s="4"/>
      <c r="AR178" s="19">
        <v>3</v>
      </c>
      <c r="AS178" s="5"/>
      <c r="AT178" s="6"/>
      <c r="AU178" s="4"/>
      <c r="AV178" s="4"/>
      <c r="AW178" s="4"/>
      <c r="AX178" s="4"/>
      <c r="AY178" s="4"/>
      <c r="AZ178" s="4"/>
    </row>
    <row r="179" spans="1:52" x14ac:dyDescent="0.25">
      <c r="A179" s="3" t="s">
        <v>2</v>
      </c>
      <c r="B179" s="20">
        <v>2.4500000000000002</v>
      </c>
      <c r="C179" s="88">
        <f t="shared" si="23"/>
        <v>2.50305</v>
      </c>
      <c r="D179" s="86">
        <v>-112.854</v>
      </c>
      <c r="E179" s="24">
        <v>36.997999999999998</v>
      </c>
      <c r="F179" s="9">
        <v>1</v>
      </c>
      <c r="G179" s="9">
        <v>1989</v>
      </c>
      <c r="H179" s="9">
        <v>3</v>
      </c>
      <c r="I179" s="9">
        <v>20</v>
      </c>
      <c r="J179" s="9">
        <v>9</v>
      </c>
      <c r="K179" s="9">
        <v>44</v>
      </c>
      <c r="L179" s="12">
        <v>3</v>
      </c>
      <c r="M179" s="81">
        <f t="shared" si="24"/>
        <v>0.22500000000000001</v>
      </c>
      <c r="N179" s="21">
        <v>0.01</v>
      </c>
      <c r="O179" s="6" t="s">
        <v>174</v>
      </c>
      <c r="P179" s="94"/>
      <c r="Q179" s="72">
        <f>Y179</f>
        <v>2.50305</v>
      </c>
      <c r="R179" s="82">
        <f>X179</f>
        <v>0.22500000000000001</v>
      </c>
      <c r="S179" s="45"/>
      <c r="T179" s="6"/>
      <c r="V179" s="43"/>
      <c r="W179" s="49">
        <v>2.4500000000000002</v>
      </c>
      <c r="X179" s="82">
        <v>0.22500000000000001</v>
      </c>
      <c r="Y179" s="43">
        <f t="shared" si="20"/>
        <v>2.50305</v>
      </c>
      <c r="Z179" s="53"/>
      <c r="AA179" s="82"/>
      <c r="AB179" s="43"/>
      <c r="AC179" s="47"/>
      <c r="AD179" s="82"/>
      <c r="AE179" s="43"/>
      <c r="AF179" s="53"/>
      <c r="AG179" s="82"/>
      <c r="AH179" s="43"/>
      <c r="AI179" s="47"/>
      <c r="AJ179" s="4"/>
      <c r="AM179" s="27"/>
      <c r="AN179" s="27"/>
      <c r="AQ179" s="4"/>
      <c r="AR179" s="19">
        <v>2.4500000000000002</v>
      </c>
      <c r="AS179" s="5"/>
      <c r="AT179" s="6"/>
      <c r="AU179" s="4"/>
      <c r="AV179" s="4"/>
      <c r="AW179" s="4"/>
      <c r="AX179" s="4"/>
      <c r="AY179" s="4"/>
      <c r="AZ179" s="4"/>
    </row>
    <row r="180" spans="1:52" x14ac:dyDescent="0.25">
      <c r="A180" s="3" t="s">
        <v>2</v>
      </c>
      <c r="B180" s="20">
        <v>2.61</v>
      </c>
      <c r="C180" s="88">
        <f t="shared" si="23"/>
        <v>2.848569577592893</v>
      </c>
      <c r="D180" s="86">
        <v>-110.88200000000001</v>
      </c>
      <c r="E180" s="24">
        <v>39.154000000000003</v>
      </c>
      <c r="F180" s="9">
        <v>1</v>
      </c>
      <c r="G180" s="9">
        <v>1989</v>
      </c>
      <c r="H180" s="9">
        <v>3</v>
      </c>
      <c r="I180" s="9">
        <v>21</v>
      </c>
      <c r="J180" s="9">
        <v>15</v>
      </c>
      <c r="K180" s="9">
        <v>2</v>
      </c>
      <c r="L180" s="12">
        <v>24.8</v>
      </c>
      <c r="M180" s="81">
        <f t="shared" si="24"/>
        <v>0.16151704475634704</v>
      </c>
      <c r="N180" s="21">
        <v>0.01</v>
      </c>
      <c r="O180" s="3" t="s">
        <v>175</v>
      </c>
      <c r="P180" s="94">
        <f>1/((1/X180^2)+(1/AA180^2))</f>
        <v>2.6087755746823815E-2</v>
      </c>
      <c r="Q180" s="72">
        <f>(P180/X180^2*Y180)+(P180/AA180^2*AB180)</f>
        <v>2.848569577592893</v>
      </c>
      <c r="R180" s="82">
        <f>SQRT(P180)</f>
        <v>0.16151704475634704</v>
      </c>
      <c r="S180" s="45"/>
      <c r="T180" s="6"/>
      <c r="V180" s="43"/>
      <c r="W180" s="49">
        <v>2.61</v>
      </c>
      <c r="X180" s="82">
        <v>0.22500000000000001</v>
      </c>
      <c r="Y180" s="43">
        <f t="shared" si="20"/>
        <v>2.6516899999999999</v>
      </c>
      <c r="Z180" s="55">
        <v>2.9</v>
      </c>
      <c r="AA180" s="82">
        <v>0.23200000000000001</v>
      </c>
      <c r="AB180" s="43">
        <f>0.791*(Z180-0.11)+0.851</f>
        <v>3.05789</v>
      </c>
      <c r="AC180" s="47"/>
      <c r="AD180" s="82"/>
      <c r="AE180" s="43"/>
      <c r="AF180" s="53"/>
      <c r="AG180" s="82"/>
      <c r="AH180" s="43"/>
      <c r="AI180" s="47" t="s">
        <v>49</v>
      </c>
      <c r="AJ180" s="4"/>
      <c r="AM180" s="27">
        <v>2.9</v>
      </c>
      <c r="AN180" s="27"/>
      <c r="AQ180" s="4"/>
      <c r="AR180" s="19">
        <v>2.61</v>
      </c>
      <c r="AS180" s="5"/>
      <c r="AT180" s="6"/>
      <c r="AU180" s="4"/>
      <c r="AV180" s="4"/>
      <c r="AW180" s="4"/>
      <c r="AX180" s="4"/>
      <c r="AY180" s="4"/>
      <c r="AZ180" s="4"/>
    </row>
    <row r="181" spans="1:52" x14ac:dyDescent="0.25">
      <c r="A181" s="3" t="s">
        <v>2</v>
      </c>
      <c r="B181" s="20">
        <v>2.5</v>
      </c>
      <c r="C181" s="88">
        <f t="shared" si="23"/>
        <v>2.5495000000000001</v>
      </c>
      <c r="D181" s="86">
        <v>-112.848</v>
      </c>
      <c r="E181" s="24">
        <v>41.622</v>
      </c>
      <c r="F181" s="9">
        <v>5</v>
      </c>
      <c r="G181" s="9">
        <v>1989</v>
      </c>
      <c r="H181" s="9">
        <v>3</v>
      </c>
      <c r="I181" s="9">
        <v>27</v>
      </c>
      <c r="J181" s="9">
        <v>11</v>
      </c>
      <c r="K181" s="9">
        <v>41</v>
      </c>
      <c r="L181" s="12">
        <v>53.9</v>
      </c>
      <c r="M181" s="81">
        <f t="shared" si="24"/>
        <v>0.22500000000000001</v>
      </c>
      <c r="N181" s="21">
        <v>0.01</v>
      </c>
      <c r="O181" s="6" t="s">
        <v>174</v>
      </c>
      <c r="P181" s="94"/>
      <c r="Q181" s="72">
        <f t="shared" ref="Q181:Q191" si="27">Y181</f>
        <v>2.5495000000000001</v>
      </c>
      <c r="R181" s="82">
        <f t="shared" ref="R181:R191" si="28">X181</f>
        <v>0.22500000000000001</v>
      </c>
      <c r="S181" s="45"/>
      <c r="T181" s="6"/>
      <c r="V181" s="43"/>
      <c r="W181" s="49">
        <v>2.5</v>
      </c>
      <c r="X181" s="82">
        <v>0.22500000000000001</v>
      </c>
      <c r="Y181" s="43">
        <f t="shared" si="20"/>
        <v>2.5495000000000001</v>
      </c>
      <c r="Z181" s="53"/>
      <c r="AA181" s="82"/>
      <c r="AB181" s="43"/>
      <c r="AC181" s="47"/>
      <c r="AD181" s="82"/>
      <c r="AE181" s="43"/>
      <c r="AF181" s="53"/>
      <c r="AG181" s="82"/>
      <c r="AH181" s="43"/>
      <c r="AI181" s="47"/>
      <c r="AJ181" s="4"/>
      <c r="AM181" s="27"/>
      <c r="AN181" s="27"/>
      <c r="AQ181" s="4"/>
      <c r="AR181" s="19">
        <v>2.5</v>
      </c>
      <c r="AS181" s="5"/>
      <c r="AT181" s="6"/>
      <c r="AU181" s="4"/>
      <c r="AV181" s="4"/>
      <c r="AW181" s="4"/>
      <c r="AX181" s="4"/>
      <c r="AY181" s="4"/>
      <c r="AZ181" s="4"/>
    </row>
    <row r="182" spans="1:52" x14ac:dyDescent="0.25">
      <c r="A182" s="3" t="s">
        <v>2</v>
      </c>
      <c r="B182" s="20">
        <v>2.5299999999999998</v>
      </c>
      <c r="C182" s="88">
        <f t="shared" si="23"/>
        <v>2.5773699999999997</v>
      </c>
      <c r="D182" s="86">
        <v>-111.82599999999999</v>
      </c>
      <c r="E182" s="24">
        <v>39.274999999999999</v>
      </c>
      <c r="F182" s="9">
        <v>7</v>
      </c>
      <c r="G182" s="9">
        <v>1989</v>
      </c>
      <c r="H182" s="9">
        <v>4</v>
      </c>
      <c r="I182" s="9">
        <v>2</v>
      </c>
      <c r="J182" s="9">
        <v>10</v>
      </c>
      <c r="K182" s="9">
        <v>38</v>
      </c>
      <c r="L182" s="12">
        <v>21.5</v>
      </c>
      <c r="M182" s="81">
        <f t="shared" si="24"/>
        <v>0.22500000000000001</v>
      </c>
      <c r="N182" s="21">
        <v>0.01</v>
      </c>
      <c r="O182" s="6" t="s">
        <v>174</v>
      </c>
      <c r="P182" s="94"/>
      <c r="Q182" s="72">
        <f t="shared" si="27"/>
        <v>2.5773699999999997</v>
      </c>
      <c r="R182" s="82">
        <f t="shared" si="28"/>
        <v>0.22500000000000001</v>
      </c>
      <c r="S182" s="45"/>
      <c r="T182" s="6"/>
      <c r="V182" s="43"/>
      <c r="W182" s="49">
        <v>2.5299999999999998</v>
      </c>
      <c r="X182" s="82">
        <v>0.22500000000000001</v>
      </c>
      <c r="Y182" s="43">
        <f t="shared" si="20"/>
        <v>2.5773699999999997</v>
      </c>
      <c r="Z182" s="53"/>
      <c r="AA182" s="82"/>
      <c r="AB182" s="43"/>
      <c r="AC182" s="47"/>
      <c r="AD182" s="82"/>
      <c r="AE182" s="43"/>
      <c r="AF182" s="53"/>
      <c r="AG182" s="82"/>
      <c r="AH182" s="43"/>
      <c r="AI182" s="47"/>
      <c r="AJ182" s="4"/>
      <c r="AM182" s="27"/>
      <c r="AN182" s="27"/>
      <c r="AQ182" s="4"/>
      <c r="AR182" s="19">
        <v>2.5299999999999998</v>
      </c>
      <c r="AS182" s="5"/>
      <c r="AT182" s="6"/>
      <c r="AU182" s="4"/>
      <c r="AV182" s="4"/>
      <c r="AW182" s="4"/>
      <c r="AX182" s="4"/>
      <c r="AY182" s="4"/>
      <c r="AZ182" s="4"/>
    </row>
    <row r="183" spans="1:52" x14ac:dyDescent="0.25">
      <c r="A183" s="3" t="s">
        <v>2</v>
      </c>
      <c r="B183" s="20">
        <v>2.67</v>
      </c>
      <c r="C183" s="88">
        <f t="shared" si="23"/>
        <v>2.70743</v>
      </c>
      <c r="D183" s="86">
        <v>-110.88</v>
      </c>
      <c r="E183" s="24">
        <v>39.133000000000003</v>
      </c>
      <c r="F183" s="9">
        <v>3</v>
      </c>
      <c r="G183" s="9">
        <v>1989</v>
      </c>
      <c r="H183" s="9">
        <v>4</v>
      </c>
      <c r="I183" s="9">
        <v>4</v>
      </c>
      <c r="J183" s="9">
        <v>3</v>
      </c>
      <c r="K183" s="9">
        <v>6</v>
      </c>
      <c r="L183" s="12">
        <v>55.1</v>
      </c>
      <c r="M183" s="81">
        <f t="shared" si="24"/>
        <v>0.22500000000000001</v>
      </c>
      <c r="N183" s="21">
        <v>0.01</v>
      </c>
      <c r="O183" s="6" t="s">
        <v>174</v>
      </c>
      <c r="P183" s="94"/>
      <c r="Q183" s="72">
        <f t="shared" si="27"/>
        <v>2.70743</v>
      </c>
      <c r="R183" s="82">
        <f t="shared" si="28"/>
        <v>0.22500000000000001</v>
      </c>
      <c r="S183" s="45"/>
      <c r="T183" s="6"/>
      <c r="V183" s="43"/>
      <c r="W183" s="49">
        <v>2.67</v>
      </c>
      <c r="X183" s="82">
        <v>0.22500000000000001</v>
      </c>
      <c r="Y183" s="43">
        <f t="shared" si="20"/>
        <v>2.70743</v>
      </c>
      <c r="Z183" s="53"/>
      <c r="AA183" s="82"/>
      <c r="AB183" s="43"/>
      <c r="AC183" s="47"/>
      <c r="AD183" s="82"/>
      <c r="AE183" s="43"/>
      <c r="AF183" s="53"/>
      <c r="AG183" s="82"/>
      <c r="AH183" s="43"/>
      <c r="AI183" s="47"/>
      <c r="AJ183" s="4"/>
      <c r="AM183" s="27"/>
      <c r="AN183" s="27"/>
      <c r="AQ183" s="4"/>
      <c r="AR183" s="19">
        <v>2.67</v>
      </c>
      <c r="AS183" s="5"/>
      <c r="AT183" s="6"/>
      <c r="AU183" s="4"/>
      <c r="AV183" s="4"/>
      <c r="AW183" s="4"/>
      <c r="AX183" s="4"/>
      <c r="AY183" s="4"/>
      <c r="AZ183" s="4"/>
    </row>
    <row r="184" spans="1:52" x14ac:dyDescent="0.25">
      <c r="A184" s="3" t="s">
        <v>2</v>
      </c>
      <c r="B184" s="20">
        <v>2.79</v>
      </c>
      <c r="C184" s="88">
        <f t="shared" si="23"/>
        <v>2.8189100000000002</v>
      </c>
      <c r="D184" s="86">
        <v>-110.94199999999999</v>
      </c>
      <c r="E184" s="24">
        <v>40.417000000000002</v>
      </c>
      <c r="F184" s="9">
        <v>5</v>
      </c>
      <c r="G184" s="9">
        <v>1989</v>
      </c>
      <c r="H184" s="9">
        <v>4</v>
      </c>
      <c r="I184" s="9">
        <v>8</v>
      </c>
      <c r="J184" s="9">
        <v>14</v>
      </c>
      <c r="K184" s="9">
        <v>11</v>
      </c>
      <c r="L184" s="12">
        <v>53.7</v>
      </c>
      <c r="M184" s="81">
        <f t="shared" si="24"/>
        <v>0.22500000000000001</v>
      </c>
      <c r="N184" s="21">
        <v>0.01</v>
      </c>
      <c r="O184" s="6" t="s">
        <v>174</v>
      </c>
      <c r="P184" s="94"/>
      <c r="Q184" s="72">
        <f t="shared" si="27"/>
        <v>2.8189100000000002</v>
      </c>
      <c r="R184" s="82">
        <f t="shared" si="28"/>
        <v>0.22500000000000001</v>
      </c>
      <c r="S184" s="45"/>
      <c r="T184" s="6"/>
      <c r="V184" s="43"/>
      <c r="W184" s="49">
        <v>2.79</v>
      </c>
      <c r="X184" s="82">
        <v>0.22500000000000001</v>
      </c>
      <c r="Y184" s="43">
        <f t="shared" si="20"/>
        <v>2.8189100000000002</v>
      </c>
      <c r="Z184" s="53"/>
      <c r="AA184" s="82"/>
      <c r="AB184" s="43"/>
      <c r="AC184" s="47"/>
      <c r="AD184" s="82"/>
      <c r="AE184" s="43"/>
      <c r="AF184" s="53"/>
      <c r="AG184" s="82"/>
      <c r="AH184" s="43"/>
      <c r="AI184" s="47"/>
      <c r="AJ184" s="4"/>
      <c r="AM184" s="27"/>
      <c r="AN184" s="27"/>
      <c r="AQ184" s="4"/>
      <c r="AR184" s="19">
        <v>2.79</v>
      </c>
      <c r="AS184" s="5"/>
      <c r="AT184" s="6"/>
      <c r="AU184" s="4"/>
      <c r="AV184" s="4"/>
      <c r="AW184" s="4"/>
      <c r="AX184" s="4"/>
      <c r="AY184" s="4"/>
      <c r="AZ184" s="4"/>
    </row>
    <row r="185" spans="1:52" x14ac:dyDescent="0.25">
      <c r="A185" s="3" t="s">
        <v>2</v>
      </c>
      <c r="B185" s="20">
        <v>3.13</v>
      </c>
      <c r="C185" s="88">
        <f t="shared" si="23"/>
        <v>3.1347700000000001</v>
      </c>
      <c r="D185" s="86">
        <v>-110.958</v>
      </c>
      <c r="E185" s="24">
        <v>40.405999999999999</v>
      </c>
      <c r="F185" s="9">
        <v>6</v>
      </c>
      <c r="G185" s="9">
        <v>1989</v>
      </c>
      <c r="H185" s="9">
        <v>4</v>
      </c>
      <c r="I185" s="9">
        <v>9</v>
      </c>
      <c r="J185" s="9">
        <v>11</v>
      </c>
      <c r="K185" s="9">
        <v>24</v>
      </c>
      <c r="L185" s="12">
        <v>19.600000000000001</v>
      </c>
      <c r="M185" s="81">
        <f t="shared" si="24"/>
        <v>0.22500000000000001</v>
      </c>
      <c r="N185" s="21">
        <v>0.01</v>
      </c>
      <c r="O185" s="6" t="s">
        <v>174</v>
      </c>
      <c r="P185" s="94"/>
      <c r="Q185" s="72">
        <f t="shared" si="27"/>
        <v>3.1347700000000001</v>
      </c>
      <c r="R185" s="82">
        <f t="shared" si="28"/>
        <v>0.22500000000000001</v>
      </c>
      <c r="S185" s="45"/>
      <c r="T185" s="6"/>
      <c r="V185" s="43"/>
      <c r="W185" s="49">
        <v>3.13</v>
      </c>
      <c r="X185" s="82">
        <v>0.22500000000000001</v>
      </c>
      <c r="Y185" s="43">
        <f t="shared" si="20"/>
        <v>3.1347700000000001</v>
      </c>
      <c r="Z185" s="53"/>
      <c r="AA185" s="82"/>
      <c r="AB185" s="43"/>
      <c r="AC185" s="47"/>
      <c r="AD185" s="82"/>
      <c r="AE185" s="43"/>
      <c r="AF185" s="53"/>
      <c r="AG185" s="82"/>
      <c r="AH185" s="43"/>
      <c r="AI185" s="47" t="s">
        <v>43</v>
      </c>
      <c r="AJ185" s="4"/>
      <c r="AM185" s="27"/>
      <c r="AN185" s="27"/>
      <c r="AQ185" s="4"/>
      <c r="AR185" s="19">
        <v>3.13</v>
      </c>
      <c r="AS185" s="5"/>
      <c r="AT185" s="6"/>
      <c r="AU185" s="4"/>
      <c r="AV185" s="4"/>
      <c r="AW185" s="4"/>
      <c r="AX185" s="4"/>
      <c r="AY185" s="4"/>
      <c r="AZ185" s="4"/>
    </row>
    <row r="186" spans="1:52" x14ac:dyDescent="0.25">
      <c r="A186" s="3" t="s">
        <v>2</v>
      </c>
      <c r="B186" s="20">
        <v>2.57</v>
      </c>
      <c r="C186" s="88">
        <f t="shared" si="23"/>
        <v>2.6145299999999998</v>
      </c>
      <c r="D186" s="86">
        <v>-111.527</v>
      </c>
      <c r="E186" s="24">
        <v>39.015000000000001</v>
      </c>
      <c r="F186" s="9">
        <v>1</v>
      </c>
      <c r="G186" s="9">
        <v>1989</v>
      </c>
      <c r="H186" s="9">
        <v>4</v>
      </c>
      <c r="I186" s="9">
        <v>9</v>
      </c>
      <c r="J186" s="9">
        <v>20</v>
      </c>
      <c r="K186" s="9">
        <v>25</v>
      </c>
      <c r="L186" s="12">
        <v>36.700000000000003</v>
      </c>
      <c r="M186" s="81">
        <f t="shared" si="24"/>
        <v>0.22500000000000001</v>
      </c>
      <c r="N186" s="21">
        <v>0.01</v>
      </c>
      <c r="O186" s="6" t="s">
        <v>174</v>
      </c>
      <c r="P186" s="94"/>
      <c r="Q186" s="72">
        <f t="shared" si="27"/>
        <v>2.6145299999999998</v>
      </c>
      <c r="R186" s="82">
        <f t="shared" si="28"/>
        <v>0.22500000000000001</v>
      </c>
      <c r="S186" s="45"/>
      <c r="T186" s="6"/>
      <c r="V186" s="43"/>
      <c r="W186" s="49">
        <v>2.57</v>
      </c>
      <c r="X186" s="82">
        <v>0.22500000000000001</v>
      </c>
      <c r="Y186" s="43">
        <f t="shared" si="20"/>
        <v>2.6145299999999998</v>
      </c>
      <c r="Z186" s="53"/>
      <c r="AA186" s="82"/>
      <c r="AB186" s="43"/>
      <c r="AC186" s="47"/>
      <c r="AD186" s="82"/>
      <c r="AE186" s="43"/>
      <c r="AF186" s="53"/>
      <c r="AG186" s="82"/>
      <c r="AH186" s="43"/>
      <c r="AI186" s="47"/>
      <c r="AJ186" s="4"/>
      <c r="AM186" s="27"/>
      <c r="AN186" s="27"/>
      <c r="AQ186" s="4"/>
      <c r="AR186" s="19">
        <v>2.57</v>
      </c>
      <c r="AS186" s="5"/>
      <c r="AT186" s="6"/>
      <c r="AU186" s="4"/>
      <c r="AV186" s="4"/>
      <c r="AW186" s="4"/>
      <c r="AX186" s="4"/>
      <c r="AY186" s="4"/>
      <c r="AZ186" s="4"/>
    </row>
    <row r="187" spans="1:52" x14ac:dyDescent="0.25">
      <c r="A187" s="3" t="s">
        <v>2</v>
      </c>
      <c r="B187" s="20">
        <v>2.65</v>
      </c>
      <c r="C187" s="88">
        <f t="shared" si="23"/>
        <v>2.68885</v>
      </c>
      <c r="D187" s="86">
        <v>-113.19199999999999</v>
      </c>
      <c r="E187" s="24">
        <v>41.177999999999997</v>
      </c>
      <c r="F187" s="9">
        <v>5</v>
      </c>
      <c r="G187" s="9">
        <v>1989</v>
      </c>
      <c r="H187" s="9">
        <v>4</v>
      </c>
      <c r="I187" s="9">
        <v>21</v>
      </c>
      <c r="J187" s="9">
        <v>9</v>
      </c>
      <c r="K187" s="9">
        <v>36</v>
      </c>
      <c r="L187" s="12">
        <v>27.4</v>
      </c>
      <c r="M187" s="81">
        <f t="shared" si="24"/>
        <v>0.22500000000000001</v>
      </c>
      <c r="N187" s="21">
        <v>0.01</v>
      </c>
      <c r="O187" s="6" t="s">
        <v>174</v>
      </c>
      <c r="P187" s="94"/>
      <c r="Q187" s="72">
        <f t="shared" si="27"/>
        <v>2.68885</v>
      </c>
      <c r="R187" s="82">
        <f t="shared" si="28"/>
        <v>0.22500000000000001</v>
      </c>
      <c r="S187" s="45"/>
      <c r="T187" s="6"/>
      <c r="V187" s="43"/>
      <c r="W187" s="49">
        <v>2.65</v>
      </c>
      <c r="X187" s="82">
        <v>0.22500000000000001</v>
      </c>
      <c r="Y187" s="43">
        <f t="shared" ref="Y187:Y250" si="29">0.929*W187+0.227</f>
        <v>2.68885</v>
      </c>
      <c r="Z187" s="53"/>
      <c r="AA187" s="82"/>
      <c r="AB187" s="43"/>
      <c r="AC187" s="47"/>
      <c r="AD187" s="82"/>
      <c r="AE187" s="43"/>
      <c r="AF187" s="53"/>
      <c r="AG187" s="82"/>
      <c r="AH187" s="43"/>
      <c r="AI187" s="47"/>
      <c r="AJ187" s="4"/>
      <c r="AM187" s="27"/>
      <c r="AN187" s="27"/>
      <c r="AQ187" s="4"/>
      <c r="AR187" s="19">
        <v>2.65</v>
      </c>
      <c r="AS187" s="5"/>
      <c r="AT187" s="6"/>
      <c r="AU187" s="4"/>
      <c r="AV187" s="4"/>
      <c r="AW187" s="4"/>
      <c r="AX187" s="4"/>
      <c r="AY187" s="4"/>
      <c r="AZ187" s="4"/>
    </row>
    <row r="188" spans="1:52" x14ac:dyDescent="0.25">
      <c r="A188" s="3" t="s">
        <v>2</v>
      </c>
      <c r="B188" s="20">
        <v>2.77</v>
      </c>
      <c r="C188" s="88">
        <f t="shared" si="23"/>
        <v>2.8003300000000002</v>
      </c>
      <c r="D188" s="86">
        <v>-113.194</v>
      </c>
      <c r="E188" s="24">
        <v>38.134</v>
      </c>
      <c r="F188" s="9">
        <v>1</v>
      </c>
      <c r="G188" s="9">
        <v>1989</v>
      </c>
      <c r="H188" s="9">
        <v>4</v>
      </c>
      <c r="I188" s="9">
        <v>28</v>
      </c>
      <c r="J188" s="9">
        <v>2</v>
      </c>
      <c r="K188" s="9">
        <v>57</v>
      </c>
      <c r="L188" s="12">
        <v>45.3</v>
      </c>
      <c r="M188" s="81">
        <f t="shared" si="24"/>
        <v>0.22500000000000001</v>
      </c>
      <c r="N188" s="21">
        <v>0.01</v>
      </c>
      <c r="O188" s="6" t="s">
        <v>174</v>
      </c>
      <c r="P188" s="94"/>
      <c r="Q188" s="72">
        <f t="shared" si="27"/>
        <v>2.8003300000000002</v>
      </c>
      <c r="R188" s="82">
        <f t="shared" si="28"/>
        <v>0.22500000000000001</v>
      </c>
      <c r="S188" s="45"/>
      <c r="T188" s="6"/>
      <c r="V188" s="43"/>
      <c r="W188" s="49">
        <v>2.77</v>
      </c>
      <c r="X188" s="82">
        <v>0.22500000000000001</v>
      </c>
      <c r="Y188" s="43">
        <f t="shared" si="29"/>
        <v>2.8003300000000002</v>
      </c>
      <c r="Z188" s="53"/>
      <c r="AA188" s="82"/>
      <c r="AB188" s="43"/>
      <c r="AC188" s="47"/>
      <c r="AD188" s="82"/>
      <c r="AE188" s="43"/>
      <c r="AF188" s="53"/>
      <c r="AG188" s="82"/>
      <c r="AH188" s="43"/>
      <c r="AI188" s="47"/>
      <c r="AJ188" s="4"/>
      <c r="AM188" s="27"/>
      <c r="AN188" s="27"/>
      <c r="AQ188" s="4"/>
      <c r="AR188" s="19">
        <v>2.77</v>
      </c>
      <c r="AS188" s="5"/>
      <c r="AT188" s="6"/>
      <c r="AU188" s="4"/>
      <c r="AV188" s="4"/>
      <c r="AW188" s="4"/>
      <c r="AX188" s="4"/>
      <c r="AY188" s="4"/>
      <c r="AZ188" s="4"/>
    </row>
    <row r="189" spans="1:52" x14ac:dyDescent="0.25">
      <c r="A189" s="3" t="s">
        <v>2</v>
      </c>
      <c r="B189" s="20">
        <v>2.48</v>
      </c>
      <c r="C189" s="88">
        <f t="shared" si="23"/>
        <v>2.5309200000000001</v>
      </c>
      <c r="D189" s="86">
        <v>-113.803</v>
      </c>
      <c r="E189" s="24">
        <v>37.133000000000003</v>
      </c>
      <c r="F189" s="9">
        <v>1</v>
      </c>
      <c r="G189" s="9">
        <v>1989</v>
      </c>
      <c r="H189" s="9">
        <v>4</v>
      </c>
      <c r="I189" s="9">
        <v>29</v>
      </c>
      <c r="J189" s="9">
        <v>5</v>
      </c>
      <c r="K189" s="9">
        <v>58</v>
      </c>
      <c r="L189" s="12">
        <v>50.5</v>
      </c>
      <c r="M189" s="81">
        <f t="shared" si="24"/>
        <v>0.22500000000000001</v>
      </c>
      <c r="N189" s="21">
        <v>0.01</v>
      </c>
      <c r="O189" s="6" t="s">
        <v>174</v>
      </c>
      <c r="P189" s="94"/>
      <c r="Q189" s="72">
        <f t="shared" si="27"/>
        <v>2.5309200000000001</v>
      </c>
      <c r="R189" s="82">
        <f t="shared" si="28"/>
        <v>0.22500000000000001</v>
      </c>
      <c r="S189" s="45"/>
      <c r="T189" s="6"/>
      <c r="V189" s="43"/>
      <c r="W189" s="49">
        <v>2.48</v>
      </c>
      <c r="X189" s="82">
        <v>0.22500000000000001</v>
      </c>
      <c r="Y189" s="43">
        <f t="shared" si="29"/>
        <v>2.5309200000000001</v>
      </c>
      <c r="Z189" s="53"/>
      <c r="AA189" s="82"/>
      <c r="AB189" s="43"/>
      <c r="AC189" s="47"/>
      <c r="AD189" s="82"/>
      <c r="AE189" s="43"/>
      <c r="AF189" s="53"/>
      <c r="AG189" s="82"/>
      <c r="AH189" s="43"/>
      <c r="AI189" s="47"/>
      <c r="AJ189" s="4"/>
      <c r="AM189" s="27"/>
      <c r="AN189" s="27"/>
      <c r="AQ189" s="4"/>
      <c r="AR189" s="19">
        <v>2.48</v>
      </c>
      <c r="AS189" s="5"/>
      <c r="AT189" s="6"/>
      <c r="AU189" s="4"/>
      <c r="AV189" s="4"/>
      <c r="AW189" s="4"/>
      <c r="AX189" s="4"/>
      <c r="AY189" s="4"/>
      <c r="AZ189" s="4"/>
    </row>
    <row r="190" spans="1:52" x14ac:dyDescent="0.25">
      <c r="A190" s="3" t="s">
        <v>2</v>
      </c>
      <c r="B190" s="20">
        <v>2.8</v>
      </c>
      <c r="C190" s="88">
        <f t="shared" si="23"/>
        <v>2.8281999999999998</v>
      </c>
      <c r="D190" s="86">
        <v>-113.852</v>
      </c>
      <c r="E190" s="24">
        <v>37.195999999999998</v>
      </c>
      <c r="F190" s="9">
        <v>2</v>
      </c>
      <c r="G190" s="9">
        <v>1989</v>
      </c>
      <c r="H190" s="9">
        <v>4</v>
      </c>
      <c r="I190" s="9">
        <v>29</v>
      </c>
      <c r="J190" s="9">
        <v>18</v>
      </c>
      <c r="K190" s="9">
        <v>51</v>
      </c>
      <c r="L190" s="12">
        <v>32.9</v>
      </c>
      <c r="M190" s="81">
        <f t="shared" si="24"/>
        <v>0.22500000000000001</v>
      </c>
      <c r="N190" s="21">
        <v>0.01</v>
      </c>
      <c r="O190" s="6" t="s">
        <v>174</v>
      </c>
      <c r="P190" s="94"/>
      <c r="Q190" s="72">
        <f t="shared" si="27"/>
        <v>2.8281999999999998</v>
      </c>
      <c r="R190" s="82">
        <f t="shared" si="28"/>
        <v>0.22500000000000001</v>
      </c>
      <c r="S190" s="45"/>
      <c r="T190" s="6"/>
      <c r="V190" s="43"/>
      <c r="W190" s="49">
        <v>2.8</v>
      </c>
      <c r="X190" s="82">
        <v>0.22500000000000001</v>
      </c>
      <c r="Y190" s="43">
        <f t="shared" si="29"/>
        <v>2.8281999999999998</v>
      </c>
      <c r="Z190" s="53"/>
      <c r="AA190" s="82"/>
      <c r="AB190" s="43"/>
      <c r="AC190" s="47"/>
      <c r="AD190" s="82"/>
      <c r="AE190" s="43"/>
      <c r="AF190" s="53"/>
      <c r="AG190" s="82"/>
      <c r="AH190" s="43"/>
      <c r="AI190" s="47"/>
      <c r="AJ190" s="4"/>
      <c r="AM190" s="27"/>
      <c r="AN190" s="27"/>
      <c r="AQ190" s="4"/>
      <c r="AR190" s="19">
        <v>2.8</v>
      </c>
      <c r="AS190" s="5"/>
      <c r="AT190" s="6"/>
      <c r="AU190" s="4"/>
      <c r="AV190" s="4"/>
      <c r="AW190" s="4"/>
      <c r="AX190" s="4"/>
      <c r="AY190" s="4"/>
      <c r="AZ190" s="4"/>
    </row>
    <row r="191" spans="1:52" x14ac:dyDescent="0.25">
      <c r="A191" s="3" t="s">
        <v>2</v>
      </c>
      <c r="B191" s="20">
        <v>3.01</v>
      </c>
      <c r="C191" s="88">
        <f t="shared" si="23"/>
        <v>3.0232899999999998</v>
      </c>
      <c r="D191" s="86">
        <v>-113.834</v>
      </c>
      <c r="E191" s="24">
        <v>37.204999999999998</v>
      </c>
      <c r="F191" s="9">
        <v>6</v>
      </c>
      <c r="G191" s="9">
        <v>1989</v>
      </c>
      <c r="H191" s="9">
        <v>4</v>
      </c>
      <c r="I191" s="9">
        <v>30</v>
      </c>
      <c r="J191" s="9">
        <v>9</v>
      </c>
      <c r="K191" s="9">
        <v>20</v>
      </c>
      <c r="L191" s="12">
        <v>59.8</v>
      </c>
      <c r="M191" s="81">
        <f t="shared" si="24"/>
        <v>0.22500000000000001</v>
      </c>
      <c r="N191" s="21">
        <v>0.01</v>
      </c>
      <c r="O191" s="6" t="s">
        <v>174</v>
      </c>
      <c r="P191" s="94"/>
      <c r="Q191" s="72">
        <f t="shared" si="27"/>
        <v>3.0232899999999998</v>
      </c>
      <c r="R191" s="82">
        <f t="shared" si="28"/>
        <v>0.22500000000000001</v>
      </c>
      <c r="S191" s="45"/>
      <c r="T191" s="6"/>
      <c r="V191" s="43"/>
      <c r="W191" s="49">
        <v>3.01</v>
      </c>
      <c r="X191" s="82">
        <v>0.22500000000000001</v>
      </c>
      <c r="Y191" s="43">
        <f t="shared" si="29"/>
        <v>3.0232899999999998</v>
      </c>
      <c r="Z191" s="53"/>
      <c r="AA191" s="82"/>
      <c r="AB191" s="43"/>
      <c r="AC191" s="47"/>
      <c r="AD191" s="82"/>
      <c r="AE191" s="43"/>
      <c r="AF191" s="53"/>
      <c r="AG191" s="82"/>
      <c r="AH191" s="43"/>
      <c r="AI191" s="47"/>
      <c r="AJ191" s="4"/>
      <c r="AM191" s="27"/>
      <c r="AN191" s="27"/>
      <c r="AQ191" s="4"/>
      <c r="AR191" s="19">
        <v>3.01</v>
      </c>
      <c r="AS191" s="5"/>
      <c r="AT191" s="6"/>
      <c r="AU191" s="4"/>
      <c r="AV191" s="4"/>
      <c r="AW191" s="4"/>
      <c r="AX191" s="4"/>
      <c r="AY191" s="4"/>
      <c r="AZ191" s="4"/>
    </row>
    <row r="192" spans="1:52" x14ac:dyDescent="0.25">
      <c r="A192" s="3" t="s">
        <v>2</v>
      </c>
      <c r="B192" s="20">
        <v>3.97</v>
      </c>
      <c r="C192" s="88">
        <f t="shared" si="23"/>
        <v>3.729669631782019</v>
      </c>
      <c r="D192" s="86">
        <v>-113.82</v>
      </c>
      <c r="E192" s="24">
        <v>37.156999999999996</v>
      </c>
      <c r="F192" s="9">
        <v>1</v>
      </c>
      <c r="G192" s="9">
        <v>1989</v>
      </c>
      <c r="H192" s="9">
        <v>5</v>
      </c>
      <c r="I192" s="9">
        <v>1</v>
      </c>
      <c r="J192" s="9">
        <v>18</v>
      </c>
      <c r="K192" s="9">
        <v>35</v>
      </c>
      <c r="L192" s="12">
        <v>5.8</v>
      </c>
      <c r="M192" s="81">
        <f t="shared" si="24"/>
        <v>0.16151704475634704</v>
      </c>
      <c r="N192" s="21">
        <v>0.01</v>
      </c>
      <c r="O192" s="3" t="s">
        <v>175</v>
      </c>
      <c r="P192" s="94">
        <f>1/((1/X192^2)+(1/AA192^2))</f>
        <v>2.6087755746823815E-2</v>
      </c>
      <c r="Q192" s="72">
        <f>(P192/X192^2*Y192)+(P192/AA192^2*AB192)</f>
        <v>3.729669631782019</v>
      </c>
      <c r="R192" s="82">
        <f>SQRT(P192)</f>
        <v>0.16151704475634704</v>
      </c>
      <c r="S192" s="45"/>
      <c r="T192" s="6"/>
      <c r="V192" s="43"/>
      <c r="W192" s="49">
        <v>3.97</v>
      </c>
      <c r="X192" s="82">
        <v>0.22500000000000001</v>
      </c>
      <c r="Y192" s="43">
        <f t="shared" si="29"/>
        <v>3.9151300000000004</v>
      </c>
      <c r="Z192" s="55">
        <v>3.5</v>
      </c>
      <c r="AA192" s="82">
        <v>0.23200000000000001</v>
      </c>
      <c r="AB192" s="43">
        <f>0.791*(Z192-0.11)+0.851</f>
        <v>3.5324900000000001</v>
      </c>
      <c r="AC192" s="47"/>
      <c r="AD192" s="82"/>
      <c r="AE192" s="43"/>
      <c r="AF192" s="53"/>
      <c r="AG192" s="82"/>
      <c r="AH192" s="43"/>
      <c r="AI192" s="47" t="s">
        <v>94</v>
      </c>
      <c r="AJ192" s="4"/>
      <c r="AL192" s="4" t="s">
        <v>54</v>
      </c>
      <c r="AM192" s="27">
        <v>3.5</v>
      </c>
      <c r="AN192" s="27"/>
      <c r="AQ192" s="4"/>
      <c r="AR192" s="19">
        <v>3.97</v>
      </c>
      <c r="AS192" s="5"/>
      <c r="AT192" s="6"/>
      <c r="AU192" s="4"/>
      <c r="AV192" s="4"/>
      <c r="AW192" s="4"/>
      <c r="AX192" s="4"/>
      <c r="AY192" s="4"/>
      <c r="AZ192" s="4"/>
    </row>
    <row r="193" spans="1:52" x14ac:dyDescent="0.25">
      <c r="A193" s="3" t="s">
        <v>2</v>
      </c>
      <c r="B193" s="20">
        <v>2.94</v>
      </c>
      <c r="C193" s="88">
        <f t="shared" si="23"/>
        <v>2.9582600000000001</v>
      </c>
      <c r="D193" s="86">
        <v>-108.923</v>
      </c>
      <c r="E193" s="24">
        <v>38.476999999999997</v>
      </c>
      <c r="F193" s="9">
        <v>8</v>
      </c>
      <c r="G193" s="9">
        <v>1989</v>
      </c>
      <c r="H193" s="9">
        <v>5</v>
      </c>
      <c r="I193" s="9">
        <v>13</v>
      </c>
      <c r="J193" s="9">
        <v>21</v>
      </c>
      <c r="K193" s="9">
        <v>1</v>
      </c>
      <c r="L193" s="12">
        <v>48.8</v>
      </c>
      <c r="M193" s="81">
        <f t="shared" si="24"/>
        <v>0.22500000000000001</v>
      </c>
      <c r="N193" s="21">
        <v>0.01</v>
      </c>
      <c r="O193" s="6" t="s">
        <v>174</v>
      </c>
      <c r="P193" s="94"/>
      <c r="Q193" s="72">
        <f>Y193</f>
        <v>2.9582600000000001</v>
      </c>
      <c r="R193" s="82">
        <f>X193</f>
        <v>0.22500000000000001</v>
      </c>
      <c r="S193" s="45"/>
      <c r="T193" s="6"/>
      <c r="V193" s="43"/>
      <c r="W193" s="49">
        <v>2.94</v>
      </c>
      <c r="X193" s="82">
        <v>0.22500000000000001</v>
      </c>
      <c r="Y193" s="43">
        <f t="shared" si="29"/>
        <v>2.9582600000000001</v>
      </c>
      <c r="Z193" s="53"/>
      <c r="AA193" s="82"/>
      <c r="AB193" s="43"/>
      <c r="AC193" s="47"/>
      <c r="AD193" s="82"/>
      <c r="AE193" s="43"/>
      <c r="AF193" s="53"/>
      <c r="AG193" s="82"/>
      <c r="AH193" s="43"/>
      <c r="AI193" s="47" t="s">
        <v>88</v>
      </c>
      <c r="AJ193" s="4"/>
      <c r="AM193" s="27"/>
      <c r="AN193" s="27"/>
      <c r="AQ193" s="4"/>
      <c r="AR193" s="19">
        <v>2.94</v>
      </c>
      <c r="AS193" s="5"/>
      <c r="AT193" s="6"/>
      <c r="AU193" s="4"/>
      <c r="AV193" s="4"/>
      <c r="AW193" s="4"/>
      <c r="AX193" s="4"/>
      <c r="AY193" s="4"/>
      <c r="AZ193" s="4"/>
    </row>
    <row r="194" spans="1:52" x14ac:dyDescent="0.25">
      <c r="A194" s="3" t="s">
        <v>2</v>
      </c>
      <c r="B194" s="20">
        <v>2.4700000000000002</v>
      </c>
      <c r="C194" s="88">
        <f t="shared" ref="C194:C257" si="30">Q194</f>
        <v>2.52163</v>
      </c>
      <c r="D194" s="86">
        <v>-111.023</v>
      </c>
      <c r="E194" s="24">
        <v>42.246000000000002</v>
      </c>
      <c r="F194" s="9">
        <v>1</v>
      </c>
      <c r="G194" s="9">
        <v>1989</v>
      </c>
      <c r="H194" s="9">
        <v>5</v>
      </c>
      <c r="I194" s="9">
        <v>14</v>
      </c>
      <c r="J194" s="9">
        <v>12</v>
      </c>
      <c r="K194" s="9">
        <v>58</v>
      </c>
      <c r="L194" s="12">
        <v>22.9</v>
      </c>
      <c r="M194" s="81">
        <f t="shared" ref="M194:M257" si="31">R194</f>
        <v>0.22500000000000001</v>
      </c>
      <c r="N194" s="21">
        <v>0.01</v>
      </c>
      <c r="O194" s="6" t="s">
        <v>174</v>
      </c>
      <c r="P194" s="94"/>
      <c r="Q194" s="72">
        <f>Y194</f>
        <v>2.52163</v>
      </c>
      <c r="R194" s="82">
        <f>X194</f>
        <v>0.22500000000000001</v>
      </c>
      <c r="S194" s="45"/>
      <c r="T194" s="6"/>
      <c r="V194" s="43"/>
      <c r="W194" s="49">
        <v>2.4700000000000002</v>
      </c>
      <c r="X194" s="82">
        <v>0.22500000000000001</v>
      </c>
      <c r="Y194" s="43">
        <f t="shared" si="29"/>
        <v>2.52163</v>
      </c>
      <c r="Z194" s="53"/>
      <c r="AA194" s="82"/>
      <c r="AB194" s="43"/>
      <c r="AC194" s="47"/>
      <c r="AD194" s="82"/>
      <c r="AE194" s="43"/>
      <c r="AF194" s="53"/>
      <c r="AG194" s="82"/>
      <c r="AH194" s="43"/>
      <c r="AI194" s="47"/>
      <c r="AJ194" s="4"/>
      <c r="AM194" s="27"/>
      <c r="AN194" s="27"/>
      <c r="AQ194" s="4"/>
      <c r="AR194" s="19">
        <v>2.4700000000000002</v>
      </c>
      <c r="AS194" s="5"/>
      <c r="AT194" s="6"/>
      <c r="AU194" s="4"/>
      <c r="AV194" s="4"/>
      <c r="AW194" s="4"/>
      <c r="AX194" s="4"/>
      <c r="AY194" s="4"/>
      <c r="AZ194" s="4"/>
    </row>
    <row r="195" spans="1:52" x14ac:dyDescent="0.25">
      <c r="A195" s="3" t="s">
        <v>2</v>
      </c>
      <c r="B195" s="20">
        <v>2.73</v>
      </c>
      <c r="C195" s="88">
        <f t="shared" si="30"/>
        <v>2.7631700000000001</v>
      </c>
      <c r="D195" s="86">
        <v>-111.977</v>
      </c>
      <c r="E195" s="24">
        <v>39.292000000000002</v>
      </c>
      <c r="F195" s="9">
        <v>0</v>
      </c>
      <c r="G195" s="9">
        <v>1989</v>
      </c>
      <c r="H195" s="9">
        <v>6</v>
      </c>
      <c r="I195" s="9">
        <v>10</v>
      </c>
      <c r="J195" s="9">
        <v>22</v>
      </c>
      <c r="K195" s="9">
        <v>59</v>
      </c>
      <c r="L195" s="12">
        <v>49.5</v>
      </c>
      <c r="M195" s="81">
        <f t="shared" si="31"/>
        <v>0.22500000000000001</v>
      </c>
      <c r="N195" s="21">
        <v>0.01</v>
      </c>
      <c r="O195" s="6" t="s">
        <v>174</v>
      </c>
      <c r="P195" s="94"/>
      <c r="Q195" s="72">
        <f>Y195</f>
        <v>2.7631700000000001</v>
      </c>
      <c r="R195" s="82">
        <f>X195</f>
        <v>0.22500000000000001</v>
      </c>
      <c r="S195" s="45"/>
      <c r="T195" s="6"/>
      <c r="V195" s="43"/>
      <c r="W195" s="49">
        <v>2.73</v>
      </c>
      <c r="X195" s="82">
        <v>0.22500000000000001</v>
      </c>
      <c r="Y195" s="43">
        <f t="shared" si="29"/>
        <v>2.7631700000000001</v>
      </c>
      <c r="Z195" s="53"/>
      <c r="AA195" s="82"/>
      <c r="AB195" s="43"/>
      <c r="AC195" s="47"/>
      <c r="AD195" s="82"/>
      <c r="AE195" s="43"/>
      <c r="AF195" s="53"/>
      <c r="AG195" s="82"/>
      <c r="AH195" s="43"/>
      <c r="AI195" s="47"/>
      <c r="AJ195" s="4"/>
      <c r="AM195" s="27"/>
      <c r="AN195" s="27"/>
      <c r="AQ195" s="4"/>
      <c r="AR195" s="19">
        <v>2.73</v>
      </c>
      <c r="AS195" s="5"/>
      <c r="AT195" s="6"/>
      <c r="AU195" s="4"/>
      <c r="AV195" s="4"/>
      <c r="AW195" s="4"/>
      <c r="AX195" s="4"/>
      <c r="AY195" s="4"/>
      <c r="AZ195" s="4"/>
    </row>
    <row r="196" spans="1:52" x14ac:dyDescent="0.25">
      <c r="A196" s="3" t="s">
        <v>2</v>
      </c>
      <c r="B196" s="20">
        <v>3.98</v>
      </c>
      <c r="C196" s="88">
        <f t="shared" si="30"/>
        <v>3.917219648060569</v>
      </c>
      <c r="D196" s="86">
        <v>-112.38</v>
      </c>
      <c r="E196" s="24">
        <v>41.698999999999998</v>
      </c>
      <c r="F196" s="9">
        <v>4</v>
      </c>
      <c r="G196" s="9">
        <v>1989</v>
      </c>
      <c r="H196" s="9">
        <v>6</v>
      </c>
      <c r="I196" s="9">
        <v>21</v>
      </c>
      <c r="J196" s="9">
        <v>21</v>
      </c>
      <c r="K196" s="9">
        <v>54</v>
      </c>
      <c r="L196" s="12">
        <v>18.7</v>
      </c>
      <c r="M196" s="81">
        <f t="shared" si="31"/>
        <v>0.15312959783241839</v>
      </c>
      <c r="N196" s="21">
        <v>0.01</v>
      </c>
      <c r="O196" s="3" t="s">
        <v>175</v>
      </c>
      <c r="P196" s="94">
        <f>1/((1/U196^2)+(1/X196^2))</f>
        <v>2.3448673732318199E-2</v>
      </c>
      <c r="Q196" s="72">
        <f>(P196/U196^2*V196)+(P196/X196^2*Y196)</f>
        <v>3.917219648060569</v>
      </c>
      <c r="R196" s="82">
        <f>SQRT(P196)</f>
        <v>0.15312959783241839</v>
      </c>
      <c r="S196" s="49">
        <v>3.98</v>
      </c>
      <c r="T196" s="6" t="s">
        <v>3</v>
      </c>
      <c r="U196" s="82">
        <v>0.20899999999999999</v>
      </c>
      <c r="V196" s="43">
        <f>0.791*S196+0.851</f>
        <v>3.99918</v>
      </c>
      <c r="W196" s="49">
        <v>3.87</v>
      </c>
      <c r="X196" s="82">
        <v>0.22500000000000001</v>
      </c>
      <c r="Y196" s="43">
        <f t="shared" si="29"/>
        <v>3.8222300000000002</v>
      </c>
      <c r="Z196" s="53"/>
      <c r="AA196" s="82"/>
      <c r="AB196" s="43"/>
      <c r="AC196" s="47"/>
      <c r="AD196" s="82"/>
      <c r="AE196" s="43"/>
      <c r="AF196" s="53"/>
      <c r="AG196" s="82"/>
      <c r="AH196" s="43"/>
      <c r="AI196" s="47" t="s">
        <v>60</v>
      </c>
      <c r="AJ196" s="4"/>
      <c r="AM196" s="27"/>
      <c r="AN196" s="27"/>
      <c r="AQ196" s="4"/>
      <c r="AR196" s="19">
        <v>3.87</v>
      </c>
      <c r="AS196" s="19">
        <v>3.98</v>
      </c>
      <c r="AT196" s="6" t="s">
        <v>3</v>
      </c>
      <c r="AU196" s="4"/>
      <c r="AV196" s="4"/>
      <c r="AW196" s="4"/>
      <c r="AX196" s="4"/>
      <c r="AY196" s="4"/>
      <c r="AZ196" s="4"/>
    </row>
    <row r="197" spans="1:52" x14ac:dyDescent="0.25">
      <c r="A197" s="3" t="s">
        <v>2</v>
      </c>
      <c r="B197" s="20">
        <v>2.54</v>
      </c>
      <c r="C197" s="88">
        <f t="shared" si="30"/>
        <v>2.5866600000000002</v>
      </c>
      <c r="D197" s="86">
        <v>-112.372</v>
      </c>
      <c r="E197" s="24">
        <v>41.706000000000003</v>
      </c>
      <c r="F197" s="9">
        <v>6</v>
      </c>
      <c r="G197" s="9">
        <v>1989</v>
      </c>
      <c r="H197" s="9">
        <v>6</v>
      </c>
      <c r="I197" s="9">
        <v>22</v>
      </c>
      <c r="J197" s="9">
        <v>2</v>
      </c>
      <c r="K197" s="9">
        <v>22</v>
      </c>
      <c r="L197" s="12">
        <v>29</v>
      </c>
      <c r="M197" s="81">
        <f t="shared" si="31"/>
        <v>0.22500000000000001</v>
      </c>
      <c r="N197" s="21">
        <v>0.01</v>
      </c>
      <c r="O197" s="6" t="s">
        <v>174</v>
      </c>
      <c r="P197" s="94"/>
      <c r="Q197" s="72">
        <f>Y197</f>
        <v>2.5866600000000002</v>
      </c>
      <c r="R197" s="82">
        <f>X197</f>
        <v>0.22500000000000001</v>
      </c>
      <c r="S197" s="45"/>
      <c r="T197" s="6"/>
      <c r="V197" s="43"/>
      <c r="W197" s="49">
        <v>2.54</v>
      </c>
      <c r="X197" s="82">
        <v>0.22500000000000001</v>
      </c>
      <c r="Y197" s="43">
        <f t="shared" si="29"/>
        <v>2.5866600000000002</v>
      </c>
      <c r="Z197" s="53"/>
      <c r="AA197" s="82"/>
      <c r="AB197" s="43"/>
      <c r="AC197" s="47"/>
      <c r="AD197" s="82"/>
      <c r="AE197" s="43"/>
      <c r="AF197" s="53"/>
      <c r="AG197" s="82"/>
      <c r="AH197" s="43"/>
      <c r="AI197" s="47"/>
      <c r="AJ197" s="4"/>
      <c r="AM197" s="27"/>
      <c r="AN197" s="27"/>
      <c r="AQ197" s="4"/>
      <c r="AR197" s="19">
        <v>2.54</v>
      </c>
      <c r="AS197" s="5"/>
      <c r="AT197" s="6"/>
      <c r="AU197" s="4"/>
      <c r="AV197" s="4"/>
      <c r="AW197" s="4"/>
      <c r="AX197" s="4"/>
      <c r="AY197" s="4"/>
      <c r="AZ197" s="4"/>
    </row>
    <row r="198" spans="1:52" x14ac:dyDescent="0.25">
      <c r="A198" s="3" t="s">
        <v>2</v>
      </c>
      <c r="B198" s="20">
        <v>2.74</v>
      </c>
      <c r="C198" s="88">
        <f t="shared" si="30"/>
        <v>2.7724600000000001</v>
      </c>
      <c r="D198" s="86">
        <v>-112.733</v>
      </c>
      <c r="E198" s="24">
        <v>41.792999999999999</v>
      </c>
      <c r="F198" s="9">
        <v>5</v>
      </c>
      <c r="G198" s="9">
        <v>1989</v>
      </c>
      <c r="H198" s="9">
        <v>6</v>
      </c>
      <c r="I198" s="9">
        <v>27</v>
      </c>
      <c r="J198" s="9">
        <v>15</v>
      </c>
      <c r="K198" s="9">
        <v>51</v>
      </c>
      <c r="L198" s="12">
        <v>49.7</v>
      </c>
      <c r="M198" s="81">
        <f t="shared" si="31"/>
        <v>0.22500000000000001</v>
      </c>
      <c r="N198" s="21">
        <v>0.01</v>
      </c>
      <c r="O198" s="6" t="s">
        <v>174</v>
      </c>
      <c r="P198" s="94"/>
      <c r="Q198" s="72">
        <f>Y198</f>
        <v>2.7724600000000001</v>
      </c>
      <c r="R198" s="82">
        <f>X198</f>
        <v>0.22500000000000001</v>
      </c>
      <c r="S198" s="45"/>
      <c r="T198" s="6"/>
      <c r="V198" s="43"/>
      <c r="W198" s="49">
        <v>2.74</v>
      </c>
      <c r="X198" s="82">
        <v>0.22500000000000001</v>
      </c>
      <c r="Y198" s="43">
        <f t="shared" si="29"/>
        <v>2.7724600000000001</v>
      </c>
      <c r="Z198" s="53"/>
      <c r="AA198" s="82"/>
      <c r="AB198" s="43"/>
      <c r="AC198" s="47"/>
      <c r="AD198" s="82"/>
      <c r="AE198" s="43"/>
      <c r="AF198" s="53"/>
      <c r="AG198" s="82"/>
      <c r="AH198" s="43"/>
      <c r="AI198" s="47" t="s">
        <v>75</v>
      </c>
      <c r="AJ198" s="4"/>
      <c r="AM198" s="27"/>
      <c r="AN198" s="27"/>
      <c r="AQ198" s="4"/>
      <c r="AR198" s="19">
        <v>2.74</v>
      </c>
      <c r="AS198" s="5"/>
      <c r="AT198" s="6"/>
      <c r="AU198" s="4"/>
      <c r="AV198" s="4"/>
      <c r="AW198" s="4"/>
      <c r="AX198" s="4"/>
      <c r="AY198" s="4"/>
      <c r="AZ198" s="4"/>
    </row>
    <row r="199" spans="1:52" x14ac:dyDescent="0.25">
      <c r="A199" s="3" t="s">
        <v>2</v>
      </c>
      <c r="B199" s="20">
        <v>2.97</v>
      </c>
      <c r="C199" s="88">
        <f t="shared" si="30"/>
        <v>2.9861300000000002</v>
      </c>
      <c r="D199" s="86">
        <v>-112.726</v>
      </c>
      <c r="E199" s="24">
        <v>41.792999999999999</v>
      </c>
      <c r="F199" s="9">
        <v>5</v>
      </c>
      <c r="G199" s="9">
        <v>1989</v>
      </c>
      <c r="H199" s="9">
        <v>6</v>
      </c>
      <c r="I199" s="9">
        <v>27</v>
      </c>
      <c r="J199" s="9">
        <v>16</v>
      </c>
      <c r="K199" s="9">
        <v>28</v>
      </c>
      <c r="L199" s="12">
        <v>29.3</v>
      </c>
      <c r="M199" s="81">
        <f t="shared" si="31"/>
        <v>0.22500000000000001</v>
      </c>
      <c r="N199" s="21">
        <v>0.01</v>
      </c>
      <c r="O199" s="6" t="s">
        <v>174</v>
      </c>
      <c r="P199" s="94"/>
      <c r="Q199" s="72">
        <f>Y199</f>
        <v>2.9861300000000002</v>
      </c>
      <c r="R199" s="82">
        <f>X199</f>
        <v>0.22500000000000001</v>
      </c>
      <c r="S199" s="45"/>
      <c r="T199" s="6"/>
      <c r="V199" s="43"/>
      <c r="W199" s="49">
        <v>2.97</v>
      </c>
      <c r="X199" s="82">
        <v>0.22500000000000001</v>
      </c>
      <c r="Y199" s="43">
        <f t="shared" si="29"/>
        <v>2.9861300000000002</v>
      </c>
      <c r="Z199" s="53"/>
      <c r="AA199" s="82"/>
      <c r="AB199" s="43"/>
      <c r="AC199" s="47"/>
      <c r="AD199" s="82"/>
      <c r="AE199" s="43"/>
      <c r="AF199" s="53"/>
      <c r="AG199" s="82"/>
      <c r="AH199" s="43"/>
      <c r="AI199" s="47" t="s">
        <v>57</v>
      </c>
      <c r="AJ199" s="4"/>
      <c r="AM199" s="27"/>
      <c r="AN199" s="27"/>
      <c r="AQ199" s="4"/>
      <c r="AR199" s="19">
        <v>2.97</v>
      </c>
      <c r="AS199" s="5"/>
      <c r="AT199" s="6"/>
      <c r="AU199" s="4"/>
      <c r="AV199" s="4"/>
      <c r="AW199" s="4"/>
      <c r="AX199" s="4"/>
      <c r="AY199" s="4"/>
      <c r="AZ199" s="4"/>
    </row>
    <row r="200" spans="1:52" x14ac:dyDescent="0.25">
      <c r="A200" s="3" t="s">
        <v>2</v>
      </c>
      <c r="B200" s="20">
        <v>2.73</v>
      </c>
      <c r="C200" s="88">
        <f t="shared" si="30"/>
        <v>2.7631700000000001</v>
      </c>
      <c r="D200" s="86">
        <v>-110.867</v>
      </c>
      <c r="E200" s="24">
        <v>39.14</v>
      </c>
      <c r="F200" s="9">
        <v>10</v>
      </c>
      <c r="G200" s="9">
        <v>1989</v>
      </c>
      <c r="H200" s="9">
        <v>6</v>
      </c>
      <c r="I200" s="9">
        <v>28</v>
      </c>
      <c r="J200" s="9">
        <v>18</v>
      </c>
      <c r="K200" s="9">
        <v>5</v>
      </c>
      <c r="L200" s="12">
        <v>14.5</v>
      </c>
      <c r="M200" s="81">
        <f t="shared" si="31"/>
        <v>0.22500000000000001</v>
      </c>
      <c r="N200" s="21">
        <v>0.01</v>
      </c>
      <c r="O200" s="6" t="s">
        <v>174</v>
      </c>
      <c r="P200" s="94"/>
      <c r="Q200" s="72">
        <f>Y200</f>
        <v>2.7631700000000001</v>
      </c>
      <c r="R200" s="82">
        <f>X200</f>
        <v>0.22500000000000001</v>
      </c>
      <c r="S200" s="45"/>
      <c r="T200" s="6"/>
      <c r="V200" s="43"/>
      <c r="W200" s="49">
        <v>2.73</v>
      </c>
      <c r="X200" s="82">
        <v>0.22500000000000001</v>
      </c>
      <c r="Y200" s="43">
        <f t="shared" si="29"/>
        <v>2.7631700000000001</v>
      </c>
      <c r="Z200" s="53"/>
      <c r="AA200" s="82"/>
      <c r="AB200" s="43"/>
      <c r="AC200" s="47"/>
      <c r="AD200" s="82"/>
      <c r="AE200" s="43"/>
      <c r="AF200" s="53"/>
      <c r="AG200" s="82"/>
      <c r="AH200" s="43"/>
      <c r="AI200" s="47"/>
      <c r="AJ200" s="4"/>
      <c r="AM200" s="27"/>
      <c r="AN200" s="27"/>
      <c r="AQ200" s="4"/>
      <c r="AR200" s="19">
        <v>2.73</v>
      </c>
      <c r="AS200" s="5"/>
      <c r="AT200" s="6"/>
      <c r="AU200" s="4"/>
      <c r="AV200" s="4"/>
      <c r="AW200" s="4"/>
      <c r="AX200" s="4"/>
      <c r="AY200" s="4"/>
      <c r="AZ200" s="4"/>
    </row>
    <row r="201" spans="1:52" x14ac:dyDescent="0.25">
      <c r="A201" s="3" t="s">
        <v>2</v>
      </c>
      <c r="B201" s="20">
        <v>2.4500000000000002</v>
      </c>
      <c r="C201" s="88">
        <f t="shared" si="30"/>
        <v>2.50305</v>
      </c>
      <c r="D201" s="86">
        <v>-111.38500000000001</v>
      </c>
      <c r="E201" s="24">
        <v>42.38</v>
      </c>
      <c r="F201" s="9">
        <v>0</v>
      </c>
      <c r="G201" s="9">
        <v>1989</v>
      </c>
      <c r="H201" s="9">
        <v>7</v>
      </c>
      <c r="I201" s="9">
        <v>2</v>
      </c>
      <c r="J201" s="9">
        <v>4</v>
      </c>
      <c r="K201" s="9">
        <v>32</v>
      </c>
      <c r="L201" s="12">
        <v>27</v>
      </c>
      <c r="M201" s="81">
        <f t="shared" si="31"/>
        <v>0.22500000000000001</v>
      </c>
      <c r="N201" s="21">
        <v>0.01</v>
      </c>
      <c r="O201" s="6" t="s">
        <v>174</v>
      </c>
      <c r="P201" s="94"/>
      <c r="Q201" s="72">
        <f>Y201</f>
        <v>2.50305</v>
      </c>
      <c r="R201" s="82">
        <f>X201</f>
        <v>0.22500000000000001</v>
      </c>
      <c r="S201" s="45"/>
      <c r="T201" s="6"/>
      <c r="V201" s="43"/>
      <c r="W201" s="49">
        <v>2.4500000000000002</v>
      </c>
      <c r="X201" s="82">
        <v>0.22500000000000001</v>
      </c>
      <c r="Y201" s="43">
        <f t="shared" si="29"/>
        <v>2.50305</v>
      </c>
      <c r="Z201" s="53"/>
      <c r="AA201" s="82"/>
      <c r="AB201" s="43"/>
      <c r="AC201" s="47"/>
      <c r="AD201" s="82"/>
      <c r="AE201" s="43"/>
      <c r="AF201" s="53"/>
      <c r="AG201" s="82"/>
      <c r="AH201" s="43"/>
      <c r="AI201" s="47"/>
      <c r="AJ201" s="4"/>
      <c r="AM201" s="27"/>
      <c r="AN201" s="27"/>
      <c r="AQ201" s="4"/>
      <c r="AR201" s="19">
        <v>2.4500000000000002</v>
      </c>
      <c r="AS201" s="5"/>
      <c r="AT201" s="6"/>
      <c r="AU201" s="4"/>
      <c r="AV201" s="4"/>
      <c r="AW201" s="4"/>
      <c r="AX201" s="4"/>
      <c r="AY201" s="4"/>
      <c r="AZ201" s="4"/>
    </row>
    <row r="202" spans="1:52" x14ac:dyDescent="0.25">
      <c r="A202" s="3" t="s">
        <v>2</v>
      </c>
      <c r="B202" s="20">
        <v>4.1399999999999997</v>
      </c>
      <c r="C202" s="88">
        <f t="shared" si="30"/>
        <v>4.1131650833328441</v>
      </c>
      <c r="D202" s="86">
        <v>-112.375</v>
      </c>
      <c r="E202" s="24">
        <v>41.706000000000003</v>
      </c>
      <c r="F202" s="9">
        <v>3</v>
      </c>
      <c r="G202" s="9">
        <v>1989</v>
      </c>
      <c r="H202" s="9">
        <v>7</v>
      </c>
      <c r="I202" s="9">
        <v>3</v>
      </c>
      <c r="J202" s="9">
        <v>22</v>
      </c>
      <c r="K202" s="9">
        <v>44</v>
      </c>
      <c r="L202" s="12">
        <v>28.7</v>
      </c>
      <c r="M202" s="81">
        <f t="shared" si="31"/>
        <v>0.18862489918550107</v>
      </c>
      <c r="N202" s="21">
        <v>0.01</v>
      </c>
      <c r="O202" s="3" t="s">
        <v>175</v>
      </c>
      <c r="P202" s="94">
        <f>1/((1/X202^2)+(1/AD202^2))</f>
        <v>3.5579352592740442E-2</v>
      </c>
      <c r="Q202" s="72">
        <f>(P202/X202^2*Y202)+(P202/AD202^2*AE202)</f>
        <v>4.1131650833328441</v>
      </c>
      <c r="R202" s="82">
        <f>SQRT(P202)</f>
        <v>0.18862489918550107</v>
      </c>
      <c r="S202" s="45"/>
      <c r="T202" s="6"/>
      <c r="V202" s="43"/>
      <c r="W202" s="49">
        <v>4.1399999999999997</v>
      </c>
      <c r="X202" s="82">
        <v>0.22500000000000001</v>
      </c>
      <c r="Y202" s="43">
        <f t="shared" si="29"/>
        <v>4.0730599999999999</v>
      </c>
      <c r="Z202" s="53"/>
      <c r="AA202" s="82"/>
      <c r="AB202" s="43"/>
      <c r="AC202" s="55">
        <v>4.5</v>
      </c>
      <c r="AD202" s="82">
        <v>0.34599999999999997</v>
      </c>
      <c r="AE202" s="43">
        <f>0.791*(1.088*AC202-0.652)+0.851</f>
        <v>4.2080040000000007</v>
      </c>
      <c r="AF202" s="53"/>
      <c r="AG202" s="82"/>
      <c r="AH202" s="43"/>
      <c r="AI202" s="47" t="s">
        <v>23</v>
      </c>
      <c r="AJ202" s="27">
        <v>4.5</v>
      </c>
      <c r="AM202" s="27"/>
      <c r="AN202" s="27"/>
      <c r="AQ202" s="4"/>
      <c r="AR202" s="19">
        <v>4.1399999999999997</v>
      </c>
      <c r="AS202" s="5"/>
      <c r="AT202" s="6"/>
      <c r="AU202" s="5">
        <v>5</v>
      </c>
      <c r="AV202" s="5" t="s">
        <v>22</v>
      </c>
      <c r="AW202" s="65">
        <v>4000</v>
      </c>
      <c r="AX202" s="5" t="s">
        <v>22</v>
      </c>
      <c r="AY202" s="4"/>
      <c r="AZ202" s="28" t="s">
        <v>177</v>
      </c>
    </row>
    <row r="203" spans="1:52" x14ac:dyDescent="0.25">
      <c r="A203" s="3" t="s">
        <v>2</v>
      </c>
      <c r="B203" s="20">
        <v>2.67</v>
      </c>
      <c r="C203" s="88">
        <f t="shared" si="30"/>
        <v>2.70743</v>
      </c>
      <c r="D203" s="86">
        <v>-112.377</v>
      </c>
      <c r="E203" s="24">
        <v>41.707999999999998</v>
      </c>
      <c r="F203" s="9">
        <v>2</v>
      </c>
      <c r="G203" s="9">
        <v>1989</v>
      </c>
      <c r="H203" s="9">
        <v>7</v>
      </c>
      <c r="I203" s="9">
        <v>4</v>
      </c>
      <c r="J203" s="9">
        <v>4</v>
      </c>
      <c r="K203" s="9">
        <v>7</v>
      </c>
      <c r="L203" s="12">
        <v>7</v>
      </c>
      <c r="M203" s="81">
        <f t="shared" si="31"/>
        <v>0.22500000000000001</v>
      </c>
      <c r="N203" s="21">
        <v>0.01</v>
      </c>
      <c r="O203" s="6" t="s">
        <v>174</v>
      </c>
      <c r="P203" s="94"/>
      <c r="Q203" s="72">
        <f>Y203</f>
        <v>2.70743</v>
      </c>
      <c r="R203" s="82">
        <f>X203</f>
        <v>0.22500000000000001</v>
      </c>
      <c r="S203" s="45"/>
      <c r="T203" s="6"/>
      <c r="V203" s="43"/>
      <c r="W203" s="49">
        <v>2.67</v>
      </c>
      <c r="X203" s="82">
        <v>0.22500000000000001</v>
      </c>
      <c r="Y203" s="43">
        <f t="shared" si="29"/>
        <v>2.70743</v>
      </c>
      <c r="Z203" s="53"/>
      <c r="AA203" s="82"/>
      <c r="AB203" s="43"/>
      <c r="AC203" s="47"/>
      <c r="AD203" s="82"/>
      <c r="AE203" s="43"/>
      <c r="AF203" s="53"/>
      <c r="AG203" s="82"/>
      <c r="AH203" s="43"/>
      <c r="AI203" s="47"/>
      <c r="AJ203" s="4"/>
      <c r="AM203" s="27"/>
      <c r="AN203" s="27"/>
      <c r="AQ203" s="4"/>
      <c r="AR203" s="19">
        <v>2.67</v>
      </c>
      <c r="AS203" s="5"/>
      <c r="AT203" s="6"/>
      <c r="AU203" s="4"/>
      <c r="AV203" s="4"/>
      <c r="AW203" s="4"/>
      <c r="AX203" s="4"/>
      <c r="AY203" s="4"/>
      <c r="AZ203" s="4"/>
    </row>
    <row r="204" spans="1:52" x14ac:dyDescent="0.25">
      <c r="A204" s="3" t="s">
        <v>2</v>
      </c>
      <c r="B204" s="20">
        <v>2.68</v>
      </c>
      <c r="C204" s="88">
        <f t="shared" si="30"/>
        <v>2.71672</v>
      </c>
      <c r="D204" s="86">
        <v>-112.367</v>
      </c>
      <c r="E204" s="24">
        <v>41.709000000000003</v>
      </c>
      <c r="F204" s="9">
        <v>8</v>
      </c>
      <c r="G204" s="9">
        <v>1989</v>
      </c>
      <c r="H204" s="9">
        <v>7</v>
      </c>
      <c r="I204" s="9">
        <v>5</v>
      </c>
      <c r="J204" s="9">
        <v>1</v>
      </c>
      <c r="K204" s="9">
        <v>20</v>
      </c>
      <c r="L204" s="12">
        <v>8.6999999999999993</v>
      </c>
      <c r="M204" s="81">
        <f t="shared" si="31"/>
        <v>0.22500000000000001</v>
      </c>
      <c r="N204" s="21">
        <v>0.01</v>
      </c>
      <c r="O204" s="6" t="s">
        <v>174</v>
      </c>
      <c r="P204" s="94"/>
      <c r="Q204" s="72">
        <f>Y204</f>
        <v>2.71672</v>
      </c>
      <c r="R204" s="82">
        <f>X204</f>
        <v>0.22500000000000001</v>
      </c>
      <c r="S204" s="45"/>
      <c r="T204" s="6"/>
      <c r="V204" s="43"/>
      <c r="W204" s="49">
        <v>2.68</v>
      </c>
      <c r="X204" s="82">
        <v>0.22500000000000001</v>
      </c>
      <c r="Y204" s="43">
        <f t="shared" si="29"/>
        <v>2.71672</v>
      </c>
      <c r="Z204" s="53"/>
      <c r="AA204" s="82"/>
      <c r="AB204" s="43"/>
      <c r="AC204" s="47"/>
      <c r="AD204" s="82"/>
      <c r="AE204" s="43"/>
      <c r="AF204" s="53"/>
      <c r="AG204" s="82"/>
      <c r="AH204" s="43"/>
      <c r="AI204" s="47" t="s">
        <v>72</v>
      </c>
      <c r="AJ204" s="4"/>
      <c r="AM204" s="27"/>
      <c r="AN204" s="27"/>
      <c r="AQ204" s="4"/>
      <c r="AR204" s="19">
        <v>2.68</v>
      </c>
      <c r="AS204" s="5"/>
      <c r="AT204" s="6"/>
      <c r="AU204" s="4"/>
      <c r="AV204" s="4"/>
      <c r="AW204" s="4"/>
      <c r="AX204" s="4"/>
      <c r="AY204" s="4"/>
      <c r="AZ204" s="4"/>
    </row>
    <row r="205" spans="1:52" x14ac:dyDescent="0.25">
      <c r="A205" s="3" t="s">
        <v>2</v>
      </c>
      <c r="B205" s="20">
        <v>4.5</v>
      </c>
      <c r="C205" s="88">
        <f t="shared" si="30"/>
        <v>4.1215905925885536</v>
      </c>
      <c r="D205" s="86">
        <v>-112.384</v>
      </c>
      <c r="E205" s="24">
        <v>41.707000000000001</v>
      </c>
      <c r="F205" s="9">
        <v>5</v>
      </c>
      <c r="G205" s="9">
        <v>1989</v>
      </c>
      <c r="H205" s="9">
        <v>7</v>
      </c>
      <c r="I205" s="9">
        <v>5</v>
      </c>
      <c r="J205" s="9">
        <v>22</v>
      </c>
      <c r="K205" s="9">
        <v>51</v>
      </c>
      <c r="L205" s="12">
        <v>56.7</v>
      </c>
      <c r="M205" s="81">
        <f t="shared" si="31"/>
        <v>0.14002878056357881</v>
      </c>
      <c r="N205" s="21">
        <v>0.01</v>
      </c>
      <c r="O205" s="3" t="s">
        <v>175</v>
      </c>
      <c r="P205" s="94">
        <f>1/((1/U205^2)+(1/X205^2)+(1/AD205^2))</f>
        <v>1.9608059386122909E-2</v>
      </c>
      <c r="Q205" s="72">
        <f>(P205/U205^2*V205)+(P205/X205^2*Y205)+(P205/AD205^2*AE205)</f>
        <v>4.1215905925885536</v>
      </c>
      <c r="R205" s="82">
        <f>SQRT(P205)</f>
        <v>0.14002878056357881</v>
      </c>
      <c r="S205" s="49">
        <v>4.5</v>
      </c>
      <c r="T205" s="6" t="s">
        <v>3</v>
      </c>
      <c r="U205" s="82">
        <v>0.20899999999999999</v>
      </c>
      <c r="V205" s="43">
        <f>0.791*S205+0.851</f>
        <v>4.4105000000000008</v>
      </c>
      <c r="W205" s="49">
        <v>3.91</v>
      </c>
      <c r="X205" s="82">
        <v>0.22500000000000001</v>
      </c>
      <c r="Y205" s="43">
        <f t="shared" si="29"/>
        <v>3.8593900000000003</v>
      </c>
      <c r="Z205" s="53"/>
      <c r="AA205" s="82"/>
      <c r="AB205" s="43"/>
      <c r="AC205" s="55">
        <v>4.2</v>
      </c>
      <c r="AD205" s="82">
        <v>0.34599999999999997</v>
      </c>
      <c r="AE205" s="43">
        <f>0.791*(1.088*AC205-0.652)+0.851</f>
        <v>3.9498216000000004</v>
      </c>
      <c r="AF205" s="53"/>
      <c r="AG205" s="82"/>
      <c r="AH205" s="43"/>
      <c r="AI205" s="47" t="s">
        <v>26</v>
      </c>
      <c r="AJ205" s="27">
        <v>4.2</v>
      </c>
      <c r="AM205" s="27"/>
      <c r="AN205" s="27"/>
      <c r="AQ205" s="4"/>
      <c r="AR205" s="19">
        <v>3.91</v>
      </c>
      <c r="AS205" s="19">
        <v>4.5</v>
      </c>
      <c r="AT205" s="6" t="s">
        <v>3</v>
      </c>
      <c r="AU205" s="5">
        <v>4</v>
      </c>
      <c r="AV205" s="5" t="s">
        <v>22</v>
      </c>
      <c r="AW205" s="65">
        <v>4000</v>
      </c>
      <c r="AX205" s="5" t="s">
        <v>22</v>
      </c>
      <c r="AY205" s="4"/>
      <c r="AZ205" s="4"/>
    </row>
    <row r="206" spans="1:52" x14ac:dyDescent="0.25">
      <c r="A206" s="3" t="s">
        <v>2</v>
      </c>
      <c r="B206" s="20">
        <v>2.61</v>
      </c>
      <c r="C206" s="88">
        <f t="shared" si="30"/>
        <v>2.848569577592893</v>
      </c>
      <c r="D206" s="86">
        <v>-112.139</v>
      </c>
      <c r="E206" s="24">
        <v>37.372999999999998</v>
      </c>
      <c r="F206" s="9">
        <v>1</v>
      </c>
      <c r="G206" s="9">
        <v>1989</v>
      </c>
      <c r="H206" s="9">
        <v>7</v>
      </c>
      <c r="I206" s="9">
        <v>7</v>
      </c>
      <c r="J206" s="9">
        <v>6</v>
      </c>
      <c r="K206" s="9">
        <v>49</v>
      </c>
      <c r="L206" s="12">
        <v>54</v>
      </c>
      <c r="M206" s="81">
        <f t="shared" si="31"/>
        <v>0.16151704475634704</v>
      </c>
      <c r="N206" s="21">
        <v>0.01</v>
      </c>
      <c r="O206" s="3" t="s">
        <v>175</v>
      </c>
      <c r="P206" s="94">
        <f>1/((1/X206^2)+(1/AA206^2))</f>
        <v>2.6087755746823815E-2</v>
      </c>
      <c r="Q206" s="72">
        <f>(P206/X206^2*Y206)+(P206/AA206^2*AB206)</f>
        <v>2.848569577592893</v>
      </c>
      <c r="R206" s="82">
        <f>SQRT(P206)</f>
        <v>0.16151704475634704</v>
      </c>
      <c r="S206" s="45"/>
      <c r="T206" s="6"/>
      <c r="V206" s="43"/>
      <c r="W206" s="49">
        <v>2.61</v>
      </c>
      <c r="X206" s="82">
        <v>0.22500000000000001</v>
      </c>
      <c r="Y206" s="43">
        <f t="shared" si="29"/>
        <v>2.6516899999999999</v>
      </c>
      <c r="Z206" s="55">
        <v>2.9</v>
      </c>
      <c r="AA206" s="82">
        <v>0.23200000000000001</v>
      </c>
      <c r="AB206" s="43">
        <f>0.791*(Z206-0.11)+0.851</f>
        <v>3.05789</v>
      </c>
      <c r="AC206" s="47"/>
      <c r="AD206" s="82"/>
      <c r="AE206" s="43"/>
      <c r="AF206" s="53"/>
      <c r="AG206" s="82"/>
      <c r="AH206" s="43"/>
      <c r="AI206" s="47" t="s">
        <v>49</v>
      </c>
      <c r="AJ206" s="4"/>
      <c r="AM206" s="27">
        <v>2.9</v>
      </c>
      <c r="AN206" s="27"/>
      <c r="AQ206" s="4"/>
      <c r="AR206" s="19">
        <v>2.61</v>
      </c>
      <c r="AS206" s="5"/>
      <c r="AT206" s="6"/>
      <c r="AU206" s="4"/>
      <c r="AV206" s="4"/>
      <c r="AW206" s="4"/>
      <c r="AX206" s="4"/>
      <c r="AY206" s="4"/>
      <c r="AZ206" s="4"/>
    </row>
    <row r="207" spans="1:52" x14ac:dyDescent="0.25">
      <c r="A207" s="3" t="s">
        <v>2</v>
      </c>
      <c r="B207" s="20">
        <v>2.56</v>
      </c>
      <c r="C207" s="88">
        <f t="shared" si="30"/>
        <v>2.6052400000000002</v>
      </c>
      <c r="D207" s="86">
        <v>-112.797</v>
      </c>
      <c r="E207" s="24">
        <v>37.14</v>
      </c>
      <c r="F207" s="9">
        <v>4</v>
      </c>
      <c r="G207" s="9">
        <v>1989</v>
      </c>
      <c r="H207" s="9">
        <v>7</v>
      </c>
      <c r="I207" s="9">
        <v>17</v>
      </c>
      <c r="J207" s="9">
        <v>13</v>
      </c>
      <c r="K207" s="9">
        <v>14</v>
      </c>
      <c r="L207" s="12">
        <v>28.8</v>
      </c>
      <c r="M207" s="81">
        <f t="shared" si="31"/>
        <v>0.22500000000000001</v>
      </c>
      <c r="N207" s="21">
        <v>0.01</v>
      </c>
      <c r="O207" s="6" t="s">
        <v>174</v>
      </c>
      <c r="P207" s="94"/>
      <c r="Q207" s="72">
        <f t="shared" ref="Q207:Q229" si="32">Y207</f>
        <v>2.6052400000000002</v>
      </c>
      <c r="R207" s="82">
        <f t="shared" ref="R207:R229" si="33">X207</f>
        <v>0.22500000000000001</v>
      </c>
      <c r="S207" s="45"/>
      <c r="T207" s="6"/>
      <c r="V207" s="43"/>
      <c r="W207" s="49">
        <v>2.56</v>
      </c>
      <c r="X207" s="82">
        <v>0.22500000000000001</v>
      </c>
      <c r="Y207" s="43">
        <f t="shared" si="29"/>
        <v>2.6052400000000002</v>
      </c>
      <c r="Z207" s="53"/>
      <c r="AA207" s="82"/>
      <c r="AB207" s="43"/>
      <c r="AC207" s="47"/>
      <c r="AD207" s="82"/>
      <c r="AE207" s="43"/>
      <c r="AF207" s="53"/>
      <c r="AG207" s="82"/>
      <c r="AH207" s="43"/>
      <c r="AI207" s="47"/>
      <c r="AJ207" s="4"/>
      <c r="AM207" s="27"/>
      <c r="AN207" s="27"/>
      <c r="AQ207" s="4"/>
      <c r="AR207" s="19">
        <v>2.56</v>
      </c>
      <c r="AS207" s="5"/>
      <c r="AT207" s="6"/>
      <c r="AU207" s="4"/>
      <c r="AV207" s="4"/>
      <c r="AW207" s="4"/>
      <c r="AX207" s="4"/>
      <c r="AY207" s="4"/>
      <c r="AZ207" s="4"/>
    </row>
    <row r="208" spans="1:52" x14ac:dyDescent="0.25">
      <c r="A208" s="3" t="s">
        <v>2</v>
      </c>
      <c r="B208" s="20">
        <v>2.8</v>
      </c>
      <c r="C208" s="88">
        <f t="shared" si="30"/>
        <v>2.8281999999999998</v>
      </c>
      <c r="D208" s="86">
        <v>-112.383</v>
      </c>
      <c r="E208" s="24">
        <v>41.716999999999999</v>
      </c>
      <c r="F208" s="9">
        <v>8</v>
      </c>
      <c r="G208" s="9">
        <v>1989</v>
      </c>
      <c r="H208" s="9">
        <v>7</v>
      </c>
      <c r="I208" s="9">
        <v>19</v>
      </c>
      <c r="J208" s="9">
        <v>0</v>
      </c>
      <c r="K208" s="9">
        <v>24</v>
      </c>
      <c r="L208" s="12">
        <v>47.7</v>
      </c>
      <c r="M208" s="81">
        <f t="shared" si="31"/>
        <v>0.22500000000000001</v>
      </c>
      <c r="N208" s="21">
        <v>0.01</v>
      </c>
      <c r="O208" s="6" t="s">
        <v>174</v>
      </c>
      <c r="P208" s="94"/>
      <c r="Q208" s="72">
        <f t="shared" si="32"/>
        <v>2.8281999999999998</v>
      </c>
      <c r="R208" s="82">
        <f t="shared" si="33"/>
        <v>0.22500000000000001</v>
      </c>
      <c r="S208" s="45"/>
      <c r="T208" s="6"/>
      <c r="V208" s="43"/>
      <c r="W208" s="49">
        <v>2.8</v>
      </c>
      <c r="X208" s="82">
        <v>0.22500000000000001</v>
      </c>
      <c r="Y208" s="43">
        <f t="shared" si="29"/>
        <v>2.8281999999999998</v>
      </c>
      <c r="Z208" s="53"/>
      <c r="AA208" s="82"/>
      <c r="AB208" s="43"/>
      <c r="AC208" s="47"/>
      <c r="AD208" s="82"/>
      <c r="AE208" s="43"/>
      <c r="AF208" s="53"/>
      <c r="AG208" s="82"/>
      <c r="AH208" s="43"/>
      <c r="AI208" s="47" t="s">
        <v>43</v>
      </c>
      <c r="AJ208" s="4"/>
      <c r="AM208" s="27"/>
      <c r="AN208" s="27"/>
      <c r="AQ208" s="4"/>
      <c r="AR208" s="19">
        <v>2.8</v>
      </c>
      <c r="AS208" s="5"/>
      <c r="AT208" s="6"/>
      <c r="AU208" s="4"/>
      <c r="AV208" s="4"/>
      <c r="AW208" s="4"/>
      <c r="AX208" s="4"/>
      <c r="AY208" s="4"/>
      <c r="AZ208" s="4"/>
    </row>
    <row r="209" spans="1:52" x14ac:dyDescent="0.25">
      <c r="A209" s="3" t="s">
        <v>2</v>
      </c>
      <c r="B209" s="20">
        <v>3.56</v>
      </c>
      <c r="C209" s="88">
        <f t="shared" si="30"/>
        <v>3.53424</v>
      </c>
      <c r="D209" s="86">
        <v>-112.187</v>
      </c>
      <c r="E209" s="24">
        <v>38.737000000000002</v>
      </c>
      <c r="F209" s="9">
        <v>5</v>
      </c>
      <c r="G209" s="9">
        <v>1989</v>
      </c>
      <c r="H209" s="9">
        <v>7</v>
      </c>
      <c r="I209" s="9">
        <v>23</v>
      </c>
      <c r="J209" s="9">
        <v>10</v>
      </c>
      <c r="K209" s="9">
        <v>39</v>
      </c>
      <c r="L209" s="12">
        <v>44</v>
      </c>
      <c r="M209" s="81">
        <f t="shared" si="31"/>
        <v>0.22500000000000001</v>
      </c>
      <c r="N209" s="21">
        <v>0.01</v>
      </c>
      <c r="O209" s="6" t="s">
        <v>174</v>
      </c>
      <c r="P209" s="94"/>
      <c r="Q209" s="72">
        <f t="shared" si="32"/>
        <v>3.53424</v>
      </c>
      <c r="R209" s="82">
        <f t="shared" si="33"/>
        <v>0.22500000000000001</v>
      </c>
      <c r="S209" s="45"/>
      <c r="T209" s="6"/>
      <c r="V209" s="43"/>
      <c r="W209" s="49">
        <v>3.56</v>
      </c>
      <c r="X209" s="82">
        <v>0.22500000000000001</v>
      </c>
      <c r="Y209" s="43">
        <f t="shared" si="29"/>
        <v>3.53424</v>
      </c>
      <c r="Z209" s="53"/>
      <c r="AA209" s="82"/>
      <c r="AB209" s="43"/>
      <c r="AC209" s="47"/>
      <c r="AD209" s="82"/>
      <c r="AE209" s="43"/>
      <c r="AF209" s="53"/>
      <c r="AG209" s="82"/>
      <c r="AH209" s="43"/>
      <c r="AI209" s="47" t="s">
        <v>46</v>
      </c>
      <c r="AJ209" s="4"/>
      <c r="AM209" s="27"/>
      <c r="AN209" s="27"/>
      <c r="AQ209" s="4"/>
      <c r="AR209" s="19">
        <v>3.56</v>
      </c>
      <c r="AS209" s="5"/>
      <c r="AT209" s="6"/>
      <c r="AU209" s="4"/>
      <c r="AV209" s="4"/>
      <c r="AW209" s="4"/>
      <c r="AX209" s="4"/>
      <c r="AY209" s="4"/>
      <c r="AZ209" s="4"/>
    </row>
    <row r="210" spans="1:52" x14ac:dyDescent="0.25">
      <c r="A210" s="3" t="s">
        <v>2</v>
      </c>
      <c r="B210" s="20">
        <v>2.4500000000000002</v>
      </c>
      <c r="C210" s="88">
        <f t="shared" si="30"/>
        <v>2.50305</v>
      </c>
      <c r="D210" s="86">
        <v>-112.377</v>
      </c>
      <c r="E210" s="24">
        <v>41.712000000000003</v>
      </c>
      <c r="F210" s="9">
        <v>7</v>
      </c>
      <c r="G210" s="9">
        <v>1989</v>
      </c>
      <c r="H210" s="9">
        <v>8</v>
      </c>
      <c r="I210" s="9">
        <v>3</v>
      </c>
      <c r="J210" s="9">
        <v>22</v>
      </c>
      <c r="K210" s="9">
        <v>5</v>
      </c>
      <c r="L210" s="12">
        <v>50.5</v>
      </c>
      <c r="M210" s="81">
        <f t="shared" si="31"/>
        <v>0.22500000000000001</v>
      </c>
      <c r="N210" s="21">
        <v>0.01</v>
      </c>
      <c r="O210" s="6" t="s">
        <v>174</v>
      </c>
      <c r="P210" s="94"/>
      <c r="Q210" s="72">
        <f t="shared" si="32"/>
        <v>2.50305</v>
      </c>
      <c r="R210" s="82">
        <f t="shared" si="33"/>
        <v>0.22500000000000001</v>
      </c>
      <c r="S210" s="45"/>
      <c r="T210" s="6"/>
      <c r="V210" s="43"/>
      <c r="W210" s="49">
        <v>2.4500000000000002</v>
      </c>
      <c r="X210" s="82">
        <v>0.22500000000000001</v>
      </c>
      <c r="Y210" s="43">
        <f t="shared" si="29"/>
        <v>2.50305</v>
      </c>
      <c r="Z210" s="53"/>
      <c r="AA210" s="82"/>
      <c r="AB210" s="43"/>
      <c r="AC210" s="47"/>
      <c r="AD210" s="82"/>
      <c r="AE210" s="43"/>
      <c r="AF210" s="53"/>
      <c r="AG210" s="82"/>
      <c r="AH210" s="43"/>
      <c r="AI210" s="47" t="s">
        <v>97</v>
      </c>
      <c r="AJ210" s="4"/>
      <c r="AM210" s="27"/>
      <c r="AN210" s="27"/>
      <c r="AQ210" s="4"/>
      <c r="AR210" s="19">
        <v>2.4500000000000002</v>
      </c>
      <c r="AS210" s="5"/>
      <c r="AT210" s="6"/>
      <c r="AU210" s="4"/>
      <c r="AV210" s="4"/>
      <c r="AW210" s="4"/>
      <c r="AX210" s="4"/>
      <c r="AY210" s="4"/>
      <c r="AZ210" s="4"/>
    </row>
    <row r="211" spans="1:52" x14ac:dyDescent="0.25">
      <c r="A211" s="3" t="s">
        <v>2</v>
      </c>
      <c r="B211" s="20">
        <v>2.4700000000000002</v>
      </c>
      <c r="C211" s="88">
        <f t="shared" si="30"/>
        <v>2.52163</v>
      </c>
      <c r="D211" s="86">
        <v>-112.32599999999999</v>
      </c>
      <c r="E211" s="24">
        <v>41.845999999999997</v>
      </c>
      <c r="F211" s="9">
        <v>5</v>
      </c>
      <c r="G211" s="9">
        <v>1989</v>
      </c>
      <c r="H211" s="9">
        <v>8</v>
      </c>
      <c r="I211" s="9">
        <v>4</v>
      </c>
      <c r="J211" s="9">
        <v>1</v>
      </c>
      <c r="K211" s="9">
        <v>5</v>
      </c>
      <c r="L211" s="12">
        <v>34.200000000000003</v>
      </c>
      <c r="M211" s="81">
        <f t="shared" si="31"/>
        <v>0.22500000000000001</v>
      </c>
      <c r="N211" s="21">
        <v>0.01</v>
      </c>
      <c r="O211" s="6" t="s">
        <v>174</v>
      </c>
      <c r="P211" s="94"/>
      <c r="Q211" s="72">
        <f t="shared" si="32"/>
        <v>2.52163</v>
      </c>
      <c r="R211" s="82">
        <f t="shared" si="33"/>
        <v>0.22500000000000001</v>
      </c>
      <c r="S211" s="45"/>
      <c r="T211" s="6"/>
      <c r="V211" s="43"/>
      <c r="W211" s="49">
        <v>2.4700000000000002</v>
      </c>
      <c r="X211" s="82">
        <v>0.22500000000000001</v>
      </c>
      <c r="Y211" s="43">
        <f t="shared" si="29"/>
        <v>2.52163</v>
      </c>
      <c r="Z211" s="53"/>
      <c r="AA211" s="82"/>
      <c r="AB211" s="43"/>
      <c r="AC211" s="47"/>
      <c r="AD211" s="82"/>
      <c r="AE211" s="43"/>
      <c r="AF211" s="53"/>
      <c r="AG211" s="82"/>
      <c r="AH211" s="43"/>
      <c r="AI211" s="47" t="s">
        <v>97</v>
      </c>
      <c r="AJ211" s="4"/>
      <c r="AM211" s="27"/>
      <c r="AN211" s="27"/>
      <c r="AQ211" s="4"/>
      <c r="AR211" s="19">
        <v>2.4700000000000002</v>
      </c>
      <c r="AS211" s="5"/>
      <c r="AT211" s="6"/>
      <c r="AU211" s="4"/>
      <c r="AV211" s="4"/>
      <c r="AW211" s="4"/>
      <c r="AX211" s="4"/>
      <c r="AY211" s="4"/>
      <c r="AZ211" s="4"/>
    </row>
    <row r="212" spans="1:52" x14ac:dyDescent="0.25">
      <c r="A212" s="3" t="s">
        <v>2</v>
      </c>
      <c r="B212" s="20">
        <v>2.57</v>
      </c>
      <c r="C212" s="88">
        <f t="shared" si="30"/>
        <v>2.6145299999999998</v>
      </c>
      <c r="D212" s="86">
        <v>-112.592</v>
      </c>
      <c r="E212" s="24">
        <v>38.167999999999999</v>
      </c>
      <c r="F212" s="9">
        <v>0</v>
      </c>
      <c r="G212" s="9">
        <v>1989</v>
      </c>
      <c r="H212" s="9">
        <v>8</v>
      </c>
      <c r="I212" s="9">
        <v>9</v>
      </c>
      <c r="J212" s="9">
        <v>15</v>
      </c>
      <c r="K212" s="9">
        <v>26</v>
      </c>
      <c r="L212" s="12">
        <v>7.8</v>
      </c>
      <c r="M212" s="81">
        <f t="shared" si="31"/>
        <v>0.22500000000000001</v>
      </c>
      <c r="N212" s="21">
        <v>0.01</v>
      </c>
      <c r="O212" s="6" t="s">
        <v>174</v>
      </c>
      <c r="P212" s="94"/>
      <c r="Q212" s="72">
        <f t="shared" si="32"/>
        <v>2.6145299999999998</v>
      </c>
      <c r="R212" s="82">
        <f t="shared" si="33"/>
        <v>0.22500000000000001</v>
      </c>
      <c r="S212" s="45"/>
      <c r="T212" s="6"/>
      <c r="V212" s="43"/>
      <c r="W212" s="49">
        <v>2.57</v>
      </c>
      <c r="X212" s="82">
        <v>0.22500000000000001</v>
      </c>
      <c r="Y212" s="43">
        <f t="shared" si="29"/>
        <v>2.6145299999999998</v>
      </c>
      <c r="Z212" s="53"/>
      <c r="AA212" s="82"/>
      <c r="AB212" s="43"/>
      <c r="AC212" s="47"/>
      <c r="AD212" s="82"/>
      <c r="AE212" s="43"/>
      <c r="AF212" s="53"/>
      <c r="AG212" s="82"/>
      <c r="AH212" s="43"/>
      <c r="AI212" s="47" t="s">
        <v>45</v>
      </c>
      <c r="AJ212" s="4"/>
      <c r="AM212" s="27"/>
      <c r="AN212" s="27"/>
      <c r="AQ212" s="4"/>
      <c r="AR212" s="19">
        <v>2.57</v>
      </c>
      <c r="AS212" s="5"/>
      <c r="AT212" s="6"/>
      <c r="AU212" s="4"/>
      <c r="AV212" s="4"/>
      <c r="AW212" s="4"/>
      <c r="AX212" s="4"/>
      <c r="AY212" s="4"/>
      <c r="AZ212" s="4"/>
    </row>
    <row r="213" spans="1:52" x14ac:dyDescent="0.25">
      <c r="A213" s="3" t="s">
        <v>2</v>
      </c>
      <c r="B213" s="20">
        <v>2.94</v>
      </c>
      <c r="C213" s="88">
        <f t="shared" si="30"/>
        <v>2.9582600000000001</v>
      </c>
      <c r="D213" s="86">
        <v>-112.59399999999999</v>
      </c>
      <c r="E213" s="24">
        <v>38.186999999999998</v>
      </c>
      <c r="F213" s="9">
        <v>0</v>
      </c>
      <c r="G213" s="9">
        <v>1989</v>
      </c>
      <c r="H213" s="9">
        <v>8</v>
      </c>
      <c r="I213" s="9">
        <v>9</v>
      </c>
      <c r="J213" s="9">
        <v>15</v>
      </c>
      <c r="K213" s="9">
        <v>28</v>
      </c>
      <c r="L213" s="12">
        <v>33.200000000000003</v>
      </c>
      <c r="M213" s="81">
        <f t="shared" si="31"/>
        <v>0.22500000000000001</v>
      </c>
      <c r="N213" s="21">
        <v>0.01</v>
      </c>
      <c r="O213" s="6" t="s">
        <v>174</v>
      </c>
      <c r="P213" s="94"/>
      <c r="Q213" s="72">
        <f t="shared" si="32"/>
        <v>2.9582600000000001</v>
      </c>
      <c r="R213" s="82">
        <f t="shared" si="33"/>
        <v>0.22500000000000001</v>
      </c>
      <c r="S213" s="45"/>
      <c r="T213" s="6"/>
      <c r="V213" s="43"/>
      <c r="W213" s="49">
        <v>2.94</v>
      </c>
      <c r="X213" s="82">
        <v>0.22500000000000001</v>
      </c>
      <c r="Y213" s="43">
        <f t="shared" si="29"/>
        <v>2.9582600000000001</v>
      </c>
      <c r="Z213" s="53"/>
      <c r="AA213" s="82"/>
      <c r="AB213" s="43"/>
      <c r="AC213" s="47"/>
      <c r="AD213" s="82"/>
      <c r="AE213" s="43"/>
      <c r="AF213" s="53"/>
      <c r="AG213" s="82"/>
      <c r="AH213" s="43"/>
      <c r="AI213" s="47" t="s">
        <v>87</v>
      </c>
      <c r="AJ213" s="4"/>
      <c r="AM213" s="27"/>
      <c r="AN213" s="27"/>
      <c r="AQ213" s="4"/>
      <c r="AR213" s="19">
        <v>2.94</v>
      </c>
      <c r="AS213" s="5"/>
      <c r="AT213" s="6"/>
      <c r="AU213" s="4"/>
      <c r="AV213" s="4"/>
      <c r="AW213" s="4"/>
      <c r="AX213" s="4"/>
      <c r="AY213" s="4"/>
      <c r="AZ213" s="4"/>
    </row>
    <row r="214" spans="1:52" x14ac:dyDescent="0.25">
      <c r="A214" s="3" t="s">
        <v>2</v>
      </c>
      <c r="B214" s="20">
        <v>3.07</v>
      </c>
      <c r="C214" s="88">
        <f t="shared" si="30"/>
        <v>3.0790299999999999</v>
      </c>
      <c r="D214" s="86">
        <v>-112.39100000000001</v>
      </c>
      <c r="E214" s="24">
        <v>41.713999999999999</v>
      </c>
      <c r="F214" s="9">
        <v>3</v>
      </c>
      <c r="G214" s="9">
        <v>1989</v>
      </c>
      <c r="H214" s="9">
        <v>8</v>
      </c>
      <c r="I214" s="9">
        <v>20</v>
      </c>
      <c r="J214" s="9">
        <v>21</v>
      </c>
      <c r="K214" s="9">
        <v>23</v>
      </c>
      <c r="L214" s="12">
        <v>15.8</v>
      </c>
      <c r="M214" s="81">
        <f t="shared" si="31"/>
        <v>0.22500000000000001</v>
      </c>
      <c r="N214" s="21">
        <v>0.01</v>
      </c>
      <c r="O214" s="6" t="s">
        <v>174</v>
      </c>
      <c r="P214" s="94"/>
      <c r="Q214" s="72">
        <f t="shared" si="32"/>
        <v>3.0790299999999999</v>
      </c>
      <c r="R214" s="82">
        <f t="shared" si="33"/>
        <v>0.22500000000000001</v>
      </c>
      <c r="S214" s="45"/>
      <c r="T214" s="6"/>
      <c r="V214" s="43"/>
      <c r="W214" s="49">
        <v>3.07</v>
      </c>
      <c r="X214" s="82">
        <v>0.22500000000000001</v>
      </c>
      <c r="Y214" s="43">
        <f t="shared" si="29"/>
        <v>3.0790299999999999</v>
      </c>
      <c r="Z214" s="53"/>
      <c r="AA214" s="82"/>
      <c r="AB214" s="43"/>
      <c r="AC214" s="47"/>
      <c r="AD214" s="82"/>
      <c r="AE214" s="43"/>
      <c r="AF214" s="53"/>
      <c r="AG214" s="82"/>
      <c r="AH214" s="43"/>
      <c r="AI214" s="47" t="s">
        <v>75</v>
      </c>
      <c r="AJ214" s="4"/>
      <c r="AM214" s="27"/>
      <c r="AN214" s="27"/>
      <c r="AQ214" s="4"/>
      <c r="AR214" s="19">
        <v>3.07</v>
      </c>
      <c r="AS214" s="5"/>
      <c r="AT214" s="6"/>
      <c r="AU214" s="4"/>
      <c r="AV214" s="4"/>
      <c r="AW214" s="4"/>
      <c r="AX214" s="4"/>
      <c r="AY214" s="4"/>
      <c r="AZ214" s="4"/>
    </row>
    <row r="215" spans="1:52" x14ac:dyDescent="0.25">
      <c r="A215" s="3" t="s">
        <v>2</v>
      </c>
      <c r="B215" s="20">
        <v>2.69</v>
      </c>
      <c r="C215" s="88">
        <f t="shared" si="30"/>
        <v>2.72601</v>
      </c>
      <c r="D215" s="86">
        <v>-112.398</v>
      </c>
      <c r="E215" s="24">
        <v>41.709000000000003</v>
      </c>
      <c r="F215" s="9">
        <v>7</v>
      </c>
      <c r="G215" s="9">
        <v>1989</v>
      </c>
      <c r="H215" s="9">
        <v>8</v>
      </c>
      <c r="I215" s="9">
        <v>23</v>
      </c>
      <c r="J215" s="9">
        <v>2</v>
      </c>
      <c r="K215" s="9">
        <v>21</v>
      </c>
      <c r="L215" s="12">
        <v>15.1</v>
      </c>
      <c r="M215" s="81">
        <f t="shared" si="31"/>
        <v>0.22500000000000001</v>
      </c>
      <c r="N215" s="21">
        <v>0.01</v>
      </c>
      <c r="O215" s="6" t="s">
        <v>174</v>
      </c>
      <c r="P215" s="94"/>
      <c r="Q215" s="72">
        <f t="shared" si="32"/>
        <v>2.72601</v>
      </c>
      <c r="R215" s="82">
        <f t="shared" si="33"/>
        <v>0.22500000000000001</v>
      </c>
      <c r="S215" s="45"/>
      <c r="T215" s="6"/>
      <c r="V215" s="43"/>
      <c r="W215" s="49">
        <v>2.69</v>
      </c>
      <c r="X215" s="82">
        <v>0.22500000000000001</v>
      </c>
      <c r="Y215" s="43">
        <f t="shared" si="29"/>
        <v>2.72601</v>
      </c>
      <c r="Z215" s="53"/>
      <c r="AA215" s="82"/>
      <c r="AB215" s="43"/>
      <c r="AC215" s="47"/>
      <c r="AD215" s="82"/>
      <c r="AE215" s="43"/>
      <c r="AF215" s="53"/>
      <c r="AG215" s="82"/>
      <c r="AH215" s="43"/>
      <c r="AI215" s="47" t="s">
        <v>81</v>
      </c>
      <c r="AJ215" s="4"/>
      <c r="AM215" s="27"/>
      <c r="AN215" s="27"/>
      <c r="AQ215" s="4"/>
      <c r="AR215" s="19">
        <v>2.69</v>
      </c>
      <c r="AS215" s="5"/>
      <c r="AT215" s="6"/>
      <c r="AU215" s="4"/>
      <c r="AV215" s="4"/>
      <c r="AW215" s="4"/>
      <c r="AX215" s="4"/>
      <c r="AY215" s="4"/>
      <c r="AZ215" s="4"/>
    </row>
    <row r="216" spans="1:52" x14ac:dyDescent="0.25">
      <c r="A216" s="3" t="s">
        <v>2</v>
      </c>
      <c r="B216" s="20">
        <v>3.22</v>
      </c>
      <c r="C216" s="88">
        <f t="shared" si="30"/>
        <v>3.2183800000000002</v>
      </c>
      <c r="D216" s="86">
        <v>-112.39400000000001</v>
      </c>
      <c r="E216" s="24">
        <v>41.710999999999999</v>
      </c>
      <c r="F216" s="9">
        <v>7</v>
      </c>
      <c r="G216" s="9">
        <v>1989</v>
      </c>
      <c r="H216" s="9">
        <v>8</v>
      </c>
      <c r="I216" s="9">
        <v>23</v>
      </c>
      <c r="J216" s="9">
        <v>7</v>
      </c>
      <c r="K216" s="9">
        <v>21</v>
      </c>
      <c r="L216" s="12">
        <v>20</v>
      </c>
      <c r="M216" s="81">
        <f t="shared" si="31"/>
        <v>0.22500000000000001</v>
      </c>
      <c r="N216" s="21">
        <v>0.01</v>
      </c>
      <c r="O216" s="6" t="s">
        <v>174</v>
      </c>
      <c r="P216" s="94"/>
      <c r="Q216" s="72">
        <f t="shared" si="32"/>
        <v>3.2183800000000002</v>
      </c>
      <c r="R216" s="82">
        <f t="shared" si="33"/>
        <v>0.22500000000000001</v>
      </c>
      <c r="S216" s="45"/>
      <c r="T216" s="6"/>
      <c r="V216" s="43"/>
      <c r="W216" s="49">
        <v>3.22</v>
      </c>
      <c r="X216" s="82">
        <v>0.22500000000000001</v>
      </c>
      <c r="Y216" s="43">
        <f t="shared" si="29"/>
        <v>3.2183800000000002</v>
      </c>
      <c r="Z216" s="53"/>
      <c r="AA216" s="82"/>
      <c r="AB216" s="43"/>
      <c r="AC216" s="47"/>
      <c r="AD216" s="82"/>
      <c r="AE216" s="43"/>
      <c r="AF216" s="53"/>
      <c r="AG216" s="82"/>
      <c r="AH216" s="43"/>
      <c r="AI216" s="47" t="s">
        <v>43</v>
      </c>
      <c r="AJ216" s="4"/>
      <c r="AM216" s="27"/>
      <c r="AN216" s="27"/>
      <c r="AQ216" s="4"/>
      <c r="AR216" s="19">
        <v>3.22</v>
      </c>
      <c r="AS216" s="5"/>
      <c r="AT216" s="6"/>
      <c r="AU216" s="4"/>
      <c r="AV216" s="4"/>
      <c r="AW216" s="4"/>
      <c r="AX216" s="4"/>
      <c r="AY216" s="4"/>
      <c r="AZ216" s="4"/>
    </row>
    <row r="217" spans="1:52" x14ac:dyDescent="0.25">
      <c r="A217" s="3" t="s">
        <v>2</v>
      </c>
      <c r="B217" s="20">
        <v>2.5099999999999998</v>
      </c>
      <c r="C217" s="88">
        <f t="shared" si="30"/>
        <v>2.5587899999999997</v>
      </c>
      <c r="D217" s="86">
        <v>-110.877</v>
      </c>
      <c r="E217" s="24">
        <v>39.128999999999998</v>
      </c>
      <c r="F217" s="9">
        <v>3</v>
      </c>
      <c r="G217" s="9">
        <v>1989</v>
      </c>
      <c r="H217" s="9">
        <v>8</v>
      </c>
      <c r="I217" s="9">
        <v>28</v>
      </c>
      <c r="J217" s="9">
        <v>6</v>
      </c>
      <c r="K217" s="9">
        <v>14</v>
      </c>
      <c r="L217" s="12">
        <v>14</v>
      </c>
      <c r="M217" s="81">
        <f t="shared" si="31"/>
        <v>0.22500000000000001</v>
      </c>
      <c r="N217" s="21">
        <v>0.01</v>
      </c>
      <c r="O217" s="6" t="s">
        <v>174</v>
      </c>
      <c r="P217" s="94"/>
      <c r="Q217" s="72">
        <f t="shared" si="32"/>
        <v>2.5587899999999997</v>
      </c>
      <c r="R217" s="82">
        <f t="shared" si="33"/>
        <v>0.22500000000000001</v>
      </c>
      <c r="S217" s="45"/>
      <c r="T217" s="6"/>
      <c r="V217" s="43"/>
      <c r="W217" s="49">
        <v>2.5099999999999998</v>
      </c>
      <c r="X217" s="82">
        <v>0.22500000000000001</v>
      </c>
      <c r="Y217" s="43">
        <f t="shared" si="29"/>
        <v>2.5587899999999997</v>
      </c>
      <c r="Z217" s="53"/>
      <c r="AA217" s="82"/>
      <c r="AB217" s="43"/>
      <c r="AC217" s="47"/>
      <c r="AD217" s="82"/>
      <c r="AE217" s="43"/>
      <c r="AF217" s="53"/>
      <c r="AG217" s="82"/>
      <c r="AH217" s="43"/>
      <c r="AI217" s="47"/>
      <c r="AJ217" s="4"/>
      <c r="AM217" s="27"/>
      <c r="AN217" s="27"/>
      <c r="AQ217" s="4"/>
      <c r="AR217" s="19">
        <v>2.5099999999999998</v>
      </c>
      <c r="AS217" s="5"/>
      <c r="AT217" s="6"/>
      <c r="AU217" s="4"/>
      <c r="AV217" s="4"/>
      <c r="AW217" s="4"/>
      <c r="AX217" s="4"/>
      <c r="AY217" s="4"/>
      <c r="AZ217" s="4"/>
    </row>
    <row r="218" spans="1:52" x14ac:dyDescent="0.25">
      <c r="A218" s="3" t="s">
        <v>2</v>
      </c>
      <c r="B218" s="20">
        <v>3.66</v>
      </c>
      <c r="C218" s="88">
        <f t="shared" si="30"/>
        <v>3.6271400000000003</v>
      </c>
      <c r="D218" s="86">
        <v>-112.4</v>
      </c>
      <c r="E218" s="24">
        <v>36.753999999999998</v>
      </c>
      <c r="F218" s="9">
        <v>2</v>
      </c>
      <c r="G218" s="9">
        <v>1989</v>
      </c>
      <c r="H218" s="9">
        <v>9</v>
      </c>
      <c r="I218" s="9">
        <v>21</v>
      </c>
      <c r="J218" s="9">
        <v>15</v>
      </c>
      <c r="K218" s="9">
        <v>38</v>
      </c>
      <c r="L218" s="12">
        <v>48.1</v>
      </c>
      <c r="M218" s="81">
        <f t="shared" si="31"/>
        <v>0.22500000000000001</v>
      </c>
      <c r="N218" s="21">
        <v>0.01</v>
      </c>
      <c r="O218" s="6" t="s">
        <v>174</v>
      </c>
      <c r="P218" s="94"/>
      <c r="Q218" s="72">
        <f t="shared" si="32"/>
        <v>3.6271400000000003</v>
      </c>
      <c r="R218" s="82">
        <f t="shared" si="33"/>
        <v>0.22500000000000001</v>
      </c>
      <c r="S218" s="45"/>
      <c r="T218" s="6"/>
      <c r="V218" s="43"/>
      <c r="W218" s="49">
        <v>3.66</v>
      </c>
      <c r="X218" s="82">
        <v>0.22500000000000001</v>
      </c>
      <c r="Y218" s="43">
        <f t="shared" si="29"/>
        <v>3.6271400000000003</v>
      </c>
      <c r="Z218" s="53"/>
      <c r="AA218" s="82"/>
      <c r="AB218" s="43"/>
      <c r="AC218" s="47"/>
      <c r="AD218" s="82"/>
      <c r="AE218" s="43"/>
      <c r="AF218" s="53"/>
      <c r="AG218" s="82"/>
      <c r="AH218" s="43"/>
      <c r="AI218" s="47"/>
      <c r="AJ218" s="4"/>
      <c r="AM218" s="27"/>
      <c r="AN218" s="27"/>
      <c r="AQ218" s="4"/>
      <c r="AR218" s="19">
        <v>3.66</v>
      </c>
      <c r="AS218" s="5"/>
      <c r="AT218" s="6"/>
      <c r="AU218" s="4"/>
      <c r="AV218" s="4"/>
      <c r="AW218" s="4"/>
      <c r="AX218" s="4"/>
      <c r="AY218" s="4"/>
      <c r="AZ218" s="4"/>
    </row>
    <row r="219" spans="1:52" x14ac:dyDescent="0.25">
      <c r="A219" s="3" t="s">
        <v>2</v>
      </c>
      <c r="B219" s="20">
        <v>3.12</v>
      </c>
      <c r="C219" s="88">
        <f t="shared" si="30"/>
        <v>3.12548</v>
      </c>
      <c r="D219" s="86">
        <v>-111.36499999999999</v>
      </c>
      <c r="E219" s="24">
        <v>42.323999999999998</v>
      </c>
      <c r="F219" s="9">
        <v>3</v>
      </c>
      <c r="G219" s="9">
        <v>1989</v>
      </c>
      <c r="H219" s="9">
        <v>9</v>
      </c>
      <c r="I219" s="9">
        <v>27</v>
      </c>
      <c r="J219" s="9">
        <v>2</v>
      </c>
      <c r="K219" s="9">
        <v>48</v>
      </c>
      <c r="L219" s="12">
        <v>12.8</v>
      </c>
      <c r="M219" s="81">
        <f t="shared" si="31"/>
        <v>0.22500000000000001</v>
      </c>
      <c r="N219" s="21">
        <v>0.01</v>
      </c>
      <c r="O219" s="6" t="s">
        <v>174</v>
      </c>
      <c r="P219" s="94"/>
      <c r="Q219" s="72">
        <f t="shared" si="32"/>
        <v>3.12548</v>
      </c>
      <c r="R219" s="82">
        <f t="shared" si="33"/>
        <v>0.22500000000000001</v>
      </c>
      <c r="S219" s="45"/>
      <c r="T219" s="6"/>
      <c r="V219" s="43"/>
      <c r="W219" s="49">
        <v>3.12</v>
      </c>
      <c r="X219" s="82">
        <v>0.22500000000000001</v>
      </c>
      <c r="Y219" s="43">
        <f t="shared" si="29"/>
        <v>3.12548</v>
      </c>
      <c r="Z219" s="53"/>
      <c r="AA219" s="82"/>
      <c r="AB219" s="43"/>
      <c r="AC219" s="47"/>
      <c r="AD219" s="82"/>
      <c r="AE219" s="43"/>
      <c r="AF219" s="53"/>
      <c r="AG219" s="82"/>
      <c r="AH219" s="43"/>
      <c r="AI219" s="47" t="s">
        <v>57</v>
      </c>
      <c r="AJ219" s="4"/>
      <c r="AM219" s="27"/>
      <c r="AN219" s="27"/>
      <c r="AQ219" s="4"/>
      <c r="AR219" s="19">
        <v>3.12</v>
      </c>
      <c r="AS219" s="5"/>
      <c r="AT219" s="6"/>
      <c r="AU219" s="4"/>
      <c r="AV219" s="4"/>
      <c r="AW219" s="4"/>
      <c r="AX219" s="4"/>
      <c r="AY219" s="4"/>
      <c r="AZ219" s="4"/>
    </row>
    <row r="220" spans="1:52" x14ac:dyDescent="0.25">
      <c r="A220" s="3" t="s">
        <v>2</v>
      </c>
      <c r="B220" s="20">
        <v>2.46</v>
      </c>
      <c r="C220" s="88">
        <f t="shared" si="30"/>
        <v>2.51234</v>
      </c>
      <c r="D220" s="86">
        <v>-112.129</v>
      </c>
      <c r="E220" s="24">
        <v>38.517000000000003</v>
      </c>
      <c r="F220" s="9">
        <v>9</v>
      </c>
      <c r="G220" s="9">
        <v>1989</v>
      </c>
      <c r="H220" s="9">
        <v>10</v>
      </c>
      <c r="I220" s="9">
        <v>26</v>
      </c>
      <c r="J220" s="9">
        <v>13</v>
      </c>
      <c r="K220" s="9">
        <v>54</v>
      </c>
      <c r="L220" s="12">
        <v>56.4</v>
      </c>
      <c r="M220" s="81">
        <f t="shared" si="31"/>
        <v>0.22500000000000001</v>
      </c>
      <c r="N220" s="21">
        <v>0.01</v>
      </c>
      <c r="O220" s="6" t="s">
        <v>174</v>
      </c>
      <c r="P220" s="94"/>
      <c r="Q220" s="72">
        <f t="shared" si="32"/>
        <v>2.51234</v>
      </c>
      <c r="R220" s="82">
        <f t="shared" si="33"/>
        <v>0.22500000000000001</v>
      </c>
      <c r="S220" s="45"/>
      <c r="T220" s="6"/>
      <c r="V220" s="43"/>
      <c r="W220" s="49">
        <v>2.46</v>
      </c>
      <c r="X220" s="82">
        <v>0.22500000000000001</v>
      </c>
      <c r="Y220" s="43">
        <f t="shared" si="29"/>
        <v>2.51234</v>
      </c>
      <c r="Z220" s="53"/>
      <c r="AA220" s="82"/>
      <c r="AB220" s="43"/>
      <c r="AC220" s="47"/>
      <c r="AD220" s="82"/>
      <c r="AE220" s="43"/>
      <c r="AF220" s="53"/>
      <c r="AG220" s="82"/>
      <c r="AH220" s="43"/>
      <c r="AI220" s="47"/>
      <c r="AJ220" s="4"/>
      <c r="AM220" s="27"/>
      <c r="AN220" s="27"/>
      <c r="AQ220" s="4"/>
      <c r="AR220" s="19">
        <v>2.46</v>
      </c>
      <c r="AS220" s="5"/>
      <c r="AT220" s="6"/>
      <c r="AU220" s="4"/>
      <c r="AV220" s="4"/>
      <c r="AW220" s="4"/>
      <c r="AX220" s="4"/>
      <c r="AY220" s="4"/>
      <c r="AZ220" s="4"/>
    </row>
    <row r="221" spans="1:52" x14ac:dyDescent="0.25">
      <c r="A221" s="3" t="s">
        <v>2</v>
      </c>
      <c r="B221" s="20">
        <v>2.64</v>
      </c>
      <c r="C221" s="88">
        <f t="shared" si="30"/>
        <v>2.6795599999999999</v>
      </c>
      <c r="D221" s="86">
        <v>-111.61799999999999</v>
      </c>
      <c r="E221" s="24">
        <v>41.048000000000002</v>
      </c>
      <c r="F221" s="9">
        <v>12</v>
      </c>
      <c r="G221" s="9">
        <v>1989</v>
      </c>
      <c r="H221" s="9">
        <v>11</v>
      </c>
      <c r="I221" s="9">
        <v>2</v>
      </c>
      <c r="J221" s="9">
        <v>6</v>
      </c>
      <c r="K221" s="9">
        <v>51</v>
      </c>
      <c r="L221" s="12">
        <v>25.8</v>
      </c>
      <c r="M221" s="81">
        <f t="shared" si="31"/>
        <v>0.22500000000000001</v>
      </c>
      <c r="N221" s="21">
        <v>0.01</v>
      </c>
      <c r="O221" s="6" t="s">
        <v>174</v>
      </c>
      <c r="P221" s="94"/>
      <c r="Q221" s="72">
        <f t="shared" si="32"/>
        <v>2.6795599999999999</v>
      </c>
      <c r="R221" s="82">
        <f t="shared" si="33"/>
        <v>0.22500000000000001</v>
      </c>
      <c r="S221" s="45"/>
      <c r="T221" s="6"/>
      <c r="V221" s="43"/>
      <c r="W221" s="49">
        <v>2.64</v>
      </c>
      <c r="X221" s="82">
        <v>0.22500000000000001</v>
      </c>
      <c r="Y221" s="43">
        <f t="shared" si="29"/>
        <v>2.6795599999999999</v>
      </c>
      <c r="Z221" s="53"/>
      <c r="AA221" s="82"/>
      <c r="AB221" s="43"/>
      <c r="AC221" s="47"/>
      <c r="AD221" s="82"/>
      <c r="AE221" s="43"/>
      <c r="AF221" s="53"/>
      <c r="AG221" s="82"/>
      <c r="AH221" s="43"/>
      <c r="AI221" s="47"/>
      <c r="AJ221" s="4"/>
      <c r="AM221" s="27"/>
      <c r="AN221" s="27"/>
      <c r="AQ221" s="4"/>
      <c r="AR221" s="19">
        <v>2.64</v>
      </c>
      <c r="AS221" s="5"/>
      <c r="AT221" s="6"/>
      <c r="AU221" s="4"/>
      <c r="AV221" s="4"/>
      <c r="AW221" s="4"/>
      <c r="AX221" s="4"/>
      <c r="AY221" s="4"/>
      <c r="AZ221" s="4"/>
    </row>
    <row r="222" spans="1:52" x14ac:dyDescent="0.25">
      <c r="A222" s="3" t="s">
        <v>2</v>
      </c>
      <c r="B222" s="20">
        <v>3.01</v>
      </c>
      <c r="C222" s="88">
        <f t="shared" si="30"/>
        <v>3.0232899999999998</v>
      </c>
      <c r="D222" s="86">
        <v>-113.126</v>
      </c>
      <c r="E222" s="24">
        <v>38.162999999999997</v>
      </c>
      <c r="F222" s="9">
        <v>1</v>
      </c>
      <c r="G222" s="9">
        <v>1989</v>
      </c>
      <c r="H222" s="9">
        <v>11</v>
      </c>
      <c r="I222" s="9">
        <v>13</v>
      </c>
      <c r="J222" s="9">
        <v>22</v>
      </c>
      <c r="K222" s="9">
        <v>56</v>
      </c>
      <c r="L222" s="12">
        <v>0.5</v>
      </c>
      <c r="M222" s="81">
        <f t="shared" si="31"/>
        <v>0.22500000000000001</v>
      </c>
      <c r="N222" s="21">
        <v>0.01</v>
      </c>
      <c r="O222" s="6" t="s">
        <v>174</v>
      </c>
      <c r="P222" s="94"/>
      <c r="Q222" s="72">
        <f t="shared" si="32"/>
        <v>3.0232899999999998</v>
      </c>
      <c r="R222" s="82">
        <f t="shared" si="33"/>
        <v>0.22500000000000001</v>
      </c>
      <c r="S222" s="45"/>
      <c r="T222" s="6"/>
      <c r="V222" s="43"/>
      <c r="W222" s="49">
        <v>3.01</v>
      </c>
      <c r="X222" s="82">
        <v>0.22500000000000001</v>
      </c>
      <c r="Y222" s="43">
        <f t="shared" si="29"/>
        <v>3.0232899999999998</v>
      </c>
      <c r="Z222" s="53"/>
      <c r="AA222" s="82"/>
      <c r="AB222" s="43"/>
      <c r="AC222" s="47"/>
      <c r="AD222" s="82"/>
      <c r="AE222" s="43"/>
      <c r="AF222" s="53"/>
      <c r="AG222" s="82"/>
      <c r="AH222" s="43"/>
      <c r="AI222" s="47"/>
      <c r="AJ222" s="4"/>
      <c r="AM222" s="27"/>
      <c r="AN222" s="27"/>
      <c r="AQ222" s="4"/>
      <c r="AR222" s="19">
        <v>3.01</v>
      </c>
      <c r="AS222" s="5"/>
      <c r="AT222" s="6"/>
      <c r="AU222" s="4"/>
      <c r="AV222" s="4"/>
      <c r="AW222" s="4"/>
      <c r="AX222" s="4"/>
      <c r="AY222" s="4"/>
      <c r="AZ222" s="4"/>
    </row>
    <row r="223" spans="1:52" x14ac:dyDescent="0.25">
      <c r="A223" s="3" t="s">
        <v>2</v>
      </c>
      <c r="B223" s="20">
        <v>2.75</v>
      </c>
      <c r="C223" s="88">
        <f t="shared" si="30"/>
        <v>2.7817500000000002</v>
      </c>
      <c r="D223" s="86">
        <v>-111.41800000000001</v>
      </c>
      <c r="E223" s="24">
        <v>40.356000000000002</v>
      </c>
      <c r="F223" s="9">
        <v>6</v>
      </c>
      <c r="G223" s="9">
        <v>1989</v>
      </c>
      <c r="H223" s="9">
        <v>12</v>
      </c>
      <c r="I223" s="9">
        <v>13</v>
      </c>
      <c r="J223" s="9">
        <v>23</v>
      </c>
      <c r="K223" s="9">
        <v>19</v>
      </c>
      <c r="L223" s="12">
        <v>25.4</v>
      </c>
      <c r="M223" s="81">
        <f t="shared" si="31"/>
        <v>0.22500000000000001</v>
      </c>
      <c r="N223" s="21">
        <v>0.01</v>
      </c>
      <c r="O223" s="6" t="s">
        <v>174</v>
      </c>
      <c r="P223" s="94"/>
      <c r="Q223" s="72">
        <f t="shared" si="32"/>
        <v>2.7817500000000002</v>
      </c>
      <c r="R223" s="82">
        <f t="shared" si="33"/>
        <v>0.22500000000000001</v>
      </c>
      <c r="S223" s="45"/>
      <c r="T223" s="6"/>
      <c r="V223" s="43"/>
      <c r="W223" s="49">
        <v>2.75</v>
      </c>
      <c r="X223" s="82">
        <v>0.22500000000000001</v>
      </c>
      <c r="Y223" s="43">
        <f t="shared" si="29"/>
        <v>2.7817500000000002</v>
      </c>
      <c r="Z223" s="53"/>
      <c r="AA223" s="82"/>
      <c r="AB223" s="43"/>
      <c r="AC223" s="47"/>
      <c r="AD223" s="82"/>
      <c r="AE223" s="43"/>
      <c r="AF223" s="53"/>
      <c r="AG223" s="82"/>
      <c r="AH223" s="43"/>
      <c r="AI223" s="47"/>
      <c r="AJ223" s="4"/>
      <c r="AM223" s="27"/>
      <c r="AN223" s="27"/>
      <c r="AQ223" s="4"/>
      <c r="AR223" s="19">
        <v>2.75</v>
      </c>
      <c r="AS223" s="5"/>
      <c r="AT223" s="6"/>
      <c r="AU223" s="4"/>
      <c r="AV223" s="4"/>
      <c r="AW223" s="4"/>
      <c r="AX223" s="4"/>
      <c r="AY223" s="4"/>
      <c r="AZ223" s="4"/>
    </row>
    <row r="224" spans="1:52" x14ac:dyDescent="0.25">
      <c r="A224" s="3" t="s">
        <v>2</v>
      </c>
      <c r="B224" s="20">
        <v>2.65</v>
      </c>
      <c r="C224" s="88">
        <f t="shared" si="30"/>
        <v>2.68885</v>
      </c>
      <c r="D224" s="86">
        <v>-109.828</v>
      </c>
      <c r="E224" s="24">
        <v>38.655999999999999</v>
      </c>
      <c r="F224" s="9">
        <v>1</v>
      </c>
      <c r="G224" s="9">
        <v>1989</v>
      </c>
      <c r="H224" s="9">
        <v>12</v>
      </c>
      <c r="I224" s="9">
        <v>22</v>
      </c>
      <c r="J224" s="9">
        <v>16</v>
      </c>
      <c r="K224" s="9">
        <v>18</v>
      </c>
      <c r="L224" s="12">
        <v>22.6</v>
      </c>
      <c r="M224" s="81">
        <f t="shared" si="31"/>
        <v>0.22500000000000001</v>
      </c>
      <c r="N224" s="21">
        <v>0.01</v>
      </c>
      <c r="O224" s="6" t="s">
        <v>174</v>
      </c>
      <c r="P224" s="94"/>
      <c r="Q224" s="72">
        <f t="shared" si="32"/>
        <v>2.68885</v>
      </c>
      <c r="R224" s="82">
        <f t="shared" si="33"/>
        <v>0.22500000000000001</v>
      </c>
      <c r="S224" s="45"/>
      <c r="T224" s="6"/>
      <c r="V224" s="43"/>
      <c r="W224" s="49">
        <v>2.65</v>
      </c>
      <c r="X224" s="82">
        <v>0.22500000000000001</v>
      </c>
      <c r="Y224" s="43">
        <f t="shared" si="29"/>
        <v>2.68885</v>
      </c>
      <c r="Z224" s="53"/>
      <c r="AA224" s="82"/>
      <c r="AB224" s="43"/>
      <c r="AC224" s="47"/>
      <c r="AD224" s="82"/>
      <c r="AE224" s="43"/>
      <c r="AF224" s="53"/>
      <c r="AG224" s="82"/>
      <c r="AH224" s="43"/>
      <c r="AI224" s="47"/>
      <c r="AJ224" s="4"/>
      <c r="AM224" s="27"/>
      <c r="AN224" s="27"/>
      <c r="AQ224" s="4"/>
      <c r="AR224" s="19">
        <v>2.65</v>
      </c>
      <c r="AS224" s="5"/>
      <c r="AT224" s="6"/>
      <c r="AU224" s="4"/>
      <c r="AV224" s="4"/>
      <c r="AW224" s="4"/>
      <c r="AX224" s="4"/>
      <c r="AY224" s="4"/>
      <c r="AZ224" s="4"/>
    </row>
    <row r="225" spans="1:52" x14ac:dyDescent="0.25">
      <c r="A225" s="3" t="s">
        <v>2</v>
      </c>
      <c r="B225" s="20">
        <v>2.4700000000000002</v>
      </c>
      <c r="C225" s="88">
        <f t="shared" si="30"/>
        <v>2.52163</v>
      </c>
      <c r="D225" s="86">
        <v>-110.459</v>
      </c>
      <c r="E225" s="24">
        <v>41.258000000000003</v>
      </c>
      <c r="F225" s="9">
        <v>0</v>
      </c>
      <c r="G225" s="9">
        <v>1989</v>
      </c>
      <c r="H225" s="9">
        <v>12</v>
      </c>
      <c r="I225" s="9">
        <v>24</v>
      </c>
      <c r="J225" s="9">
        <v>10</v>
      </c>
      <c r="K225" s="9">
        <v>56</v>
      </c>
      <c r="L225" s="12">
        <v>28.1</v>
      </c>
      <c r="M225" s="81">
        <f t="shared" si="31"/>
        <v>0.22500000000000001</v>
      </c>
      <c r="N225" s="21">
        <v>0.01</v>
      </c>
      <c r="O225" s="6" t="s">
        <v>174</v>
      </c>
      <c r="P225" s="94"/>
      <c r="Q225" s="72">
        <f t="shared" si="32"/>
        <v>2.52163</v>
      </c>
      <c r="R225" s="82">
        <f t="shared" si="33"/>
        <v>0.22500000000000001</v>
      </c>
      <c r="S225" s="45"/>
      <c r="T225" s="6"/>
      <c r="V225" s="43"/>
      <c r="W225" s="49">
        <v>2.4700000000000002</v>
      </c>
      <c r="X225" s="82">
        <v>0.22500000000000001</v>
      </c>
      <c r="Y225" s="43">
        <f t="shared" si="29"/>
        <v>2.52163</v>
      </c>
      <c r="Z225" s="53"/>
      <c r="AA225" s="82"/>
      <c r="AB225" s="43"/>
      <c r="AC225" s="47"/>
      <c r="AD225" s="82"/>
      <c r="AE225" s="43"/>
      <c r="AF225" s="53"/>
      <c r="AG225" s="82"/>
      <c r="AH225" s="43"/>
      <c r="AI225" s="47"/>
      <c r="AJ225" s="4"/>
      <c r="AM225" s="27"/>
      <c r="AN225" s="27"/>
      <c r="AQ225" s="4"/>
      <c r="AR225" s="19">
        <v>2.4700000000000002</v>
      </c>
      <c r="AS225" s="5"/>
      <c r="AT225" s="6"/>
      <c r="AU225" s="4"/>
      <c r="AV225" s="4"/>
      <c r="AW225" s="4"/>
      <c r="AX225" s="4"/>
      <c r="AY225" s="4"/>
      <c r="AZ225" s="4"/>
    </row>
    <row r="226" spans="1:52" x14ac:dyDescent="0.25">
      <c r="A226" s="3" t="s">
        <v>2</v>
      </c>
      <c r="B226" s="20">
        <v>2.4700000000000002</v>
      </c>
      <c r="C226" s="88">
        <f t="shared" si="30"/>
        <v>2.52163</v>
      </c>
      <c r="D226" s="86">
        <v>-110.863</v>
      </c>
      <c r="E226" s="24">
        <v>39.119999999999997</v>
      </c>
      <c r="F226" s="9">
        <v>6</v>
      </c>
      <c r="G226" s="9">
        <v>1989</v>
      </c>
      <c r="H226" s="9">
        <v>12</v>
      </c>
      <c r="I226" s="9">
        <v>26</v>
      </c>
      <c r="J226" s="9">
        <v>7</v>
      </c>
      <c r="K226" s="9">
        <v>57</v>
      </c>
      <c r="L226" s="12">
        <v>16.899999999999999</v>
      </c>
      <c r="M226" s="81">
        <f t="shared" si="31"/>
        <v>0.22500000000000001</v>
      </c>
      <c r="N226" s="21">
        <v>0.01</v>
      </c>
      <c r="O226" s="6" t="s">
        <v>174</v>
      </c>
      <c r="P226" s="94"/>
      <c r="Q226" s="72">
        <f t="shared" si="32"/>
        <v>2.52163</v>
      </c>
      <c r="R226" s="82">
        <f t="shared" si="33"/>
        <v>0.22500000000000001</v>
      </c>
      <c r="S226" s="45"/>
      <c r="T226" s="6"/>
      <c r="V226" s="43"/>
      <c r="W226" s="49">
        <v>2.4700000000000002</v>
      </c>
      <c r="X226" s="82">
        <v>0.22500000000000001</v>
      </c>
      <c r="Y226" s="43">
        <f t="shared" si="29"/>
        <v>2.52163</v>
      </c>
      <c r="Z226" s="53"/>
      <c r="AA226" s="82"/>
      <c r="AB226" s="43"/>
      <c r="AC226" s="47"/>
      <c r="AD226" s="82"/>
      <c r="AE226" s="43"/>
      <c r="AF226" s="53"/>
      <c r="AG226" s="82"/>
      <c r="AH226" s="43"/>
      <c r="AI226" s="47"/>
      <c r="AJ226" s="4"/>
      <c r="AM226" s="27"/>
      <c r="AN226" s="27"/>
      <c r="AQ226" s="4"/>
      <c r="AR226" s="19">
        <v>2.4700000000000002</v>
      </c>
      <c r="AS226" s="5"/>
      <c r="AT226" s="6"/>
      <c r="AU226" s="4"/>
      <c r="AV226" s="4"/>
      <c r="AW226" s="4"/>
      <c r="AX226" s="4"/>
      <c r="AY226" s="4"/>
      <c r="AZ226" s="4"/>
    </row>
    <row r="227" spans="1:52" x14ac:dyDescent="0.25">
      <c r="A227" s="3" t="s">
        <v>2</v>
      </c>
      <c r="B227" s="20">
        <v>2.74</v>
      </c>
      <c r="C227" s="88">
        <f t="shared" si="30"/>
        <v>2.7724600000000001</v>
      </c>
      <c r="D227" s="86">
        <v>-111.92100000000001</v>
      </c>
      <c r="E227" s="24">
        <v>39.009</v>
      </c>
      <c r="F227" s="9">
        <v>0</v>
      </c>
      <c r="G227" s="9">
        <v>1990</v>
      </c>
      <c r="H227" s="9">
        <v>1</v>
      </c>
      <c r="I227" s="9">
        <v>16</v>
      </c>
      <c r="J227" s="9">
        <v>7</v>
      </c>
      <c r="K227" s="9">
        <v>53</v>
      </c>
      <c r="L227" s="12">
        <v>35.5</v>
      </c>
      <c r="M227" s="81">
        <f t="shared" si="31"/>
        <v>0.22500000000000001</v>
      </c>
      <c r="N227" s="21">
        <v>0.01</v>
      </c>
      <c r="O227" s="6" t="s">
        <v>174</v>
      </c>
      <c r="P227" s="94"/>
      <c r="Q227" s="72">
        <f t="shared" si="32"/>
        <v>2.7724600000000001</v>
      </c>
      <c r="R227" s="82">
        <f t="shared" si="33"/>
        <v>0.22500000000000001</v>
      </c>
      <c r="S227" s="45"/>
      <c r="T227" s="6"/>
      <c r="V227" s="43"/>
      <c r="W227" s="49">
        <v>2.74</v>
      </c>
      <c r="X227" s="82">
        <v>0.22500000000000001</v>
      </c>
      <c r="Y227" s="43">
        <f t="shared" si="29"/>
        <v>2.7724600000000001</v>
      </c>
      <c r="Z227" s="53"/>
      <c r="AA227" s="82"/>
      <c r="AB227" s="43"/>
      <c r="AC227" s="47"/>
      <c r="AD227" s="82"/>
      <c r="AE227" s="43"/>
      <c r="AF227" s="53"/>
      <c r="AG227" s="82"/>
      <c r="AH227" s="43"/>
      <c r="AI227" s="47"/>
      <c r="AJ227" s="4"/>
      <c r="AM227" s="27"/>
      <c r="AN227" s="27"/>
      <c r="AQ227" s="4"/>
      <c r="AR227" s="19">
        <v>2.74</v>
      </c>
      <c r="AS227" s="5"/>
      <c r="AT227" s="6"/>
      <c r="AU227" s="4"/>
      <c r="AV227" s="4"/>
      <c r="AW227" s="4"/>
      <c r="AX227" s="4"/>
      <c r="AY227" s="4"/>
      <c r="AZ227" s="4"/>
    </row>
    <row r="228" spans="1:52" x14ac:dyDescent="0.25">
      <c r="A228" s="3" t="s">
        <v>2</v>
      </c>
      <c r="B228" s="20">
        <v>2.87</v>
      </c>
      <c r="C228" s="88">
        <f t="shared" si="30"/>
        <v>2.89323</v>
      </c>
      <c r="D228" s="86">
        <v>-112.251</v>
      </c>
      <c r="E228" s="24">
        <v>38.4</v>
      </c>
      <c r="F228" s="9">
        <v>1</v>
      </c>
      <c r="G228" s="9">
        <v>1990</v>
      </c>
      <c r="H228" s="9">
        <v>1</v>
      </c>
      <c r="I228" s="9">
        <v>17</v>
      </c>
      <c r="J228" s="9">
        <v>3</v>
      </c>
      <c r="K228" s="9">
        <v>53</v>
      </c>
      <c r="L228" s="12">
        <v>20.9</v>
      </c>
      <c r="M228" s="81">
        <f t="shared" si="31"/>
        <v>0.22500000000000001</v>
      </c>
      <c r="N228" s="21">
        <v>0.01</v>
      </c>
      <c r="O228" s="6" t="s">
        <v>174</v>
      </c>
      <c r="P228" s="94"/>
      <c r="Q228" s="72">
        <f t="shared" si="32"/>
        <v>2.89323</v>
      </c>
      <c r="R228" s="82">
        <f t="shared" si="33"/>
        <v>0.22500000000000001</v>
      </c>
      <c r="S228" s="45"/>
      <c r="T228" s="6"/>
      <c r="V228" s="43"/>
      <c r="W228" s="49">
        <v>2.87</v>
      </c>
      <c r="X228" s="82">
        <v>0.22500000000000001</v>
      </c>
      <c r="Y228" s="43">
        <f t="shared" si="29"/>
        <v>2.89323</v>
      </c>
      <c r="Z228" s="53"/>
      <c r="AA228" s="82"/>
      <c r="AB228" s="43"/>
      <c r="AC228" s="47"/>
      <c r="AD228" s="82"/>
      <c r="AE228" s="43"/>
      <c r="AF228" s="53"/>
      <c r="AG228" s="82"/>
      <c r="AH228" s="43"/>
      <c r="AI228" s="47"/>
      <c r="AJ228" s="4"/>
      <c r="AM228" s="27"/>
      <c r="AN228" s="27"/>
      <c r="AQ228" s="4"/>
      <c r="AR228" s="19">
        <v>2.87</v>
      </c>
      <c r="AS228" s="5"/>
      <c r="AT228" s="6"/>
      <c r="AU228" s="4"/>
      <c r="AV228" s="4"/>
      <c r="AW228" s="4"/>
      <c r="AX228" s="4"/>
      <c r="AY228" s="4"/>
      <c r="AZ228" s="4"/>
    </row>
    <row r="229" spans="1:52" x14ac:dyDescent="0.25">
      <c r="A229" s="3" t="s">
        <v>2</v>
      </c>
      <c r="B229" s="20">
        <v>2.52</v>
      </c>
      <c r="C229" s="88">
        <f t="shared" si="30"/>
        <v>2.5680800000000001</v>
      </c>
      <c r="D229" s="86">
        <v>-111.398</v>
      </c>
      <c r="E229" s="24">
        <v>39.457999999999998</v>
      </c>
      <c r="F229" s="9">
        <v>0</v>
      </c>
      <c r="G229" s="9">
        <v>1990</v>
      </c>
      <c r="H229" s="9">
        <v>1</v>
      </c>
      <c r="I229" s="9">
        <v>18</v>
      </c>
      <c r="J229" s="9">
        <v>21</v>
      </c>
      <c r="K229" s="9">
        <v>7</v>
      </c>
      <c r="L229" s="12">
        <v>55.5</v>
      </c>
      <c r="M229" s="81">
        <f t="shared" si="31"/>
        <v>0.22500000000000001</v>
      </c>
      <c r="N229" s="21">
        <v>0.01</v>
      </c>
      <c r="O229" s="6" t="s">
        <v>174</v>
      </c>
      <c r="P229" s="94"/>
      <c r="Q229" s="72">
        <f t="shared" si="32"/>
        <v>2.5680800000000001</v>
      </c>
      <c r="R229" s="82">
        <f t="shared" si="33"/>
        <v>0.22500000000000001</v>
      </c>
      <c r="S229" s="45"/>
      <c r="T229" s="6"/>
      <c r="V229" s="43"/>
      <c r="W229" s="49">
        <v>2.52</v>
      </c>
      <c r="X229" s="82">
        <v>0.22500000000000001</v>
      </c>
      <c r="Y229" s="43">
        <f t="shared" si="29"/>
        <v>2.5680800000000001</v>
      </c>
      <c r="Z229" s="53"/>
      <c r="AA229" s="82"/>
      <c r="AB229" s="43"/>
      <c r="AC229" s="47"/>
      <c r="AD229" s="82"/>
      <c r="AE229" s="43"/>
      <c r="AF229" s="53"/>
      <c r="AG229" s="82"/>
      <c r="AH229" s="43"/>
      <c r="AI229" s="47"/>
      <c r="AJ229" s="4"/>
      <c r="AM229" s="27"/>
      <c r="AN229" s="27"/>
      <c r="AQ229" s="4"/>
      <c r="AR229" s="19">
        <v>2.52</v>
      </c>
      <c r="AS229" s="5"/>
      <c r="AT229" s="6"/>
      <c r="AU229" s="4"/>
      <c r="AV229" s="4"/>
      <c r="AW229" s="4"/>
      <c r="AX229" s="4"/>
      <c r="AY229" s="4"/>
      <c r="AZ229" s="4"/>
    </row>
    <row r="230" spans="1:52" x14ac:dyDescent="0.25">
      <c r="A230" s="3" t="s">
        <v>2</v>
      </c>
      <c r="B230" s="20">
        <v>3.5</v>
      </c>
      <c r="C230" s="88">
        <f t="shared" si="30"/>
        <v>3.2228619204504483</v>
      </c>
      <c r="D230" s="86">
        <v>-112.617</v>
      </c>
      <c r="E230" s="24">
        <v>41.764000000000003</v>
      </c>
      <c r="F230" s="9">
        <v>5</v>
      </c>
      <c r="G230" s="9">
        <v>1990</v>
      </c>
      <c r="H230" s="9">
        <v>1</v>
      </c>
      <c r="I230" s="9">
        <v>24</v>
      </c>
      <c r="J230" s="9">
        <v>9</v>
      </c>
      <c r="K230" s="9">
        <v>3</v>
      </c>
      <c r="L230" s="12">
        <v>31.2</v>
      </c>
      <c r="M230" s="81">
        <f t="shared" si="31"/>
        <v>0.15312959783241839</v>
      </c>
      <c r="N230" s="21">
        <v>0.01</v>
      </c>
      <c r="O230" s="3" t="s">
        <v>175</v>
      </c>
      <c r="P230" s="94">
        <f>1/((1/U230^2)+(1/X230^2))</f>
        <v>2.3448673732318199E-2</v>
      </c>
      <c r="Q230" s="72">
        <f>(P230/U230^2*V230)+(P230/X230^2*Y230)</f>
        <v>3.2228619204504483</v>
      </c>
      <c r="R230" s="82">
        <f>SQRT(P230)</f>
        <v>0.15312959783241839</v>
      </c>
      <c r="S230" s="49">
        <v>3.5</v>
      </c>
      <c r="T230" s="6" t="s">
        <v>3</v>
      </c>
      <c r="U230" s="82">
        <v>0.20899999999999999</v>
      </c>
      <c r="V230" s="43">
        <f>0.791*S230+0.851</f>
        <v>3.6194999999999999</v>
      </c>
      <c r="W230" s="49">
        <v>2.73</v>
      </c>
      <c r="X230" s="82">
        <v>0.22500000000000001</v>
      </c>
      <c r="Y230" s="43">
        <f t="shared" si="29"/>
        <v>2.7631700000000001</v>
      </c>
      <c r="Z230" s="53"/>
      <c r="AA230" s="82"/>
      <c r="AB230" s="43"/>
      <c r="AC230" s="47"/>
      <c r="AD230" s="82"/>
      <c r="AE230" s="43"/>
      <c r="AF230" s="53"/>
      <c r="AG230" s="82"/>
      <c r="AH230" s="43"/>
      <c r="AI230" s="47" t="s">
        <v>71</v>
      </c>
      <c r="AJ230" s="4"/>
      <c r="AM230" s="27"/>
      <c r="AN230" s="27"/>
      <c r="AQ230" s="4"/>
      <c r="AR230" s="19">
        <v>2.73</v>
      </c>
      <c r="AS230" s="19">
        <v>3.5</v>
      </c>
      <c r="AT230" s="6" t="s">
        <v>3</v>
      </c>
      <c r="AU230" s="4"/>
      <c r="AV230" s="4"/>
      <c r="AW230" s="4"/>
      <c r="AX230" s="4"/>
      <c r="AY230" s="4"/>
      <c r="AZ230" s="4"/>
    </row>
    <row r="231" spans="1:52" x14ac:dyDescent="0.25">
      <c r="A231" s="3" t="s">
        <v>2</v>
      </c>
      <c r="B231" s="20">
        <v>2.81</v>
      </c>
      <c r="C231" s="88">
        <f t="shared" si="30"/>
        <v>2.8374899999999998</v>
      </c>
      <c r="D231" s="86">
        <v>-111.479</v>
      </c>
      <c r="E231" s="24">
        <v>39.487000000000002</v>
      </c>
      <c r="F231" s="9">
        <v>6</v>
      </c>
      <c r="G231" s="9">
        <v>1990</v>
      </c>
      <c r="H231" s="9">
        <v>1</v>
      </c>
      <c r="I231" s="9">
        <v>26</v>
      </c>
      <c r="J231" s="9">
        <v>10</v>
      </c>
      <c r="K231" s="9">
        <v>48</v>
      </c>
      <c r="L231" s="12">
        <v>19.100000000000001</v>
      </c>
      <c r="M231" s="81">
        <f t="shared" si="31"/>
        <v>0.22500000000000001</v>
      </c>
      <c r="N231" s="21">
        <v>0.01</v>
      </c>
      <c r="O231" s="6" t="s">
        <v>174</v>
      </c>
      <c r="P231" s="94"/>
      <c r="Q231" s="72">
        <f t="shared" ref="Q231:Q271" si="34">Y231</f>
        <v>2.8374899999999998</v>
      </c>
      <c r="R231" s="82">
        <f t="shared" ref="R231:R271" si="35">X231</f>
        <v>0.22500000000000001</v>
      </c>
      <c r="S231" s="45"/>
      <c r="T231" s="6"/>
      <c r="V231" s="43"/>
      <c r="W231" s="49">
        <v>2.81</v>
      </c>
      <c r="X231" s="82">
        <v>0.22500000000000001</v>
      </c>
      <c r="Y231" s="43">
        <f t="shared" si="29"/>
        <v>2.8374899999999998</v>
      </c>
      <c r="Z231" s="53"/>
      <c r="AA231" s="82"/>
      <c r="AB231" s="43"/>
      <c r="AC231" s="47"/>
      <c r="AD231" s="82"/>
      <c r="AE231" s="43"/>
      <c r="AF231" s="53"/>
      <c r="AG231" s="82"/>
      <c r="AH231" s="43"/>
      <c r="AI231" s="47"/>
      <c r="AJ231" s="4"/>
      <c r="AM231" s="27"/>
      <c r="AN231" s="27"/>
      <c r="AQ231" s="4"/>
      <c r="AR231" s="19">
        <v>2.81</v>
      </c>
      <c r="AS231" s="5"/>
      <c r="AT231" s="6"/>
      <c r="AU231" s="4"/>
      <c r="AV231" s="4"/>
      <c r="AW231" s="4"/>
      <c r="AX231" s="4"/>
      <c r="AY231" s="4"/>
      <c r="AZ231" s="4"/>
    </row>
    <row r="232" spans="1:52" x14ac:dyDescent="0.25">
      <c r="A232" s="3" t="s">
        <v>2</v>
      </c>
      <c r="B232" s="20">
        <v>2.52</v>
      </c>
      <c r="C232" s="88">
        <f t="shared" si="30"/>
        <v>2.5680800000000001</v>
      </c>
      <c r="D232" s="86">
        <v>-111.35599999999999</v>
      </c>
      <c r="E232" s="24">
        <v>39.546999999999997</v>
      </c>
      <c r="F232" s="9">
        <v>0</v>
      </c>
      <c r="G232" s="9">
        <v>1990</v>
      </c>
      <c r="H232" s="9">
        <v>1</v>
      </c>
      <c r="I232" s="9">
        <v>27</v>
      </c>
      <c r="J232" s="9">
        <v>12</v>
      </c>
      <c r="K232" s="9">
        <v>59</v>
      </c>
      <c r="L232" s="12">
        <v>24.1</v>
      </c>
      <c r="M232" s="81">
        <f t="shared" si="31"/>
        <v>0.22500000000000001</v>
      </c>
      <c r="N232" s="21">
        <v>0.01</v>
      </c>
      <c r="O232" s="6" t="s">
        <v>174</v>
      </c>
      <c r="P232" s="94"/>
      <c r="Q232" s="72">
        <f t="shared" si="34"/>
        <v>2.5680800000000001</v>
      </c>
      <c r="R232" s="82">
        <f t="shared" si="35"/>
        <v>0.22500000000000001</v>
      </c>
      <c r="S232" s="45"/>
      <c r="T232" s="6"/>
      <c r="V232" s="43"/>
      <c r="W232" s="49">
        <v>2.52</v>
      </c>
      <c r="X232" s="82">
        <v>0.22500000000000001</v>
      </c>
      <c r="Y232" s="43">
        <f t="shared" si="29"/>
        <v>2.5680800000000001</v>
      </c>
      <c r="Z232" s="53"/>
      <c r="AA232" s="82"/>
      <c r="AB232" s="43"/>
      <c r="AC232" s="47"/>
      <c r="AD232" s="82"/>
      <c r="AE232" s="43"/>
      <c r="AF232" s="53"/>
      <c r="AG232" s="82"/>
      <c r="AH232" s="43"/>
      <c r="AI232" s="47"/>
      <c r="AJ232" s="4"/>
      <c r="AM232" s="27"/>
      <c r="AN232" s="27"/>
      <c r="AQ232" s="4"/>
      <c r="AR232" s="19">
        <v>2.52</v>
      </c>
      <c r="AS232" s="5"/>
      <c r="AT232" s="6"/>
      <c r="AU232" s="4"/>
      <c r="AV232" s="4"/>
      <c r="AW232" s="4"/>
      <c r="AX232" s="4"/>
      <c r="AY232" s="4"/>
      <c r="AZ232" s="4"/>
    </row>
    <row r="233" spans="1:52" x14ac:dyDescent="0.25">
      <c r="A233" s="3" t="s">
        <v>2</v>
      </c>
      <c r="B233" s="20">
        <v>2.82</v>
      </c>
      <c r="C233" s="88">
        <f t="shared" si="30"/>
        <v>2.8467799999999999</v>
      </c>
      <c r="D233" s="86">
        <v>-111.364</v>
      </c>
      <c r="E233" s="24">
        <v>39.613</v>
      </c>
      <c r="F233" s="9">
        <v>1</v>
      </c>
      <c r="G233" s="9">
        <v>1990</v>
      </c>
      <c r="H233" s="9">
        <v>1</v>
      </c>
      <c r="I233" s="9">
        <v>27</v>
      </c>
      <c r="J233" s="9">
        <v>13</v>
      </c>
      <c r="K233" s="9">
        <v>53</v>
      </c>
      <c r="L233" s="12">
        <v>43.6</v>
      </c>
      <c r="M233" s="81">
        <f t="shared" si="31"/>
        <v>0.22500000000000001</v>
      </c>
      <c r="N233" s="21">
        <v>0.01</v>
      </c>
      <c r="O233" s="6" t="s">
        <v>174</v>
      </c>
      <c r="P233" s="94"/>
      <c r="Q233" s="72">
        <f t="shared" si="34"/>
        <v>2.8467799999999999</v>
      </c>
      <c r="R233" s="82">
        <f t="shared" si="35"/>
        <v>0.22500000000000001</v>
      </c>
      <c r="S233" s="45"/>
      <c r="T233" s="6"/>
      <c r="V233" s="43"/>
      <c r="W233" s="49">
        <v>2.82</v>
      </c>
      <c r="X233" s="82">
        <v>0.22500000000000001</v>
      </c>
      <c r="Y233" s="43">
        <f t="shared" si="29"/>
        <v>2.8467799999999999</v>
      </c>
      <c r="Z233" s="53"/>
      <c r="AA233" s="82"/>
      <c r="AB233" s="43"/>
      <c r="AC233" s="47"/>
      <c r="AD233" s="82"/>
      <c r="AE233" s="43"/>
      <c r="AF233" s="53"/>
      <c r="AG233" s="82"/>
      <c r="AH233" s="43"/>
      <c r="AI233" s="47"/>
      <c r="AJ233" s="4"/>
      <c r="AM233" s="27"/>
      <c r="AN233" s="27"/>
      <c r="AQ233" s="4"/>
      <c r="AR233" s="19">
        <v>2.82</v>
      </c>
      <c r="AS233" s="5"/>
      <c r="AT233" s="6"/>
      <c r="AU233" s="4"/>
      <c r="AV233" s="4"/>
      <c r="AW233" s="4"/>
      <c r="AX233" s="4"/>
      <c r="AY233" s="4"/>
      <c r="AZ233" s="4"/>
    </row>
    <row r="234" spans="1:52" x14ac:dyDescent="0.25">
      <c r="A234" s="3" t="s">
        <v>2</v>
      </c>
      <c r="B234" s="20">
        <v>3.12</v>
      </c>
      <c r="C234" s="88">
        <f t="shared" si="30"/>
        <v>3.12548</v>
      </c>
      <c r="D234" s="86">
        <v>-111.514</v>
      </c>
      <c r="E234" s="24">
        <v>39.497</v>
      </c>
      <c r="F234" s="9">
        <v>3</v>
      </c>
      <c r="G234" s="9">
        <v>1990</v>
      </c>
      <c r="H234" s="9">
        <v>2</v>
      </c>
      <c r="I234" s="9">
        <v>5</v>
      </c>
      <c r="J234" s="9">
        <v>2</v>
      </c>
      <c r="K234" s="9">
        <v>57</v>
      </c>
      <c r="L234" s="12">
        <v>3.6</v>
      </c>
      <c r="M234" s="81">
        <f t="shared" si="31"/>
        <v>0.22500000000000001</v>
      </c>
      <c r="N234" s="21">
        <v>0.01</v>
      </c>
      <c r="O234" s="6" t="s">
        <v>174</v>
      </c>
      <c r="P234" s="94"/>
      <c r="Q234" s="72">
        <f t="shared" si="34"/>
        <v>3.12548</v>
      </c>
      <c r="R234" s="82">
        <f t="shared" si="35"/>
        <v>0.22500000000000001</v>
      </c>
      <c r="S234" s="45"/>
      <c r="T234" s="6"/>
      <c r="V234" s="43"/>
      <c r="W234" s="49">
        <v>3.12</v>
      </c>
      <c r="X234" s="82">
        <v>0.22500000000000001</v>
      </c>
      <c r="Y234" s="43">
        <f t="shared" si="29"/>
        <v>3.12548</v>
      </c>
      <c r="Z234" s="53"/>
      <c r="AA234" s="82"/>
      <c r="AB234" s="43"/>
      <c r="AC234" s="47"/>
      <c r="AD234" s="82"/>
      <c r="AE234" s="43"/>
      <c r="AF234" s="53"/>
      <c r="AG234" s="82"/>
      <c r="AH234" s="43"/>
      <c r="AI234" s="47"/>
      <c r="AJ234" s="4"/>
      <c r="AM234" s="27"/>
      <c r="AN234" s="27"/>
      <c r="AQ234" s="4"/>
      <c r="AR234" s="19">
        <v>3.12</v>
      </c>
      <c r="AS234" s="5"/>
      <c r="AT234" s="6"/>
      <c r="AU234" s="4"/>
      <c r="AV234" s="4"/>
      <c r="AW234" s="4"/>
      <c r="AX234" s="4"/>
      <c r="AY234" s="4"/>
      <c r="AZ234" s="4"/>
    </row>
    <row r="235" spans="1:52" x14ac:dyDescent="0.25">
      <c r="A235" s="3" t="s">
        <v>2</v>
      </c>
      <c r="B235" s="20">
        <v>2.62</v>
      </c>
      <c r="C235" s="88">
        <f t="shared" si="30"/>
        <v>2.6609799999999999</v>
      </c>
      <c r="D235" s="86">
        <v>-111.51300000000001</v>
      </c>
      <c r="E235" s="24">
        <v>39.493000000000002</v>
      </c>
      <c r="F235" s="9">
        <v>3</v>
      </c>
      <c r="G235" s="9">
        <v>1990</v>
      </c>
      <c r="H235" s="9">
        <v>2</v>
      </c>
      <c r="I235" s="9">
        <v>5</v>
      </c>
      <c r="J235" s="9">
        <v>4</v>
      </c>
      <c r="K235" s="9">
        <v>38</v>
      </c>
      <c r="L235" s="12">
        <v>37</v>
      </c>
      <c r="M235" s="81">
        <f t="shared" si="31"/>
        <v>0.22500000000000001</v>
      </c>
      <c r="N235" s="21">
        <v>0.01</v>
      </c>
      <c r="O235" s="6" t="s">
        <v>174</v>
      </c>
      <c r="P235" s="94"/>
      <c r="Q235" s="72">
        <f t="shared" si="34"/>
        <v>2.6609799999999999</v>
      </c>
      <c r="R235" s="82">
        <f t="shared" si="35"/>
        <v>0.22500000000000001</v>
      </c>
      <c r="S235" s="45"/>
      <c r="T235" s="6"/>
      <c r="V235" s="43"/>
      <c r="W235" s="49">
        <v>2.62</v>
      </c>
      <c r="X235" s="82">
        <v>0.22500000000000001</v>
      </c>
      <c r="Y235" s="43">
        <f t="shared" si="29"/>
        <v>2.6609799999999999</v>
      </c>
      <c r="Z235" s="53"/>
      <c r="AA235" s="82"/>
      <c r="AB235" s="43"/>
      <c r="AC235" s="47"/>
      <c r="AD235" s="82"/>
      <c r="AE235" s="43"/>
      <c r="AF235" s="53"/>
      <c r="AG235" s="82"/>
      <c r="AH235" s="43"/>
      <c r="AI235" s="47"/>
      <c r="AJ235" s="4"/>
      <c r="AM235" s="27"/>
      <c r="AN235" s="27"/>
      <c r="AQ235" s="4"/>
      <c r="AR235" s="19">
        <v>2.62</v>
      </c>
      <c r="AS235" s="5"/>
      <c r="AT235" s="6"/>
      <c r="AU235" s="4"/>
      <c r="AV235" s="4"/>
      <c r="AW235" s="4"/>
      <c r="AX235" s="4"/>
      <c r="AY235" s="4"/>
      <c r="AZ235" s="4"/>
    </row>
    <row r="236" spans="1:52" x14ac:dyDescent="0.25">
      <c r="A236" s="3" t="s">
        <v>2</v>
      </c>
      <c r="B236" s="20">
        <v>3.31</v>
      </c>
      <c r="C236" s="88">
        <f t="shared" si="30"/>
        <v>3.30199</v>
      </c>
      <c r="D236" s="86">
        <v>-111.515</v>
      </c>
      <c r="E236" s="24">
        <v>39.502000000000002</v>
      </c>
      <c r="F236" s="9">
        <v>10</v>
      </c>
      <c r="G236" s="9">
        <v>1990</v>
      </c>
      <c r="H236" s="9">
        <v>2</v>
      </c>
      <c r="I236" s="9">
        <v>5</v>
      </c>
      <c r="J236" s="9">
        <v>10</v>
      </c>
      <c r="K236" s="9">
        <v>23</v>
      </c>
      <c r="L236" s="12">
        <v>25.2</v>
      </c>
      <c r="M236" s="81">
        <f t="shared" si="31"/>
        <v>0.22500000000000001</v>
      </c>
      <c r="N236" s="21">
        <v>0.01</v>
      </c>
      <c r="O236" s="6" t="s">
        <v>174</v>
      </c>
      <c r="P236" s="94"/>
      <c r="Q236" s="72">
        <f t="shared" si="34"/>
        <v>3.30199</v>
      </c>
      <c r="R236" s="82">
        <f t="shared" si="35"/>
        <v>0.22500000000000001</v>
      </c>
      <c r="S236" s="45"/>
      <c r="T236" s="6"/>
      <c r="V236" s="43"/>
      <c r="W236" s="49">
        <v>3.31</v>
      </c>
      <c r="X236" s="82">
        <v>0.22500000000000001</v>
      </c>
      <c r="Y236" s="43">
        <f t="shared" si="29"/>
        <v>3.30199</v>
      </c>
      <c r="Z236" s="53"/>
      <c r="AA236" s="82"/>
      <c r="AB236" s="43"/>
      <c r="AC236" s="47"/>
      <c r="AD236" s="82"/>
      <c r="AE236" s="43"/>
      <c r="AF236" s="53"/>
      <c r="AG236" s="82"/>
      <c r="AH236" s="43"/>
      <c r="AI236" s="47" t="s">
        <v>64</v>
      </c>
      <c r="AJ236" s="4"/>
      <c r="AM236" s="27"/>
      <c r="AN236" s="27"/>
      <c r="AQ236" s="4"/>
      <c r="AR236" s="19">
        <v>3.31</v>
      </c>
      <c r="AS236" s="5"/>
      <c r="AT236" s="6"/>
      <c r="AU236" s="4"/>
      <c r="AV236" s="4"/>
      <c r="AW236" s="4"/>
      <c r="AX236" s="4"/>
      <c r="AY236" s="4"/>
      <c r="AZ236" s="4"/>
    </row>
    <row r="237" spans="1:52" x14ac:dyDescent="0.25">
      <c r="A237" s="3" t="s">
        <v>2</v>
      </c>
      <c r="B237" s="20">
        <v>2.78</v>
      </c>
      <c r="C237" s="88">
        <f t="shared" si="30"/>
        <v>2.8096199999999998</v>
      </c>
      <c r="D237" s="86">
        <v>-111.515</v>
      </c>
      <c r="E237" s="24">
        <v>39.503</v>
      </c>
      <c r="F237" s="9">
        <v>8</v>
      </c>
      <c r="G237" s="9">
        <v>1990</v>
      </c>
      <c r="H237" s="9">
        <v>2</v>
      </c>
      <c r="I237" s="9">
        <v>5</v>
      </c>
      <c r="J237" s="9">
        <v>21</v>
      </c>
      <c r="K237" s="9">
        <v>11</v>
      </c>
      <c r="L237" s="12">
        <v>4.9000000000000004</v>
      </c>
      <c r="M237" s="81">
        <f t="shared" si="31"/>
        <v>0.22500000000000001</v>
      </c>
      <c r="N237" s="21">
        <v>0.01</v>
      </c>
      <c r="O237" s="6" t="s">
        <v>174</v>
      </c>
      <c r="P237" s="94"/>
      <c r="Q237" s="72">
        <f t="shared" si="34"/>
        <v>2.8096199999999998</v>
      </c>
      <c r="R237" s="82">
        <f t="shared" si="35"/>
        <v>0.22500000000000001</v>
      </c>
      <c r="S237" s="45"/>
      <c r="T237" s="6"/>
      <c r="V237" s="43"/>
      <c r="W237" s="49">
        <v>2.78</v>
      </c>
      <c r="X237" s="82">
        <v>0.22500000000000001</v>
      </c>
      <c r="Y237" s="43">
        <f t="shared" si="29"/>
        <v>2.8096199999999998</v>
      </c>
      <c r="Z237" s="53"/>
      <c r="AA237" s="82"/>
      <c r="AB237" s="43"/>
      <c r="AC237" s="47"/>
      <c r="AD237" s="82"/>
      <c r="AE237" s="43"/>
      <c r="AF237" s="53"/>
      <c r="AG237" s="82"/>
      <c r="AH237" s="43"/>
      <c r="AI237" s="47"/>
      <c r="AJ237" s="4"/>
      <c r="AM237" s="27"/>
      <c r="AN237" s="27"/>
      <c r="AQ237" s="4"/>
      <c r="AR237" s="19">
        <v>2.78</v>
      </c>
      <c r="AS237" s="5"/>
      <c r="AT237" s="6"/>
      <c r="AU237" s="4"/>
      <c r="AV237" s="4"/>
      <c r="AW237" s="4"/>
      <c r="AX237" s="4"/>
      <c r="AY237" s="4"/>
      <c r="AZ237" s="4"/>
    </row>
    <row r="238" spans="1:52" x14ac:dyDescent="0.25">
      <c r="A238" s="3" t="s">
        <v>2</v>
      </c>
      <c r="B238" s="20">
        <v>3.33</v>
      </c>
      <c r="C238" s="88">
        <f t="shared" si="30"/>
        <v>3.32057</v>
      </c>
      <c r="D238" s="86">
        <v>-113.19799999999999</v>
      </c>
      <c r="E238" s="24">
        <v>41.186999999999998</v>
      </c>
      <c r="F238" s="9">
        <v>4</v>
      </c>
      <c r="G238" s="9">
        <v>1990</v>
      </c>
      <c r="H238" s="9">
        <v>2</v>
      </c>
      <c r="I238" s="9">
        <v>23</v>
      </c>
      <c r="J238" s="9">
        <v>22</v>
      </c>
      <c r="K238" s="9">
        <v>40</v>
      </c>
      <c r="L238" s="12">
        <v>12.4</v>
      </c>
      <c r="M238" s="81">
        <f t="shared" si="31"/>
        <v>0.22500000000000001</v>
      </c>
      <c r="N238" s="21">
        <v>0.01</v>
      </c>
      <c r="O238" s="6" t="s">
        <v>174</v>
      </c>
      <c r="P238" s="94"/>
      <c r="Q238" s="72">
        <f t="shared" si="34"/>
        <v>3.32057</v>
      </c>
      <c r="R238" s="82">
        <f t="shared" si="35"/>
        <v>0.22500000000000001</v>
      </c>
      <c r="S238" s="45"/>
      <c r="T238" s="6"/>
      <c r="V238" s="43"/>
      <c r="W238" s="49">
        <v>3.33</v>
      </c>
      <c r="X238" s="82">
        <v>0.22500000000000001</v>
      </c>
      <c r="Y238" s="43">
        <f t="shared" si="29"/>
        <v>3.32057</v>
      </c>
      <c r="Z238" s="53"/>
      <c r="AA238" s="82"/>
      <c r="AB238" s="43"/>
      <c r="AC238" s="47"/>
      <c r="AD238" s="82"/>
      <c r="AE238" s="43"/>
      <c r="AF238" s="53"/>
      <c r="AG238" s="82"/>
      <c r="AH238" s="43"/>
      <c r="AI238" s="47" t="s">
        <v>75</v>
      </c>
      <c r="AJ238" s="4"/>
      <c r="AM238" s="27"/>
      <c r="AN238" s="27"/>
      <c r="AQ238" s="4"/>
      <c r="AR238" s="19">
        <v>3.33</v>
      </c>
      <c r="AS238" s="5"/>
      <c r="AT238" s="6"/>
      <c r="AU238" s="4"/>
      <c r="AV238" s="4"/>
      <c r="AW238" s="4"/>
      <c r="AX238" s="4"/>
      <c r="AY238" s="4"/>
      <c r="AZ238" s="4"/>
    </row>
    <row r="239" spans="1:52" x14ac:dyDescent="0.25">
      <c r="A239" s="3" t="s">
        <v>2</v>
      </c>
      <c r="B239" s="20">
        <v>2.89</v>
      </c>
      <c r="C239" s="88">
        <f t="shared" si="30"/>
        <v>2.91181</v>
      </c>
      <c r="D239" s="86">
        <v>-112.53100000000001</v>
      </c>
      <c r="E239" s="24">
        <v>38.243000000000002</v>
      </c>
      <c r="F239" s="9">
        <v>0</v>
      </c>
      <c r="G239" s="9">
        <v>1990</v>
      </c>
      <c r="H239" s="9">
        <v>3</v>
      </c>
      <c r="I239" s="9">
        <v>28</v>
      </c>
      <c r="J239" s="9">
        <v>10</v>
      </c>
      <c r="K239" s="9">
        <v>47</v>
      </c>
      <c r="L239" s="12">
        <v>25.9</v>
      </c>
      <c r="M239" s="81">
        <f t="shared" si="31"/>
        <v>0.22500000000000001</v>
      </c>
      <c r="N239" s="21">
        <v>0.01</v>
      </c>
      <c r="O239" s="6" t="s">
        <v>174</v>
      </c>
      <c r="P239" s="94"/>
      <c r="Q239" s="72">
        <f t="shared" si="34"/>
        <v>2.91181</v>
      </c>
      <c r="R239" s="82">
        <f t="shared" si="35"/>
        <v>0.22500000000000001</v>
      </c>
      <c r="S239" s="45"/>
      <c r="T239" s="6"/>
      <c r="V239" s="43"/>
      <c r="W239" s="49">
        <v>2.89</v>
      </c>
      <c r="X239" s="82">
        <v>0.22500000000000001</v>
      </c>
      <c r="Y239" s="43">
        <f t="shared" si="29"/>
        <v>2.91181</v>
      </c>
      <c r="Z239" s="53"/>
      <c r="AA239" s="82"/>
      <c r="AB239" s="43"/>
      <c r="AC239" s="47"/>
      <c r="AD239" s="82"/>
      <c r="AE239" s="43"/>
      <c r="AF239" s="53"/>
      <c r="AG239" s="82"/>
      <c r="AH239" s="43"/>
      <c r="AI239" s="47" t="s">
        <v>88</v>
      </c>
      <c r="AJ239" s="4"/>
      <c r="AM239" s="27"/>
      <c r="AN239" s="27"/>
      <c r="AQ239" s="4"/>
      <c r="AR239" s="19">
        <v>2.89</v>
      </c>
      <c r="AS239" s="5"/>
      <c r="AT239" s="6"/>
      <c r="AU239" s="4"/>
      <c r="AV239" s="4"/>
      <c r="AW239" s="4"/>
      <c r="AX239" s="4"/>
      <c r="AY239" s="4"/>
      <c r="AZ239" s="4"/>
    </row>
    <row r="240" spans="1:52" x14ac:dyDescent="0.25">
      <c r="A240" s="3" t="s">
        <v>2</v>
      </c>
      <c r="B240" s="20">
        <v>3.98</v>
      </c>
      <c r="C240" s="88">
        <f t="shared" si="30"/>
        <v>3.92442</v>
      </c>
      <c r="D240" s="86">
        <v>-109.474</v>
      </c>
      <c r="E240" s="24">
        <v>40.116</v>
      </c>
      <c r="F240" s="9">
        <v>2</v>
      </c>
      <c r="G240" s="9">
        <v>1990</v>
      </c>
      <c r="H240" s="9">
        <v>4</v>
      </c>
      <c r="I240" s="9">
        <v>7</v>
      </c>
      <c r="J240" s="9">
        <v>15</v>
      </c>
      <c r="K240" s="9">
        <v>37</v>
      </c>
      <c r="L240" s="12">
        <v>54.5</v>
      </c>
      <c r="M240" s="81">
        <f t="shared" si="31"/>
        <v>0.22500000000000001</v>
      </c>
      <c r="N240" s="21">
        <v>0.01</v>
      </c>
      <c r="O240" s="6" t="s">
        <v>174</v>
      </c>
      <c r="P240" s="94"/>
      <c r="Q240" s="72">
        <f t="shared" si="34"/>
        <v>3.92442</v>
      </c>
      <c r="R240" s="82">
        <f t="shared" si="35"/>
        <v>0.22500000000000001</v>
      </c>
      <c r="S240" s="45"/>
      <c r="T240" s="6"/>
      <c r="V240" s="43"/>
      <c r="W240" s="49">
        <v>3.98</v>
      </c>
      <c r="X240" s="82">
        <v>0.22500000000000001</v>
      </c>
      <c r="Y240" s="43">
        <f t="shared" si="29"/>
        <v>3.92442</v>
      </c>
      <c r="Z240" s="53"/>
      <c r="AA240" s="82"/>
      <c r="AB240" s="43"/>
      <c r="AC240" s="47"/>
      <c r="AD240" s="82"/>
      <c r="AE240" s="43"/>
      <c r="AF240" s="53"/>
      <c r="AG240" s="82"/>
      <c r="AH240" s="43"/>
      <c r="AI240" s="47" t="s">
        <v>65</v>
      </c>
      <c r="AJ240" s="4"/>
      <c r="AM240" s="27"/>
      <c r="AN240" s="27"/>
      <c r="AQ240" s="4"/>
      <c r="AR240" s="19">
        <v>3.98</v>
      </c>
      <c r="AS240" s="5"/>
      <c r="AT240" s="6"/>
      <c r="AU240" s="4"/>
      <c r="AV240" s="4"/>
      <c r="AW240" s="4"/>
      <c r="AX240" s="4"/>
      <c r="AY240" s="4"/>
      <c r="AZ240" s="4"/>
    </row>
    <row r="241" spans="1:52" x14ac:dyDescent="0.25">
      <c r="A241" s="3" t="s">
        <v>2</v>
      </c>
      <c r="B241" s="20">
        <v>2.66</v>
      </c>
      <c r="C241" s="88">
        <f t="shared" si="30"/>
        <v>2.69814</v>
      </c>
      <c r="D241" s="86">
        <v>-111.563</v>
      </c>
      <c r="E241" s="24">
        <v>42.433999999999997</v>
      </c>
      <c r="F241" s="9">
        <v>6</v>
      </c>
      <c r="G241" s="9">
        <v>1990</v>
      </c>
      <c r="H241" s="9">
        <v>4</v>
      </c>
      <c r="I241" s="9">
        <v>15</v>
      </c>
      <c r="J241" s="9">
        <v>23</v>
      </c>
      <c r="K241" s="9">
        <v>50</v>
      </c>
      <c r="L241" s="12">
        <v>35.9</v>
      </c>
      <c r="M241" s="81">
        <f t="shared" si="31"/>
        <v>0.22500000000000001</v>
      </c>
      <c r="N241" s="21">
        <v>0.01</v>
      </c>
      <c r="O241" s="6" t="s">
        <v>174</v>
      </c>
      <c r="P241" s="94"/>
      <c r="Q241" s="72">
        <f t="shared" si="34"/>
        <v>2.69814</v>
      </c>
      <c r="R241" s="82">
        <f t="shared" si="35"/>
        <v>0.22500000000000001</v>
      </c>
      <c r="S241" s="45"/>
      <c r="T241" s="6"/>
      <c r="V241" s="43"/>
      <c r="W241" s="49">
        <v>2.66</v>
      </c>
      <c r="X241" s="82">
        <v>0.22500000000000001</v>
      </c>
      <c r="Y241" s="43">
        <f t="shared" si="29"/>
        <v>2.69814</v>
      </c>
      <c r="Z241" s="53"/>
      <c r="AA241" s="82"/>
      <c r="AB241" s="43"/>
      <c r="AC241" s="47"/>
      <c r="AD241" s="82"/>
      <c r="AE241" s="43"/>
      <c r="AF241" s="53"/>
      <c r="AG241" s="82"/>
      <c r="AH241" s="43"/>
      <c r="AI241" s="47"/>
      <c r="AJ241" s="4"/>
      <c r="AM241" s="27"/>
      <c r="AN241" s="27"/>
      <c r="AQ241" s="4"/>
      <c r="AR241" s="19">
        <v>2.66</v>
      </c>
      <c r="AS241" s="5"/>
      <c r="AT241" s="6"/>
      <c r="AU241" s="4"/>
      <c r="AV241" s="4"/>
      <c r="AW241" s="4"/>
      <c r="AX241" s="4"/>
      <c r="AY241" s="4"/>
      <c r="AZ241" s="4"/>
    </row>
    <row r="242" spans="1:52" x14ac:dyDescent="0.25">
      <c r="A242" s="3" t="s">
        <v>2</v>
      </c>
      <c r="B242" s="20">
        <v>2.52</v>
      </c>
      <c r="C242" s="88">
        <f t="shared" si="30"/>
        <v>2.5680800000000001</v>
      </c>
      <c r="D242" s="86">
        <v>-112.536</v>
      </c>
      <c r="E242" s="24">
        <v>38.676000000000002</v>
      </c>
      <c r="F242" s="9">
        <v>1</v>
      </c>
      <c r="G242" s="9">
        <v>1990</v>
      </c>
      <c r="H242" s="9">
        <v>4</v>
      </c>
      <c r="I242" s="9">
        <v>17</v>
      </c>
      <c r="J242" s="9">
        <v>22</v>
      </c>
      <c r="K242" s="9">
        <v>25</v>
      </c>
      <c r="L242" s="12">
        <v>29.9</v>
      </c>
      <c r="M242" s="81">
        <f t="shared" si="31"/>
        <v>0.22500000000000001</v>
      </c>
      <c r="N242" s="21">
        <v>0.01</v>
      </c>
      <c r="O242" s="6" t="s">
        <v>174</v>
      </c>
      <c r="P242" s="94"/>
      <c r="Q242" s="72">
        <f t="shared" si="34"/>
        <v>2.5680800000000001</v>
      </c>
      <c r="R242" s="82">
        <f t="shared" si="35"/>
        <v>0.22500000000000001</v>
      </c>
      <c r="S242" s="45"/>
      <c r="T242" s="6"/>
      <c r="V242" s="43"/>
      <c r="W242" s="49">
        <v>2.52</v>
      </c>
      <c r="X242" s="82">
        <v>0.22500000000000001</v>
      </c>
      <c r="Y242" s="43">
        <f t="shared" si="29"/>
        <v>2.5680800000000001</v>
      </c>
      <c r="Z242" s="53"/>
      <c r="AA242" s="82"/>
      <c r="AB242" s="43"/>
      <c r="AC242" s="47"/>
      <c r="AD242" s="82"/>
      <c r="AE242" s="43"/>
      <c r="AF242" s="53"/>
      <c r="AG242" s="82"/>
      <c r="AH242" s="43"/>
      <c r="AI242" s="47"/>
      <c r="AJ242" s="4"/>
      <c r="AM242" s="27"/>
      <c r="AN242" s="27"/>
      <c r="AQ242" s="4"/>
      <c r="AR242" s="19">
        <v>2.52</v>
      </c>
      <c r="AS242" s="5"/>
      <c r="AT242" s="6"/>
      <c r="AU242" s="4"/>
      <c r="AV242" s="4"/>
      <c r="AW242" s="4"/>
      <c r="AX242" s="4"/>
      <c r="AY242" s="4"/>
      <c r="AZ242" s="4"/>
    </row>
    <row r="243" spans="1:52" x14ac:dyDescent="0.25">
      <c r="A243" s="3" t="s">
        <v>2</v>
      </c>
      <c r="B243" s="20">
        <v>2.76</v>
      </c>
      <c r="C243" s="88">
        <f t="shared" si="30"/>
        <v>2.7910399999999997</v>
      </c>
      <c r="D243" s="86">
        <v>-112.52800000000001</v>
      </c>
      <c r="E243" s="24">
        <v>38.665999999999997</v>
      </c>
      <c r="F243" s="9">
        <v>9</v>
      </c>
      <c r="G243" s="9">
        <v>1990</v>
      </c>
      <c r="H243" s="9">
        <v>4</v>
      </c>
      <c r="I243" s="9">
        <v>17</v>
      </c>
      <c r="J243" s="9">
        <v>22</v>
      </c>
      <c r="K243" s="9">
        <v>28</v>
      </c>
      <c r="L243" s="12">
        <v>12.8</v>
      </c>
      <c r="M243" s="81">
        <f t="shared" si="31"/>
        <v>0.22500000000000001</v>
      </c>
      <c r="N243" s="21">
        <v>0.01</v>
      </c>
      <c r="O243" s="6" t="s">
        <v>174</v>
      </c>
      <c r="P243" s="94"/>
      <c r="Q243" s="72">
        <f t="shared" si="34"/>
        <v>2.7910399999999997</v>
      </c>
      <c r="R243" s="82">
        <f t="shared" si="35"/>
        <v>0.22500000000000001</v>
      </c>
      <c r="S243" s="45"/>
      <c r="T243" s="6"/>
      <c r="V243" s="43"/>
      <c r="W243" s="49">
        <v>2.76</v>
      </c>
      <c r="X243" s="82">
        <v>0.22500000000000001</v>
      </c>
      <c r="Y243" s="43">
        <f t="shared" si="29"/>
        <v>2.7910399999999997</v>
      </c>
      <c r="Z243" s="53"/>
      <c r="AA243" s="82"/>
      <c r="AB243" s="43"/>
      <c r="AC243" s="47"/>
      <c r="AD243" s="82"/>
      <c r="AE243" s="43"/>
      <c r="AF243" s="53"/>
      <c r="AG243" s="82"/>
      <c r="AH243" s="43"/>
      <c r="AI243" s="47"/>
      <c r="AJ243" s="4"/>
      <c r="AM243" s="27"/>
      <c r="AN243" s="27"/>
      <c r="AQ243" s="4"/>
      <c r="AR243" s="19">
        <v>2.76</v>
      </c>
      <c r="AS243" s="5"/>
      <c r="AT243" s="6"/>
      <c r="AU243" s="4"/>
      <c r="AV243" s="4"/>
      <c r="AW243" s="4"/>
      <c r="AX243" s="4"/>
      <c r="AY243" s="4"/>
      <c r="AZ243" s="4"/>
    </row>
    <row r="244" spans="1:52" x14ac:dyDescent="0.25">
      <c r="A244" s="3" t="s">
        <v>2</v>
      </c>
      <c r="B244" s="20">
        <v>3.05</v>
      </c>
      <c r="C244" s="88">
        <f t="shared" si="30"/>
        <v>3.0604499999999999</v>
      </c>
      <c r="D244" s="86">
        <v>-112.373</v>
      </c>
      <c r="E244" s="24">
        <v>41.706000000000003</v>
      </c>
      <c r="F244" s="9">
        <v>7</v>
      </c>
      <c r="G244" s="9">
        <v>1990</v>
      </c>
      <c r="H244" s="9">
        <v>4</v>
      </c>
      <c r="I244" s="9">
        <v>19</v>
      </c>
      <c r="J244" s="9">
        <v>13</v>
      </c>
      <c r="K244" s="9">
        <v>25</v>
      </c>
      <c r="L244" s="12">
        <v>34.5</v>
      </c>
      <c r="M244" s="81">
        <f t="shared" si="31"/>
        <v>0.22500000000000001</v>
      </c>
      <c r="N244" s="21">
        <v>0.01</v>
      </c>
      <c r="O244" s="6" t="s">
        <v>174</v>
      </c>
      <c r="P244" s="94"/>
      <c r="Q244" s="72">
        <f t="shared" si="34"/>
        <v>3.0604499999999999</v>
      </c>
      <c r="R244" s="82">
        <f t="shared" si="35"/>
        <v>0.22500000000000001</v>
      </c>
      <c r="S244" s="45"/>
      <c r="T244" s="6"/>
      <c r="V244" s="43"/>
      <c r="W244" s="49">
        <v>3.05</v>
      </c>
      <c r="X244" s="82">
        <v>0.22500000000000001</v>
      </c>
      <c r="Y244" s="43">
        <f t="shared" si="29"/>
        <v>3.0604499999999999</v>
      </c>
      <c r="Z244" s="53"/>
      <c r="AA244" s="82"/>
      <c r="AB244" s="43"/>
      <c r="AC244" s="47"/>
      <c r="AD244" s="82"/>
      <c r="AE244" s="43"/>
      <c r="AF244" s="53"/>
      <c r="AG244" s="82"/>
      <c r="AH244" s="43"/>
      <c r="AI244" s="47" t="s">
        <v>72</v>
      </c>
      <c r="AJ244" s="4"/>
      <c r="AM244" s="27"/>
      <c r="AN244" s="27"/>
      <c r="AQ244" s="4"/>
      <c r="AR244" s="19">
        <v>3.05</v>
      </c>
      <c r="AS244" s="5"/>
      <c r="AT244" s="6"/>
      <c r="AU244" s="4"/>
      <c r="AV244" s="4"/>
      <c r="AW244" s="4"/>
      <c r="AX244" s="4"/>
      <c r="AY244" s="4"/>
      <c r="AZ244" s="4"/>
    </row>
    <row r="245" spans="1:52" x14ac:dyDescent="0.25">
      <c r="A245" s="3" t="s">
        <v>2</v>
      </c>
      <c r="B245" s="20">
        <v>2.5299999999999998</v>
      </c>
      <c r="C245" s="88">
        <f t="shared" si="30"/>
        <v>2.5773699999999997</v>
      </c>
      <c r="D245" s="86">
        <v>-112.355</v>
      </c>
      <c r="E245" s="24">
        <v>38.265000000000001</v>
      </c>
      <c r="F245" s="9">
        <v>6</v>
      </c>
      <c r="G245" s="9">
        <v>1990</v>
      </c>
      <c r="H245" s="9">
        <v>4</v>
      </c>
      <c r="I245" s="9">
        <v>20</v>
      </c>
      <c r="J245" s="9">
        <v>9</v>
      </c>
      <c r="K245" s="9">
        <v>35</v>
      </c>
      <c r="L245" s="12">
        <v>12.9</v>
      </c>
      <c r="M245" s="81">
        <f t="shared" si="31"/>
        <v>0.22500000000000001</v>
      </c>
      <c r="N245" s="21">
        <v>0.01</v>
      </c>
      <c r="O245" s="6" t="s">
        <v>174</v>
      </c>
      <c r="P245" s="94"/>
      <c r="Q245" s="72">
        <f t="shared" si="34"/>
        <v>2.5773699999999997</v>
      </c>
      <c r="R245" s="82">
        <f t="shared" si="35"/>
        <v>0.22500000000000001</v>
      </c>
      <c r="S245" s="45"/>
      <c r="T245" s="6"/>
      <c r="V245" s="43"/>
      <c r="W245" s="49">
        <v>2.5299999999999998</v>
      </c>
      <c r="X245" s="82">
        <v>0.22500000000000001</v>
      </c>
      <c r="Y245" s="43">
        <f t="shared" si="29"/>
        <v>2.5773699999999997</v>
      </c>
      <c r="Z245" s="53"/>
      <c r="AA245" s="82"/>
      <c r="AB245" s="43"/>
      <c r="AC245" s="47"/>
      <c r="AD245" s="82"/>
      <c r="AE245" s="43"/>
      <c r="AF245" s="53"/>
      <c r="AG245" s="82"/>
      <c r="AH245" s="43"/>
      <c r="AI245" s="47"/>
      <c r="AJ245" s="4"/>
      <c r="AM245" s="27"/>
      <c r="AN245" s="27"/>
      <c r="AQ245" s="4"/>
      <c r="AR245" s="19">
        <v>2.5299999999999998</v>
      </c>
      <c r="AS245" s="5"/>
      <c r="AT245" s="6"/>
      <c r="AU245" s="4"/>
      <c r="AV245" s="4"/>
      <c r="AW245" s="4"/>
      <c r="AX245" s="4"/>
      <c r="AY245" s="4"/>
      <c r="AZ245" s="4"/>
    </row>
    <row r="246" spans="1:52" x14ac:dyDescent="0.25">
      <c r="A246" s="3" t="s">
        <v>2</v>
      </c>
      <c r="B246" s="20">
        <v>2.57</v>
      </c>
      <c r="C246" s="88">
        <f t="shared" si="30"/>
        <v>2.6145299999999998</v>
      </c>
      <c r="D246" s="86">
        <v>-111.51900000000001</v>
      </c>
      <c r="E246" s="24">
        <v>38.741999999999997</v>
      </c>
      <c r="F246" s="9">
        <v>1</v>
      </c>
      <c r="G246" s="9">
        <v>1990</v>
      </c>
      <c r="H246" s="9">
        <v>4</v>
      </c>
      <c r="I246" s="9">
        <v>20</v>
      </c>
      <c r="J246" s="9">
        <v>23</v>
      </c>
      <c r="K246" s="9">
        <v>34</v>
      </c>
      <c r="L246" s="12">
        <v>7.2</v>
      </c>
      <c r="M246" s="81">
        <f t="shared" si="31"/>
        <v>0.22500000000000001</v>
      </c>
      <c r="N246" s="21">
        <v>0.01</v>
      </c>
      <c r="O246" s="6" t="s">
        <v>174</v>
      </c>
      <c r="P246" s="94"/>
      <c r="Q246" s="72">
        <f t="shared" si="34"/>
        <v>2.6145299999999998</v>
      </c>
      <c r="R246" s="82">
        <f t="shared" si="35"/>
        <v>0.22500000000000001</v>
      </c>
      <c r="S246" s="45"/>
      <c r="T246" s="6"/>
      <c r="V246" s="43"/>
      <c r="W246" s="49">
        <v>2.57</v>
      </c>
      <c r="X246" s="82">
        <v>0.22500000000000001</v>
      </c>
      <c r="Y246" s="43">
        <f t="shared" si="29"/>
        <v>2.6145299999999998</v>
      </c>
      <c r="Z246" s="53"/>
      <c r="AA246" s="82"/>
      <c r="AB246" s="43"/>
      <c r="AC246" s="47"/>
      <c r="AD246" s="82"/>
      <c r="AE246" s="43"/>
      <c r="AF246" s="53"/>
      <c r="AG246" s="82"/>
      <c r="AH246" s="43"/>
      <c r="AI246" s="47"/>
      <c r="AJ246" s="4"/>
      <c r="AM246" s="27"/>
      <c r="AN246" s="27"/>
      <c r="AQ246" s="4"/>
      <c r="AR246" s="19">
        <v>2.57</v>
      </c>
      <c r="AS246" s="5"/>
      <c r="AT246" s="6"/>
      <c r="AU246" s="4"/>
      <c r="AV246" s="4"/>
      <c r="AW246" s="4"/>
      <c r="AX246" s="4"/>
      <c r="AY246" s="4"/>
      <c r="AZ246" s="4"/>
    </row>
    <row r="247" spans="1:52" x14ac:dyDescent="0.25">
      <c r="A247" s="3" t="s">
        <v>2</v>
      </c>
      <c r="B247" s="20">
        <v>2.4900000000000002</v>
      </c>
      <c r="C247" s="88">
        <f t="shared" si="30"/>
        <v>2.5402100000000001</v>
      </c>
      <c r="D247" s="86">
        <v>-111.514</v>
      </c>
      <c r="E247" s="24">
        <v>38.753</v>
      </c>
      <c r="F247" s="9">
        <v>0</v>
      </c>
      <c r="G247" s="9">
        <v>1990</v>
      </c>
      <c r="H247" s="9">
        <v>4</v>
      </c>
      <c r="I247" s="9">
        <v>23</v>
      </c>
      <c r="J247" s="9">
        <v>12</v>
      </c>
      <c r="K247" s="9">
        <v>41</v>
      </c>
      <c r="L247" s="12">
        <v>7.6</v>
      </c>
      <c r="M247" s="81">
        <f t="shared" si="31"/>
        <v>0.22500000000000001</v>
      </c>
      <c r="N247" s="21">
        <v>0.01</v>
      </c>
      <c r="O247" s="6" t="s">
        <v>174</v>
      </c>
      <c r="P247" s="94"/>
      <c r="Q247" s="72">
        <f t="shared" si="34"/>
        <v>2.5402100000000001</v>
      </c>
      <c r="R247" s="82">
        <f t="shared" si="35"/>
        <v>0.22500000000000001</v>
      </c>
      <c r="S247" s="45"/>
      <c r="T247" s="6"/>
      <c r="V247" s="43"/>
      <c r="W247" s="49">
        <v>2.4900000000000002</v>
      </c>
      <c r="X247" s="82">
        <v>0.22500000000000001</v>
      </c>
      <c r="Y247" s="43">
        <f t="shared" si="29"/>
        <v>2.5402100000000001</v>
      </c>
      <c r="Z247" s="53"/>
      <c r="AA247" s="82"/>
      <c r="AB247" s="43"/>
      <c r="AC247" s="47"/>
      <c r="AD247" s="82"/>
      <c r="AE247" s="43"/>
      <c r="AF247" s="53"/>
      <c r="AG247" s="82"/>
      <c r="AH247" s="43"/>
      <c r="AI247" s="47"/>
      <c r="AJ247" s="4"/>
      <c r="AM247" s="27"/>
      <c r="AN247" s="27"/>
      <c r="AQ247" s="4"/>
      <c r="AR247" s="19">
        <v>2.4900000000000002</v>
      </c>
      <c r="AS247" s="5"/>
      <c r="AT247" s="6"/>
      <c r="AU247" s="4"/>
      <c r="AV247" s="4"/>
      <c r="AW247" s="4"/>
      <c r="AX247" s="4"/>
      <c r="AY247" s="4"/>
      <c r="AZ247" s="4"/>
    </row>
    <row r="248" spans="1:52" x14ac:dyDescent="0.25">
      <c r="A248" s="3" t="s">
        <v>2</v>
      </c>
      <c r="B248" s="20">
        <v>2.85</v>
      </c>
      <c r="C248" s="88">
        <f t="shared" si="30"/>
        <v>2.8746499999999999</v>
      </c>
      <c r="D248" s="86">
        <v>-111.515</v>
      </c>
      <c r="E248" s="24">
        <v>38.74</v>
      </c>
      <c r="F248" s="9">
        <v>1</v>
      </c>
      <c r="G248" s="9">
        <v>1990</v>
      </c>
      <c r="H248" s="9">
        <v>4</v>
      </c>
      <c r="I248" s="9">
        <v>27</v>
      </c>
      <c r="J248" s="9">
        <v>3</v>
      </c>
      <c r="K248" s="9">
        <v>4</v>
      </c>
      <c r="L248" s="12">
        <v>32.200000000000003</v>
      </c>
      <c r="M248" s="81">
        <f t="shared" si="31"/>
        <v>0.22500000000000001</v>
      </c>
      <c r="N248" s="21">
        <v>0.01</v>
      </c>
      <c r="O248" s="6" t="s">
        <v>174</v>
      </c>
      <c r="P248" s="94"/>
      <c r="Q248" s="72">
        <f t="shared" si="34"/>
        <v>2.8746499999999999</v>
      </c>
      <c r="R248" s="82">
        <f t="shared" si="35"/>
        <v>0.22500000000000001</v>
      </c>
      <c r="S248" s="45"/>
      <c r="T248" s="6"/>
      <c r="V248" s="43"/>
      <c r="W248" s="49">
        <v>2.85</v>
      </c>
      <c r="X248" s="82">
        <v>0.22500000000000001</v>
      </c>
      <c r="Y248" s="43">
        <f t="shared" si="29"/>
        <v>2.8746499999999999</v>
      </c>
      <c r="Z248" s="53"/>
      <c r="AA248" s="82"/>
      <c r="AB248" s="43"/>
      <c r="AC248" s="47"/>
      <c r="AD248" s="82"/>
      <c r="AE248" s="43"/>
      <c r="AF248" s="53"/>
      <c r="AG248" s="82"/>
      <c r="AH248" s="43"/>
      <c r="AI248" s="47"/>
      <c r="AJ248" s="4"/>
      <c r="AM248" s="27"/>
      <c r="AN248" s="27"/>
      <c r="AQ248" s="4"/>
      <c r="AR248" s="19">
        <v>2.85</v>
      </c>
      <c r="AS248" s="5"/>
      <c r="AT248" s="6"/>
      <c r="AU248" s="4"/>
      <c r="AV248" s="4"/>
      <c r="AW248" s="4"/>
      <c r="AX248" s="4"/>
      <c r="AY248" s="4"/>
      <c r="AZ248" s="4"/>
    </row>
    <row r="249" spans="1:52" x14ac:dyDescent="0.25">
      <c r="A249" s="3" t="s">
        <v>2</v>
      </c>
      <c r="B249" s="20">
        <v>2.8</v>
      </c>
      <c r="C249" s="88">
        <f t="shared" si="30"/>
        <v>2.8281999999999998</v>
      </c>
      <c r="D249" s="86">
        <v>-112.685</v>
      </c>
      <c r="E249" s="24">
        <v>38.231999999999999</v>
      </c>
      <c r="F249" s="9">
        <v>0</v>
      </c>
      <c r="G249" s="9">
        <v>1990</v>
      </c>
      <c r="H249" s="9">
        <v>5</v>
      </c>
      <c r="I249" s="9">
        <v>1</v>
      </c>
      <c r="J249" s="9">
        <v>14</v>
      </c>
      <c r="K249" s="9">
        <v>38</v>
      </c>
      <c r="L249" s="12">
        <v>3.8</v>
      </c>
      <c r="M249" s="81">
        <f t="shared" si="31"/>
        <v>0.22500000000000001</v>
      </c>
      <c r="N249" s="21">
        <v>0.01</v>
      </c>
      <c r="O249" s="6" t="s">
        <v>174</v>
      </c>
      <c r="P249" s="94"/>
      <c r="Q249" s="72">
        <f t="shared" si="34"/>
        <v>2.8281999999999998</v>
      </c>
      <c r="R249" s="82">
        <f t="shared" si="35"/>
        <v>0.22500000000000001</v>
      </c>
      <c r="S249" s="45"/>
      <c r="T249" s="6"/>
      <c r="V249" s="43"/>
      <c r="W249" s="49">
        <v>2.8</v>
      </c>
      <c r="X249" s="82">
        <v>0.22500000000000001</v>
      </c>
      <c r="Y249" s="43">
        <f t="shared" si="29"/>
        <v>2.8281999999999998</v>
      </c>
      <c r="Z249" s="53"/>
      <c r="AA249" s="82"/>
      <c r="AB249" s="43"/>
      <c r="AC249" s="47"/>
      <c r="AD249" s="82"/>
      <c r="AE249" s="43"/>
      <c r="AF249" s="53"/>
      <c r="AG249" s="82"/>
      <c r="AH249" s="43"/>
      <c r="AI249" s="47" t="s">
        <v>70</v>
      </c>
      <c r="AJ249" s="4"/>
      <c r="AM249" s="27"/>
      <c r="AN249" s="27"/>
      <c r="AQ249" s="4"/>
      <c r="AR249" s="19">
        <v>2.8</v>
      </c>
      <c r="AS249" s="5"/>
      <c r="AT249" s="6"/>
      <c r="AU249" s="4"/>
      <c r="AV249" s="4"/>
      <c r="AW249" s="4"/>
      <c r="AX249" s="4"/>
      <c r="AY249" s="4"/>
      <c r="AZ249" s="4"/>
    </row>
    <row r="250" spans="1:52" x14ac:dyDescent="0.25">
      <c r="A250" s="3" t="s">
        <v>2</v>
      </c>
      <c r="B250" s="20">
        <v>2.4700000000000002</v>
      </c>
      <c r="C250" s="88">
        <f t="shared" si="30"/>
        <v>2.52163</v>
      </c>
      <c r="D250" s="86">
        <v>-111.51300000000001</v>
      </c>
      <c r="E250" s="24">
        <v>38.723999999999997</v>
      </c>
      <c r="F250" s="9">
        <v>4</v>
      </c>
      <c r="G250" s="9">
        <v>1990</v>
      </c>
      <c r="H250" s="9">
        <v>5</v>
      </c>
      <c r="I250" s="9">
        <v>2</v>
      </c>
      <c r="J250" s="9">
        <v>7</v>
      </c>
      <c r="K250" s="9">
        <v>8</v>
      </c>
      <c r="L250" s="12">
        <v>55.2</v>
      </c>
      <c r="M250" s="81">
        <f t="shared" si="31"/>
        <v>0.22500000000000001</v>
      </c>
      <c r="N250" s="21">
        <v>0.01</v>
      </c>
      <c r="O250" s="6" t="s">
        <v>174</v>
      </c>
      <c r="P250" s="94"/>
      <c r="Q250" s="72">
        <f t="shared" si="34"/>
        <v>2.52163</v>
      </c>
      <c r="R250" s="82">
        <f t="shared" si="35"/>
        <v>0.22500000000000001</v>
      </c>
      <c r="S250" s="45"/>
      <c r="T250" s="6"/>
      <c r="V250" s="43"/>
      <c r="W250" s="49">
        <v>2.4700000000000002</v>
      </c>
      <c r="X250" s="82">
        <v>0.22500000000000001</v>
      </c>
      <c r="Y250" s="43">
        <f t="shared" si="29"/>
        <v>2.52163</v>
      </c>
      <c r="Z250" s="53"/>
      <c r="AA250" s="82"/>
      <c r="AB250" s="43"/>
      <c r="AC250" s="47"/>
      <c r="AD250" s="82"/>
      <c r="AE250" s="43"/>
      <c r="AF250" s="53"/>
      <c r="AG250" s="82"/>
      <c r="AH250" s="43"/>
      <c r="AI250" s="47"/>
      <c r="AJ250" s="4"/>
      <c r="AM250" s="27"/>
      <c r="AN250" s="27"/>
      <c r="AQ250" s="4"/>
      <c r="AR250" s="19">
        <v>2.4700000000000002</v>
      </c>
      <c r="AS250" s="5"/>
      <c r="AT250" s="6"/>
      <c r="AU250" s="4"/>
      <c r="AV250" s="4"/>
      <c r="AW250" s="4"/>
      <c r="AX250" s="4"/>
      <c r="AY250" s="4"/>
      <c r="AZ250" s="4"/>
    </row>
    <row r="251" spans="1:52" x14ac:dyDescent="0.25">
      <c r="A251" s="3" t="s">
        <v>2</v>
      </c>
      <c r="B251" s="20">
        <v>3.03</v>
      </c>
      <c r="C251" s="88">
        <f t="shared" si="30"/>
        <v>3.0418699999999999</v>
      </c>
      <c r="D251" s="86">
        <v>-111.51900000000001</v>
      </c>
      <c r="E251" s="24">
        <v>38.731000000000002</v>
      </c>
      <c r="F251" s="9">
        <v>0</v>
      </c>
      <c r="G251" s="9">
        <v>1990</v>
      </c>
      <c r="H251" s="9">
        <v>5</v>
      </c>
      <c r="I251" s="9">
        <v>2</v>
      </c>
      <c r="J251" s="9">
        <v>10</v>
      </c>
      <c r="K251" s="9">
        <v>21</v>
      </c>
      <c r="L251" s="12">
        <v>49.2</v>
      </c>
      <c r="M251" s="81">
        <f t="shared" si="31"/>
        <v>0.22500000000000001</v>
      </c>
      <c r="N251" s="21">
        <v>0.01</v>
      </c>
      <c r="O251" s="6" t="s">
        <v>174</v>
      </c>
      <c r="P251" s="94"/>
      <c r="Q251" s="72">
        <f t="shared" si="34"/>
        <v>3.0418699999999999</v>
      </c>
      <c r="R251" s="82">
        <f t="shared" si="35"/>
        <v>0.22500000000000001</v>
      </c>
      <c r="S251" s="45"/>
      <c r="T251" s="6"/>
      <c r="V251" s="43"/>
      <c r="W251" s="49">
        <v>3.03</v>
      </c>
      <c r="X251" s="82">
        <v>0.22500000000000001</v>
      </c>
      <c r="Y251" s="43">
        <f t="shared" ref="Y251:Y314" si="36">0.929*W251+0.227</f>
        <v>3.0418699999999999</v>
      </c>
      <c r="Z251" s="53"/>
      <c r="AA251" s="82"/>
      <c r="AB251" s="43"/>
      <c r="AC251" s="47"/>
      <c r="AD251" s="82"/>
      <c r="AE251" s="43"/>
      <c r="AF251" s="53"/>
      <c r="AG251" s="82"/>
      <c r="AH251" s="43"/>
      <c r="AI251" s="47"/>
      <c r="AJ251" s="4"/>
      <c r="AM251" s="27"/>
      <c r="AN251" s="27"/>
      <c r="AQ251" s="4"/>
      <c r="AR251" s="19">
        <v>3.03</v>
      </c>
      <c r="AS251" s="5"/>
      <c r="AT251" s="6"/>
      <c r="AU251" s="4"/>
      <c r="AV251" s="4"/>
      <c r="AW251" s="4"/>
      <c r="AX251" s="4"/>
      <c r="AY251" s="4"/>
      <c r="AZ251" s="4"/>
    </row>
    <row r="252" spans="1:52" x14ac:dyDescent="0.25">
      <c r="A252" s="3" t="s">
        <v>2</v>
      </c>
      <c r="B252" s="20">
        <v>2.46</v>
      </c>
      <c r="C252" s="88">
        <f t="shared" si="30"/>
        <v>2.51234</v>
      </c>
      <c r="D252" s="86">
        <v>-111.497</v>
      </c>
      <c r="E252" s="24">
        <v>38.718000000000004</v>
      </c>
      <c r="F252" s="9">
        <v>6</v>
      </c>
      <c r="G252" s="9">
        <v>1990</v>
      </c>
      <c r="H252" s="9">
        <v>5</v>
      </c>
      <c r="I252" s="9">
        <v>2</v>
      </c>
      <c r="J252" s="9">
        <v>18</v>
      </c>
      <c r="K252" s="9">
        <v>28</v>
      </c>
      <c r="L252" s="12">
        <v>10.5</v>
      </c>
      <c r="M252" s="81">
        <f t="shared" si="31"/>
        <v>0.22500000000000001</v>
      </c>
      <c r="N252" s="21">
        <v>0.01</v>
      </c>
      <c r="O252" s="6" t="s">
        <v>174</v>
      </c>
      <c r="P252" s="94"/>
      <c r="Q252" s="72">
        <f t="shared" si="34"/>
        <v>2.51234</v>
      </c>
      <c r="R252" s="82">
        <f t="shared" si="35"/>
        <v>0.22500000000000001</v>
      </c>
      <c r="S252" s="45"/>
      <c r="T252" s="6"/>
      <c r="V252" s="43"/>
      <c r="W252" s="49">
        <v>2.46</v>
      </c>
      <c r="X252" s="82">
        <v>0.22500000000000001</v>
      </c>
      <c r="Y252" s="43">
        <f t="shared" si="36"/>
        <v>2.51234</v>
      </c>
      <c r="Z252" s="53"/>
      <c r="AA252" s="82"/>
      <c r="AB252" s="43"/>
      <c r="AC252" s="47"/>
      <c r="AD252" s="82"/>
      <c r="AE252" s="43"/>
      <c r="AF252" s="53"/>
      <c r="AG252" s="82"/>
      <c r="AH252" s="43"/>
      <c r="AI252" s="47"/>
      <c r="AJ252" s="4"/>
      <c r="AM252" s="27"/>
      <c r="AN252" s="27"/>
      <c r="AQ252" s="4"/>
      <c r="AR252" s="19">
        <v>2.46</v>
      </c>
      <c r="AS252" s="5"/>
      <c r="AT252" s="6"/>
      <c r="AU252" s="4"/>
      <c r="AV252" s="4"/>
      <c r="AW252" s="4"/>
      <c r="AX252" s="4"/>
      <c r="AY252" s="4"/>
      <c r="AZ252" s="4"/>
    </row>
    <row r="253" spans="1:52" x14ac:dyDescent="0.25">
      <c r="A253" s="3" t="s">
        <v>2</v>
      </c>
      <c r="B253" s="20">
        <v>2.72</v>
      </c>
      <c r="C253" s="88">
        <f t="shared" si="30"/>
        <v>2.7538800000000001</v>
      </c>
      <c r="D253" s="86">
        <v>-111.52500000000001</v>
      </c>
      <c r="E253" s="24">
        <v>38.72</v>
      </c>
      <c r="F253" s="9">
        <v>3</v>
      </c>
      <c r="G253" s="9">
        <v>1990</v>
      </c>
      <c r="H253" s="9">
        <v>5</v>
      </c>
      <c r="I253" s="9">
        <v>2</v>
      </c>
      <c r="J253" s="9">
        <v>19</v>
      </c>
      <c r="K253" s="9">
        <v>39</v>
      </c>
      <c r="L253" s="12">
        <v>11.4</v>
      </c>
      <c r="M253" s="81">
        <f t="shared" si="31"/>
        <v>0.22500000000000001</v>
      </c>
      <c r="N253" s="21">
        <v>0.01</v>
      </c>
      <c r="O253" s="6" t="s">
        <v>174</v>
      </c>
      <c r="P253" s="94"/>
      <c r="Q253" s="72">
        <f t="shared" si="34"/>
        <v>2.7538800000000001</v>
      </c>
      <c r="R253" s="82">
        <f t="shared" si="35"/>
        <v>0.22500000000000001</v>
      </c>
      <c r="S253" s="45"/>
      <c r="T253" s="6"/>
      <c r="V253" s="43"/>
      <c r="W253" s="49">
        <v>2.72</v>
      </c>
      <c r="X253" s="82">
        <v>0.22500000000000001</v>
      </c>
      <c r="Y253" s="43">
        <f t="shared" si="36"/>
        <v>2.7538800000000001</v>
      </c>
      <c r="Z253" s="53"/>
      <c r="AA253" s="82"/>
      <c r="AB253" s="43"/>
      <c r="AC253" s="47"/>
      <c r="AD253" s="82"/>
      <c r="AE253" s="43"/>
      <c r="AF253" s="53"/>
      <c r="AG253" s="82"/>
      <c r="AH253" s="43"/>
      <c r="AI253" s="47"/>
      <c r="AJ253" s="4"/>
      <c r="AM253" s="27"/>
      <c r="AN253" s="27"/>
      <c r="AQ253" s="4"/>
      <c r="AR253" s="19">
        <v>2.72</v>
      </c>
      <c r="AS253" s="5"/>
      <c r="AT253" s="6"/>
      <c r="AU253" s="4"/>
      <c r="AV253" s="4"/>
      <c r="AW253" s="4"/>
      <c r="AX253" s="4"/>
      <c r="AY253" s="4"/>
      <c r="AZ253" s="4"/>
    </row>
    <row r="254" spans="1:52" x14ac:dyDescent="0.25">
      <c r="A254" s="3" t="s">
        <v>2</v>
      </c>
      <c r="B254" s="20">
        <v>2.4500000000000002</v>
      </c>
      <c r="C254" s="88">
        <f t="shared" si="30"/>
        <v>2.50305</v>
      </c>
      <c r="D254" s="86">
        <v>-111.526</v>
      </c>
      <c r="E254" s="24">
        <v>38.722000000000001</v>
      </c>
      <c r="F254" s="9">
        <v>2</v>
      </c>
      <c r="G254" s="9">
        <v>1990</v>
      </c>
      <c r="H254" s="9">
        <v>5</v>
      </c>
      <c r="I254" s="9">
        <v>2</v>
      </c>
      <c r="J254" s="9">
        <v>20</v>
      </c>
      <c r="K254" s="9">
        <v>47</v>
      </c>
      <c r="L254" s="12">
        <v>9.8000000000000007</v>
      </c>
      <c r="M254" s="81">
        <f t="shared" si="31"/>
        <v>0.22500000000000001</v>
      </c>
      <c r="N254" s="21">
        <v>0.01</v>
      </c>
      <c r="O254" s="6" t="s">
        <v>174</v>
      </c>
      <c r="P254" s="94"/>
      <c r="Q254" s="72">
        <f t="shared" si="34"/>
        <v>2.50305</v>
      </c>
      <c r="R254" s="82">
        <f t="shared" si="35"/>
        <v>0.22500000000000001</v>
      </c>
      <c r="S254" s="45"/>
      <c r="T254" s="6"/>
      <c r="V254" s="43"/>
      <c r="W254" s="49">
        <v>2.4500000000000002</v>
      </c>
      <c r="X254" s="82">
        <v>0.22500000000000001</v>
      </c>
      <c r="Y254" s="43">
        <f t="shared" si="36"/>
        <v>2.50305</v>
      </c>
      <c r="Z254" s="53"/>
      <c r="AA254" s="82"/>
      <c r="AB254" s="43"/>
      <c r="AC254" s="47"/>
      <c r="AD254" s="82"/>
      <c r="AE254" s="43"/>
      <c r="AF254" s="53"/>
      <c r="AG254" s="82"/>
      <c r="AH254" s="43"/>
      <c r="AI254" s="47"/>
      <c r="AJ254" s="4"/>
      <c r="AM254" s="27"/>
      <c r="AN254" s="27"/>
      <c r="AQ254" s="4"/>
      <c r="AR254" s="19">
        <v>2.4500000000000002</v>
      </c>
      <c r="AS254" s="5"/>
      <c r="AT254" s="6"/>
      <c r="AU254" s="4"/>
      <c r="AV254" s="4"/>
      <c r="AW254" s="4"/>
      <c r="AX254" s="4"/>
      <c r="AY254" s="4"/>
      <c r="AZ254" s="4"/>
    </row>
    <row r="255" spans="1:52" x14ac:dyDescent="0.25">
      <c r="A255" s="3" t="s">
        <v>2</v>
      </c>
      <c r="B255" s="20">
        <v>2.75</v>
      </c>
      <c r="C255" s="88">
        <f t="shared" si="30"/>
        <v>2.7817500000000002</v>
      </c>
      <c r="D255" s="86">
        <v>-111.51</v>
      </c>
      <c r="E255" s="24">
        <v>38.731000000000002</v>
      </c>
      <c r="F255" s="9">
        <v>2</v>
      </c>
      <c r="G255" s="9">
        <v>1990</v>
      </c>
      <c r="H255" s="9">
        <v>5</v>
      </c>
      <c r="I255" s="9">
        <v>3</v>
      </c>
      <c r="J255" s="9">
        <v>5</v>
      </c>
      <c r="K255" s="9">
        <v>52</v>
      </c>
      <c r="L255" s="12">
        <v>22.5</v>
      </c>
      <c r="M255" s="81">
        <f t="shared" si="31"/>
        <v>0.22500000000000001</v>
      </c>
      <c r="N255" s="21">
        <v>0.01</v>
      </c>
      <c r="O255" s="6" t="s">
        <v>174</v>
      </c>
      <c r="P255" s="94"/>
      <c r="Q255" s="72">
        <f t="shared" si="34"/>
        <v>2.7817500000000002</v>
      </c>
      <c r="R255" s="82">
        <f t="shared" si="35"/>
        <v>0.22500000000000001</v>
      </c>
      <c r="S255" s="45"/>
      <c r="T255" s="6"/>
      <c r="V255" s="43"/>
      <c r="W255" s="49">
        <v>2.75</v>
      </c>
      <c r="X255" s="82">
        <v>0.22500000000000001</v>
      </c>
      <c r="Y255" s="43">
        <f t="shared" si="36"/>
        <v>2.7817500000000002</v>
      </c>
      <c r="Z255" s="53"/>
      <c r="AA255" s="82"/>
      <c r="AB255" s="43"/>
      <c r="AC255" s="47"/>
      <c r="AD255" s="82"/>
      <c r="AE255" s="43"/>
      <c r="AF255" s="53"/>
      <c r="AG255" s="82"/>
      <c r="AH255" s="43"/>
      <c r="AI255" s="47" t="s">
        <v>74</v>
      </c>
      <c r="AJ255" s="4"/>
      <c r="AM255" s="27"/>
      <c r="AN255" s="27"/>
      <c r="AQ255" s="4"/>
      <c r="AR255" s="19">
        <v>2.75</v>
      </c>
      <c r="AS255" s="5"/>
      <c r="AT255" s="6"/>
      <c r="AU255" s="4"/>
      <c r="AV255" s="4"/>
      <c r="AW255" s="4"/>
      <c r="AX255" s="4"/>
      <c r="AY255" s="4"/>
      <c r="AZ255" s="4"/>
    </row>
    <row r="256" spans="1:52" x14ac:dyDescent="0.25">
      <c r="A256" s="3" t="s">
        <v>2</v>
      </c>
      <c r="B256" s="20">
        <v>2.5499999999999998</v>
      </c>
      <c r="C256" s="88">
        <f t="shared" si="30"/>
        <v>2.5959499999999998</v>
      </c>
      <c r="D256" s="86">
        <v>-111.52500000000001</v>
      </c>
      <c r="E256" s="24">
        <v>38.720999999999997</v>
      </c>
      <c r="F256" s="9">
        <v>4</v>
      </c>
      <c r="G256" s="9">
        <v>1990</v>
      </c>
      <c r="H256" s="9">
        <v>5</v>
      </c>
      <c r="I256" s="9">
        <v>3</v>
      </c>
      <c r="J256" s="9">
        <v>6</v>
      </c>
      <c r="K256" s="9">
        <v>45</v>
      </c>
      <c r="L256" s="12">
        <v>40.6</v>
      </c>
      <c r="M256" s="81">
        <f t="shared" si="31"/>
        <v>0.22500000000000001</v>
      </c>
      <c r="N256" s="21">
        <v>0.01</v>
      </c>
      <c r="O256" s="6" t="s">
        <v>174</v>
      </c>
      <c r="P256" s="94"/>
      <c r="Q256" s="72">
        <f t="shared" si="34"/>
        <v>2.5959499999999998</v>
      </c>
      <c r="R256" s="82">
        <f t="shared" si="35"/>
        <v>0.22500000000000001</v>
      </c>
      <c r="S256" s="45"/>
      <c r="T256" s="6"/>
      <c r="V256" s="43"/>
      <c r="W256" s="49">
        <v>2.5499999999999998</v>
      </c>
      <c r="X256" s="82">
        <v>0.22500000000000001</v>
      </c>
      <c r="Y256" s="43">
        <f t="shared" si="36"/>
        <v>2.5959499999999998</v>
      </c>
      <c r="Z256" s="53"/>
      <c r="AA256" s="82"/>
      <c r="AB256" s="43"/>
      <c r="AC256" s="47"/>
      <c r="AD256" s="82"/>
      <c r="AE256" s="43"/>
      <c r="AF256" s="53"/>
      <c r="AG256" s="82"/>
      <c r="AH256" s="43"/>
      <c r="AI256" s="47"/>
      <c r="AJ256" s="4"/>
      <c r="AM256" s="27"/>
      <c r="AN256" s="27"/>
      <c r="AQ256" s="4"/>
      <c r="AR256" s="19">
        <v>2.5499999999999998</v>
      </c>
      <c r="AS256" s="5"/>
      <c r="AT256" s="6"/>
      <c r="AU256" s="4"/>
      <c r="AV256" s="4"/>
      <c r="AW256" s="4"/>
      <c r="AX256" s="4"/>
      <c r="AY256" s="4"/>
      <c r="AZ256" s="4"/>
    </row>
    <row r="257" spans="1:52" x14ac:dyDescent="0.25">
      <c r="A257" s="3" t="s">
        <v>2</v>
      </c>
      <c r="B257" s="20">
        <v>2.59</v>
      </c>
      <c r="C257" s="88">
        <f t="shared" si="30"/>
        <v>2.6331099999999998</v>
      </c>
      <c r="D257" s="86">
        <v>-111.501</v>
      </c>
      <c r="E257" s="24">
        <v>38.720999999999997</v>
      </c>
      <c r="F257" s="9">
        <v>3</v>
      </c>
      <c r="G257" s="9">
        <v>1990</v>
      </c>
      <c r="H257" s="9">
        <v>5</v>
      </c>
      <c r="I257" s="9">
        <v>3</v>
      </c>
      <c r="J257" s="9">
        <v>15</v>
      </c>
      <c r="K257" s="9">
        <v>7</v>
      </c>
      <c r="L257" s="12">
        <v>57</v>
      </c>
      <c r="M257" s="81">
        <f t="shared" si="31"/>
        <v>0.22500000000000001</v>
      </c>
      <c r="N257" s="21">
        <v>0.01</v>
      </c>
      <c r="O257" s="6" t="s">
        <v>174</v>
      </c>
      <c r="P257" s="94"/>
      <c r="Q257" s="72">
        <f t="shared" si="34"/>
        <v>2.6331099999999998</v>
      </c>
      <c r="R257" s="82">
        <f t="shared" si="35"/>
        <v>0.22500000000000001</v>
      </c>
      <c r="S257" s="45"/>
      <c r="T257" s="6"/>
      <c r="V257" s="43"/>
      <c r="W257" s="49">
        <v>2.59</v>
      </c>
      <c r="X257" s="82">
        <v>0.22500000000000001</v>
      </c>
      <c r="Y257" s="43">
        <f t="shared" si="36"/>
        <v>2.6331099999999998</v>
      </c>
      <c r="Z257" s="53"/>
      <c r="AA257" s="82"/>
      <c r="AB257" s="43"/>
      <c r="AC257" s="47"/>
      <c r="AD257" s="82"/>
      <c r="AE257" s="43"/>
      <c r="AF257" s="53"/>
      <c r="AG257" s="82"/>
      <c r="AH257" s="43"/>
      <c r="AI257" s="47"/>
      <c r="AJ257" s="4"/>
      <c r="AM257" s="27"/>
      <c r="AN257" s="27"/>
      <c r="AQ257" s="4"/>
      <c r="AR257" s="19">
        <v>2.59</v>
      </c>
      <c r="AS257" s="5"/>
      <c r="AT257" s="6"/>
      <c r="AU257" s="4"/>
      <c r="AV257" s="4"/>
      <c r="AW257" s="4"/>
      <c r="AX257" s="4"/>
      <c r="AY257" s="4"/>
      <c r="AZ257" s="4"/>
    </row>
    <row r="258" spans="1:52" x14ac:dyDescent="0.25">
      <c r="A258" s="3" t="s">
        <v>2</v>
      </c>
      <c r="B258" s="20">
        <v>2.79</v>
      </c>
      <c r="C258" s="88">
        <f t="shared" ref="C258:C321" si="37">Q258</f>
        <v>2.8189100000000002</v>
      </c>
      <c r="D258" s="86">
        <v>-112.613</v>
      </c>
      <c r="E258" s="24">
        <v>38.173999999999999</v>
      </c>
      <c r="F258" s="9">
        <v>17</v>
      </c>
      <c r="G258" s="9">
        <v>1990</v>
      </c>
      <c r="H258" s="9">
        <v>5</v>
      </c>
      <c r="I258" s="9">
        <v>3</v>
      </c>
      <c r="J258" s="9">
        <v>20</v>
      </c>
      <c r="K258" s="9">
        <v>19</v>
      </c>
      <c r="L258" s="12">
        <v>49.1</v>
      </c>
      <c r="M258" s="81">
        <f t="shared" ref="M258:M321" si="38">R258</f>
        <v>0.22500000000000001</v>
      </c>
      <c r="N258" s="21">
        <v>0.01</v>
      </c>
      <c r="O258" s="6" t="s">
        <v>174</v>
      </c>
      <c r="P258" s="94"/>
      <c r="Q258" s="72">
        <f t="shared" si="34"/>
        <v>2.8189100000000002</v>
      </c>
      <c r="R258" s="82">
        <f t="shared" si="35"/>
        <v>0.22500000000000001</v>
      </c>
      <c r="S258" s="45"/>
      <c r="T258" s="6"/>
      <c r="V258" s="43"/>
      <c r="W258" s="49">
        <v>2.79</v>
      </c>
      <c r="X258" s="82">
        <v>0.22500000000000001</v>
      </c>
      <c r="Y258" s="43">
        <f t="shared" si="36"/>
        <v>2.8189100000000002</v>
      </c>
      <c r="Z258" s="53"/>
      <c r="AA258" s="82"/>
      <c r="AB258" s="43"/>
      <c r="AC258" s="47"/>
      <c r="AD258" s="82"/>
      <c r="AE258" s="43"/>
      <c r="AF258" s="53"/>
      <c r="AG258" s="82"/>
      <c r="AH258" s="43"/>
      <c r="AI258" s="47" t="s">
        <v>73</v>
      </c>
      <c r="AJ258" s="4"/>
      <c r="AM258" s="27"/>
      <c r="AN258" s="27"/>
      <c r="AQ258" s="4"/>
      <c r="AR258" s="19">
        <v>2.79</v>
      </c>
      <c r="AS258" s="5"/>
      <c r="AT258" s="6"/>
      <c r="AU258" s="4"/>
      <c r="AV258" s="4"/>
      <c r="AW258" s="4"/>
      <c r="AX258" s="4"/>
      <c r="AY258" s="4"/>
      <c r="AZ258" s="4"/>
    </row>
    <row r="259" spans="1:52" x14ac:dyDescent="0.25">
      <c r="A259" s="3" t="s">
        <v>2</v>
      </c>
      <c r="B259" s="20">
        <v>3.8</v>
      </c>
      <c r="C259" s="88">
        <f t="shared" si="37"/>
        <v>3.7572000000000001</v>
      </c>
      <c r="D259" s="86">
        <v>-112.595</v>
      </c>
      <c r="E259" s="24">
        <v>38.19</v>
      </c>
      <c r="F259" s="9">
        <v>0</v>
      </c>
      <c r="G259" s="9">
        <v>1990</v>
      </c>
      <c r="H259" s="9">
        <v>5</v>
      </c>
      <c r="I259" s="9">
        <v>6</v>
      </c>
      <c r="J259" s="9">
        <v>13</v>
      </c>
      <c r="K259" s="9">
        <v>11</v>
      </c>
      <c r="L259" s="12">
        <v>44.1</v>
      </c>
      <c r="M259" s="81">
        <f t="shared" si="38"/>
        <v>0.22500000000000001</v>
      </c>
      <c r="N259" s="21">
        <v>0.01</v>
      </c>
      <c r="O259" s="6" t="s">
        <v>174</v>
      </c>
      <c r="P259" s="94"/>
      <c r="Q259" s="72">
        <f t="shared" si="34"/>
        <v>3.7572000000000001</v>
      </c>
      <c r="R259" s="82">
        <f t="shared" si="35"/>
        <v>0.22500000000000001</v>
      </c>
      <c r="S259" s="45"/>
      <c r="T259" s="6"/>
      <c r="V259" s="43"/>
      <c r="W259" s="49">
        <v>3.8</v>
      </c>
      <c r="X259" s="82">
        <v>0.22500000000000001</v>
      </c>
      <c r="Y259" s="43">
        <f t="shared" si="36"/>
        <v>3.7572000000000001</v>
      </c>
      <c r="Z259" s="53"/>
      <c r="AA259" s="82"/>
      <c r="AB259" s="43"/>
      <c r="AC259" s="53">
        <v>3.1</v>
      </c>
      <c r="AD259" s="82">
        <v>0.34599999999999997</v>
      </c>
      <c r="AE259" s="43">
        <f>0.791*(1.088*AC259-0.652)+0.851</f>
        <v>3.0031528000000001</v>
      </c>
      <c r="AF259" s="53"/>
      <c r="AG259" s="82"/>
      <c r="AH259" s="43"/>
      <c r="AI259" s="47" t="s">
        <v>55</v>
      </c>
      <c r="AJ259" s="27">
        <v>3.1</v>
      </c>
      <c r="AM259" s="27"/>
      <c r="AN259" s="27"/>
      <c r="AQ259" s="4"/>
      <c r="AR259" s="19">
        <v>3.8</v>
      </c>
      <c r="AS259" s="5"/>
      <c r="AT259" s="6"/>
      <c r="AU259" s="4"/>
      <c r="AV259" s="4"/>
      <c r="AW259" s="4"/>
      <c r="AX259" s="4"/>
      <c r="AY259" s="4"/>
      <c r="AZ259" s="4"/>
    </row>
    <row r="260" spans="1:52" x14ac:dyDescent="0.25">
      <c r="A260" s="3" t="s">
        <v>2</v>
      </c>
      <c r="B260" s="20">
        <v>3.41</v>
      </c>
      <c r="C260" s="88">
        <f t="shared" si="37"/>
        <v>3.3948900000000002</v>
      </c>
      <c r="D260" s="86">
        <v>-112.581</v>
      </c>
      <c r="E260" s="24">
        <v>38.67</v>
      </c>
      <c r="F260" s="9">
        <v>0</v>
      </c>
      <c r="G260" s="9">
        <v>1990</v>
      </c>
      <c r="H260" s="9">
        <v>5</v>
      </c>
      <c r="I260" s="9">
        <v>16</v>
      </c>
      <c r="J260" s="9">
        <v>20</v>
      </c>
      <c r="K260" s="9">
        <v>10</v>
      </c>
      <c r="L260" s="12">
        <v>4.4000000000000004</v>
      </c>
      <c r="M260" s="81">
        <f t="shared" si="38"/>
        <v>0.22500000000000001</v>
      </c>
      <c r="N260" s="21">
        <v>0.01</v>
      </c>
      <c r="O260" s="6" t="s">
        <v>174</v>
      </c>
      <c r="P260" s="94"/>
      <c r="Q260" s="72">
        <f t="shared" si="34"/>
        <v>3.3948900000000002</v>
      </c>
      <c r="R260" s="82">
        <f t="shared" si="35"/>
        <v>0.22500000000000001</v>
      </c>
      <c r="S260" s="45"/>
      <c r="T260" s="6"/>
      <c r="V260" s="43"/>
      <c r="W260" s="49">
        <v>3.41</v>
      </c>
      <c r="X260" s="82">
        <v>0.22500000000000001</v>
      </c>
      <c r="Y260" s="43">
        <f t="shared" si="36"/>
        <v>3.3948900000000002</v>
      </c>
      <c r="Z260" s="53"/>
      <c r="AA260" s="82"/>
      <c r="AB260" s="43"/>
      <c r="AC260" s="47"/>
      <c r="AD260" s="82"/>
      <c r="AE260" s="43"/>
      <c r="AF260" s="53"/>
      <c r="AG260" s="82"/>
      <c r="AH260" s="43"/>
      <c r="AI260" s="47" t="s">
        <v>57</v>
      </c>
      <c r="AJ260" s="4"/>
      <c r="AM260" s="27"/>
      <c r="AN260" s="27"/>
      <c r="AQ260" s="4"/>
      <c r="AR260" s="19">
        <v>3.41</v>
      </c>
      <c r="AS260" s="5"/>
      <c r="AT260" s="6"/>
      <c r="AU260" s="4"/>
      <c r="AV260" s="4"/>
      <c r="AW260" s="4"/>
      <c r="AX260" s="4"/>
      <c r="AY260" s="4"/>
      <c r="AZ260" s="4"/>
    </row>
    <row r="261" spans="1:52" x14ac:dyDescent="0.25">
      <c r="A261" s="3" t="s">
        <v>2</v>
      </c>
      <c r="B261" s="20">
        <v>2.78</v>
      </c>
      <c r="C261" s="88">
        <f t="shared" si="37"/>
        <v>2.8096199999999998</v>
      </c>
      <c r="D261" s="86">
        <v>-110.947</v>
      </c>
      <c r="E261" s="24">
        <v>42.488</v>
      </c>
      <c r="F261" s="9">
        <v>0</v>
      </c>
      <c r="G261" s="9">
        <v>1990</v>
      </c>
      <c r="H261" s="9">
        <v>5</v>
      </c>
      <c r="I261" s="9">
        <v>21</v>
      </c>
      <c r="J261" s="9">
        <v>5</v>
      </c>
      <c r="K261" s="9">
        <v>11</v>
      </c>
      <c r="L261" s="12">
        <v>9.9</v>
      </c>
      <c r="M261" s="81">
        <f t="shared" si="38"/>
        <v>0.22500000000000001</v>
      </c>
      <c r="N261" s="21">
        <v>0.01</v>
      </c>
      <c r="O261" s="6" t="s">
        <v>174</v>
      </c>
      <c r="P261" s="94"/>
      <c r="Q261" s="72">
        <f t="shared" si="34"/>
        <v>2.8096199999999998</v>
      </c>
      <c r="R261" s="82">
        <f t="shared" si="35"/>
        <v>0.22500000000000001</v>
      </c>
      <c r="S261" s="45"/>
      <c r="T261" s="6"/>
      <c r="V261" s="43"/>
      <c r="W261" s="49">
        <v>2.78</v>
      </c>
      <c r="X261" s="82">
        <v>0.22500000000000001</v>
      </c>
      <c r="Y261" s="43">
        <f t="shared" si="36"/>
        <v>2.8096199999999998</v>
      </c>
      <c r="Z261" s="53"/>
      <c r="AA261" s="82"/>
      <c r="AB261" s="43"/>
      <c r="AC261" s="47"/>
      <c r="AD261" s="82"/>
      <c r="AE261" s="43"/>
      <c r="AF261" s="53"/>
      <c r="AG261" s="82"/>
      <c r="AH261" s="43"/>
      <c r="AI261" s="47" t="s">
        <v>70</v>
      </c>
      <c r="AJ261" s="4"/>
      <c r="AM261" s="27"/>
      <c r="AN261" s="27"/>
      <c r="AQ261" s="4"/>
      <c r="AR261" s="19">
        <v>2.78</v>
      </c>
      <c r="AS261" s="5"/>
      <c r="AT261" s="6"/>
      <c r="AU261" s="4"/>
      <c r="AV261" s="4"/>
      <c r="AW261" s="4"/>
      <c r="AX261" s="4"/>
      <c r="AY261" s="4"/>
      <c r="AZ261" s="4"/>
    </row>
    <row r="262" spans="1:52" x14ac:dyDescent="0.25">
      <c r="A262" s="3" t="s">
        <v>2</v>
      </c>
      <c r="B262" s="20">
        <v>2.82</v>
      </c>
      <c r="C262" s="88">
        <f t="shared" si="37"/>
        <v>2.8467799999999999</v>
      </c>
      <c r="D262" s="86">
        <v>-112.52200000000001</v>
      </c>
      <c r="E262" s="24">
        <v>38.704999999999998</v>
      </c>
      <c r="F262" s="9">
        <v>4</v>
      </c>
      <c r="G262" s="9">
        <v>1990</v>
      </c>
      <c r="H262" s="9">
        <v>5</v>
      </c>
      <c r="I262" s="9">
        <v>22</v>
      </c>
      <c r="J262" s="9">
        <v>14</v>
      </c>
      <c r="K262" s="9">
        <v>27</v>
      </c>
      <c r="L262" s="12">
        <v>34.5</v>
      </c>
      <c r="M262" s="81">
        <f t="shared" si="38"/>
        <v>0.22500000000000001</v>
      </c>
      <c r="N262" s="21">
        <v>0.01</v>
      </c>
      <c r="O262" s="6" t="s">
        <v>174</v>
      </c>
      <c r="P262" s="94"/>
      <c r="Q262" s="72">
        <f t="shared" si="34"/>
        <v>2.8467799999999999</v>
      </c>
      <c r="R262" s="82">
        <f t="shared" si="35"/>
        <v>0.22500000000000001</v>
      </c>
      <c r="S262" s="45"/>
      <c r="T262" s="6"/>
      <c r="V262" s="43"/>
      <c r="W262" s="49">
        <v>2.82</v>
      </c>
      <c r="X262" s="82">
        <v>0.22500000000000001</v>
      </c>
      <c r="Y262" s="43">
        <f t="shared" si="36"/>
        <v>2.8467799999999999</v>
      </c>
      <c r="Z262" s="53"/>
      <c r="AA262" s="82"/>
      <c r="AB262" s="43"/>
      <c r="AC262" s="47"/>
      <c r="AD262" s="82"/>
      <c r="AE262" s="43"/>
      <c r="AF262" s="53"/>
      <c r="AG262" s="82"/>
      <c r="AH262" s="43"/>
      <c r="AI262" s="47"/>
      <c r="AJ262" s="4"/>
      <c r="AM262" s="27"/>
      <c r="AN262" s="27"/>
      <c r="AQ262" s="4"/>
      <c r="AR262" s="19">
        <v>2.82</v>
      </c>
      <c r="AS262" s="5"/>
      <c r="AT262" s="6"/>
      <c r="AU262" s="4"/>
      <c r="AV262" s="4"/>
      <c r="AW262" s="4"/>
      <c r="AX262" s="4"/>
      <c r="AY262" s="4"/>
      <c r="AZ262" s="4"/>
    </row>
    <row r="263" spans="1:52" x14ac:dyDescent="0.25">
      <c r="A263" s="3" t="s">
        <v>2</v>
      </c>
      <c r="B263" s="20">
        <v>2.78</v>
      </c>
      <c r="C263" s="88">
        <f t="shared" si="37"/>
        <v>2.8096199999999998</v>
      </c>
      <c r="D263" s="86">
        <v>-113.34699999999999</v>
      </c>
      <c r="E263" s="24">
        <v>37.274999999999999</v>
      </c>
      <c r="F263" s="9">
        <v>0</v>
      </c>
      <c r="G263" s="9">
        <v>1990</v>
      </c>
      <c r="H263" s="9">
        <v>5</v>
      </c>
      <c r="I263" s="9">
        <v>26</v>
      </c>
      <c r="J263" s="9">
        <v>0</v>
      </c>
      <c r="K263" s="9">
        <v>27</v>
      </c>
      <c r="L263" s="12">
        <v>7.8</v>
      </c>
      <c r="M263" s="81">
        <f t="shared" si="38"/>
        <v>0.22500000000000001</v>
      </c>
      <c r="N263" s="21">
        <v>0.01</v>
      </c>
      <c r="O263" s="6" t="s">
        <v>174</v>
      </c>
      <c r="P263" s="94"/>
      <c r="Q263" s="72">
        <f t="shared" si="34"/>
        <v>2.8096199999999998</v>
      </c>
      <c r="R263" s="82">
        <f t="shared" si="35"/>
        <v>0.22500000000000001</v>
      </c>
      <c r="S263" s="45"/>
      <c r="T263" s="6"/>
      <c r="V263" s="43"/>
      <c r="W263" s="49">
        <v>2.78</v>
      </c>
      <c r="X263" s="82">
        <v>0.22500000000000001</v>
      </c>
      <c r="Y263" s="43">
        <f t="shared" si="36"/>
        <v>2.8096199999999998</v>
      </c>
      <c r="Z263" s="53"/>
      <c r="AA263" s="82"/>
      <c r="AB263" s="43"/>
      <c r="AC263" s="47"/>
      <c r="AD263" s="82"/>
      <c r="AE263" s="43"/>
      <c r="AF263" s="53"/>
      <c r="AG263" s="82"/>
      <c r="AH263" s="43"/>
      <c r="AI263" s="47" t="s">
        <v>45</v>
      </c>
      <c r="AJ263" s="4"/>
      <c r="AM263" s="27"/>
      <c r="AN263" s="27"/>
      <c r="AQ263" s="4"/>
      <c r="AR263" s="19">
        <v>2.78</v>
      </c>
      <c r="AS263" s="5"/>
      <c r="AT263" s="6"/>
      <c r="AU263" s="4"/>
      <c r="AV263" s="4"/>
      <c r="AW263" s="4"/>
      <c r="AX263" s="4"/>
      <c r="AY263" s="4"/>
      <c r="AZ263" s="4"/>
    </row>
    <row r="264" spans="1:52" x14ac:dyDescent="0.25">
      <c r="A264" s="3" t="s">
        <v>2</v>
      </c>
      <c r="B264" s="20">
        <v>2.46</v>
      </c>
      <c r="C264" s="88">
        <f t="shared" si="37"/>
        <v>2.51234</v>
      </c>
      <c r="D264" s="86">
        <v>-111.56399999999999</v>
      </c>
      <c r="E264" s="24">
        <v>41.816000000000003</v>
      </c>
      <c r="F264" s="9">
        <v>8</v>
      </c>
      <c r="G264" s="9">
        <v>1990</v>
      </c>
      <c r="H264" s="9">
        <v>6</v>
      </c>
      <c r="I264" s="9">
        <v>3</v>
      </c>
      <c r="J264" s="9">
        <v>11</v>
      </c>
      <c r="K264" s="9">
        <v>9</v>
      </c>
      <c r="L264" s="12">
        <v>7.4</v>
      </c>
      <c r="M264" s="81">
        <f t="shared" si="38"/>
        <v>0.22500000000000001</v>
      </c>
      <c r="N264" s="21">
        <v>0.01</v>
      </c>
      <c r="O264" s="6" t="s">
        <v>174</v>
      </c>
      <c r="P264" s="94"/>
      <c r="Q264" s="72">
        <f t="shared" si="34"/>
        <v>2.51234</v>
      </c>
      <c r="R264" s="82">
        <f t="shared" si="35"/>
        <v>0.22500000000000001</v>
      </c>
      <c r="S264" s="45"/>
      <c r="T264" s="6"/>
      <c r="V264" s="43"/>
      <c r="W264" s="49">
        <v>2.46</v>
      </c>
      <c r="X264" s="82">
        <v>0.22500000000000001</v>
      </c>
      <c r="Y264" s="43">
        <f t="shared" si="36"/>
        <v>2.51234</v>
      </c>
      <c r="Z264" s="53"/>
      <c r="AA264" s="82"/>
      <c r="AB264" s="43"/>
      <c r="AC264" s="47"/>
      <c r="AD264" s="82"/>
      <c r="AE264" s="43"/>
      <c r="AF264" s="53"/>
      <c r="AG264" s="82"/>
      <c r="AH264" s="43"/>
      <c r="AI264" s="47"/>
      <c r="AJ264" s="4"/>
      <c r="AM264" s="27"/>
      <c r="AN264" s="27"/>
      <c r="AQ264" s="4"/>
      <c r="AR264" s="19">
        <v>2.46</v>
      </c>
      <c r="AS264" s="5"/>
      <c r="AT264" s="6"/>
      <c r="AU264" s="4"/>
      <c r="AV264" s="4"/>
      <c r="AW264" s="4"/>
      <c r="AX264" s="4"/>
      <c r="AY264" s="4"/>
      <c r="AZ264" s="4"/>
    </row>
    <row r="265" spans="1:52" x14ac:dyDescent="0.25">
      <c r="A265" s="3" t="s">
        <v>2</v>
      </c>
      <c r="B265" s="20">
        <v>2.59</v>
      </c>
      <c r="C265" s="88">
        <f t="shared" si="37"/>
        <v>2.6331099999999998</v>
      </c>
      <c r="D265" s="86">
        <v>-112.40300000000001</v>
      </c>
      <c r="E265" s="24">
        <v>41.908000000000001</v>
      </c>
      <c r="F265" s="9">
        <v>9</v>
      </c>
      <c r="G265" s="9">
        <v>1990</v>
      </c>
      <c r="H265" s="9">
        <v>6</v>
      </c>
      <c r="I265" s="9">
        <v>23</v>
      </c>
      <c r="J265" s="9">
        <v>18</v>
      </c>
      <c r="K265" s="9">
        <v>4</v>
      </c>
      <c r="L265" s="12">
        <v>29.9</v>
      </c>
      <c r="M265" s="81">
        <f t="shared" si="38"/>
        <v>0.22500000000000001</v>
      </c>
      <c r="N265" s="21">
        <v>0.01</v>
      </c>
      <c r="O265" s="6" t="s">
        <v>174</v>
      </c>
      <c r="P265" s="94"/>
      <c r="Q265" s="72">
        <f t="shared" si="34"/>
        <v>2.6331099999999998</v>
      </c>
      <c r="R265" s="82">
        <f t="shared" si="35"/>
        <v>0.22500000000000001</v>
      </c>
      <c r="S265" s="45"/>
      <c r="T265" s="6"/>
      <c r="V265" s="43"/>
      <c r="W265" s="49">
        <v>2.59</v>
      </c>
      <c r="X265" s="82">
        <v>0.22500000000000001</v>
      </c>
      <c r="Y265" s="43">
        <f t="shared" si="36"/>
        <v>2.6331099999999998</v>
      </c>
      <c r="Z265" s="53"/>
      <c r="AA265" s="82"/>
      <c r="AB265" s="43"/>
      <c r="AC265" s="47"/>
      <c r="AD265" s="82"/>
      <c r="AE265" s="43"/>
      <c r="AF265" s="53"/>
      <c r="AG265" s="82"/>
      <c r="AH265" s="43"/>
      <c r="AI265" s="47"/>
      <c r="AJ265" s="4"/>
      <c r="AM265" s="27"/>
      <c r="AN265" s="27"/>
      <c r="AQ265" s="4"/>
      <c r="AR265" s="19">
        <v>2.59</v>
      </c>
      <c r="AS265" s="5"/>
      <c r="AT265" s="6"/>
      <c r="AU265" s="4"/>
      <c r="AV265" s="4"/>
      <c r="AW265" s="4"/>
      <c r="AX265" s="4"/>
      <c r="AY265" s="4"/>
      <c r="AZ265" s="4"/>
    </row>
    <row r="266" spans="1:52" x14ac:dyDescent="0.25">
      <c r="A266" s="3" t="s">
        <v>2</v>
      </c>
      <c r="B266" s="20">
        <v>2.89</v>
      </c>
      <c r="C266" s="88">
        <f t="shared" si="37"/>
        <v>2.91181</v>
      </c>
      <c r="D266" s="86">
        <v>-112.399</v>
      </c>
      <c r="E266" s="24">
        <v>41.896999999999998</v>
      </c>
      <c r="F266" s="9">
        <v>7</v>
      </c>
      <c r="G266" s="9">
        <v>1990</v>
      </c>
      <c r="H266" s="9">
        <v>6</v>
      </c>
      <c r="I266" s="9">
        <v>24</v>
      </c>
      <c r="J266" s="9">
        <v>1</v>
      </c>
      <c r="K266" s="9">
        <v>27</v>
      </c>
      <c r="L266" s="12">
        <v>43.7</v>
      </c>
      <c r="M266" s="81">
        <f t="shared" si="38"/>
        <v>0.22500000000000001</v>
      </c>
      <c r="N266" s="21">
        <v>0.01</v>
      </c>
      <c r="O266" s="6" t="s">
        <v>174</v>
      </c>
      <c r="P266" s="94"/>
      <c r="Q266" s="72">
        <f t="shared" si="34"/>
        <v>2.91181</v>
      </c>
      <c r="R266" s="82">
        <f t="shared" si="35"/>
        <v>0.22500000000000001</v>
      </c>
      <c r="S266" s="45"/>
      <c r="T266" s="6"/>
      <c r="V266" s="43"/>
      <c r="W266" s="49">
        <v>2.89</v>
      </c>
      <c r="X266" s="82">
        <v>0.22500000000000001</v>
      </c>
      <c r="Y266" s="43">
        <f t="shared" si="36"/>
        <v>2.91181</v>
      </c>
      <c r="Z266" s="53"/>
      <c r="AA266" s="82"/>
      <c r="AB266" s="43"/>
      <c r="AC266" s="47"/>
      <c r="AD266" s="82"/>
      <c r="AE266" s="43"/>
      <c r="AF266" s="53"/>
      <c r="AG266" s="82"/>
      <c r="AH266" s="43"/>
      <c r="AI266" s="47" t="s">
        <v>64</v>
      </c>
      <c r="AJ266" s="4"/>
      <c r="AM266" s="27"/>
      <c r="AN266" s="27"/>
      <c r="AQ266" s="4"/>
      <c r="AR266" s="19">
        <v>2.89</v>
      </c>
      <c r="AS266" s="5"/>
      <c r="AT266" s="6"/>
      <c r="AU266" s="4"/>
      <c r="AV266" s="4"/>
      <c r="AW266" s="4"/>
      <c r="AX266" s="4"/>
      <c r="AY266" s="4"/>
      <c r="AZ266" s="4"/>
    </row>
    <row r="267" spans="1:52" x14ac:dyDescent="0.25">
      <c r="A267" s="3" t="s">
        <v>2</v>
      </c>
      <c r="B267" s="20">
        <v>2.4700000000000002</v>
      </c>
      <c r="C267" s="88">
        <f t="shared" si="37"/>
        <v>2.52163</v>
      </c>
      <c r="D267" s="86">
        <v>-112.404</v>
      </c>
      <c r="E267" s="24">
        <v>41.905000000000001</v>
      </c>
      <c r="F267" s="9">
        <v>7</v>
      </c>
      <c r="G267" s="9">
        <v>1990</v>
      </c>
      <c r="H267" s="9">
        <v>6</v>
      </c>
      <c r="I267" s="9">
        <v>24</v>
      </c>
      <c r="J267" s="9">
        <v>7</v>
      </c>
      <c r="K267" s="9">
        <v>19</v>
      </c>
      <c r="L267" s="12">
        <v>2.1</v>
      </c>
      <c r="M267" s="81">
        <f t="shared" si="38"/>
        <v>0.22500000000000001</v>
      </c>
      <c r="N267" s="21">
        <v>0.01</v>
      </c>
      <c r="O267" s="6" t="s">
        <v>174</v>
      </c>
      <c r="P267" s="94"/>
      <c r="Q267" s="72">
        <f t="shared" si="34"/>
        <v>2.52163</v>
      </c>
      <c r="R267" s="82">
        <f t="shared" si="35"/>
        <v>0.22500000000000001</v>
      </c>
      <c r="S267" s="45"/>
      <c r="T267" s="6"/>
      <c r="V267" s="43"/>
      <c r="W267" s="49">
        <v>2.4700000000000002</v>
      </c>
      <c r="X267" s="82">
        <v>0.22500000000000001</v>
      </c>
      <c r="Y267" s="43">
        <f t="shared" si="36"/>
        <v>2.52163</v>
      </c>
      <c r="Z267" s="53"/>
      <c r="AA267" s="82"/>
      <c r="AB267" s="43"/>
      <c r="AC267" s="47"/>
      <c r="AD267" s="82"/>
      <c r="AE267" s="43"/>
      <c r="AF267" s="53"/>
      <c r="AG267" s="82"/>
      <c r="AH267" s="43"/>
      <c r="AI267" s="47" t="s">
        <v>81</v>
      </c>
      <c r="AJ267" s="4"/>
      <c r="AM267" s="27"/>
      <c r="AN267" s="27"/>
      <c r="AQ267" s="4"/>
      <c r="AR267" s="19">
        <v>2.4700000000000002</v>
      </c>
      <c r="AS267" s="5"/>
      <c r="AT267" s="6"/>
      <c r="AU267" s="4"/>
      <c r="AV267" s="4"/>
      <c r="AW267" s="4"/>
      <c r="AX267" s="4"/>
      <c r="AY267" s="4"/>
      <c r="AZ267" s="4"/>
    </row>
    <row r="268" spans="1:52" x14ac:dyDescent="0.25">
      <c r="A268" s="3" t="s">
        <v>2</v>
      </c>
      <c r="B268" s="20">
        <v>2.4500000000000002</v>
      </c>
      <c r="C268" s="88">
        <f t="shared" si="37"/>
        <v>2.50305</v>
      </c>
      <c r="D268" s="86">
        <v>-110.306</v>
      </c>
      <c r="E268" s="24">
        <v>41.081000000000003</v>
      </c>
      <c r="F268" s="9">
        <v>1</v>
      </c>
      <c r="G268" s="9">
        <v>1990</v>
      </c>
      <c r="H268" s="9">
        <v>6</v>
      </c>
      <c r="I268" s="9">
        <v>25</v>
      </c>
      <c r="J268" s="9">
        <v>7</v>
      </c>
      <c r="K268" s="9">
        <v>25</v>
      </c>
      <c r="L268" s="12">
        <v>40.5</v>
      </c>
      <c r="M268" s="81">
        <f t="shared" si="38"/>
        <v>0.22500000000000001</v>
      </c>
      <c r="N268" s="21">
        <v>0.01</v>
      </c>
      <c r="O268" s="6" t="s">
        <v>174</v>
      </c>
      <c r="P268" s="94"/>
      <c r="Q268" s="72">
        <f t="shared" si="34"/>
        <v>2.50305</v>
      </c>
      <c r="R268" s="82">
        <f t="shared" si="35"/>
        <v>0.22500000000000001</v>
      </c>
      <c r="S268" s="45"/>
      <c r="T268" s="6"/>
      <c r="V268" s="43"/>
      <c r="W268" s="49">
        <v>2.4500000000000002</v>
      </c>
      <c r="X268" s="82">
        <v>0.22500000000000001</v>
      </c>
      <c r="Y268" s="43">
        <f t="shared" si="36"/>
        <v>2.50305</v>
      </c>
      <c r="Z268" s="53"/>
      <c r="AA268" s="82"/>
      <c r="AB268" s="43"/>
      <c r="AC268" s="47"/>
      <c r="AD268" s="82"/>
      <c r="AE268" s="43"/>
      <c r="AF268" s="53"/>
      <c r="AG268" s="82"/>
      <c r="AH268" s="43"/>
      <c r="AI268" s="47" t="s">
        <v>100</v>
      </c>
      <c r="AJ268" s="4"/>
      <c r="AM268" s="27"/>
      <c r="AN268" s="27"/>
      <c r="AQ268" s="4"/>
      <c r="AR268" s="19">
        <v>2.4500000000000002</v>
      </c>
      <c r="AS268" s="5"/>
      <c r="AT268" s="6"/>
      <c r="AU268" s="4"/>
      <c r="AV268" s="4"/>
      <c r="AW268" s="4"/>
      <c r="AX268" s="4"/>
      <c r="AY268" s="4"/>
      <c r="AZ268" s="4"/>
    </row>
    <row r="269" spans="1:52" x14ac:dyDescent="0.25">
      <c r="A269" s="3" t="s">
        <v>2</v>
      </c>
      <c r="B269" s="20">
        <v>2.5299999999999998</v>
      </c>
      <c r="C269" s="88">
        <f t="shared" si="37"/>
        <v>2.5773699999999997</v>
      </c>
      <c r="D269" s="86">
        <v>-112.405</v>
      </c>
      <c r="E269" s="24">
        <v>41.901000000000003</v>
      </c>
      <c r="F269" s="9">
        <v>7</v>
      </c>
      <c r="G269" s="9">
        <v>1990</v>
      </c>
      <c r="H269" s="9">
        <v>6</v>
      </c>
      <c r="I269" s="9">
        <v>25</v>
      </c>
      <c r="J269" s="9">
        <v>16</v>
      </c>
      <c r="K269" s="9">
        <v>4</v>
      </c>
      <c r="L269" s="12">
        <v>51.6</v>
      </c>
      <c r="M269" s="81">
        <f t="shared" si="38"/>
        <v>0.22500000000000001</v>
      </c>
      <c r="N269" s="21">
        <v>0.01</v>
      </c>
      <c r="O269" s="6" t="s">
        <v>174</v>
      </c>
      <c r="P269" s="94"/>
      <c r="Q269" s="72">
        <f t="shared" si="34"/>
        <v>2.5773699999999997</v>
      </c>
      <c r="R269" s="82">
        <f t="shared" si="35"/>
        <v>0.22500000000000001</v>
      </c>
      <c r="S269" s="45"/>
      <c r="T269" s="6"/>
      <c r="V269" s="43"/>
      <c r="W269" s="49">
        <v>2.5299999999999998</v>
      </c>
      <c r="X269" s="82">
        <v>0.22500000000000001</v>
      </c>
      <c r="Y269" s="43">
        <f t="shared" si="36"/>
        <v>2.5773699999999997</v>
      </c>
      <c r="Z269" s="53"/>
      <c r="AA269" s="82"/>
      <c r="AB269" s="43"/>
      <c r="AC269" s="47"/>
      <c r="AD269" s="82"/>
      <c r="AE269" s="43"/>
      <c r="AF269" s="53"/>
      <c r="AG269" s="82"/>
      <c r="AH269" s="43"/>
      <c r="AI269" s="47"/>
      <c r="AJ269" s="4"/>
      <c r="AM269" s="27"/>
      <c r="AN269" s="27"/>
      <c r="AQ269" s="4"/>
      <c r="AR269" s="19">
        <v>2.5299999999999998</v>
      </c>
      <c r="AS269" s="5"/>
      <c r="AT269" s="6"/>
      <c r="AU269" s="4"/>
      <c r="AV269" s="4"/>
      <c r="AW269" s="4"/>
      <c r="AX269" s="4"/>
      <c r="AY269" s="4"/>
      <c r="AZ269" s="4"/>
    </row>
    <row r="270" spans="1:52" x14ac:dyDescent="0.25">
      <c r="A270" s="3" t="s">
        <v>2</v>
      </c>
      <c r="B270" s="20">
        <v>2.79</v>
      </c>
      <c r="C270" s="88">
        <f t="shared" si="37"/>
        <v>2.8189100000000002</v>
      </c>
      <c r="D270" s="86">
        <v>-110.837</v>
      </c>
      <c r="E270" s="24">
        <v>38.950000000000003</v>
      </c>
      <c r="F270" s="9">
        <v>9</v>
      </c>
      <c r="G270" s="9">
        <v>1990</v>
      </c>
      <c r="H270" s="9">
        <v>6</v>
      </c>
      <c r="I270" s="9">
        <v>25</v>
      </c>
      <c r="J270" s="9">
        <v>17</v>
      </c>
      <c r="K270" s="9">
        <v>15</v>
      </c>
      <c r="L270" s="12">
        <v>33.6</v>
      </c>
      <c r="M270" s="81">
        <f t="shared" si="38"/>
        <v>0.22500000000000001</v>
      </c>
      <c r="N270" s="21">
        <v>0.01</v>
      </c>
      <c r="O270" s="6" t="s">
        <v>174</v>
      </c>
      <c r="P270" s="94"/>
      <c r="Q270" s="72">
        <f t="shared" si="34"/>
        <v>2.8189100000000002</v>
      </c>
      <c r="R270" s="82">
        <f t="shared" si="35"/>
        <v>0.22500000000000001</v>
      </c>
      <c r="S270" s="45"/>
      <c r="T270" s="6"/>
      <c r="V270" s="43"/>
      <c r="W270" s="49">
        <v>2.79</v>
      </c>
      <c r="X270" s="82">
        <v>0.22500000000000001</v>
      </c>
      <c r="Y270" s="43">
        <f t="shared" si="36"/>
        <v>2.8189100000000002</v>
      </c>
      <c r="Z270" s="53"/>
      <c r="AA270" s="82"/>
      <c r="AB270" s="43"/>
      <c r="AC270" s="47"/>
      <c r="AD270" s="82"/>
      <c r="AE270" s="43"/>
      <c r="AF270" s="53"/>
      <c r="AG270" s="82"/>
      <c r="AH270" s="43"/>
      <c r="AI270" s="47" t="s">
        <v>73</v>
      </c>
      <c r="AJ270" s="4"/>
      <c r="AM270" s="27"/>
      <c r="AN270" s="27"/>
      <c r="AQ270" s="4"/>
      <c r="AR270" s="19">
        <v>2.79</v>
      </c>
      <c r="AS270" s="5"/>
      <c r="AT270" s="6"/>
      <c r="AU270" s="4"/>
      <c r="AV270" s="4"/>
      <c r="AW270" s="4"/>
      <c r="AX270" s="4"/>
      <c r="AY270" s="4"/>
      <c r="AZ270" s="4"/>
    </row>
    <row r="271" spans="1:52" x14ac:dyDescent="0.25">
      <c r="A271" s="3" t="s">
        <v>2</v>
      </c>
      <c r="B271" s="20">
        <v>3.04</v>
      </c>
      <c r="C271" s="88">
        <f t="shared" si="37"/>
        <v>3.0511599999999999</v>
      </c>
      <c r="D271" s="86">
        <v>-112.405</v>
      </c>
      <c r="E271" s="24">
        <v>41.9</v>
      </c>
      <c r="F271" s="9">
        <v>5</v>
      </c>
      <c r="G271" s="9">
        <v>1990</v>
      </c>
      <c r="H271" s="9">
        <v>6</v>
      </c>
      <c r="I271" s="9">
        <v>25</v>
      </c>
      <c r="J271" s="9">
        <v>22</v>
      </c>
      <c r="K271" s="9">
        <v>6</v>
      </c>
      <c r="L271" s="12">
        <v>59.7</v>
      </c>
      <c r="M271" s="81">
        <f t="shared" si="38"/>
        <v>0.22500000000000001</v>
      </c>
      <c r="N271" s="21">
        <v>0.01</v>
      </c>
      <c r="O271" s="6" t="s">
        <v>174</v>
      </c>
      <c r="P271" s="94"/>
      <c r="Q271" s="72">
        <f t="shared" si="34"/>
        <v>3.0511599999999999</v>
      </c>
      <c r="R271" s="82">
        <f t="shared" si="35"/>
        <v>0.22500000000000001</v>
      </c>
      <c r="S271" s="45"/>
      <c r="T271" s="6"/>
      <c r="V271" s="43"/>
      <c r="W271" s="49">
        <v>3.04</v>
      </c>
      <c r="X271" s="82">
        <v>0.22500000000000001</v>
      </c>
      <c r="Y271" s="43">
        <f t="shared" si="36"/>
        <v>3.0511599999999999</v>
      </c>
      <c r="Z271" s="53"/>
      <c r="AA271" s="82"/>
      <c r="AB271" s="43"/>
      <c r="AC271" s="47"/>
      <c r="AD271" s="82"/>
      <c r="AE271" s="43"/>
      <c r="AF271" s="53"/>
      <c r="AG271" s="82"/>
      <c r="AH271" s="43"/>
      <c r="AI271" s="47" t="s">
        <v>53</v>
      </c>
      <c r="AJ271" s="4"/>
      <c r="AM271" s="27"/>
      <c r="AN271" s="27"/>
      <c r="AQ271" s="4"/>
      <c r="AR271" s="19">
        <v>3.04</v>
      </c>
      <c r="AS271" s="5"/>
      <c r="AT271" s="6"/>
      <c r="AU271" s="4"/>
      <c r="AV271" s="4"/>
      <c r="AW271" s="4"/>
      <c r="AX271" s="4"/>
      <c r="AY271" s="4"/>
      <c r="AZ271" s="4"/>
    </row>
    <row r="272" spans="1:52" x14ac:dyDescent="0.25">
      <c r="A272" s="3" t="s">
        <v>2</v>
      </c>
      <c r="B272" s="20">
        <v>3.8</v>
      </c>
      <c r="C272" s="88">
        <f t="shared" si="37"/>
        <v>3.6700210329567411</v>
      </c>
      <c r="D272" s="86">
        <v>-112.39700000000001</v>
      </c>
      <c r="E272" s="24">
        <v>41.893000000000001</v>
      </c>
      <c r="F272" s="9">
        <v>5</v>
      </c>
      <c r="G272" s="9">
        <v>1990</v>
      </c>
      <c r="H272" s="9">
        <v>6</v>
      </c>
      <c r="I272" s="9">
        <v>28</v>
      </c>
      <c r="J272" s="9">
        <v>0</v>
      </c>
      <c r="K272" s="9">
        <v>5</v>
      </c>
      <c r="L272" s="12">
        <v>13.6</v>
      </c>
      <c r="M272" s="81">
        <f t="shared" si="38"/>
        <v>0.14002878056357881</v>
      </c>
      <c r="N272" s="21">
        <v>0.01</v>
      </c>
      <c r="O272" s="3" t="s">
        <v>175</v>
      </c>
      <c r="P272" s="94">
        <f>1/((1/U272^2)+(1/X272^2)+(1/AD272^2))</f>
        <v>1.9608059386122909E-2</v>
      </c>
      <c r="Q272" s="72">
        <f>(P272/U272^2*V272)+(P272/X272^2*Y272)+(P272/AD272^2*AE272)</f>
        <v>3.6700210329567411</v>
      </c>
      <c r="R272" s="82">
        <f>SQRT(P272)</f>
        <v>0.14002878056357881</v>
      </c>
      <c r="S272" s="49">
        <v>3.8</v>
      </c>
      <c r="T272" s="6" t="s">
        <v>3</v>
      </c>
      <c r="U272" s="82">
        <v>0.20899999999999999</v>
      </c>
      <c r="V272" s="43">
        <f>0.791*S272+0.851</f>
        <v>3.8567999999999998</v>
      </c>
      <c r="W272" s="49">
        <v>3.62</v>
      </c>
      <c r="X272" s="82">
        <v>0.22500000000000001</v>
      </c>
      <c r="Y272" s="43">
        <f t="shared" si="36"/>
        <v>3.5899800000000002</v>
      </c>
      <c r="Z272" s="53"/>
      <c r="AA272" s="82"/>
      <c r="AB272" s="43"/>
      <c r="AC272" s="55">
        <v>3.5</v>
      </c>
      <c r="AD272" s="82">
        <v>0.34599999999999997</v>
      </c>
      <c r="AE272" s="43">
        <f>0.791*(1.088*AC272-0.652)+0.851</f>
        <v>3.3473960000000003</v>
      </c>
      <c r="AF272" s="53"/>
      <c r="AG272" s="82"/>
      <c r="AH272" s="43"/>
      <c r="AI272" s="47" t="s">
        <v>101</v>
      </c>
      <c r="AJ272" s="27">
        <v>3.5</v>
      </c>
      <c r="AL272" s="4" t="s">
        <v>102</v>
      </c>
      <c r="AM272" s="27"/>
      <c r="AN272" s="27"/>
      <c r="AQ272" s="4"/>
      <c r="AR272" s="19">
        <v>3.62</v>
      </c>
      <c r="AS272" s="19">
        <v>3.8</v>
      </c>
      <c r="AT272" s="6" t="s">
        <v>3</v>
      </c>
      <c r="AU272" s="4"/>
      <c r="AV272" s="4"/>
      <c r="AW272" s="4"/>
      <c r="AX272" s="4"/>
      <c r="AY272" s="4"/>
      <c r="AZ272" s="4"/>
    </row>
    <row r="273" spans="1:52" x14ac:dyDescent="0.25">
      <c r="A273" s="3" t="s">
        <v>2</v>
      </c>
      <c r="B273" s="20">
        <v>2.5299999999999998</v>
      </c>
      <c r="C273" s="88">
        <f t="shared" si="37"/>
        <v>2.5773699999999997</v>
      </c>
      <c r="D273" s="86">
        <v>-112.39400000000001</v>
      </c>
      <c r="E273" s="24">
        <v>41.893999999999998</v>
      </c>
      <c r="F273" s="9">
        <v>7</v>
      </c>
      <c r="G273" s="9">
        <v>1990</v>
      </c>
      <c r="H273" s="9">
        <v>6</v>
      </c>
      <c r="I273" s="9">
        <v>28</v>
      </c>
      <c r="J273" s="9">
        <v>4</v>
      </c>
      <c r="K273" s="9">
        <v>20</v>
      </c>
      <c r="L273" s="12">
        <v>35.1</v>
      </c>
      <c r="M273" s="81">
        <f t="shared" si="38"/>
        <v>0.22500000000000001</v>
      </c>
      <c r="N273" s="21">
        <v>0.01</v>
      </c>
      <c r="O273" s="6" t="s">
        <v>174</v>
      </c>
      <c r="P273" s="94"/>
      <c r="Q273" s="72">
        <f t="shared" ref="Q273:Q290" si="39">Y273</f>
        <v>2.5773699999999997</v>
      </c>
      <c r="R273" s="82">
        <f t="shared" ref="R273:R290" si="40">X273</f>
        <v>0.22500000000000001</v>
      </c>
      <c r="S273" s="45"/>
      <c r="T273" s="6"/>
      <c r="V273" s="43"/>
      <c r="W273" s="49">
        <v>2.5299999999999998</v>
      </c>
      <c r="X273" s="82">
        <v>0.22500000000000001</v>
      </c>
      <c r="Y273" s="43">
        <f t="shared" si="36"/>
        <v>2.5773699999999997</v>
      </c>
      <c r="Z273" s="53"/>
      <c r="AA273" s="82"/>
      <c r="AB273" s="43"/>
      <c r="AC273" s="47"/>
      <c r="AD273" s="82"/>
      <c r="AE273" s="43"/>
      <c r="AF273" s="53"/>
      <c r="AG273" s="82"/>
      <c r="AH273" s="43"/>
      <c r="AI273" s="47" t="s">
        <v>70</v>
      </c>
      <c r="AJ273" s="4"/>
      <c r="AM273" s="27"/>
      <c r="AN273" s="27"/>
      <c r="AQ273" s="4"/>
      <c r="AR273" s="19">
        <v>2.5299999999999998</v>
      </c>
      <c r="AS273" s="5"/>
      <c r="AT273" s="6"/>
      <c r="AU273" s="4"/>
      <c r="AV273" s="4"/>
      <c r="AW273" s="4"/>
      <c r="AX273" s="4"/>
      <c r="AY273" s="4"/>
      <c r="AZ273" s="4"/>
    </row>
    <row r="274" spans="1:52" x14ac:dyDescent="0.25">
      <c r="A274" s="3" t="s">
        <v>2</v>
      </c>
      <c r="B274" s="20">
        <v>2.87</v>
      </c>
      <c r="C274" s="88">
        <f t="shared" si="37"/>
        <v>2.89323</v>
      </c>
      <c r="D274" s="86">
        <v>-112.583</v>
      </c>
      <c r="E274" s="24">
        <v>38.677</v>
      </c>
      <c r="F274" s="9">
        <v>1</v>
      </c>
      <c r="G274" s="9">
        <v>1990</v>
      </c>
      <c r="H274" s="9">
        <v>6</v>
      </c>
      <c r="I274" s="9">
        <v>30</v>
      </c>
      <c r="J274" s="9">
        <v>0</v>
      </c>
      <c r="K274" s="9">
        <v>11</v>
      </c>
      <c r="L274" s="12">
        <v>24</v>
      </c>
      <c r="M274" s="81">
        <f t="shared" si="38"/>
        <v>0.22500000000000001</v>
      </c>
      <c r="N274" s="21">
        <v>0.01</v>
      </c>
      <c r="O274" s="6" t="s">
        <v>174</v>
      </c>
      <c r="P274" s="94"/>
      <c r="Q274" s="72">
        <f t="shared" si="39"/>
        <v>2.89323</v>
      </c>
      <c r="R274" s="82">
        <f t="shared" si="40"/>
        <v>0.22500000000000001</v>
      </c>
      <c r="S274" s="45"/>
      <c r="T274" s="6"/>
      <c r="V274" s="43"/>
      <c r="W274" s="49">
        <v>2.87</v>
      </c>
      <c r="X274" s="82">
        <v>0.22500000000000001</v>
      </c>
      <c r="Y274" s="43">
        <f t="shared" si="36"/>
        <v>2.89323</v>
      </c>
      <c r="Z274" s="53"/>
      <c r="AA274" s="82"/>
      <c r="AB274" s="43"/>
      <c r="AC274" s="47"/>
      <c r="AD274" s="82"/>
      <c r="AE274" s="43"/>
      <c r="AF274" s="53"/>
      <c r="AG274" s="82"/>
      <c r="AH274" s="43"/>
      <c r="AI274" s="47" t="s">
        <v>47</v>
      </c>
      <c r="AJ274" s="4"/>
      <c r="AM274" s="27"/>
      <c r="AN274" s="27"/>
      <c r="AQ274" s="4"/>
      <c r="AR274" s="19">
        <v>2.87</v>
      </c>
      <c r="AS274" s="5"/>
      <c r="AT274" s="6"/>
      <c r="AU274" s="4"/>
      <c r="AV274" s="4"/>
      <c r="AW274" s="4"/>
      <c r="AX274" s="4"/>
      <c r="AY274" s="4"/>
      <c r="AZ274" s="4"/>
    </row>
    <row r="275" spans="1:52" x14ac:dyDescent="0.25">
      <c r="A275" s="3" t="s">
        <v>2</v>
      </c>
      <c r="B275" s="20">
        <v>3.06</v>
      </c>
      <c r="C275" s="88">
        <f t="shared" si="37"/>
        <v>3.0697399999999999</v>
      </c>
      <c r="D275" s="86">
        <v>-112.39700000000001</v>
      </c>
      <c r="E275" s="24">
        <v>41.899000000000001</v>
      </c>
      <c r="F275" s="9">
        <v>4</v>
      </c>
      <c r="G275" s="9">
        <v>1990</v>
      </c>
      <c r="H275" s="9">
        <v>7</v>
      </c>
      <c r="I275" s="9">
        <v>2</v>
      </c>
      <c r="J275" s="9">
        <v>11</v>
      </c>
      <c r="K275" s="9">
        <v>37</v>
      </c>
      <c r="L275" s="12">
        <v>46</v>
      </c>
      <c r="M275" s="81">
        <f t="shared" si="38"/>
        <v>0.22500000000000001</v>
      </c>
      <c r="N275" s="21">
        <v>0.01</v>
      </c>
      <c r="O275" s="6" t="s">
        <v>174</v>
      </c>
      <c r="P275" s="94"/>
      <c r="Q275" s="72">
        <f t="shared" si="39"/>
        <v>3.0697399999999999</v>
      </c>
      <c r="R275" s="82">
        <f t="shared" si="40"/>
        <v>0.22500000000000001</v>
      </c>
      <c r="S275" s="45"/>
      <c r="T275" s="6"/>
      <c r="V275" s="43"/>
      <c r="W275" s="49">
        <v>3.06</v>
      </c>
      <c r="X275" s="82">
        <v>0.22500000000000001</v>
      </c>
      <c r="Y275" s="43">
        <f t="shared" si="36"/>
        <v>3.0697399999999999</v>
      </c>
      <c r="Z275" s="53"/>
      <c r="AA275" s="82"/>
      <c r="AB275" s="43"/>
      <c r="AC275" s="47"/>
      <c r="AD275" s="82"/>
      <c r="AE275" s="43"/>
      <c r="AF275" s="53"/>
      <c r="AG275" s="82"/>
      <c r="AH275" s="43"/>
      <c r="AI275" s="47" t="s">
        <v>43</v>
      </c>
      <c r="AJ275" s="4"/>
      <c r="AM275" s="27"/>
      <c r="AN275" s="27"/>
      <c r="AQ275" s="4"/>
      <c r="AR275" s="19">
        <v>3.06</v>
      </c>
      <c r="AS275" s="5"/>
      <c r="AT275" s="6"/>
      <c r="AU275" s="4"/>
      <c r="AV275" s="4"/>
      <c r="AW275" s="4"/>
      <c r="AX275" s="4"/>
      <c r="AY275" s="4"/>
      <c r="AZ275" s="4"/>
    </row>
    <row r="276" spans="1:52" x14ac:dyDescent="0.25">
      <c r="A276" s="3" t="s">
        <v>2</v>
      </c>
      <c r="B276" s="20">
        <v>2.72</v>
      </c>
      <c r="C276" s="88">
        <f t="shared" si="37"/>
        <v>2.7538800000000001</v>
      </c>
      <c r="D276" s="86">
        <v>-113.63500000000001</v>
      </c>
      <c r="E276" s="24">
        <v>37.225999999999999</v>
      </c>
      <c r="F276" s="9">
        <v>5</v>
      </c>
      <c r="G276" s="9">
        <v>1990</v>
      </c>
      <c r="H276" s="9">
        <v>7</v>
      </c>
      <c r="I276" s="9">
        <v>18</v>
      </c>
      <c r="J276" s="9">
        <v>1</v>
      </c>
      <c r="K276" s="9">
        <v>33</v>
      </c>
      <c r="L276" s="12">
        <v>7.2</v>
      </c>
      <c r="M276" s="81">
        <f t="shared" si="38"/>
        <v>0.22500000000000001</v>
      </c>
      <c r="N276" s="21">
        <v>0.01</v>
      </c>
      <c r="O276" s="6" t="s">
        <v>174</v>
      </c>
      <c r="P276" s="94"/>
      <c r="Q276" s="72">
        <f t="shared" si="39"/>
        <v>2.7538800000000001</v>
      </c>
      <c r="R276" s="82">
        <f t="shared" si="40"/>
        <v>0.22500000000000001</v>
      </c>
      <c r="S276" s="45"/>
      <c r="T276" s="6"/>
      <c r="V276" s="43"/>
      <c r="W276" s="49">
        <v>2.72</v>
      </c>
      <c r="X276" s="82">
        <v>0.22500000000000001</v>
      </c>
      <c r="Y276" s="43">
        <f t="shared" si="36"/>
        <v>2.7538800000000001</v>
      </c>
      <c r="Z276" s="53"/>
      <c r="AA276" s="82"/>
      <c r="AB276" s="43"/>
      <c r="AC276" s="47"/>
      <c r="AD276" s="82"/>
      <c r="AE276" s="43"/>
      <c r="AF276" s="53"/>
      <c r="AG276" s="82"/>
      <c r="AH276" s="43"/>
      <c r="AI276" s="47" t="s">
        <v>88</v>
      </c>
      <c r="AJ276" s="4"/>
      <c r="AM276" s="27"/>
      <c r="AN276" s="27"/>
      <c r="AQ276" s="4"/>
      <c r="AR276" s="19">
        <v>2.72</v>
      </c>
      <c r="AS276" s="5"/>
      <c r="AT276" s="6"/>
      <c r="AU276" s="4"/>
      <c r="AV276" s="4"/>
      <c r="AW276" s="4"/>
      <c r="AX276" s="4"/>
      <c r="AY276" s="4"/>
      <c r="AZ276" s="4"/>
    </row>
    <row r="277" spans="1:52" x14ac:dyDescent="0.25">
      <c r="A277" s="3" t="s">
        <v>2</v>
      </c>
      <c r="B277" s="20">
        <v>2.79</v>
      </c>
      <c r="C277" s="88">
        <f t="shared" si="37"/>
        <v>2.8189100000000002</v>
      </c>
      <c r="D277" s="86">
        <v>-112.91200000000001</v>
      </c>
      <c r="E277" s="24">
        <v>37.856999999999999</v>
      </c>
      <c r="F277" s="9">
        <v>1</v>
      </c>
      <c r="G277" s="9">
        <v>1990</v>
      </c>
      <c r="H277" s="9">
        <v>8</v>
      </c>
      <c r="I277" s="9">
        <v>2</v>
      </c>
      <c r="J277" s="9">
        <v>17</v>
      </c>
      <c r="K277" s="9">
        <v>57</v>
      </c>
      <c r="L277" s="12">
        <v>31.1</v>
      </c>
      <c r="M277" s="81">
        <f t="shared" si="38"/>
        <v>0.22500000000000001</v>
      </c>
      <c r="N277" s="21">
        <v>0.01</v>
      </c>
      <c r="O277" s="6" t="s">
        <v>174</v>
      </c>
      <c r="P277" s="94"/>
      <c r="Q277" s="72">
        <f t="shared" si="39"/>
        <v>2.8189100000000002</v>
      </c>
      <c r="R277" s="82">
        <f t="shared" si="40"/>
        <v>0.22500000000000001</v>
      </c>
      <c r="S277" s="45"/>
      <c r="T277" s="6"/>
      <c r="V277" s="43"/>
      <c r="W277" s="49">
        <v>2.79</v>
      </c>
      <c r="X277" s="82">
        <v>0.22500000000000001</v>
      </c>
      <c r="Y277" s="43">
        <f t="shared" si="36"/>
        <v>2.8189100000000002</v>
      </c>
      <c r="Z277" s="53"/>
      <c r="AA277" s="82"/>
      <c r="AB277" s="43"/>
      <c r="AC277" s="47"/>
      <c r="AD277" s="82"/>
      <c r="AE277" s="43"/>
      <c r="AF277" s="53"/>
      <c r="AG277" s="82"/>
      <c r="AH277" s="43"/>
      <c r="AI277" s="47"/>
      <c r="AJ277" s="4"/>
      <c r="AM277" s="27"/>
      <c r="AN277" s="27"/>
      <c r="AQ277" s="4"/>
      <c r="AR277" s="19">
        <v>2.79</v>
      </c>
      <c r="AS277" s="5"/>
      <c r="AT277" s="6"/>
      <c r="AU277" s="4"/>
      <c r="AV277" s="4"/>
      <c r="AW277" s="4"/>
      <c r="AX277" s="4"/>
      <c r="AY277" s="4"/>
      <c r="AZ277" s="4"/>
    </row>
    <row r="278" spans="1:52" x14ac:dyDescent="0.25">
      <c r="A278" s="3" t="s">
        <v>2</v>
      </c>
      <c r="B278" s="20">
        <v>2.5099999999999998</v>
      </c>
      <c r="C278" s="88">
        <f t="shared" si="37"/>
        <v>2.5587899999999997</v>
      </c>
      <c r="D278" s="86">
        <v>-111.563</v>
      </c>
      <c r="E278" s="24">
        <v>42.45</v>
      </c>
      <c r="F278" s="9">
        <v>5</v>
      </c>
      <c r="G278" s="9">
        <v>1990</v>
      </c>
      <c r="H278" s="9">
        <v>9</v>
      </c>
      <c r="I278" s="9">
        <v>20</v>
      </c>
      <c r="J278" s="9">
        <v>22</v>
      </c>
      <c r="K278" s="9">
        <v>46</v>
      </c>
      <c r="L278" s="12">
        <v>45.5</v>
      </c>
      <c r="M278" s="81">
        <f t="shared" si="38"/>
        <v>0.22500000000000001</v>
      </c>
      <c r="N278" s="21">
        <v>0.01</v>
      </c>
      <c r="O278" s="6" t="s">
        <v>174</v>
      </c>
      <c r="P278" s="94"/>
      <c r="Q278" s="72">
        <f t="shared" si="39"/>
        <v>2.5587899999999997</v>
      </c>
      <c r="R278" s="82">
        <f t="shared" si="40"/>
        <v>0.22500000000000001</v>
      </c>
      <c r="S278" s="45"/>
      <c r="T278" s="6"/>
      <c r="V278" s="43"/>
      <c r="W278" s="49">
        <v>2.5099999999999998</v>
      </c>
      <c r="X278" s="82">
        <v>0.22500000000000001</v>
      </c>
      <c r="Y278" s="43">
        <f t="shared" si="36"/>
        <v>2.5587899999999997</v>
      </c>
      <c r="Z278" s="53"/>
      <c r="AA278" s="82"/>
      <c r="AB278" s="43"/>
      <c r="AC278" s="47"/>
      <c r="AD278" s="82"/>
      <c r="AE278" s="43"/>
      <c r="AF278" s="53"/>
      <c r="AG278" s="82"/>
      <c r="AH278" s="43"/>
      <c r="AI278" s="47"/>
      <c r="AJ278" s="4"/>
      <c r="AM278" s="27"/>
      <c r="AN278" s="27"/>
      <c r="AQ278" s="4"/>
      <c r="AR278" s="19">
        <v>2.5099999999999998</v>
      </c>
      <c r="AS278" s="5"/>
      <c r="AT278" s="6"/>
      <c r="AU278" s="4"/>
      <c r="AV278" s="4"/>
      <c r="AW278" s="4"/>
      <c r="AX278" s="4"/>
      <c r="AY278" s="4"/>
      <c r="AZ278" s="4"/>
    </row>
    <row r="279" spans="1:52" x14ac:dyDescent="0.25">
      <c r="A279" s="3" t="s">
        <v>2</v>
      </c>
      <c r="B279" s="20">
        <v>2.61</v>
      </c>
      <c r="C279" s="88">
        <f t="shared" si="37"/>
        <v>2.6516899999999999</v>
      </c>
      <c r="D279" s="86">
        <v>-111.419</v>
      </c>
      <c r="E279" s="24">
        <v>39.655000000000001</v>
      </c>
      <c r="F279" s="9">
        <v>3</v>
      </c>
      <c r="G279" s="9">
        <v>1990</v>
      </c>
      <c r="H279" s="9">
        <v>9</v>
      </c>
      <c r="I279" s="9">
        <v>23</v>
      </c>
      <c r="J279" s="9">
        <v>3</v>
      </c>
      <c r="K279" s="9">
        <v>58</v>
      </c>
      <c r="L279" s="12">
        <v>17.2</v>
      </c>
      <c r="M279" s="81">
        <f t="shared" si="38"/>
        <v>0.22500000000000001</v>
      </c>
      <c r="N279" s="21">
        <v>0.01</v>
      </c>
      <c r="O279" s="6" t="s">
        <v>174</v>
      </c>
      <c r="P279" s="94"/>
      <c r="Q279" s="72">
        <f t="shared" si="39"/>
        <v>2.6516899999999999</v>
      </c>
      <c r="R279" s="82">
        <f t="shared" si="40"/>
        <v>0.22500000000000001</v>
      </c>
      <c r="S279" s="45"/>
      <c r="T279" s="6"/>
      <c r="V279" s="43"/>
      <c r="W279" s="49">
        <v>2.61</v>
      </c>
      <c r="X279" s="82">
        <v>0.22500000000000001</v>
      </c>
      <c r="Y279" s="43">
        <f t="shared" si="36"/>
        <v>2.6516899999999999</v>
      </c>
      <c r="Z279" s="53"/>
      <c r="AA279" s="82"/>
      <c r="AB279" s="43"/>
      <c r="AC279" s="47"/>
      <c r="AD279" s="82"/>
      <c r="AE279" s="43"/>
      <c r="AF279" s="53"/>
      <c r="AG279" s="82"/>
      <c r="AH279" s="43"/>
      <c r="AI279" s="47"/>
      <c r="AJ279" s="4"/>
      <c r="AM279" s="27"/>
      <c r="AN279" s="27"/>
      <c r="AQ279" s="4"/>
      <c r="AR279" s="19">
        <v>2.61</v>
      </c>
      <c r="AS279" s="5"/>
      <c r="AT279" s="6"/>
      <c r="AU279" s="4"/>
      <c r="AV279" s="4"/>
      <c r="AW279" s="4"/>
      <c r="AX279" s="4"/>
      <c r="AY279" s="4"/>
      <c r="AZ279" s="4"/>
    </row>
    <row r="280" spans="1:52" x14ac:dyDescent="0.25">
      <c r="A280" s="3" t="s">
        <v>2</v>
      </c>
      <c r="B280" s="20">
        <v>2.73</v>
      </c>
      <c r="C280" s="88">
        <f t="shared" si="37"/>
        <v>2.7631700000000001</v>
      </c>
      <c r="D280" s="86">
        <v>-111.532</v>
      </c>
      <c r="E280" s="24">
        <v>38.726999999999997</v>
      </c>
      <c r="F280" s="9">
        <v>0</v>
      </c>
      <c r="G280" s="9">
        <v>1990</v>
      </c>
      <c r="H280" s="9">
        <v>10</v>
      </c>
      <c r="I280" s="9">
        <v>23</v>
      </c>
      <c r="J280" s="9">
        <v>8</v>
      </c>
      <c r="K280" s="9">
        <v>49</v>
      </c>
      <c r="L280" s="12">
        <v>12.3</v>
      </c>
      <c r="M280" s="81">
        <f t="shared" si="38"/>
        <v>0.22500000000000001</v>
      </c>
      <c r="N280" s="21">
        <v>0.01</v>
      </c>
      <c r="O280" s="6" t="s">
        <v>174</v>
      </c>
      <c r="P280" s="94"/>
      <c r="Q280" s="72">
        <f t="shared" si="39"/>
        <v>2.7631700000000001</v>
      </c>
      <c r="R280" s="82">
        <f t="shared" si="40"/>
        <v>0.22500000000000001</v>
      </c>
      <c r="S280" s="45"/>
      <c r="T280" s="6"/>
      <c r="V280" s="43"/>
      <c r="W280" s="49">
        <v>2.73</v>
      </c>
      <c r="X280" s="82">
        <v>0.22500000000000001</v>
      </c>
      <c r="Y280" s="43">
        <f t="shared" si="36"/>
        <v>2.7631700000000001</v>
      </c>
      <c r="Z280" s="53"/>
      <c r="AA280" s="82"/>
      <c r="AB280" s="43"/>
      <c r="AC280" s="47"/>
      <c r="AD280" s="82"/>
      <c r="AE280" s="43"/>
      <c r="AF280" s="53"/>
      <c r="AG280" s="82"/>
      <c r="AH280" s="43"/>
      <c r="AI280" s="47" t="s">
        <v>89</v>
      </c>
      <c r="AJ280" s="4"/>
      <c r="AM280" s="27"/>
      <c r="AN280" s="27"/>
      <c r="AQ280" s="4"/>
      <c r="AR280" s="19">
        <v>2.73</v>
      </c>
      <c r="AS280" s="5"/>
      <c r="AT280" s="6"/>
      <c r="AU280" s="4"/>
      <c r="AV280" s="4"/>
      <c r="AW280" s="4"/>
      <c r="AX280" s="4"/>
      <c r="AY280" s="4"/>
      <c r="AZ280" s="4"/>
    </row>
    <row r="281" spans="1:52" x14ac:dyDescent="0.25">
      <c r="A281" s="3" t="s">
        <v>2</v>
      </c>
      <c r="B281" s="20">
        <v>3.39</v>
      </c>
      <c r="C281" s="88">
        <f t="shared" si="37"/>
        <v>3.3763100000000001</v>
      </c>
      <c r="D281" s="86">
        <v>-110.887</v>
      </c>
      <c r="E281" s="24">
        <v>39.122999999999998</v>
      </c>
      <c r="F281" s="9">
        <v>1</v>
      </c>
      <c r="G281" s="9">
        <v>1990</v>
      </c>
      <c r="H281" s="9">
        <v>11</v>
      </c>
      <c r="I281" s="9">
        <v>20</v>
      </c>
      <c r="J281" s="9">
        <v>8</v>
      </c>
      <c r="K281" s="9">
        <v>19</v>
      </c>
      <c r="L281" s="12">
        <v>11.2</v>
      </c>
      <c r="M281" s="81">
        <f t="shared" si="38"/>
        <v>0.22500000000000001</v>
      </c>
      <c r="N281" s="21">
        <v>0.01</v>
      </c>
      <c r="O281" s="6" t="s">
        <v>174</v>
      </c>
      <c r="P281" s="94"/>
      <c r="Q281" s="72">
        <f t="shared" si="39"/>
        <v>3.3763100000000001</v>
      </c>
      <c r="R281" s="82">
        <f t="shared" si="40"/>
        <v>0.22500000000000001</v>
      </c>
      <c r="S281" s="45"/>
      <c r="T281" s="6"/>
      <c r="V281" s="43"/>
      <c r="W281" s="49">
        <v>3.39</v>
      </c>
      <c r="X281" s="82">
        <v>0.22500000000000001</v>
      </c>
      <c r="Y281" s="43">
        <f t="shared" si="36"/>
        <v>3.3763100000000001</v>
      </c>
      <c r="Z281" s="53"/>
      <c r="AA281" s="82"/>
      <c r="AB281" s="43"/>
      <c r="AC281" s="53">
        <v>3.2</v>
      </c>
      <c r="AD281" s="82">
        <v>0.34599999999999997</v>
      </c>
      <c r="AE281" s="43">
        <f>0.791*(1.088*AC281-0.652)+0.851</f>
        <v>3.0892136000000003</v>
      </c>
      <c r="AF281" s="53"/>
      <c r="AG281" s="82"/>
      <c r="AH281" s="43"/>
      <c r="AI281" s="47" t="s">
        <v>70</v>
      </c>
      <c r="AJ281" s="27">
        <v>3.2</v>
      </c>
      <c r="AM281" s="27"/>
      <c r="AN281" s="27"/>
      <c r="AQ281" s="4"/>
      <c r="AR281" s="19">
        <v>3.39</v>
      </c>
      <c r="AS281" s="5"/>
      <c r="AT281" s="6"/>
      <c r="AU281" s="4"/>
      <c r="AV281" s="4"/>
      <c r="AW281" s="4"/>
      <c r="AX281" s="4"/>
      <c r="AY281" s="4"/>
      <c r="AZ281" s="4"/>
    </row>
    <row r="282" spans="1:52" x14ac:dyDescent="0.25">
      <c r="A282" s="3" t="s">
        <v>2</v>
      </c>
      <c r="B282" s="20">
        <v>2.84</v>
      </c>
      <c r="C282" s="88">
        <f t="shared" si="37"/>
        <v>2.8653599999999999</v>
      </c>
      <c r="D282" s="86">
        <v>-111.714</v>
      </c>
      <c r="E282" s="24">
        <v>41.41</v>
      </c>
      <c r="F282" s="9">
        <v>6</v>
      </c>
      <c r="G282" s="9">
        <v>1990</v>
      </c>
      <c r="H282" s="9">
        <v>11</v>
      </c>
      <c r="I282" s="9">
        <v>21</v>
      </c>
      <c r="J282" s="9">
        <v>4</v>
      </c>
      <c r="K282" s="9">
        <v>28</v>
      </c>
      <c r="L282" s="12">
        <v>42</v>
      </c>
      <c r="M282" s="81">
        <f t="shared" si="38"/>
        <v>0.22500000000000001</v>
      </c>
      <c r="N282" s="21">
        <v>0.01</v>
      </c>
      <c r="O282" s="6" t="s">
        <v>174</v>
      </c>
      <c r="P282" s="94"/>
      <c r="Q282" s="72">
        <f t="shared" si="39"/>
        <v>2.8653599999999999</v>
      </c>
      <c r="R282" s="82">
        <f t="shared" si="40"/>
        <v>0.22500000000000001</v>
      </c>
      <c r="S282" s="45"/>
      <c r="T282" s="6"/>
      <c r="V282" s="43"/>
      <c r="W282" s="49">
        <v>2.84</v>
      </c>
      <c r="X282" s="82">
        <v>0.22500000000000001</v>
      </c>
      <c r="Y282" s="43">
        <f t="shared" si="36"/>
        <v>2.8653599999999999</v>
      </c>
      <c r="Z282" s="53"/>
      <c r="AA282" s="82"/>
      <c r="AB282" s="43"/>
      <c r="AC282" s="47"/>
      <c r="AD282" s="82"/>
      <c r="AE282" s="43"/>
      <c r="AF282" s="53"/>
      <c r="AG282" s="82"/>
      <c r="AH282" s="43"/>
      <c r="AI282" s="47" t="s">
        <v>76</v>
      </c>
      <c r="AJ282" s="4"/>
      <c r="AM282" s="27"/>
      <c r="AN282" s="27"/>
      <c r="AQ282" s="4"/>
      <c r="AR282" s="19">
        <v>2.84</v>
      </c>
      <c r="AS282" s="5"/>
      <c r="AT282" s="6"/>
      <c r="AU282" s="4"/>
      <c r="AV282" s="4"/>
      <c r="AW282" s="4"/>
      <c r="AX282" s="4"/>
      <c r="AY282" s="4"/>
      <c r="AZ282" s="4"/>
    </row>
    <row r="283" spans="1:52" x14ac:dyDescent="0.25">
      <c r="A283" s="3" t="s">
        <v>2</v>
      </c>
      <c r="B283" s="20">
        <v>2.94</v>
      </c>
      <c r="C283" s="88">
        <f t="shared" si="37"/>
        <v>2.9582600000000001</v>
      </c>
      <c r="D283" s="86">
        <v>-110.863</v>
      </c>
      <c r="E283" s="24">
        <v>39.131999999999998</v>
      </c>
      <c r="F283" s="9">
        <v>11</v>
      </c>
      <c r="G283" s="9">
        <v>1990</v>
      </c>
      <c r="H283" s="9">
        <v>12</v>
      </c>
      <c r="I283" s="9">
        <v>3</v>
      </c>
      <c r="J283" s="9">
        <v>22</v>
      </c>
      <c r="K283" s="9">
        <v>39</v>
      </c>
      <c r="L283" s="12">
        <v>5.0999999999999996</v>
      </c>
      <c r="M283" s="81">
        <f t="shared" si="38"/>
        <v>0.22500000000000001</v>
      </c>
      <c r="N283" s="21">
        <v>0.01</v>
      </c>
      <c r="O283" s="6" t="s">
        <v>174</v>
      </c>
      <c r="P283" s="94"/>
      <c r="Q283" s="72">
        <f t="shared" si="39"/>
        <v>2.9582600000000001</v>
      </c>
      <c r="R283" s="82">
        <f t="shared" si="40"/>
        <v>0.22500000000000001</v>
      </c>
      <c r="S283" s="45"/>
      <c r="T283" s="6"/>
      <c r="V283" s="43"/>
      <c r="W283" s="49">
        <v>2.94</v>
      </c>
      <c r="X283" s="82">
        <v>0.22500000000000001</v>
      </c>
      <c r="Y283" s="43">
        <f t="shared" si="36"/>
        <v>2.9582600000000001</v>
      </c>
      <c r="Z283" s="53"/>
      <c r="AA283" s="82"/>
      <c r="AB283" s="43"/>
      <c r="AC283" s="47"/>
      <c r="AD283" s="82"/>
      <c r="AE283" s="43"/>
      <c r="AF283" s="53"/>
      <c r="AG283" s="82"/>
      <c r="AH283" s="43"/>
      <c r="AI283" s="47" t="s">
        <v>76</v>
      </c>
      <c r="AJ283" s="4"/>
      <c r="AM283" s="27"/>
      <c r="AN283" s="27"/>
      <c r="AQ283" s="4"/>
      <c r="AR283" s="19">
        <v>2.94</v>
      </c>
      <c r="AS283" s="5"/>
      <c r="AT283" s="6"/>
      <c r="AU283" s="4"/>
      <c r="AV283" s="4"/>
      <c r="AW283" s="4"/>
      <c r="AX283" s="4"/>
      <c r="AY283" s="4"/>
      <c r="AZ283" s="4"/>
    </row>
    <row r="284" spans="1:52" x14ac:dyDescent="0.25">
      <c r="A284" s="3" t="s">
        <v>2</v>
      </c>
      <c r="B284" s="20">
        <v>2.72</v>
      </c>
      <c r="C284" s="88">
        <f t="shared" si="37"/>
        <v>2.7538800000000001</v>
      </c>
      <c r="D284" s="86">
        <v>-110.37</v>
      </c>
      <c r="E284" s="24">
        <v>41.167000000000002</v>
      </c>
      <c r="F284" s="9">
        <v>2</v>
      </c>
      <c r="G284" s="9">
        <v>1990</v>
      </c>
      <c r="H284" s="9">
        <v>12</v>
      </c>
      <c r="I284" s="9">
        <v>4</v>
      </c>
      <c r="J284" s="9">
        <v>9</v>
      </c>
      <c r="K284" s="9">
        <v>26</v>
      </c>
      <c r="L284" s="12">
        <v>42</v>
      </c>
      <c r="M284" s="81">
        <f t="shared" si="38"/>
        <v>0.22500000000000001</v>
      </c>
      <c r="N284" s="21">
        <v>0.01</v>
      </c>
      <c r="O284" s="6" t="s">
        <v>174</v>
      </c>
      <c r="P284" s="94"/>
      <c r="Q284" s="72">
        <f t="shared" si="39"/>
        <v>2.7538800000000001</v>
      </c>
      <c r="R284" s="82">
        <f t="shared" si="40"/>
        <v>0.22500000000000001</v>
      </c>
      <c r="S284" s="45"/>
      <c r="T284" s="6"/>
      <c r="V284" s="43"/>
      <c r="W284" s="49">
        <v>2.72</v>
      </c>
      <c r="X284" s="82">
        <v>0.22500000000000001</v>
      </c>
      <c r="Y284" s="43">
        <f t="shared" si="36"/>
        <v>2.7538800000000001</v>
      </c>
      <c r="Z284" s="53"/>
      <c r="AA284" s="82"/>
      <c r="AB284" s="43"/>
      <c r="AC284" s="47"/>
      <c r="AD284" s="82"/>
      <c r="AE284" s="43"/>
      <c r="AF284" s="53"/>
      <c r="AG284" s="82"/>
      <c r="AH284" s="43"/>
      <c r="AI284" s="47"/>
      <c r="AJ284" s="4"/>
      <c r="AM284" s="27"/>
      <c r="AN284" s="27"/>
      <c r="AQ284" s="4"/>
      <c r="AR284" s="19">
        <v>2.72</v>
      </c>
      <c r="AS284" s="5"/>
      <c r="AT284" s="6"/>
      <c r="AU284" s="4"/>
      <c r="AV284" s="4"/>
      <c r="AW284" s="4"/>
      <c r="AX284" s="4"/>
      <c r="AY284" s="4"/>
      <c r="AZ284" s="4"/>
    </row>
    <row r="285" spans="1:52" x14ac:dyDescent="0.25">
      <c r="A285" s="3" t="s">
        <v>2</v>
      </c>
      <c r="B285" s="20">
        <v>2.57</v>
      </c>
      <c r="C285" s="88">
        <f t="shared" si="37"/>
        <v>2.6145299999999998</v>
      </c>
      <c r="D285" s="86">
        <v>-111.095</v>
      </c>
      <c r="E285" s="24">
        <v>42.451000000000001</v>
      </c>
      <c r="F285" s="9">
        <v>0</v>
      </c>
      <c r="G285" s="9">
        <v>1990</v>
      </c>
      <c r="H285" s="9">
        <v>12</v>
      </c>
      <c r="I285" s="9">
        <v>5</v>
      </c>
      <c r="J285" s="9">
        <v>11</v>
      </c>
      <c r="K285" s="9">
        <v>43</v>
      </c>
      <c r="L285" s="12">
        <v>1.6</v>
      </c>
      <c r="M285" s="81">
        <f t="shared" si="38"/>
        <v>0.22500000000000001</v>
      </c>
      <c r="N285" s="21">
        <v>0.01</v>
      </c>
      <c r="O285" s="6" t="s">
        <v>174</v>
      </c>
      <c r="P285" s="94"/>
      <c r="Q285" s="72">
        <f t="shared" si="39"/>
        <v>2.6145299999999998</v>
      </c>
      <c r="R285" s="82">
        <f t="shared" si="40"/>
        <v>0.22500000000000001</v>
      </c>
      <c r="S285" s="45"/>
      <c r="T285" s="6"/>
      <c r="V285" s="43"/>
      <c r="W285" s="49">
        <v>2.57</v>
      </c>
      <c r="X285" s="82">
        <v>0.22500000000000001</v>
      </c>
      <c r="Y285" s="43">
        <f t="shared" si="36"/>
        <v>2.6145299999999998</v>
      </c>
      <c r="Z285" s="53"/>
      <c r="AA285" s="82"/>
      <c r="AB285" s="43"/>
      <c r="AC285" s="47"/>
      <c r="AD285" s="82"/>
      <c r="AE285" s="43"/>
      <c r="AF285" s="53"/>
      <c r="AG285" s="82"/>
      <c r="AH285" s="43"/>
      <c r="AI285" s="47" t="s">
        <v>47</v>
      </c>
      <c r="AJ285" s="4"/>
      <c r="AM285" s="27"/>
      <c r="AN285" s="27"/>
      <c r="AQ285" s="4"/>
      <c r="AR285" s="19">
        <v>2.57</v>
      </c>
      <c r="AS285" s="5"/>
      <c r="AT285" s="6"/>
      <c r="AU285" s="4"/>
      <c r="AV285" s="4"/>
      <c r="AW285" s="4"/>
      <c r="AX285" s="4"/>
      <c r="AY285" s="4"/>
      <c r="AZ285" s="4"/>
    </row>
    <row r="286" spans="1:52" x14ac:dyDescent="0.25">
      <c r="A286" s="3" t="s">
        <v>2</v>
      </c>
      <c r="B286" s="20">
        <v>2.5099999999999998</v>
      </c>
      <c r="C286" s="88">
        <f t="shared" si="37"/>
        <v>2.5587899999999997</v>
      </c>
      <c r="D286" s="86">
        <v>-112.821</v>
      </c>
      <c r="E286" s="24">
        <v>41.668999999999997</v>
      </c>
      <c r="F286" s="9">
        <v>3</v>
      </c>
      <c r="G286" s="9">
        <v>1990</v>
      </c>
      <c r="H286" s="9">
        <v>12</v>
      </c>
      <c r="I286" s="9">
        <v>5</v>
      </c>
      <c r="J286" s="9">
        <v>23</v>
      </c>
      <c r="K286" s="9">
        <v>20</v>
      </c>
      <c r="L286" s="12">
        <v>40.299999999999997</v>
      </c>
      <c r="M286" s="81">
        <f t="shared" si="38"/>
        <v>0.22500000000000001</v>
      </c>
      <c r="N286" s="21">
        <v>0.01</v>
      </c>
      <c r="O286" s="6" t="s">
        <v>174</v>
      </c>
      <c r="P286" s="94"/>
      <c r="Q286" s="72">
        <f t="shared" si="39"/>
        <v>2.5587899999999997</v>
      </c>
      <c r="R286" s="82">
        <f t="shared" si="40"/>
        <v>0.22500000000000001</v>
      </c>
      <c r="S286" s="45"/>
      <c r="T286" s="6"/>
      <c r="V286" s="43"/>
      <c r="W286" s="49">
        <v>2.5099999999999998</v>
      </c>
      <c r="X286" s="82">
        <v>0.22500000000000001</v>
      </c>
      <c r="Y286" s="43">
        <f t="shared" si="36"/>
        <v>2.5587899999999997</v>
      </c>
      <c r="Z286" s="53"/>
      <c r="AA286" s="82"/>
      <c r="AB286" s="43"/>
      <c r="AC286" s="47"/>
      <c r="AD286" s="82"/>
      <c r="AE286" s="43"/>
      <c r="AF286" s="53"/>
      <c r="AG286" s="82"/>
      <c r="AH286" s="43"/>
      <c r="AI286" s="47"/>
      <c r="AJ286" s="4"/>
      <c r="AM286" s="27"/>
      <c r="AN286" s="27"/>
      <c r="AQ286" s="4"/>
      <c r="AR286" s="19">
        <v>2.5099999999999998</v>
      </c>
      <c r="AS286" s="5"/>
      <c r="AT286" s="6"/>
      <c r="AU286" s="4"/>
      <c r="AV286" s="4"/>
      <c r="AW286" s="4"/>
      <c r="AX286" s="4"/>
      <c r="AY286" s="4"/>
      <c r="AZ286" s="4"/>
    </row>
    <row r="287" spans="1:52" x14ac:dyDescent="0.25">
      <c r="A287" s="3" t="s">
        <v>2</v>
      </c>
      <c r="B287" s="20">
        <v>2.52</v>
      </c>
      <c r="C287" s="88">
        <f t="shared" si="37"/>
        <v>2.5680800000000001</v>
      </c>
      <c r="D287" s="86">
        <v>-109.246</v>
      </c>
      <c r="E287" s="24">
        <v>40.569000000000003</v>
      </c>
      <c r="F287" s="9">
        <v>1</v>
      </c>
      <c r="G287" s="9">
        <v>1990</v>
      </c>
      <c r="H287" s="9">
        <v>12</v>
      </c>
      <c r="I287" s="9">
        <v>11</v>
      </c>
      <c r="J287" s="9">
        <v>13</v>
      </c>
      <c r="K287" s="9">
        <v>46</v>
      </c>
      <c r="L287" s="12">
        <v>14.7</v>
      </c>
      <c r="M287" s="81">
        <f t="shared" si="38"/>
        <v>0.22500000000000001</v>
      </c>
      <c r="N287" s="21">
        <v>0.01</v>
      </c>
      <c r="O287" s="6" t="s">
        <v>174</v>
      </c>
      <c r="P287" s="94"/>
      <c r="Q287" s="72">
        <f t="shared" si="39"/>
        <v>2.5680800000000001</v>
      </c>
      <c r="R287" s="82">
        <f t="shared" si="40"/>
        <v>0.22500000000000001</v>
      </c>
      <c r="S287" s="45"/>
      <c r="T287" s="6"/>
      <c r="V287" s="43"/>
      <c r="W287" s="49">
        <v>2.52</v>
      </c>
      <c r="X287" s="82">
        <v>0.22500000000000001</v>
      </c>
      <c r="Y287" s="43">
        <f t="shared" si="36"/>
        <v>2.5680800000000001</v>
      </c>
      <c r="Z287" s="53"/>
      <c r="AA287" s="82"/>
      <c r="AB287" s="43"/>
      <c r="AC287" s="47"/>
      <c r="AD287" s="82"/>
      <c r="AE287" s="43"/>
      <c r="AF287" s="53"/>
      <c r="AG287" s="82"/>
      <c r="AH287" s="43"/>
      <c r="AI287" s="47"/>
      <c r="AJ287" s="4"/>
      <c r="AM287" s="27"/>
      <c r="AN287" s="27"/>
      <c r="AQ287" s="4"/>
      <c r="AR287" s="19">
        <v>2.52</v>
      </c>
      <c r="AS287" s="5"/>
      <c r="AT287" s="6"/>
      <c r="AU287" s="4"/>
      <c r="AV287" s="4"/>
      <c r="AW287" s="4"/>
      <c r="AX287" s="4"/>
      <c r="AY287" s="4"/>
      <c r="AZ287" s="4"/>
    </row>
    <row r="288" spans="1:52" x14ac:dyDescent="0.25">
      <c r="A288" s="3" t="s">
        <v>2</v>
      </c>
      <c r="B288" s="20">
        <v>2.76</v>
      </c>
      <c r="C288" s="88">
        <f t="shared" si="37"/>
        <v>2.7910399999999997</v>
      </c>
      <c r="D288" s="86">
        <v>-111.342</v>
      </c>
      <c r="E288" s="24">
        <v>39.363</v>
      </c>
      <c r="F288" s="9">
        <v>14</v>
      </c>
      <c r="G288" s="9">
        <v>1991</v>
      </c>
      <c r="H288" s="9">
        <v>1</v>
      </c>
      <c r="I288" s="9">
        <v>2</v>
      </c>
      <c r="J288" s="9">
        <v>18</v>
      </c>
      <c r="K288" s="9">
        <v>13</v>
      </c>
      <c r="L288" s="12">
        <v>50</v>
      </c>
      <c r="M288" s="81">
        <f t="shared" si="38"/>
        <v>0.22500000000000001</v>
      </c>
      <c r="N288" s="21">
        <v>0.01</v>
      </c>
      <c r="O288" s="6" t="s">
        <v>174</v>
      </c>
      <c r="P288" s="94"/>
      <c r="Q288" s="72">
        <f t="shared" si="39"/>
        <v>2.7910399999999997</v>
      </c>
      <c r="R288" s="82">
        <f t="shared" si="40"/>
        <v>0.22500000000000001</v>
      </c>
      <c r="S288" s="45"/>
      <c r="T288" s="6"/>
      <c r="V288" s="43"/>
      <c r="W288" s="49">
        <v>2.76</v>
      </c>
      <c r="X288" s="82">
        <v>0.22500000000000001</v>
      </c>
      <c r="Y288" s="43">
        <f t="shared" si="36"/>
        <v>2.7910399999999997</v>
      </c>
      <c r="Z288" s="53"/>
      <c r="AA288" s="82"/>
      <c r="AB288" s="43"/>
      <c r="AC288" s="47"/>
      <c r="AD288" s="82"/>
      <c r="AE288" s="43"/>
      <c r="AF288" s="53"/>
      <c r="AG288" s="82"/>
      <c r="AH288" s="43"/>
      <c r="AI288" s="47"/>
      <c r="AJ288" s="4"/>
      <c r="AM288" s="27"/>
      <c r="AN288" s="27"/>
      <c r="AQ288" s="4"/>
      <c r="AR288" s="19">
        <v>2.76</v>
      </c>
      <c r="AS288" s="5"/>
      <c r="AT288" s="6"/>
      <c r="AU288" s="4"/>
      <c r="AV288" s="4"/>
      <c r="AW288" s="4"/>
      <c r="AX288" s="4"/>
      <c r="AY288" s="4"/>
      <c r="AZ288" s="4"/>
    </row>
    <row r="289" spans="1:52" x14ac:dyDescent="0.25">
      <c r="A289" s="3" t="s">
        <v>2</v>
      </c>
      <c r="B289" s="20">
        <v>3.01</v>
      </c>
      <c r="C289" s="88">
        <f t="shared" si="37"/>
        <v>3.0232899999999998</v>
      </c>
      <c r="D289" s="86">
        <v>-111.51300000000001</v>
      </c>
      <c r="E289" s="24">
        <v>42.38</v>
      </c>
      <c r="F289" s="9">
        <v>0</v>
      </c>
      <c r="G289" s="9">
        <v>1991</v>
      </c>
      <c r="H289" s="9">
        <v>1</v>
      </c>
      <c r="I289" s="9">
        <v>21</v>
      </c>
      <c r="J289" s="9">
        <v>11</v>
      </c>
      <c r="K289" s="9">
        <v>55</v>
      </c>
      <c r="L289" s="12">
        <v>37.700000000000003</v>
      </c>
      <c r="M289" s="81">
        <f t="shared" si="38"/>
        <v>0.22500000000000001</v>
      </c>
      <c r="N289" s="21">
        <v>0.01</v>
      </c>
      <c r="O289" s="6" t="s">
        <v>174</v>
      </c>
      <c r="P289" s="94"/>
      <c r="Q289" s="72">
        <f t="shared" si="39"/>
        <v>3.0232899999999998</v>
      </c>
      <c r="R289" s="82">
        <f t="shared" si="40"/>
        <v>0.22500000000000001</v>
      </c>
      <c r="S289" s="45"/>
      <c r="T289" s="6"/>
      <c r="V289" s="43"/>
      <c r="W289" s="49">
        <v>3.01</v>
      </c>
      <c r="X289" s="82">
        <v>0.22500000000000001</v>
      </c>
      <c r="Y289" s="43">
        <f t="shared" si="36"/>
        <v>3.0232899999999998</v>
      </c>
      <c r="Z289" s="53"/>
      <c r="AA289" s="82"/>
      <c r="AB289" s="43"/>
      <c r="AC289" s="47"/>
      <c r="AD289" s="82"/>
      <c r="AE289" s="43"/>
      <c r="AF289" s="53"/>
      <c r="AG289" s="82"/>
      <c r="AH289" s="43"/>
      <c r="AI289" s="47" t="s">
        <v>47</v>
      </c>
      <c r="AJ289" s="4"/>
      <c r="AM289" s="27"/>
      <c r="AN289" s="27"/>
      <c r="AQ289" s="4"/>
      <c r="AR289" s="19">
        <v>3.01</v>
      </c>
      <c r="AS289" s="5"/>
      <c r="AT289" s="6"/>
      <c r="AU289" s="4"/>
      <c r="AV289" s="4"/>
      <c r="AW289" s="4"/>
      <c r="AX289" s="4"/>
      <c r="AY289" s="4"/>
      <c r="AZ289" s="4"/>
    </row>
    <row r="290" spans="1:52" x14ac:dyDescent="0.25">
      <c r="A290" s="3" t="s">
        <v>2</v>
      </c>
      <c r="B290" s="20">
        <v>2.7</v>
      </c>
      <c r="C290" s="88">
        <f t="shared" si="37"/>
        <v>2.7353000000000001</v>
      </c>
      <c r="D290" s="86">
        <v>-112.586</v>
      </c>
      <c r="E290" s="24">
        <v>41.871000000000002</v>
      </c>
      <c r="F290" s="9">
        <v>6</v>
      </c>
      <c r="G290" s="9">
        <v>1991</v>
      </c>
      <c r="H290" s="9">
        <v>1</v>
      </c>
      <c r="I290" s="9">
        <v>26</v>
      </c>
      <c r="J290" s="9">
        <v>17</v>
      </c>
      <c r="K290" s="9">
        <v>38</v>
      </c>
      <c r="L290" s="12">
        <v>8.6999999999999993</v>
      </c>
      <c r="M290" s="81">
        <f t="shared" si="38"/>
        <v>0.22500000000000001</v>
      </c>
      <c r="N290" s="21">
        <v>0.01</v>
      </c>
      <c r="O290" s="6" t="s">
        <v>174</v>
      </c>
      <c r="P290" s="94"/>
      <c r="Q290" s="72">
        <f t="shared" si="39"/>
        <v>2.7353000000000001</v>
      </c>
      <c r="R290" s="82">
        <f t="shared" si="40"/>
        <v>0.22500000000000001</v>
      </c>
      <c r="S290" s="45"/>
      <c r="T290" s="6"/>
      <c r="V290" s="43"/>
      <c r="W290" s="49">
        <v>2.7</v>
      </c>
      <c r="X290" s="82">
        <v>0.22500000000000001</v>
      </c>
      <c r="Y290" s="43">
        <f t="shared" si="36"/>
        <v>2.7353000000000001</v>
      </c>
      <c r="Z290" s="53"/>
      <c r="AA290" s="82"/>
      <c r="AB290" s="43"/>
      <c r="AC290" s="47"/>
      <c r="AD290" s="82"/>
      <c r="AE290" s="43"/>
      <c r="AF290" s="53"/>
      <c r="AG290" s="82"/>
      <c r="AH290" s="43"/>
      <c r="AI290" s="47" t="s">
        <v>57</v>
      </c>
      <c r="AJ290" s="4"/>
      <c r="AM290" s="27"/>
      <c r="AN290" s="27"/>
      <c r="AQ290" s="4"/>
      <c r="AR290" s="19">
        <v>2.7</v>
      </c>
      <c r="AS290" s="5"/>
      <c r="AT290" s="6"/>
      <c r="AU290" s="4"/>
      <c r="AV290" s="4"/>
      <c r="AW290" s="4"/>
      <c r="AX290" s="4"/>
      <c r="AY290" s="4"/>
      <c r="AZ290" s="4"/>
    </row>
    <row r="291" spans="1:52" x14ac:dyDescent="0.25">
      <c r="A291" s="3" t="s">
        <v>2</v>
      </c>
      <c r="B291" s="20">
        <v>4</v>
      </c>
      <c r="C291" s="88">
        <f t="shared" si="37"/>
        <v>3.7440314244272335</v>
      </c>
      <c r="D291" s="86">
        <v>-111.32599999999999</v>
      </c>
      <c r="E291" s="24">
        <v>37.600999999999999</v>
      </c>
      <c r="F291" s="9">
        <v>9</v>
      </c>
      <c r="G291" s="9">
        <v>1991</v>
      </c>
      <c r="H291" s="9">
        <v>1</v>
      </c>
      <c r="I291" s="9">
        <v>26</v>
      </c>
      <c r="J291" s="9">
        <v>21</v>
      </c>
      <c r="K291" s="9">
        <v>49</v>
      </c>
      <c r="L291" s="12">
        <v>36.4</v>
      </c>
      <c r="M291" s="81">
        <f t="shared" si="38"/>
        <v>0.16151704475634704</v>
      </c>
      <c r="N291" s="21">
        <v>0.01</v>
      </c>
      <c r="O291" s="3" t="s">
        <v>175</v>
      </c>
      <c r="P291" s="94">
        <f>1/((1/X291^2)+(1/AA291^2))</f>
        <v>2.6087755746823815E-2</v>
      </c>
      <c r="Q291" s="72">
        <f>(P291/X291^2*Y291)+(P291/AA291^2*AB291)</f>
        <v>3.7440314244272335</v>
      </c>
      <c r="R291" s="82">
        <f>SQRT(P291)</f>
        <v>0.16151704475634704</v>
      </c>
      <c r="S291" s="45"/>
      <c r="T291" s="6"/>
      <c r="V291" s="43"/>
      <c r="W291" s="49">
        <v>4</v>
      </c>
      <c r="X291" s="82">
        <v>0.22500000000000001</v>
      </c>
      <c r="Y291" s="43">
        <f t="shared" si="36"/>
        <v>3.9430000000000001</v>
      </c>
      <c r="Z291" s="55">
        <v>3.5</v>
      </c>
      <c r="AA291" s="82">
        <v>0.23200000000000001</v>
      </c>
      <c r="AB291" s="43">
        <f>0.791*(Z291-0.11)+0.851</f>
        <v>3.5324900000000001</v>
      </c>
      <c r="AC291" s="47"/>
      <c r="AD291" s="82"/>
      <c r="AE291" s="43"/>
      <c r="AF291" s="53"/>
      <c r="AG291" s="82"/>
      <c r="AH291" s="43"/>
      <c r="AI291" s="47" t="s">
        <v>55</v>
      </c>
      <c r="AJ291" s="4"/>
      <c r="AL291" s="4" t="s">
        <v>54</v>
      </c>
      <c r="AM291" s="27">
        <v>3.5</v>
      </c>
      <c r="AN291" s="27"/>
      <c r="AQ291" s="4"/>
      <c r="AR291" s="19">
        <v>4</v>
      </c>
      <c r="AS291" s="5"/>
      <c r="AT291" s="6"/>
      <c r="AU291" s="4"/>
      <c r="AV291" s="4"/>
      <c r="AW291" s="4"/>
      <c r="AX291" s="4"/>
      <c r="AY291" s="4"/>
      <c r="AZ291" s="4"/>
    </row>
    <row r="292" spans="1:52" x14ac:dyDescent="0.25">
      <c r="A292" s="3" t="s">
        <v>2</v>
      </c>
      <c r="B292" s="20">
        <v>2.83</v>
      </c>
      <c r="C292" s="88">
        <f t="shared" si="37"/>
        <v>2.8560699999999999</v>
      </c>
      <c r="D292" s="86">
        <v>-112.58499999999999</v>
      </c>
      <c r="E292" s="24">
        <v>41.875</v>
      </c>
      <c r="F292" s="9">
        <v>5</v>
      </c>
      <c r="G292" s="9">
        <v>1991</v>
      </c>
      <c r="H292" s="9">
        <v>1</v>
      </c>
      <c r="I292" s="9">
        <v>28</v>
      </c>
      <c r="J292" s="9">
        <v>12</v>
      </c>
      <c r="K292" s="9">
        <v>40</v>
      </c>
      <c r="L292" s="12">
        <v>8.3000000000000007</v>
      </c>
      <c r="M292" s="81">
        <f t="shared" si="38"/>
        <v>0.22500000000000001</v>
      </c>
      <c r="N292" s="21">
        <v>0.01</v>
      </c>
      <c r="O292" s="6" t="s">
        <v>174</v>
      </c>
      <c r="P292" s="94"/>
      <c r="Q292" s="72">
        <f>Y292</f>
        <v>2.8560699999999999</v>
      </c>
      <c r="R292" s="82">
        <f>X292</f>
        <v>0.22500000000000001</v>
      </c>
      <c r="S292" s="45"/>
      <c r="T292" s="6"/>
      <c r="V292" s="43"/>
      <c r="W292" s="49">
        <v>2.83</v>
      </c>
      <c r="X292" s="82">
        <v>0.22500000000000001</v>
      </c>
      <c r="Y292" s="43">
        <f t="shared" si="36"/>
        <v>2.8560699999999999</v>
      </c>
      <c r="Z292" s="53"/>
      <c r="AA292" s="82"/>
      <c r="AB292" s="43"/>
      <c r="AC292" s="47"/>
      <c r="AD292" s="82"/>
      <c r="AE292" s="43"/>
      <c r="AF292" s="53"/>
      <c r="AG292" s="82"/>
      <c r="AH292" s="43"/>
      <c r="AI292" s="47" t="s">
        <v>64</v>
      </c>
      <c r="AJ292" s="4"/>
      <c r="AM292" s="27"/>
      <c r="AN292" s="27"/>
      <c r="AQ292" s="4"/>
      <c r="AR292" s="19">
        <v>2.83</v>
      </c>
      <c r="AS292" s="5"/>
      <c r="AT292" s="6"/>
      <c r="AU292" s="4"/>
      <c r="AV292" s="4"/>
      <c r="AW292" s="4"/>
      <c r="AX292" s="4"/>
      <c r="AY292" s="4"/>
      <c r="AZ292" s="4"/>
    </row>
    <row r="293" spans="1:52" x14ac:dyDescent="0.25">
      <c r="A293" s="3" t="s">
        <v>2</v>
      </c>
      <c r="B293" s="20">
        <v>2.5299999999999998</v>
      </c>
      <c r="C293" s="88">
        <f t="shared" si="37"/>
        <v>2.5773699999999997</v>
      </c>
      <c r="D293" s="86">
        <v>-114.23099999999999</v>
      </c>
      <c r="E293" s="24">
        <v>37.231000000000002</v>
      </c>
      <c r="F293" s="9">
        <v>0</v>
      </c>
      <c r="G293" s="9">
        <v>1991</v>
      </c>
      <c r="H293" s="9">
        <v>2</v>
      </c>
      <c r="I293" s="9">
        <v>18</v>
      </c>
      <c r="J293" s="9">
        <v>3</v>
      </c>
      <c r="K293" s="9">
        <v>1</v>
      </c>
      <c r="L293" s="12">
        <v>33.5</v>
      </c>
      <c r="M293" s="81">
        <f t="shared" si="38"/>
        <v>0.22500000000000001</v>
      </c>
      <c r="N293" s="21">
        <v>0.01</v>
      </c>
      <c r="O293" s="6" t="s">
        <v>174</v>
      </c>
      <c r="P293" s="94"/>
      <c r="Q293" s="72">
        <f>Y293</f>
        <v>2.5773699999999997</v>
      </c>
      <c r="R293" s="82">
        <f>X293</f>
        <v>0.22500000000000001</v>
      </c>
      <c r="S293" s="45"/>
      <c r="T293" s="6"/>
      <c r="V293" s="43"/>
      <c r="W293" s="49">
        <v>2.5299999999999998</v>
      </c>
      <c r="X293" s="82">
        <v>0.22500000000000001</v>
      </c>
      <c r="Y293" s="43">
        <f t="shared" si="36"/>
        <v>2.5773699999999997</v>
      </c>
      <c r="Z293" s="53"/>
      <c r="AA293" s="82"/>
      <c r="AB293" s="43"/>
      <c r="AC293" s="47"/>
      <c r="AD293" s="82"/>
      <c r="AE293" s="43"/>
      <c r="AF293" s="53"/>
      <c r="AG293" s="82"/>
      <c r="AH293" s="43"/>
      <c r="AI293" s="47"/>
      <c r="AJ293" s="4"/>
      <c r="AM293" s="27"/>
      <c r="AN293" s="27"/>
      <c r="AQ293" s="4"/>
      <c r="AR293" s="19">
        <v>2.5299999999999998</v>
      </c>
      <c r="AS293" s="5"/>
      <c r="AT293" s="6"/>
      <c r="AU293" s="4"/>
      <c r="AV293" s="4"/>
      <c r="AW293" s="4"/>
      <c r="AX293" s="4"/>
      <c r="AY293" s="4"/>
      <c r="AZ293" s="4"/>
    </row>
    <row r="294" spans="1:52" x14ac:dyDescent="0.25">
      <c r="A294" s="3" t="s">
        <v>2</v>
      </c>
      <c r="B294" s="20">
        <v>3.61</v>
      </c>
      <c r="C294" s="88">
        <f t="shared" si="37"/>
        <v>3.5806899999999997</v>
      </c>
      <c r="D294" s="86">
        <v>-111.914</v>
      </c>
      <c r="E294" s="24">
        <v>38.966000000000001</v>
      </c>
      <c r="F294" s="9">
        <v>1</v>
      </c>
      <c r="G294" s="9">
        <v>1991</v>
      </c>
      <c r="H294" s="9">
        <v>2</v>
      </c>
      <c r="I294" s="9">
        <v>21</v>
      </c>
      <c r="J294" s="9">
        <v>11</v>
      </c>
      <c r="K294" s="9">
        <v>23</v>
      </c>
      <c r="L294" s="12">
        <v>45.9</v>
      </c>
      <c r="M294" s="81">
        <f t="shared" si="38"/>
        <v>0.22500000000000001</v>
      </c>
      <c r="N294" s="21">
        <v>0.01</v>
      </c>
      <c r="O294" s="6" t="s">
        <v>174</v>
      </c>
      <c r="P294" s="94"/>
      <c r="Q294" s="72">
        <f>Y294</f>
        <v>3.5806899999999997</v>
      </c>
      <c r="R294" s="82">
        <f>X294</f>
        <v>0.22500000000000001</v>
      </c>
      <c r="S294" s="45"/>
      <c r="T294" s="6"/>
      <c r="V294" s="43"/>
      <c r="W294" s="49">
        <v>3.61</v>
      </c>
      <c r="X294" s="82">
        <v>0.22500000000000001</v>
      </c>
      <c r="Y294" s="43">
        <f t="shared" si="36"/>
        <v>3.5806899999999997</v>
      </c>
      <c r="Z294" s="53"/>
      <c r="AA294" s="82"/>
      <c r="AB294" s="43"/>
      <c r="AC294" s="47"/>
      <c r="AD294" s="82"/>
      <c r="AE294" s="43"/>
      <c r="AF294" s="53"/>
      <c r="AG294" s="82"/>
      <c r="AH294" s="43"/>
      <c r="AI294" s="47" t="s">
        <v>53</v>
      </c>
      <c r="AJ294" s="4"/>
      <c r="AM294" s="27"/>
      <c r="AN294" s="27"/>
      <c r="AQ294" s="4"/>
      <c r="AR294" s="19">
        <v>3.61</v>
      </c>
      <c r="AS294" s="5"/>
      <c r="AT294" s="6"/>
      <c r="AU294" s="4"/>
      <c r="AV294" s="4"/>
      <c r="AW294" s="4"/>
      <c r="AX294" s="4"/>
      <c r="AY294" s="4"/>
      <c r="AZ294" s="4"/>
    </row>
    <row r="295" spans="1:52" x14ac:dyDescent="0.25">
      <c r="A295" s="3" t="s">
        <v>2</v>
      </c>
      <c r="B295" s="20">
        <v>2.89</v>
      </c>
      <c r="C295" s="88">
        <f t="shared" si="37"/>
        <v>2.91181</v>
      </c>
      <c r="D295" s="86">
        <v>-114.242</v>
      </c>
      <c r="E295" s="24">
        <v>37.362000000000002</v>
      </c>
      <c r="F295" s="9">
        <v>3</v>
      </c>
      <c r="G295" s="9">
        <v>1991</v>
      </c>
      <c r="H295" s="9">
        <v>2</v>
      </c>
      <c r="I295" s="9">
        <v>23</v>
      </c>
      <c r="J295" s="9">
        <v>9</v>
      </c>
      <c r="K295" s="9">
        <v>23</v>
      </c>
      <c r="L295" s="12">
        <v>23.2</v>
      </c>
      <c r="M295" s="81">
        <f t="shared" si="38"/>
        <v>0.22500000000000001</v>
      </c>
      <c r="N295" s="21">
        <v>0.01</v>
      </c>
      <c r="O295" s="6" t="s">
        <v>174</v>
      </c>
      <c r="P295" s="94"/>
      <c r="Q295" s="72">
        <f>Y295</f>
        <v>2.91181</v>
      </c>
      <c r="R295" s="82">
        <f>X295</f>
        <v>0.22500000000000001</v>
      </c>
      <c r="S295" s="45"/>
      <c r="T295" s="6"/>
      <c r="V295" s="43"/>
      <c r="W295" s="49">
        <v>2.89</v>
      </c>
      <c r="X295" s="82">
        <v>0.22500000000000001</v>
      </c>
      <c r="Y295" s="43">
        <f t="shared" si="36"/>
        <v>2.91181</v>
      </c>
      <c r="Z295" s="53"/>
      <c r="AA295" s="82"/>
      <c r="AB295" s="43"/>
      <c r="AC295" s="47"/>
      <c r="AD295" s="82"/>
      <c r="AE295" s="43"/>
      <c r="AF295" s="53"/>
      <c r="AG295" s="82"/>
      <c r="AH295" s="43"/>
      <c r="AI295" s="47"/>
      <c r="AJ295" s="4"/>
      <c r="AM295" s="27"/>
      <c r="AN295" s="27"/>
      <c r="AQ295" s="4"/>
      <c r="AR295" s="19">
        <v>2.89</v>
      </c>
      <c r="AS295" s="5"/>
      <c r="AT295" s="6"/>
      <c r="AU295" s="4"/>
      <c r="AV295" s="4"/>
      <c r="AW295" s="4"/>
      <c r="AX295" s="4"/>
      <c r="AY295" s="4"/>
      <c r="AZ295" s="4"/>
    </row>
    <row r="296" spans="1:52" x14ac:dyDescent="0.25">
      <c r="A296" s="3" t="s">
        <v>2</v>
      </c>
      <c r="B296" s="20">
        <v>2.77</v>
      </c>
      <c r="C296" s="88">
        <f t="shared" si="37"/>
        <v>2.8003300000000002</v>
      </c>
      <c r="D296" s="86">
        <v>-111.369</v>
      </c>
      <c r="E296" s="24">
        <v>42.244</v>
      </c>
      <c r="F296" s="9">
        <v>0</v>
      </c>
      <c r="G296" s="9">
        <v>1991</v>
      </c>
      <c r="H296" s="9">
        <v>2</v>
      </c>
      <c r="I296" s="9">
        <v>23</v>
      </c>
      <c r="J296" s="9">
        <v>17</v>
      </c>
      <c r="K296" s="9">
        <v>45</v>
      </c>
      <c r="L296" s="12">
        <v>15.2</v>
      </c>
      <c r="M296" s="81">
        <f t="shared" si="38"/>
        <v>0.22500000000000001</v>
      </c>
      <c r="N296" s="21">
        <v>0.01</v>
      </c>
      <c r="O296" s="6" t="s">
        <v>174</v>
      </c>
      <c r="P296" s="94"/>
      <c r="Q296" s="72">
        <f>Y296</f>
        <v>2.8003300000000002</v>
      </c>
      <c r="R296" s="82">
        <f>X296</f>
        <v>0.22500000000000001</v>
      </c>
      <c r="S296" s="45"/>
      <c r="T296" s="6"/>
      <c r="V296" s="43"/>
      <c r="W296" s="49">
        <v>2.77</v>
      </c>
      <c r="X296" s="82">
        <v>0.22500000000000001</v>
      </c>
      <c r="Y296" s="43">
        <f t="shared" si="36"/>
        <v>2.8003300000000002</v>
      </c>
      <c r="Z296" s="53"/>
      <c r="AA296" s="82"/>
      <c r="AB296" s="43"/>
      <c r="AC296" s="47"/>
      <c r="AD296" s="82"/>
      <c r="AE296" s="43"/>
      <c r="AF296" s="53"/>
      <c r="AG296" s="82"/>
      <c r="AH296" s="43"/>
      <c r="AI296" s="47"/>
      <c r="AJ296" s="4"/>
      <c r="AM296" s="27"/>
      <c r="AN296" s="27"/>
      <c r="AQ296" s="4"/>
      <c r="AR296" s="19">
        <v>2.77</v>
      </c>
      <c r="AS296" s="5"/>
      <c r="AT296" s="6"/>
      <c r="AU296" s="4"/>
      <c r="AV296" s="4"/>
      <c r="AW296" s="4"/>
      <c r="AX296" s="4"/>
      <c r="AY296" s="4"/>
      <c r="AZ296" s="4"/>
    </row>
    <row r="297" spans="1:52" x14ac:dyDescent="0.25">
      <c r="A297" s="3" t="s">
        <v>2</v>
      </c>
      <c r="B297" s="20">
        <v>3.64</v>
      </c>
      <c r="C297" s="88">
        <f t="shared" si="37"/>
        <v>3.5716899126846604</v>
      </c>
      <c r="D297" s="86">
        <v>-114.21599999999999</v>
      </c>
      <c r="E297" s="24">
        <v>37.457999999999998</v>
      </c>
      <c r="F297" s="9">
        <v>0</v>
      </c>
      <c r="G297" s="9">
        <v>1991</v>
      </c>
      <c r="H297" s="9">
        <v>2</v>
      </c>
      <c r="I297" s="9">
        <v>25</v>
      </c>
      <c r="J297" s="9">
        <v>9</v>
      </c>
      <c r="K297" s="9">
        <v>48</v>
      </c>
      <c r="L297" s="12">
        <v>42.7</v>
      </c>
      <c r="M297" s="81">
        <f t="shared" si="38"/>
        <v>0.16151704475634704</v>
      </c>
      <c r="N297" s="21">
        <v>0.01</v>
      </c>
      <c r="O297" s="3" t="s">
        <v>175</v>
      </c>
      <c r="P297" s="94">
        <f>1/((1/X297^2)+(1/AA297^2))</f>
        <v>2.6087755746823815E-2</v>
      </c>
      <c r="Q297" s="72">
        <f>(P297/X297^2*Y297)+(P297/AA297^2*AB297)</f>
        <v>3.5716899126846604</v>
      </c>
      <c r="R297" s="82">
        <f>SQRT(P297)</f>
        <v>0.16151704475634704</v>
      </c>
      <c r="S297" s="45"/>
      <c r="T297" s="6"/>
      <c r="V297" s="43"/>
      <c r="W297" s="49">
        <v>3.64</v>
      </c>
      <c r="X297" s="82">
        <v>0.22500000000000001</v>
      </c>
      <c r="Y297" s="43">
        <f t="shared" si="36"/>
        <v>3.6085600000000002</v>
      </c>
      <c r="Z297" s="55">
        <v>3.5</v>
      </c>
      <c r="AA297" s="82">
        <v>0.23200000000000001</v>
      </c>
      <c r="AB297" s="43">
        <f>0.791*(Z297-0.11)+0.851</f>
        <v>3.5324900000000001</v>
      </c>
      <c r="AC297" s="47"/>
      <c r="AD297" s="82"/>
      <c r="AE297" s="43"/>
      <c r="AF297" s="53"/>
      <c r="AG297" s="82"/>
      <c r="AH297" s="43"/>
      <c r="AI297" s="47" t="s">
        <v>54</v>
      </c>
      <c r="AJ297" s="4"/>
      <c r="AM297" s="27">
        <v>3.5</v>
      </c>
      <c r="AN297" s="27"/>
      <c r="AQ297" s="4"/>
      <c r="AR297" s="19">
        <v>3.64</v>
      </c>
      <c r="AS297" s="5"/>
      <c r="AT297" s="6"/>
      <c r="AU297" s="4"/>
      <c r="AV297" s="4"/>
      <c r="AW297" s="4"/>
      <c r="AX297" s="4"/>
      <c r="AY297" s="4"/>
      <c r="AZ297" s="4"/>
    </row>
    <row r="298" spans="1:52" x14ac:dyDescent="0.25">
      <c r="A298" s="3" t="s">
        <v>2</v>
      </c>
      <c r="B298" s="20">
        <v>3.7</v>
      </c>
      <c r="C298" s="88">
        <f t="shared" si="37"/>
        <v>3.6643000000000003</v>
      </c>
      <c r="D298" s="86">
        <v>-109.42700000000001</v>
      </c>
      <c r="E298" s="24">
        <v>40.127000000000002</v>
      </c>
      <c r="F298" s="9">
        <v>1</v>
      </c>
      <c r="G298" s="9">
        <v>1991</v>
      </c>
      <c r="H298" s="9">
        <v>3</v>
      </c>
      <c r="I298" s="9">
        <v>2</v>
      </c>
      <c r="J298" s="9">
        <v>8</v>
      </c>
      <c r="K298" s="9">
        <v>41</v>
      </c>
      <c r="L298" s="12">
        <v>36.6</v>
      </c>
      <c r="M298" s="81">
        <f t="shared" si="38"/>
        <v>0.22500000000000001</v>
      </c>
      <c r="N298" s="21">
        <v>0.01</v>
      </c>
      <c r="O298" s="6" t="s">
        <v>174</v>
      </c>
      <c r="P298" s="94"/>
      <c r="Q298" s="72">
        <f>Y298</f>
        <v>3.6643000000000003</v>
      </c>
      <c r="R298" s="82">
        <f>X298</f>
        <v>0.22500000000000001</v>
      </c>
      <c r="S298" s="45"/>
      <c r="T298" s="6"/>
      <c r="V298" s="43"/>
      <c r="W298" s="49">
        <v>3.7</v>
      </c>
      <c r="X298" s="82">
        <v>0.22500000000000001</v>
      </c>
      <c r="Y298" s="43">
        <f t="shared" si="36"/>
        <v>3.6643000000000003</v>
      </c>
      <c r="Z298" s="53"/>
      <c r="AA298" s="82"/>
      <c r="AB298" s="43"/>
      <c r="AC298" s="47"/>
      <c r="AD298" s="82"/>
      <c r="AE298" s="43"/>
      <c r="AF298" s="53"/>
      <c r="AG298" s="82"/>
      <c r="AH298" s="43"/>
      <c r="AI298" s="47" t="s">
        <v>55</v>
      </c>
      <c r="AJ298" s="4"/>
      <c r="AM298" s="27"/>
      <c r="AN298" s="27"/>
      <c r="AQ298" s="4"/>
      <c r="AR298" s="19">
        <v>3.7</v>
      </c>
      <c r="AS298" s="5"/>
      <c r="AT298" s="6"/>
      <c r="AU298" s="4"/>
      <c r="AV298" s="4"/>
      <c r="AW298" s="4"/>
      <c r="AX298" s="4"/>
      <c r="AY298" s="4"/>
      <c r="AZ298" s="4"/>
    </row>
    <row r="299" spans="1:52" x14ac:dyDescent="0.25">
      <c r="A299" s="3" t="s">
        <v>2</v>
      </c>
      <c r="B299" s="20">
        <v>2.87</v>
      </c>
      <c r="C299" s="88">
        <f t="shared" si="37"/>
        <v>2.89323</v>
      </c>
      <c r="D299" s="86">
        <v>-112.97799999999999</v>
      </c>
      <c r="E299" s="24">
        <v>37.814999999999998</v>
      </c>
      <c r="F299" s="9">
        <v>1</v>
      </c>
      <c r="G299" s="9">
        <v>1991</v>
      </c>
      <c r="H299" s="9">
        <v>3</v>
      </c>
      <c r="I299" s="9">
        <v>22</v>
      </c>
      <c r="J299" s="9">
        <v>14</v>
      </c>
      <c r="K299" s="9">
        <v>59</v>
      </c>
      <c r="L299" s="12">
        <v>59.4</v>
      </c>
      <c r="M299" s="81">
        <f t="shared" si="38"/>
        <v>0.22500000000000001</v>
      </c>
      <c r="N299" s="21">
        <v>0.01</v>
      </c>
      <c r="O299" s="6" t="s">
        <v>174</v>
      </c>
      <c r="P299" s="94"/>
      <c r="Q299" s="72">
        <f>Y299</f>
        <v>2.89323</v>
      </c>
      <c r="R299" s="82">
        <f>X299</f>
        <v>0.22500000000000001</v>
      </c>
      <c r="S299" s="45"/>
      <c r="T299" s="6"/>
      <c r="V299" s="43"/>
      <c r="W299" s="49">
        <v>2.87</v>
      </c>
      <c r="X299" s="82">
        <v>0.22500000000000001</v>
      </c>
      <c r="Y299" s="43">
        <f t="shared" si="36"/>
        <v>2.89323</v>
      </c>
      <c r="Z299" s="53"/>
      <c r="AA299" s="82"/>
      <c r="AB299" s="43"/>
      <c r="AC299" s="53">
        <v>3.2</v>
      </c>
      <c r="AD299" s="82">
        <v>0.20699999999999999</v>
      </c>
      <c r="AE299" s="43">
        <f>1.078*AC299-0.427</f>
        <v>3.0226000000000002</v>
      </c>
      <c r="AF299" s="53"/>
      <c r="AG299" s="82"/>
      <c r="AH299" s="43"/>
      <c r="AI299" s="47" t="s">
        <v>64</v>
      </c>
      <c r="AJ299" s="27">
        <v>3.2</v>
      </c>
      <c r="AM299" s="27"/>
      <c r="AN299" s="27"/>
      <c r="AQ299" s="4"/>
      <c r="AR299" s="19">
        <v>2.87</v>
      </c>
      <c r="AS299" s="5"/>
      <c r="AT299" s="6"/>
      <c r="AU299" s="4"/>
      <c r="AV299" s="4"/>
      <c r="AW299" s="4"/>
      <c r="AX299" s="4"/>
      <c r="AY299" s="4"/>
      <c r="AZ299" s="4"/>
    </row>
    <row r="300" spans="1:52" x14ac:dyDescent="0.25">
      <c r="A300" s="3" t="s">
        <v>2</v>
      </c>
      <c r="B300" s="20">
        <v>3.11</v>
      </c>
      <c r="C300" s="88">
        <f t="shared" si="37"/>
        <v>3.11619</v>
      </c>
      <c r="D300" s="86">
        <v>-113.02200000000001</v>
      </c>
      <c r="E300" s="24">
        <v>37.304000000000002</v>
      </c>
      <c r="F300" s="9">
        <v>5</v>
      </c>
      <c r="G300" s="9">
        <v>1991</v>
      </c>
      <c r="H300" s="9">
        <v>3</v>
      </c>
      <c r="I300" s="9">
        <v>26</v>
      </c>
      <c r="J300" s="9">
        <v>18</v>
      </c>
      <c r="K300" s="9">
        <v>42</v>
      </c>
      <c r="L300" s="12">
        <v>10.3</v>
      </c>
      <c r="M300" s="81">
        <f t="shared" si="38"/>
        <v>0.22500000000000001</v>
      </c>
      <c r="N300" s="21">
        <v>0.01</v>
      </c>
      <c r="O300" s="6" t="s">
        <v>174</v>
      </c>
      <c r="P300" s="94"/>
      <c r="Q300" s="72">
        <f>Y300</f>
        <v>3.11619</v>
      </c>
      <c r="R300" s="82">
        <f>X300</f>
        <v>0.22500000000000001</v>
      </c>
      <c r="S300" s="45"/>
      <c r="T300" s="6"/>
      <c r="V300" s="43"/>
      <c r="W300" s="49">
        <v>3.11</v>
      </c>
      <c r="X300" s="82">
        <v>0.22500000000000001</v>
      </c>
      <c r="Y300" s="43">
        <f t="shared" si="36"/>
        <v>3.11619</v>
      </c>
      <c r="Z300" s="53"/>
      <c r="AA300" s="82"/>
      <c r="AB300" s="43"/>
      <c r="AC300" s="47"/>
      <c r="AD300" s="82"/>
      <c r="AE300" s="43"/>
      <c r="AF300" s="53"/>
      <c r="AG300" s="82"/>
      <c r="AH300" s="43"/>
      <c r="AI300" s="47" t="s">
        <v>43</v>
      </c>
      <c r="AJ300" s="4"/>
      <c r="AM300" s="27"/>
      <c r="AN300" s="27"/>
      <c r="AQ300" s="4"/>
      <c r="AR300" s="19">
        <v>3.11</v>
      </c>
      <c r="AS300" s="5"/>
      <c r="AT300" s="6"/>
      <c r="AU300" s="4"/>
      <c r="AV300" s="4"/>
      <c r="AW300" s="4"/>
      <c r="AX300" s="4"/>
      <c r="AY300" s="4"/>
      <c r="AZ300" s="4"/>
    </row>
    <row r="301" spans="1:52" x14ac:dyDescent="0.25">
      <c r="A301" s="3" t="s">
        <v>2</v>
      </c>
      <c r="B301" s="20">
        <v>2.99</v>
      </c>
      <c r="C301" s="88">
        <f t="shared" si="37"/>
        <v>3.0047100000000002</v>
      </c>
      <c r="D301" s="86">
        <v>-114.221</v>
      </c>
      <c r="E301" s="24">
        <v>37.292999999999999</v>
      </c>
      <c r="F301" s="9">
        <v>1</v>
      </c>
      <c r="G301" s="9">
        <v>1991</v>
      </c>
      <c r="H301" s="9">
        <v>4</v>
      </c>
      <c r="I301" s="9">
        <v>9</v>
      </c>
      <c r="J301" s="9">
        <v>4</v>
      </c>
      <c r="K301" s="9">
        <v>53</v>
      </c>
      <c r="L301" s="12">
        <v>22.6</v>
      </c>
      <c r="M301" s="81">
        <f t="shared" si="38"/>
        <v>0.22500000000000001</v>
      </c>
      <c r="N301" s="21">
        <v>0.01</v>
      </c>
      <c r="O301" s="6" t="s">
        <v>174</v>
      </c>
      <c r="P301" s="94"/>
      <c r="Q301" s="72">
        <f>Y301</f>
        <v>3.0047100000000002</v>
      </c>
      <c r="R301" s="82">
        <f>X301</f>
        <v>0.22500000000000001</v>
      </c>
      <c r="S301" s="45"/>
      <c r="T301" s="6"/>
      <c r="V301" s="43"/>
      <c r="W301" s="49">
        <v>2.99</v>
      </c>
      <c r="X301" s="82">
        <v>0.22500000000000001</v>
      </c>
      <c r="Y301" s="43">
        <f t="shared" si="36"/>
        <v>3.0047100000000002</v>
      </c>
      <c r="Z301" s="53"/>
      <c r="AA301" s="82"/>
      <c r="AB301" s="43"/>
      <c r="AC301" s="47"/>
      <c r="AD301" s="82"/>
      <c r="AE301" s="43"/>
      <c r="AF301" s="53"/>
      <c r="AG301" s="82"/>
      <c r="AH301" s="43"/>
      <c r="AI301" s="47" t="s">
        <v>104</v>
      </c>
      <c r="AJ301" s="4"/>
      <c r="AM301" s="27"/>
      <c r="AN301" s="27"/>
      <c r="AQ301" s="4"/>
      <c r="AR301" s="19">
        <v>2.99</v>
      </c>
      <c r="AS301" s="5"/>
      <c r="AT301" s="6"/>
      <c r="AU301" s="4"/>
      <c r="AV301" s="4"/>
      <c r="AW301" s="4"/>
      <c r="AX301" s="4"/>
      <c r="AY301" s="4"/>
      <c r="AZ301" s="4"/>
    </row>
    <row r="302" spans="1:52" x14ac:dyDescent="0.25">
      <c r="A302" s="3" t="s">
        <v>2</v>
      </c>
      <c r="B302" s="20">
        <v>2.46</v>
      </c>
      <c r="C302" s="88">
        <f t="shared" si="37"/>
        <v>2.51234</v>
      </c>
      <c r="D302" s="86">
        <v>-112.764</v>
      </c>
      <c r="E302" s="24">
        <v>38.064999999999998</v>
      </c>
      <c r="F302" s="9">
        <v>5</v>
      </c>
      <c r="G302" s="9">
        <v>1991</v>
      </c>
      <c r="H302" s="9">
        <v>4</v>
      </c>
      <c r="I302" s="9">
        <v>18</v>
      </c>
      <c r="J302" s="9">
        <v>20</v>
      </c>
      <c r="K302" s="9">
        <v>8</v>
      </c>
      <c r="L302" s="12">
        <v>56.8</v>
      </c>
      <c r="M302" s="81">
        <f t="shared" si="38"/>
        <v>0.22500000000000001</v>
      </c>
      <c r="N302" s="21">
        <v>0.01</v>
      </c>
      <c r="O302" s="6" t="s">
        <v>174</v>
      </c>
      <c r="P302" s="94"/>
      <c r="Q302" s="72">
        <f>Y302</f>
        <v>2.51234</v>
      </c>
      <c r="R302" s="82">
        <f>X302</f>
        <v>0.22500000000000001</v>
      </c>
      <c r="S302" s="45"/>
      <c r="T302" s="6"/>
      <c r="V302" s="43"/>
      <c r="W302" s="49">
        <v>2.46</v>
      </c>
      <c r="X302" s="82">
        <v>0.22500000000000001</v>
      </c>
      <c r="Y302" s="43">
        <f t="shared" si="36"/>
        <v>2.51234</v>
      </c>
      <c r="Z302" s="53"/>
      <c r="AA302" s="82"/>
      <c r="AB302" s="43"/>
      <c r="AC302" s="47"/>
      <c r="AD302" s="82"/>
      <c r="AE302" s="43"/>
      <c r="AF302" s="53"/>
      <c r="AG302" s="82"/>
      <c r="AH302" s="43"/>
      <c r="AI302" s="47"/>
      <c r="AJ302" s="4"/>
      <c r="AM302" s="27"/>
      <c r="AN302" s="27"/>
      <c r="AQ302" s="4"/>
      <c r="AR302" s="19">
        <v>2.46</v>
      </c>
      <c r="AS302" s="5"/>
      <c r="AT302" s="6"/>
      <c r="AU302" s="4"/>
      <c r="AV302" s="4"/>
      <c r="AW302" s="4"/>
      <c r="AX302" s="4"/>
      <c r="AY302" s="4"/>
      <c r="AZ302" s="4"/>
    </row>
    <row r="303" spans="1:52" ht="24.75" x14ac:dyDescent="0.25">
      <c r="A303" s="3" t="s">
        <v>2</v>
      </c>
      <c r="B303" s="20">
        <v>4.63</v>
      </c>
      <c r="C303" s="88">
        <f t="shared" si="37"/>
        <v>4.1501175889782491</v>
      </c>
      <c r="D303" s="86">
        <v>-112.767</v>
      </c>
      <c r="E303" s="24">
        <v>38.069000000000003</v>
      </c>
      <c r="F303" s="9">
        <v>0</v>
      </c>
      <c r="G303" s="9">
        <v>1991</v>
      </c>
      <c r="H303" s="9">
        <v>4</v>
      </c>
      <c r="I303" s="9">
        <v>20</v>
      </c>
      <c r="J303" s="9">
        <v>12</v>
      </c>
      <c r="K303" s="9">
        <v>56</v>
      </c>
      <c r="L303" s="12">
        <v>51.2</v>
      </c>
      <c r="M303" s="81">
        <f t="shared" si="38"/>
        <v>0.1231063180605456</v>
      </c>
      <c r="N303" s="21">
        <v>0.01</v>
      </c>
      <c r="O303" s="3" t="s">
        <v>175</v>
      </c>
      <c r="P303" s="94">
        <f>1/((1/U303^2)+(1/X303^2)+(1/AD303^2))</f>
        <v>1.5155165546424215E-2</v>
      </c>
      <c r="Q303" s="72">
        <f>(P303/U303^2*V303)+(P303/X303^2*Y303)+(P303/AD303^2*AE303)</f>
        <v>4.1501175889782491</v>
      </c>
      <c r="R303" s="82">
        <f>SQRT(P303)</f>
        <v>0.1231063180605456</v>
      </c>
      <c r="S303" s="51">
        <v>4.0999999999999996</v>
      </c>
      <c r="T303" s="6" t="s">
        <v>3</v>
      </c>
      <c r="U303" s="82">
        <v>0.20899999999999999</v>
      </c>
      <c r="V303" s="43">
        <f>0.791*S303+0.851</f>
        <v>4.0940999999999992</v>
      </c>
      <c r="W303" s="49">
        <v>4.63</v>
      </c>
      <c r="X303" s="82">
        <v>0.22500000000000001</v>
      </c>
      <c r="Y303" s="43">
        <f t="shared" si="36"/>
        <v>4.52827</v>
      </c>
      <c r="Z303" s="53"/>
      <c r="AA303" s="82"/>
      <c r="AB303" s="43"/>
      <c r="AC303" s="55">
        <v>4</v>
      </c>
      <c r="AD303" s="82">
        <v>0.20699999999999999</v>
      </c>
      <c r="AE303" s="43">
        <f>1.078*AC303-0.427</f>
        <v>3.8850000000000002</v>
      </c>
      <c r="AF303" s="53"/>
      <c r="AG303" s="82"/>
      <c r="AH303" s="43"/>
      <c r="AI303" s="47" t="s">
        <v>59</v>
      </c>
      <c r="AJ303" s="27">
        <v>4</v>
      </c>
      <c r="AL303" s="4" t="s">
        <v>162</v>
      </c>
      <c r="AM303" s="27"/>
      <c r="AN303" s="27"/>
      <c r="AQ303" s="4"/>
      <c r="AR303" s="19">
        <v>4.63</v>
      </c>
      <c r="AS303" s="12">
        <v>4.0999999999999996</v>
      </c>
      <c r="AT303" s="6" t="s">
        <v>3</v>
      </c>
      <c r="AU303" s="4"/>
      <c r="AV303" s="4"/>
      <c r="AW303" s="4"/>
      <c r="AX303" s="4"/>
      <c r="AY303" s="4"/>
      <c r="AZ303" s="66" t="s">
        <v>172</v>
      </c>
    </row>
    <row r="304" spans="1:52" x14ac:dyDescent="0.25">
      <c r="A304" s="3" t="s">
        <v>2</v>
      </c>
      <c r="B304" s="20">
        <v>2.69</v>
      </c>
      <c r="C304" s="88">
        <f t="shared" si="37"/>
        <v>2.72601</v>
      </c>
      <c r="D304" s="86">
        <v>-112.776</v>
      </c>
      <c r="E304" s="24">
        <v>38.073</v>
      </c>
      <c r="F304" s="9">
        <v>1</v>
      </c>
      <c r="G304" s="9">
        <v>1991</v>
      </c>
      <c r="H304" s="9">
        <v>4</v>
      </c>
      <c r="I304" s="9">
        <v>21</v>
      </c>
      <c r="J304" s="9">
        <v>14</v>
      </c>
      <c r="K304" s="9">
        <v>45</v>
      </c>
      <c r="L304" s="12">
        <v>47.8</v>
      </c>
      <c r="M304" s="81">
        <f t="shared" si="38"/>
        <v>0.22500000000000001</v>
      </c>
      <c r="N304" s="21">
        <v>0.01</v>
      </c>
      <c r="O304" s="6" t="s">
        <v>174</v>
      </c>
      <c r="P304" s="94"/>
      <c r="Q304" s="72">
        <f t="shared" ref="Q304:Q333" si="41">Y304</f>
        <v>2.72601</v>
      </c>
      <c r="R304" s="82">
        <f t="shared" ref="R304:R333" si="42">X304</f>
        <v>0.22500000000000001</v>
      </c>
      <c r="S304" s="48"/>
      <c r="T304" s="6"/>
      <c r="V304" s="43"/>
      <c r="W304" s="49">
        <v>2.69</v>
      </c>
      <c r="X304" s="82">
        <v>0.22500000000000001</v>
      </c>
      <c r="Y304" s="43">
        <f t="shared" si="36"/>
        <v>2.72601</v>
      </c>
      <c r="Z304" s="53"/>
      <c r="AA304" s="82"/>
      <c r="AB304" s="43"/>
      <c r="AC304" s="47"/>
      <c r="AD304" s="82"/>
      <c r="AE304" s="43"/>
      <c r="AF304" s="53"/>
      <c r="AG304" s="82"/>
      <c r="AH304" s="43"/>
      <c r="AI304" s="47"/>
      <c r="AJ304" s="4"/>
      <c r="AM304" s="27"/>
      <c r="AN304" s="27"/>
      <c r="AQ304" s="4"/>
      <c r="AR304" s="19">
        <v>2.69</v>
      </c>
      <c r="AS304" s="9"/>
      <c r="AT304" s="6"/>
      <c r="AU304" s="4"/>
      <c r="AV304" s="4"/>
      <c r="AW304" s="4"/>
      <c r="AX304" s="4"/>
      <c r="AY304" s="4"/>
      <c r="AZ304" s="4"/>
    </row>
    <row r="305" spans="1:52" x14ac:dyDescent="0.25">
      <c r="A305" s="3" t="s">
        <v>2</v>
      </c>
      <c r="B305" s="20">
        <v>2.63</v>
      </c>
      <c r="C305" s="88">
        <f t="shared" si="37"/>
        <v>2.6702699999999999</v>
      </c>
      <c r="D305" s="86">
        <v>-112.736</v>
      </c>
      <c r="E305" s="24">
        <v>38.064</v>
      </c>
      <c r="F305" s="9">
        <v>5</v>
      </c>
      <c r="G305" s="9">
        <v>1991</v>
      </c>
      <c r="H305" s="9">
        <v>4</v>
      </c>
      <c r="I305" s="9">
        <v>21</v>
      </c>
      <c r="J305" s="9">
        <v>14</v>
      </c>
      <c r="K305" s="9">
        <v>55</v>
      </c>
      <c r="L305" s="12">
        <v>54.2</v>
      </c>
      <c r="M305" s="81">
        <f t="shared" si="38"/>
        <v>0.22500000000000001</v>
      </c>
      <c r="N305" s="21">
        <v>0.01</v>
      </c>
      <c r="O305" s="6" t="s">
        <v>174</v>
      </c>
      <c r="P305" s="94"/>
      <c r="Q305" s="72">
        <f t="shared" si="41"/>
        <v>2.6702699999999999</v>
      </c>
      <c r="R305" s="82">
        <f t="shared" si="42"/>
        <v>0.22500000000000001</v>
      </c>
      <c r="S305" s="48"/>
      <c r="T305" s="6"/>
      <c r="V305" s="43"/>
      <c r="W305" s="49">
        <v>2.63</v>
      </c>
      <c r="X305" s="82">
        <v>0.22500000000000001</v>
      </c>
      <c r="Y305" s="43">
        <f t="shared" si="36"/>
        <v>2.6702699999999999</v>
      </c>
      <c r="Z305" s="53"/>
      <c r="AA305" s="82"/>
      <c r="AB305" s="43"/>
      <c r="AC305" s="47"/>
      <c r="AD305" s="82"/>
      <c r="AE305" s="43"/>
      <c r="AF305" s="53"/>
      <c r="AG305" s="82"/>
      <c r="AH305" s="43"/>
      <c r="AI305" s="47"/>
      <c r="AJ305" s="4"/>
      <c r="AM305" s="27"/>
      <c r="AN305" s="27"/>
      <c r="AQ305" s="4"/>
      <c r="AR305" s="19">
        <v>2.63</v>
      </c>
      <c r="AS305" s="9"/>
      <c r="AT305" s="6"/>
      <c r="AU305" s="4"/>
      <c r="AV305" s="4"/>
      <c r="AW305" s="4"/>
      <c r="AX305" s="4"/>
      <c r="AY305" s="4"/>
      <c r="AZ305" s="4"/>
    </row>
    <row r="306" spans="1:52" x14ac:dyDescent="0.25">
      <c r="A306" s="3" t="s">
        <v>2</v>
      </c>
      <c r="B306" s="20">
        <v>2.5099999999999998</v>
      </c>
      <c r="C306" s="88">
        <f t="shared" si="37"/>
        <v>2.5587899999999997</v>
      </c>
      <c r="D306" s="86">
        <v>-112.78100000000001</v>
      </c>
      <c r="E306" s="24">
        <v>38.067</v>
      </c>
      <c r="F306" s="9">
        <v>3</v>
      </c>
      <c r="G306" s="9">
        <v>1991</v>
      </c>
      <c r="H306" s="9">
        <v>4</v>
      </c>
      <c r="I306" s="9">
        <v>21</v>
      </c>
      <c r="J306" s="9">
        <v>22</v>
      </c>
      <c r="K306" s="9">
        <v>11</v>
      </c>
      <c r="L306" s="12">
        <v>16.600000000000001</v>
      </c>
      <c r="M306" s="81">
        <f t="shared" si="38"/>
        <v>0.22500000000000001</v>
      </c>
      <c r="N306" s="21">
        <v>0.01</v>
      </c>
      <c r="O306" s="6" t="s">
        <v>174</v>
      </c>
      <c r="P306" s="94"/>
      <c r="Q306" s="72">
        <f t="shared" si="41"/>
        <v>2.5587899999999997</v>
      </c>
      <c r="R306" s="82">
        <f t="shared" si="42"/>
        <v>0.22500000000000001</v>
      </c>
      <c r="S306" s="48"/>
      <c r="T306" s="6"/>
      <c r="V306" s="43"/>
      <c r="W306" s="49">
        <v>2.5099999999999998</v>
      </c>
      <c r="X306" s="82">
        <v>0.22500000000000001</v>
      </c>
      <c r="Y306" s="43">
        <f t="shared" si="36"/>
        <v>2.5587899999999997</v>
      </c>
      <c r="Z306" s="53"/>
      <c r="AA306" s="82"/>
      <c r="AB306" s="43"/>
      <c r="AC306" s="47"/>
      <c r="AD306" s="82"/>
      <c r="AE306" s="43"/>
      <c r="AF306" s="53"/>
      <c r="AG306" s="82"/>
      <c r="AH306" s="43"/>
      <c r="AI306" s="47"/>
      <c r="AJ306" s="4"/>
      <c r="AM306" s="27"/>
      <c r="AN306" s="27"/>
      <c r="AQ306" s="4"/>
      <c r="AR306" s="19">
        <v>2.5099999999999998</v>
      </c>
      <c r="AS306" s="9"/>
      <c r="AT306" s="6"/>
      <c r="AU306" s="4"/>
      <c r="AV306" s="4"/>
      <c r="AW306" s="4"/>
      <c r="AX306" s="4"/>
      <c r="AY306" s="4"/>
      <c r="AZ306" s="4"/>
    </row>
    <row r="307" spans="1:52" x14ac:dyDescent="0.25">
      <c r="A307" s="3" t="s">
        <v>2</v>
      </c>
      <c r="B307" s="20">
        <v>2.85</v>
      </c>
      <c r="C307" s="88">
        <f t="shared" si="37"/>
        <v>2.8746499999999999</v>
      </c>
      <c r="D307" s="86">
        <v>-112.756</v>
      </c>
      <c r="E307" s="24">
        <v>38.075000000000003</v>
      </c>
      <c r="F307" s="9">
        <v>6</v>
      </c>
      <c r="G307" s="9">
        <v>1991</v>
      </c>
      <c r="H307" s="9">
        <v>4</v>
      </c>
      <c r="I307" s="9">
        <v>24</v>
      </c>
      <c r="J307" s="9">
        <v>8</v>
      </c>
      <c r="K307" s="9">
        <v>20</v>
      </c>
      <c r="L307" s="12">
        <v>16.8</v>
      </c>
      <c r="M307" s="81">
        <f t="shared" si="38"/>
        <v>0.22500000000000001</v>
      </c>
      <c r="N307" s="21">
        <v>0.01</v>
      </c>
      <c r="O307" s="6" t="s">
        <v>174</v>
      </c>
      <c r="P307" s="94"/>
      <c r="Q307" s="72">
        <f t="shared" si="41"/>
        <v>2.8746499999999999</v>
      </c>
      <c r="R307" s="82">
        <f t="shared" si="42"/>
        <v>0.22500000000000001</v>
      </c>
      <c r="S307" s="48"/>
      <c r="T307" s="6"/>
      <c r="V307" s="43"/>
      <c r="W307" s="49">
        <v>2.85</v>
      </c>
      <c r="X307" s="82">
        <v>0.22500000000000001</v>
      </c>
      <c r="Y307" s="43">
        <f t="shared" si="36"/>
        <v>2.8746499999999999</v>
      </c>
      <c r="Z307" s="53"/>
      <c r="AA307" s="82"/>
      <c r="AB307" s="43"/>
      <c r="AC307" s="47"/>
      <c r="AD307" s="82"/>
      <c r="AE307" s="43"/>
      <c r="AF307" s="53"/>
      <c r="AG307" s="82"/>
      <c r="AH307" s="43"/>
      <c r="AI307" s="47"/>
      <c r="AJ307" s="4"/>
      <c r="AM307" s="27"/>
      <c r="AN307" s="27"/>
      <c r="AQ307" s="4"/>
      <c r="AR307" s="19">
        <v>2.85</v>
      </c>
      <c r="AS307" s="9"/>
      <c r="AT307" s="6"/>
      <c r="AU307" s="4"/>
      <c r="AV307" s="4"/>
      <c r="AW307" s="4"/>
      <c r="AX307" s="4"/>
      <c r="AY307" s="4"/>
      <c r="AZ307" s="4"/>
    </row>
    <row r="308" spans="1:52" x14ac:dyDescent="0.25">
      <c r="A308" s="3" t="s">
        <v>2</v>
      </c>
      <c r="B308" s="20">
        <v>3.17</v>
      </c>
      <c r="C308" s="88">
        <f t="shared" si="37"/>
        <v>3.1719300000000001</v>
      </c>
      <c r="D308" s="86">
        <v>-112.756</v>
      </c>
      <c r="E308" s="24">
        <v>38.058999999999997</v>
      </c>
      <c r="F308" s="9">
        <v>0</v>
      </c>
      <c r="G308" s="9">
        <v>1991</v>
      </c>
      <c r="H308" s="9">
        <v>4</v>
      </c>
      <c r="I308" s="9">
        <v>26</v>
      </c>
      <c r="J308" s="9">
        <v>8</v>
      </c>
      <c r="K308" s="9">
        <v>20</v>
      </c>
      <c r="L308" s="12">
        <v>54.6</v>
      </c>
      <c r="M308" s="81">
        <f t="shared" si="38"/>
        <v>0.22500000000000001</v>
      </c>
      <c r="N308" s="21">
        <v>0.01</v>
      </c>
      <c r="O308" s="6" t="s">
        <v>174</v>
      </c>
      <c r="P308" s="94"/>
      <c r="Q308" s="72">
        <f t="shared" si="41"/>
        <v>3.1719300000000001</v>
      </c>
      <c r="R308" s="82">
        <f t="shared" si="42"/>
        <v>0.22500000000000001</v>
      </c>
      <c r="S308" s="48"/>
      <c r="T308" s="6"/>
      <c r="V308" s="43"/>
      <c r="W308" s="49">
        <v>3.17</v>
      </c>
      <c r="X308" s="82">
        <v>0.22500000000000001</v>
      </c>
      <c r="Y308" s="43">
        <f t="shared" si="36"/>
        <v>3.1719300000000001</v>
      </c>
      <c r="Z308" s="53"/>
      <c r="AA308" s="82"/>
      <c r="AB308" s="43"/>
      <c r="AC308" s="47"/>
      <c r="AD308" s="82"/>
      <c r="AE308" s="43"/>
      <c r="AF308" s="53"/>
      <c r="AG308" s="82"/>
      <c r="AH308" s="43"/>
      <c r="AI308" s="47" t="s">
        <v>64</v>
      </c>
      <c r="AJ308" s="4"/>
      <c r="AM308" s="27"/>
      <c r="AN308" s="27"/>
      <c r="AQ308" s="4"/>
      <c r="AR308" s="19">
        <v>3.17</v>
      </c>
      <c r="AS308" s="9"/>
      <c r="AT308" s="6"/>
      <c r="AU308" s="4"/>
      <c r="AV308" s="4"/>
      <c r="AW308" s="4"/>
      <c r="AX308" s="4"/>
      <c r="AY308" s="4"/>
      <c r="AZ308" s="4"/>
    </row>
    <row r="309" spans="1:52" x14ac:dyDescent="0.25">
      <c r="A309" s="3" t="s">
        <v>2</v>
      </c>
      <c r="B309" s="20">
        <v>2.61</v>
      </c>
      <c r="C309" s="88">
        <f t="shared" si="37"/>
        <v>2.6516899999999999</v>
      </c>
      <c r="D309" s="86">
        <v>-110.85899999999999</v>
      </c>
      <c r="E309" s="24">
        <v>39.146000000000001</v>
      </c>
      <c r="F309" s="9">
        <v>10</v>
      </c>
      <c r="G309" s="9">
        <v>1991</v>
      </c>
      <c r="H309" s="9">
        <v>4</v>
      </c>
      <c r="I309" s="9">
        <v>30</v>
      </c>
      <c r="J309" s="9">
        <v>9</v>
      </c>
      <c r="K309" s="9">
        <v>4</v>
      </c>
      <c r="L309" s="12">
        <v>23.8</v>
      </c>
      <c r="M309" s="81">
        <f t="shared" si="38"/>
        <v>0.22500000000000001</v>
      </c>
      <c r="N309" s="21">
        <v>0.01</v>
      </c>
      <c r="O309" s="6" t="s">
        <v>174</v>
      </c>
      <c r="P309" s="94"/>
      <c r="Q309" s="72">
        <f t="shared" si="41"/>
        <v>2.6516899999999999</v>
      </c>
      <c r="R309" s="82">
        <f t="shared" si="42"/>
        <v>0.22500000000000001</v>
      </c>
      <c r="S309" s="48"/>
      <c r="T309" s="6"/>
      <c r="V309" s="43"/>
      <c r="W309" s="49">
        <v>2.61</v>
      </c>
      <c r="X309" s="82">
        <v>0.22500000000000001</v>
      </c>
      <c r="Y309" s="43">
        <f t="shared" si="36"/>
        <v>2.6516899999999999</v>
      </c>
      <c r="Z309" s="53"/>
      <c r="AA309" s="82"/>
      <c r="AB309" s="43"/>
      <c r="AC309" s="47"/>
      <c r="AD309" s="82"/>
      <c r="AE309" s="43"/>
      <c r="AF309" s="53"/>
      <c r="AG309" s="82"/>
      <c r="AH309" s="43"/>
      <c r="AI309" s="47"/>
      <c r="AJ309" s="4"/>
      <c r="AM309" s="27"/>
      <c r="AN309" s="27"/>
      <c r="AQ309" s="4"/>
      <c r="AR309" s="19">
        <v>2.61</v>
      </c>
      <c r="AS309" s="9"/>
      <c r="AT309" s="6"/>
      <c r="AU309" s="4"/>
      <c r="AV309" s="4"/>
      <c r="AW309" s="4"/>
      <c r="AX309" s="4"/>
      <c r="AY309" s="4"/>
      <c r="AZ309" s="4"/>
    </row>
    <row r="310" spans="1:52" x14ac:dyDescent="0.25">
      <c r="A310" s="3" t="s">
        <v>2</v>
      </c>
      <c r="B310" s="20">
        <v>2.84</v>
      </c>
      <c r="C310" s="88">
        <f t="shared" si="37"/>
        <v>2.8653599999999999</v>
      </c>
      <c r="D310" s="86">
        <v>-112.76300000000001</v>
      </c>
      <c r="E310" s="24">
        <v>38.069000000000003</v>
      </c>
      <c r="F310" s="9">
        <v>8</v>
      </c>
      <c r="G310" s="9">
        <v>1991</v>
      </c>
      <c r="H310" s="9">
        <v>4</v>
      </c>
      <c r="I310" s="9">
        <v>30</v>
      </c>
      <c r="J310" s="9">
        <v>14</v>
      </c>
      <c r="K310" s="9">
        <v>57</v>
      </c>
      <c r="L310" s="12">
        <v>40.5</v>
      </c>
      <c r="M310" s="81">
        <f t="shared" si="38"/>
        <v>0.22500000000000001</v>
      </c>
      <c r="N310" s="21">
        <v>0.01</v>
      </c>
      <c r="O310" s="6" t="s">
        <v>174</v>
      </c>
      <c r="P310" s="94"/>
      <c r="Q310" s="72">
        <f t="shared" si="41"/>
        <v>2.8653599999999999</v>
      </c>
      <c r="R310" s="82">
        <f t="shared" si="42"/>
        <v>0.22500000000000001</v>
      </c>
      <c r="S310" s="48"/>
      <c r="T310" s="6"/>
      <c r="V310" s="43"/>
      <c r="W310" s="49">
        <v>2.84</v>
      </c>
      <c r="X310" s="82">
        <v>0.22500000000000001</v>
      </c>
      <c r="Y310" s="43">
        <f t="shared" si="36"/>
        <v>2.8653599999999999</v>
      </c>
      <c r="Z310" s="53"/>
      <c r="AA310" s="82"/>
      <c r="AB310" s="43"/>
      <c r="AC310" s="47"/>
      <c r="AD310" s="82"/>
      <c r="AE310" s="43"/>
      <c r="AF310" s="53"/>
      <c r="AG310" s="82"/>
      <c r="AH310" s="43"/>
      <c r="AI310" s="47"/>
      <c r="AJ310" s="4"/>
      <c r="AM310" s="27"/>
      <c r="AN310" s="27"/>
      <c r="AQ310" s="4"/>
      <c r="AR310" s="19">
        <v>2.84</v>
      </c>
      <c r="AS310" s="9"/>
      <c r="AT310" s="6"/>
      <c r="AU310" s="4"/>
      <c r="AV310" s="4"/>
      <c r="AW310" s="4"/>
      <c r="AX310" s="4"/>
      <c r="AY310" s="4"/>
      <c r="AZ310" s="4"/>
    </row>
    <row r="311" spans="1:52" x14ac:dyDescent="0.25">
      <c r="A311" s="3" t="s">
        <v>2</v>
      </c>
      <c r="B311" s="20">
        <v>2.65</v>
      </c>
      <c r="C311" s="88">
        <f t="shared" si="37"/>
        <v>2.68885</v>
      </c>
      <c r="D311" s="86">
        <v>-112.77200000000001</v>
      </c>
      <c r="E311" s="24">
        <v>38.058999999999997</v>
      </c>
      <c r="F311" s="9">
        <v>1</v>
      </c>
      <c r="G311" s="9">
        <v>1991</v>
      </c>
      <c r="H311" s="9">
        <v>5</v>
      </c>
      <c r="I311" s="9">
        <v>17</v>
      </c>
      <c r="J311" s="9">
        <v>2</v>
      </c>
      <c r="K311" s="9">
        <v>6</v>
      </c>
      <c r="L311" s="12">
        <v>14.6</v>
      </c>
      <c r="M311" s="81">
        <f t="shared" si="38"/>
        <v>0.22500000000000001</v>
      </c>
      <c r="N311" s="21">
        <v>0.01</v>
      </c>
      <c r="O311" s="6" t="s">
        <v>174</v>
      </c>
      <c r="P311" s="94"/>
      <c r="Q311" s="72">
        <f t="shared" si="41"/>
        <v>2.68885</v>
      </c>
      <c r="R311" s="82">
        <f t="shared" si="42"/>
        <v>0.22500000000000001</v>
      </c>
      <c r="S311" s="48"/>
      <c r="T311" s="6"/>
      <c r="V311" s="43"/>
      <c r="W311" s="49">
        <v>2.65</v>
      </c>
      <c r="X311" s="82">
        <v>0.22500000000000001</v>
      </c>
      <c r="Y311" s="43">
        <f t="shared" si="36"/>
        <v>2.68885</v>
      </c>
      <c r="Z311" s="53"/>
      <c r="AA311" s="82"/>
      <c r="AB311" s="43"/>
      <c r="AC311" s="47"/>
      <c r="AD311" s="82"/>
      <c r="AE311" s="43"/>
      <c r="AF311" s="53"/>
      <c r="AG311" s="82"/>
      <c r="AH311" s="43"/>
      <c r="AI311" s="47"/>
      <c r="AJ311" s="4"/>
      <c r="AM311" s="27"/>
      <c r="AN311" s="27"/>
      <c r="AQ311" s="4"/>
      <c r="AR311" s="19">
        <v>2.65</v>
      </c>
      <c r="AS311" s="9"/>
      <c r="AT311" s="6"/>
      <c r="AU311" s="4"/>
      <c r="AV311" s="4"/>
      <c r="AW311" s="4"/>
      <c r="AX311" s="4"/>
      <c r="AY311" s="4"/>
      <c r="AZ311" s="4"/>
    </row>
    <row r="312" spans="1:52" x14ac:dyDescent="0.25">
      <c r="A312" s="3" t="s">
        <v>2</v>
      </c>
      <c r="B312" s="20">
        <v>2.84</v>
      </c>
      <c r="C312" s="88">
        <f t="shared" si="37"/>
        <v>2.8653599999999999</v>
      </c>
      <c r="D312" s="86">
        <v>-111.84099999999999</v>
      </c>
      <c r="E312" s="24">
        <v>38.622999999999998</v>
      </c>
      <c r="F312" s="9">
        <v>2</v>
      </c>
      <c r="G312" s="9">
        <v>1991</v>
      </c>
      <c r="H312" s="9">
        <v>6</v>
      </c>
      <c r="I312" s="9">
        <v>9</v>
      </c>
      <c r="J312" s="9">
        <v>0</v>
      </c>
      <c r="K312" s="9">
        <v>31</v>
      </c>
      <c r="L312" s="12">
        <v>10.7</v>
      </c>
      <c r="M312" s="81">
        <f t="shared" si="38"/>
        <v>0.22500000000000001</v>
      </c>
      <c r="N312" s="21">
        <v>0.01</v>
      </c>
      <c r="O312" s="6" t="s">
        <v>174</v>
      </c>
      <c r="P312" s="94"/>
      <c r="Q312" s="72">
        <f t="shared" si="41"/>
        <v>2.8653599999999999</v>
      </c>
      <c r="R312" s="82">
        <f t="shared" si="42"/>
        <v>0.22500000000000001</v>
      </c>
      <c r="S312" s="48"/>
      <c r="T312" s="6"/>
      <c r="V312" s="43"/>
      <c r="W312" s="49">
        <v>2.84</v>
      </c>
      <c r="X312" s="82">
        <v>0.22500000000000001</v>
      </c>
      <c r="Y312" s="43">
        <f t="shared" si="36"/>
        <v>2.8653599999999999</v>
      </c>
      <c r="Z312" s="53"/>
      <c r="AA312" s="82"/>
      <c r="AB312" s="43"/>
      <c r="AC312" s="47"/>
      <c r="AD312" s="82"/>
      <c r="AE312" s="43"/>
      <c r="AF312" s="53"/>
      <c r="AG312" s="82"/>
      <c r="AH312" s="43"/>
      <c r="AI312" s="47" t="s">
        <v>76</v>
      </c>
      <c r="AJ312" s="4"/>
      <c r="AM312" s="27"/>
      <c r="AN312" s="27"/>
      <c r="AQ312" s="4"/>
      <c r="AR312" s="19">
        <v>2.84</v>
      </c>
      <c r="AS312" s="9"/>
      <c r="AT312" s="6"/>
      <c r="AU312" s="4"/>
      <c r="AV312" s="4"/>
      <c r="AW312" s="4"/>
      <c r="AX312" s="4"/>
      <c r="AY312" s="4"/>
      <c r="AZ312" s="4"/>
    </row>
    <row r="313" spans="1:52" x14ac:dyDescent="0.25">
      <c r="A313" s="3" t="s">
        <v>2</v>
      </c>
      <c r="B313" s="20">
        <v>2.5299999999999998</v>
      </c>
      <c r="C313" s="88">
        <f t="shared" si="37"/>
        <v>2.5773699999999997</v>
      </c>
      <c r="D313" s="86">
        <v>-111.035</v>
      </c>
      <c r="E313" s="24">
        <v>39.154000000000003</v>
      </c>
      <c r="F313" s="9">
        <v>12</v>
      </c>
      <c r="G313" s="9">
        <v>1991</v>
      </c>
      <c r="H313" s="9">
        <v>6</v>
      </c>
      <c r="I313" s="9">
        <v>12</v>
      </c>
      <c r="J313" s="9">
        <v>17</v>
      </c>
      <c r="K313" s="9">
        <v>31</v>
      </c>
      <c r="L313" s="12">
        <v>20.100000000000001</v>
      </c>
      <c r="M313" s="81">
        <f t="shared" si="38"/>
        <v>0.22500000000000001</v>
      </c>
      <c r="N313" s="21">
        <v>0.01</v>
      </c>
      <c r="O313" s="6" t="s">
        <v>174</v>
      </c>
      <c r="P313" s="94"/>
      <c r="Q313" s="72">
        <f t="shared" si="41"/>
        <v>2.5773699999999997</v>
      </c>
      <c r="R313" s="82">
        <f t="shared" si="42"/>
        <v>0.22500000000000001</v>
      </c>
      <c r="S313" s="48"/>
      <c r="T313" s="6"/>
      <c r="V313" s="43"/>
      <c r="W313" s="49">
        <v>2.5299999999999998</v>
      </c>
      <c r="X313" s="82">
        <v>0.22500000000000001</v>
      </c>
      <c r="Y313" s="43">
        <f t="shared" si="36"/>
        <v>2.5773699999999997</v>
      </c>
      <c r="Z313" s="53"/>
      <c r="AA313" s="82"/>
      <c r="AB313" s="43"/>
      <c r="AC313" s="47"/>
      <c r="AD313" s="82"/>
      <c r="AE313" s="43"/>
      <c r="AF313" s="53"/>
      <c r="AG313" s="82"/>
      <c r="AH313" s="43"/>
      <c r="AI313" s="47"/>
      <c r="AJ313" s="4"/>
      <c r="AM313" s="27"/>
      <c r="AN313" s="27"/>
      <c r="AQ313" s="4"/>
      <c r="AR313" s="19">
        <v>2.5299999999999998</v>
      </c>
      <c r="AS313" s="9"/>
      <c r="AT313" s="6"/>
      <c r="AU313" s="4"/>
      <c r="AV313" s="4"/>
      <c r="AW313" s="4"/>
      <c r="AX313" s="4"/>
      <c r="AY313" s="4"/>
      <c r="AZ313" s="4"/>
    </row>
    <row r="314" spans="1:52" x14ac:dyDescent="0.25">
      <c r="A314" s="3" t="s">
        <v>2</v>
      </c>
      <c r="B314" s="20">
        <v>2.75</v>
      </c>
      <c r="C314" s="88">
        <f t="shared" si="37"/>
        <v>2.7817500000000002</v>
      </c>
      <c r="D314" s="86">
        <v>-112.76900000000001</v>
      </c>
      <c r="E314" s="24">
        <v>38.070999999999998</v>
      </c>
      <c r="F314" s="9">
        <v>11</v>
      </c>
      <c r="G314" s="9">
        <v>1991</v>
      </c>
      <c r="H314" s="9">
        <v>6</v>
      </c>
      <c r="I314" s="9">
        <v>19</v>
      </c>
      <c r="J314" s="9">
        <v>13</v>
      </c>
      <c r="K314" s="9">
        <v>28</v>
      </c>
      <c r="L314" s="12">
        <v>28.1</v>
      </c>
      <c r="M314" s="81">
        <f t="shared" si="38"/>
        <v>0.22500000000000001</v>
      </c>
      <c r="N314" s="21">
        <v>0.01</v>
      </c>
      <c r="O314" s="6" t="s">
        <v>174</v>
      </c>
      <c r="P314" s="94"/>
      <c r="Q314" s="72">
        <f t="shared" si="41"/>
        <v>2.7817500000000002</v>
      </c>
      <c r="R314" s="82">
        <f t="shared" si="42"/>
        <v>0.22500000000000001</v>
      </c>
      <c r="S314" s="48"/>
      <c r="T314" s="6"/>
      <c r="V314" s="43"/>
      <c r="W314" s="49">
        <v>2.75</v>
      </c>
      <c r="X314" s="82">
        <v>0.22500000000000001</v>
      </c>
      <c r="Y314" s="43">
        <f t="shared" si="36"/>
        <v>2.7817500000000002</v>
      </c>
      <c r="Z314" s="53"/>
      <c r="AA314" s="82"/>
      <c r="AB314" s="43"/>
      <c r="AC314" s="47"/>
      <c r="AD314" s="82"/>
      <c r="AE314" s="43"/>
      <c r="AF314" s="53"/>
      <c r="AG314" s="82"/>
      <c r="AH314" s="43"/>
      <c r="AI314" s="47"/>
      <c r="AJ314" s="4"/>
      <c r="AM314" s="27"/>
      <c r="AN314" s="27"/>
      <c r="AQ314" s="4"/>
      <c r="AR314" s="19">
        <v>2.75</v>
      </c>
      <c r="AS314" s="9"/>
      <c r="AT314" s="6"/>
      <c r="AU314" s="4"/>
      <c r="AV314" s="4"/>
      <c r="AW314" s="4"/>
      <c r="AX314" s="4"/>
      <c r="AY314" s="4"/>
      <c r="AZ314" s="4"/>
    </row>
    <row r="315" spans="1:52" x14ac:dyDescent="0.25">
      <c r="A315" s="3" t="s">
        <v>2</v>
      </c>
      <c r="B315" s="20">
        <v>2.62</v>
      </c>
      <c r="C315" s="88">
        <f t="shared" si="37"/>
        <v>2.6609799999999999</v>
      </c>
      <c r="D315" s="86">
        <v>-110.657</v>
      </c>
      <c r="E315" s="24">
        <v>37.777000000000001</v>
      </c>
      <c r="F315" s="9">
        <v>3</v>
      </c>
      <c r="G315" s="9">
        <v>1991</v>
      </c>
      <c r="H315" s="9">
        <v>6</v>
      </c>
      <c r="I315" s="9">
        <v>21</v>
      </c>
      <c r="J315" s="9">
        <v>7</v>
      </c>
      <c r="K315" s="9">
        <v>50</v>
      </c>
      <c r="L315" s="12">
        <v>37.700000000000003</v>
      </c>
      <c r="M315" s="81">
        <f t="shared" si="38"/>
        <v>0.22500000000000001</v>
      </c>
      <c r="N315" s="21">
        <v>0.01</v>
      </c>
      <c r="O315" s="6" t="s">
        <v>174</v>
      </c>
      <c r="P315" s="94"/>
      <c r="Q315" s="72">
        <f t="shared" si="41"/>
        <v>2.6609799999999999</v>
      </c>
      <c r="R315" s="82">
        <f t="shared" si="42"/>
        <v>0.22500000000000001</v>
      </c>
      <c r="S315" s="48"/>
      <c r="T315" s="6"/>
      <c r="V315" s="43"/>
      <c r="W315" s="49">
        <v>2.62</v>
      </c>
      <c r="X315" s="82">
        <v>0.22500000000000001</v>
      </c>
      <c r="Y315" s="43">
        <f t="shared" ref="Y315:Y378" si="43">0.929*W315+0.227</f>
        <v>2.6609799999999999</v>
      </c>
      <c r="Z315" s="53"/>
      <c r="AA315" s="82"/>
      <c r="AB315" s="43"/>
      <c r="AC315" s="47"/>
      <c r="AD315" s="82"/>
      <c r="AE315" s="43"/>
      <c r="AF315" s="53"/>
      <c r="AG315" s="82"/>
      <c r="AH315" s="43"/>
      <c r="AI315" s="47"/>
      <c r="AJ315" s="4"/>
      <c r="AM315" s="27"/>
      <c r="AN315" s="27"/>
      <c r="AQ315" s="4"/>
      <c r="AR315" s="19">
        <v>2.62</v>
      </c>
      <c r="AS315" s="9"/>
      <c r="AT315" s="6"/>
      <c r="AU315" s="4"/>
      <c r="AV315" s="4"/>
      <c r="AW315" s="4"/>
      <c r="AX315" s="4"/>
      <c r="AY315" s="4"/>
      <c r="AZ315" s="4"/>
    </row>
    <row r="316" spans="1:52" x14ac:dyDescent="0.25">
      <c r="A316" s="3" t="s">
        <v>2</v>
      </c>
      <c r="B316" s="20">
        <v>3.1</v>
      </c>
      <c r="C316" s="88">
        <f t="shared" si="37"/>
        <v>3.1069</v>
      </c>
      <c r="D316" s="86">
        <v>-110.355</v>
      </c>
      <c r="E316" s="24">
        <v>37.194000000000003</v>
      </c>
      <c r="F316" s="9">
        <v>0</v>
      </c>
      <c r="G316" s="9">
        <v>1991</v>
      </c>
      <c r="H316" s="9">
        <v>6</v>
      </c>
      <c r="I316" s="9">
        <v>25</v>
      </c>
      <c r="J316" s="9">
        <v>21</v>
      </c>
      <c r="K316" s="9">
        <v>2</v>
      </c>
      <c r="L316" s="12">
        <v>13.1</v>
      </c>
      <c r="M316" s="81">
        <f t="shared" si="38"/>
        <v>0.22500000000000001</v>
      </c>
      <c r="N316" s="21">
        <v>0.01</v>
      </c>
      <c r="O316" s="6" t="s">
        <v>174</v>
      </c>
      <c r="P316" s="94"/>
      <c r="Q316" s="72">
        <f t="shared" si="41"/>
        <v>3.1069</v>
      </c>
      <c r="R316" s="82">
        <f t="shared" si="42"/>
        <v>0.22500000000000001</v>
      </c>
      <c r="S316" s="48"/>
      <c r="T316" s="6"/>
      <c r="V316" s="43"/>
      <c r="W316" s="49">
        <v>3.1</v>
      </c>
      <c r="X316" s="82">
        <v>0.22500000000000001</v>
      </c>
      <c r="Y316" s="43">
        <f t="shared" si="43"/>
        <v>3.1069</v>
      </c>
      <c r="Z316" s="53"/>
      <c r="AA316" s="82"/>
      <c r="AB316" s="43"/>
      <c r="AC316" s="47"/>
      <c r="AD316" s="82"/>
      <c r="AE316" s="43"/>
      <c r="AF316" s="53"/>
      <c r="AG316" s="82"/>
      <c r="AH316" s="43"/>
      <c r="AI316" s="47" t="s">
        <v>73</v>
      </c>
      <c r="AJ316" s="4"/>
      <c r="AM316" s="27"/>
      <c r="AN316" s="27"/>
      <c r="AQ316" s="4"/>
      <c r="AR316" s="19">
        <v>3.1</v>
      </c>
      <c r="AS316" s="9"/>
      <c r="AT316" s="6"/>
      <c r="AU316" s="4"/>
      <c r="AV316" s="4"/>
      <c r="AW316" s="4"/>
      <c r="AX316" s="4"/>
      <c r="AY316" s="4"/>
      <c r="AZ316" s="4"/>
    </row>
    <row r="317" spans="1:52" x14ac:dyDescent="0.25">
      <c r="A317" s="3" t="s">
        <v>2</v>
      </c>
      <c r="B317" s="20">
        <v>2.5</v>
      </c>
      <c r="C317" s="88">
        <f t="shared" si="37"/>
        <v>2.5495000000000001</v>
      </c>
      <c r="D317" s="86">
        <v>-111.837</v>
      </c>
      <c r="E317" s="24">
        <v>38.595999999999997</v>
      </c>
      <c r="F317" s="9">
        <v>6</v>
      </c>
      <c r="G317" s="9">
        <v>1991</v>
      </c>
      <c r="H317" s="9">
        <v>7</v>
      </c>
      <c r="I317" s="9">
        <v>13</v>
      </c>
      <c r="J317" s="9">
        <v>9</v>
      </c>
      <c r="K317" s="9">
        <v>9</v>
      </c>
      <c r="L317" s="12">
        <v>17.2</v>
      </c>
      <c r="M317" s="81">
        <f t="shared" si="38"/>
        <v>0.22500000000000001</v>
      </c>
      <c r="N317" s="21">
        <v>0.01</v>
      </c>
      <c r="O317" s="6" t="s">
        <v>174</v>
      </c>
      <c r="P317" s="94"/>
      <c r="Q317" s="72">
        <f t="shared" si="41"/>
        <v>2.5495000000000001</v>
      </c>
      <c r="R317" s="82">
        <f t="shared" si="42"/>
        <v>0.22500000000000001</v>
      </c>
      <c r="S317" s="48"/>
      <c r="T317" s="6"/>
      <c r="V317" s="43"/>
      <c r="W317" s="49">
        <v>2.5</v>
      </c>
      <c r="X317" s="82">
        <v>0.22500000000000001</v>
      </c>
      <c r="Y317" s="43">
        <f t="shared" si="43"/>
        <v>2.5495000000000001</v>
      </c>
      <c r="Z317" s="53"/>
      <c r="AA317" s="82"/>
      <c r="AB317" s="43"/>
      <c r="AC317" s="47"/>
      <c r="AD317" s="82"/>
      <c r="AE317" s="43"/>
      <c r="AF317" s="53"/>
      <c r="AG317" s="82"/>
      <c r="AH317" s="43"/>
      <c r="AI317" s="47"/>
      <c r="AJ317" s="4"/>
      <c r="AM317" s="27"/>
      <c r="AN317" s="27"/>
      <c r="AQ317" s="4"/>
      <c r="AR317" s="19">
        <v>2.5</v>
      </c>
      <c r="AS317" s="9"/>
      <c r="AT317" s="6"/>
      <c r="AU317" s="4"/>
      <c r="AV317" s="4"/>
      <c r="AW317" s="4"/>
      <c r="AX317" s="4"/>
      <c r="AY317" s="4"/>
      <c r="AZ317" s="4"/>
    </row>
    <row r="318" spans="1:52" x14ac:dyDescent="0.25">
      <c r="A318" s="3" t="s">
        <v>2</v>
      </c>
      <c r="B318" s="20">
        <v>2.59</v>
      </c>
      <c r="C318" s="88">
        <f t="shared" si="37"/>
        <v>2.6331099999999998</v>
      </c>
      <c r="D318" s="86">
        <v>-112.23099999999999</v>
      </c>
      <c r="E318" s="24">
        <v>39.557000000000002</v>
      </c>
      <c r="F318" s="9">
        <v>0</v>
      </c>
      <c r="G318" s="9">
        <v>1991</v>
      </c>
      <c r="H318" s="9">
        <v>7</v>
      </c>
      <c r="I318" s="9">
        <v>18</v>
      </c>
      <c r="J318" s="9">
        <v>20</v>
      </c>
      <c r="K318" s="9">
        <v>37</v>
      </c>
      <c r="L318" s="12">
        <v>28.4</v>
      </c>
      <c r="M318" s="81">
        <f t="shared" si="38"/>
        <v>0.22500000000000001</v>
      </c>
      <c r="N318" s="21">
        <v>0.01</v>
      </c>
      <c r="O318" s="6" t="s">
        <v>174</v>
      </c>
      <c r="P318" s="94"/>
      <c r="Q318" s="72">
        <f t="shared" si="41"/>
        <v>2.6331099999999998</v>
      </c>
      <c r="R318" s="82">
        <f t="shared" si="42"/>
        <v>0.22500000000000001</v>
      </c>
      <c r="S318" s="48"/>
      <c r="T318" s="6"/>
      <c r="V318" s="43"/>
      <c r="W318" s="49">
        <v>2.59</v>
      </c>
      <c r="X318" s="82">
        <v>0.22500000000000001</v>
      </c>
      <c r="Y318" s="43">
        <f t="shared" si="43"/>
        <v>2.6331099999999998</v>
      </c>
      <c r="Z318" s="53"/>
      <c r="AA318" s="82"/>
      <c r="AB318" s="43"/>
      <c r="AC318" s="47"/>
      <c r="AD318" s="82"/>
      <c r="AE318" s="43"/>
      <c r="AF318" s="53"/>
      <c r="AG318" s="82"/>
      <c r="AH318" s="43"/>
      <c r="AI318" s="47"/>
      <c r="AJ318" s="4"/>
      <c r="AM318" s="27"/>
      <c r="AN318" s="27"/>
      <c r="AQ318" s="4"/>
      <c r="AR318" s="19">
        <v>2.59</v>
      </c>
      <c r="AS318" s="9"/>
      <c r="AT318" s="6"/>
      <c r="AU318" s="4"/>
      <c r="AV318" s="4"/>
      <c r="AW318" s="4"/>
      <c r="AX318" s="4"/>
      <c r="AY318" s="4"/>
      <c r="AZ318" s="4"/>
    </row>
    <row r="319" spans="1:52" x14ac:dyDescent="0.25">
      <c r="A319" s="3" t="s">
        <v>2</v>
      </c>
      <c r="B319" s="20">
        <v>2.61</v>
      </c>
      <c r="C319" s="88">
        <f t="shared" si="37"/>
        <v>2.6516899999999999</v>
      </c>
      <c r="D319" s="86">
        <v>-112.19499999999999</v>
      </c>
      <c r="E319" s="24">
        <v>40.341000000000001</v>
      </c>
      <c r="F319" s="9">
        <v>2</v>
      </c>
      <c r="G319" s="9">
        <v>1991</v>
      </c>
      <c r="H319" s="9">
        <v>7</v>
      </c>
      <c r="I319" s="9">
        <v>22</v>
      </c>
      <c r="J319" s="9">
        <v>12</v>
      </c>
      <c r="K319" s="9">
        <v>34</v>
      </c>
      <c r="L319" s="12">
        <v>27.2</v>
      </c>
      <c r="M319" s="81">
        <f t="shared" si="38"/>
        <v>0.22500000000000001</v>
      </c>
      <c r="N319" s="21">
        <v>0.01</v>
      </c>
      <c r="O319" s="6" t="s">
        <v>174</v>
      </c>
      <c r="P319" s="94"/>
      <c r="Q319" s="72">
        <f t="shared" si="41"/>
        <v>2.6516899999999999</v>
      </c>
      <c r="R319" s="82">
        <f t="shared" si="42"/>
        <v>0.22500000000000001</v>
      </c>
      <c r="S319" s="48"/>
      <c r="T319" s="6"/>
      <c r="V319" s="43"/>
      <c r="W319" s="49">
        <v>2.61</v>
      </c>
      <c r="X319" s="82">
        <v>0.22500000000000001</v>
      </c>
      <c r="Y319" s="43">
        <f t="shared" si="43"/>
        <v>2.6516899999999999</v>
      </c>
      <c r="Z319" s="53"/>
      <c r="AA319" s="82"/>
      <c r="AB319" s="43"/>
      <c r="AC319" s="47"/>
      <c r="AD319" s="82"/>
      <c r="AE319" s="43"/>
      <c r="AF319" s="53"/>
      <c r="AG319" s="82"/>
      <c r="AH319" s="43"/>
      <c r="AI319" s="47"/>
      <c r="AJ319" s="4"/>
      <c r="AM319" s="27"/>
      <c r="AN319" s="27"/>
      <c r="AQ319" s="4"/>
      <c r="AR319" s="19">
        <v>2.61</v>
      </c>
      <c r="AS319" s="9"/>
      <c r="AT319" s="6"/>
      <c r="AU319" s="4"/>
      <c r="AV319" s="4"/>
      <c r="AW319" s="4"/>
      <c r="AX319" s="4"/>
      <c r="AY319" s="4"/>
      <c r="AZ319" s="4"/>
    </row>
    <row r="320" spans="1:52" x14ac:dyDescent="0.25">
      <c r="A320" s="3" t="s">
        <v>2</v>
      </c>
      <c r="B320" s="20">
        <v>3.27</v>
      </c>
      <c r="C320" s="88">
        <f t="shared" si="37"/>
        <v>3.2648299999999999</v>
      </c>
      <c r="D320" s="86">
        <v>-112.43899999999999</v>
      </c>
      <c r="E320" s="24">
        <v>37.378</v>
      </c>
      <c r="F320" s="9">
        <v>0</v>
      </c>
      <c r="G320" s="9">
        <v>1991</v>
      </c>
      <c r="H320" s="9">
        <v>7</v>
      </c>
      <c r="I320" s="9">
        <v>24</v>
      </c>
      <c r="J320" s="9">
        <v>4</v>
      </c>
      <c r="K320" s="9">
        <v>0</v>
      </c>
      <c r="L320" s="12">
        <v>10</v>
      </c>
      <c r="M320" s="81">
        <f t="shared" si="38"/>
        <v>0.22500000000000001</v>
      </c>
      <c r="N320" s="21">
        <v>0.01</v>
      </c>
      <c r="O320" s="6" t="s">
        <v>174</v>
      </c>
      <c r="P320" s="94"/>
      <c r="Q320" s="72">
        <f t="shared" si="41"/>
        <v>3.2648299999999999</v>
      </c>
      <c r="R320" s="82">
        <f t="shared" si="42"/>
        <v>0.22500000000000001</v>
      </c>
      <c r="S320" s="48"/>
      <c r="T320" s="6"/>
      <c r="V320" s="43"/>
      <c r="W320" s="49">
        <v>3.27</v>
      </c>
      <c r="X320" s="82">
        <v>0.22500000000000001</v>
      </c>
      <c r="Y320" s="43">
        <f t="shared" si="43"/>
        <v>3.2648299999999999</v>
      </c>
      <c r="Z320" s="53"/>
      <c r="AA320" s="82"/>
      <c r="AB320" s="43"/>
      <c r="AC320" s="47"/>
      <c r="AD320" s="82"/>
      <c r="AE320" s="43"/>
      <c r="AF320" s="53"/>
      <c r="AG320" s="82"/>
      <c r="AH320" s="43"/>
      <c r="AI320" s="47"/>
      <c r="AJ320" s="4"/>
      <c r="AM320" s="27"/>
      <c r="AN320" s="27"/>
      <c r="AQ320" s="4"/>
      <c r="AR320" s="19">
        <v>3.27</v>
      </c>
      <c r="AS320" s="9"/>
      <c r="AT320" s="6"/>
      <c r="AU320" s="4"/>
      <c r="AV320" s="4"/>
      <c r="AW320" s="4"/>
      <c r="AX320" s="4"/>
      <c r="AY320" s="4"/>
      <c r="AZ320" s="4"/>
    </row>
    <row r="321" spans="1:58" x14ac:dyDescent="0.25">
      <c r="A321" s="3" t="s">
        <v>2</v>
      </c>
      <c r="B321" s="20">
        <v>2.8</v>
      </c>
      <c r="C321" s="88">
        <f t="shared" si="37"/>
        <v>2.8281999999999998</v>
      </c>
      <c r="D321" s="86">
        <v>-111.82299999999999</v>
      </c>
      <c r="E321" s="24">
        <v>38.625</v>
      </c>
      <c r="F321" s="9">
        <v>2</v>
      </c>
      <c r="G321" s="9">
        <v>1991</v>
      </c>
      <c r="H321" s="9">
        <v>7</v>
      </c>
      <c r="I321" s="9">
        <v>24</v>
      </c>
      <c r="J321" s="9">
        <v>11</v>
      </c>
      <c r="K321" s="9">
        <v>16</v>
      </c>
      <c r="L321" s="12">
        <v>55.1</v>
      </c>
      <c r="M321" s="81">
        <f t="shared" si="38"/>
        <v>0.22500000000000001</v>
      </c>
      <c r="N321" s="21">
        <v>0.01</v>
      </c>
      <c r="O321" s="6" t="s">
        <v>174</v>
      </c>
      <c r="P321" s="94"/>
      <c r="Q321" s="72">
        <f t="shared" si="41"/>
        <v>2.8281999999999998</v>
      </c>
      <c r="R321" s="82">
        <f t="shared" si="42"/>
        <v>0.22500000000000001</v>
      </c>
      <c r="S321" s="48"/>
      <c r="T321" s="6"/>
      <c r="V321" s="43"/>
      <c r="W321" s="49">
        <v>2.8</v>
      </c>
      <c r="X321" s="82">
        <v>0.22500000000000001</v>
      </c>
      <c r="Y321" s="43">
        <f t="shared" si="43"/>
        <v>2.8281999999999998</v>
      </c>
      <c r="Z321" s="53"/>
      <c r="AA321" s="82"/>
      <c r="AB321" s="43"/>
      <c r="AC321" s="47"/>
      <c r="AD321" s="82"/>
      <c r="AE321" s="43"/>
      <c r="AF321" s="53"/>
      <c r="AG321" s="82"/>
      <c r="AH321" s="43"/>
      <c r="AI321" s="47"/>
      <c r="AJ321" s="4"/>
      <c r="AM321" s="27"/>
      <c r="AN321" s="27"/>
      <c r="AQ321" s="4"/>
      <c r="AR321" s="19">
        <v>2.8</v>
      </c>
      <c r="AS321" s="9"/>
      <c r="AT321" s="6"/>
      <c r="AU321" s="4"/>
      <c r="AV321" s="4"/>
      <c r="AW321" s="4"/>
      <c r="AX321" s="4"/>
      <c r="AY321" s="4"/>
      <c r="AZ321" s="4"/>
    </row>
    <row r="322" spans="1:58" x14ac:dyDescent="0.25">
      <c r="A322" s="3" t="s">
        <v>2</v>
      </c>
      <c r="B322" s="20">
        <v>2.68</v>
      </c>
      <c r="C322" s="88">
        <f t="shared" ref="C322:C385" si="44">Q322</f>
        <v>2.71672</v>
      </c>
      <c r="D322" s="86">
        <v>-111.827</v>
      </c>
      <c r="E322" s="24">
        <v>38.628</v>
      </c>
      <c r="F322" s="9">
        <v>2</v>
      </c>
      <c r="G322" s="9">
        <v>1991</v>
      </c>
      <c r="H322" s="9">
        <v>7</v>
      </c>
      <c r="I322" s="9">
        <v>26</v>
      </c>
      <c r="J322" s="9">
        <v>15</v>
      </c>
      <c r="K322" s="9">
        <v>44</v>
      </c>
      <c r="L322" s="12">
        <v>50</v>
      </c>
      <c r="M322" s="81">
        <f t="shared" ref="M322:M385" si="45">R322</f>
        <v>0.22500000000000001</v>
      </c>
      <c r="N322" s="21">
        <v>0.01</v>
      </c>
      <c r="O322" s="6" t="s">
        <v>174</v>
      </c>
      <c r="P322" s="94"/>
      <c r="Q322" s="72">
        <f t="shared" si="41"/>
        <v>2.71672</v>
      </c>
      <c r="R322" s="82">
        <f t="shared" si="42"/>
        <v>0.22500000000000001</v>
      </c>
      <c r="S322" s="48"/>
      <c r="T322" s="6"/>
      <c r="V322" s="43"/>
      <c r="W322" s="49">
        <v>2.68</v>
      </c>
      <c r="X322" s="82">
        <v>0.22500000000000001</v>
      </c>
      <c r="Y322" s="43">
        <f t="shared" si="43"/>
        <v>2.71672</v>
      </c>
      <c r="Z322" s="53"/>
      <c r="AA322" s="82"/>
      <c r="AB322" s="43"/>
      <c r="AC322" s="47"/>
      <c r="AD322" s="82"/>
      <c r="AE322" s="43"/>
      <c r="AF322" s="53"/>
      <c r="AG322" s="82"/>
      <c r="AH322" s="43"/>
      <c r="AI322" s="47"/>
      <c r="AJ322" s="4"/>
      <c r="AM322" s="27"/>
      <c r="AN322" s="27"/>
      <c r="AQ322" s="4"/>
      <c r="AR322" s="19">
        <v>2.68</v>
      </c>
      <c r="AS322" s="9"/>
      <c r="AT322" s="6"/>
      <c r="AU322" s="4"/>
      <c r="AV322" s="4"/>
      <c r="AW322" s="4"/>
      <c r="AX322" s="4"/>
      <c r="AY322" s="4"/>
      <c r="AZ322" s="4"/>
    </row>
    <row r="323" spans="1:58" x14ac:dyDescent="0.25">
      <c r="A323" s="3" t="s">
        <v>2</v>
      </c>
      <c r="B323" s="20">
        <v>2.75</v>
      </c>
      <c r="C323" s="88">
        <f t="shared" si="44"/>
        <v>2.7817500000000002</v>
      </c>
      <c r="D323" s="86">
        <v>-111.84399999999999</v>
      </c>
      <c r="E323" s="24">
        <v>38.643999999999998</v>
      </c>
      <c r="F323" s="9">
        <v>8</v>
      </c>
      <c r="G323" s="9">
        <v>1991</v>
      </c>
      <c r="H323" s="9">
        <v>7</v>
      </c>
      <c r="I323" s="9">
        <v>29</v>
      </c>
      <c r="J323" s="9">
        <v>22</v>
      </c>
      <c r="K323" s="9">
        <v>39</v>
      </c>
      <c r="L323" s="12">
        <v>22.7</v>
      </c>
      <c r="M323" s="81">
        <f t="shared" si="45"/>
        <v>0.22500000000000001</v>
      </c>
      <c r="N323" s="21">
        <v>0.01</v>
      </c>
      <c r="O323" s="6" t="s">
        <v>174</v>
      </c>
      <c r="P323" s="94"/>
      <c r="Q323" s="72">
        <f t="shared" si="41"/>
        <v>2.7817500000000002</v>
      </c>
      <c r="R323" s="82">
        <f t="shared" si="42"/>
        <v>0.22500000000000001</v>
      </c>
      <c r="S323" s="48"/>
      <c r="T323" s="6"/>
      <c r="V323" s="43"/>
      <c r="W323" s="49">
        <v>2.75</v>
      </c>
      <c r="X323" s="82">
        <v>0.22500000000000001</v>
      </c>
      <c r="Y323" s="43">
        <f t="shared" si="43"/>
        <v>2.7817500000000002</v>
      </c>
      <c r="Z323" s="53"/>
      <c r="AA323" s="82"/>
      <c r="AB323" s="43"/>
      <c r="AC323" s="47"/>
      <c r="AD323" s="82"/>
      <c r="AE323" s="43"/>
      <c r="AF323" s="53"/>
      <c r="AG323" s="82"/>
      <c r="AH323" s="43"/>
      <c r="AI323" s="47"/>
      <c r="AJ323" s="4"/>
      <c r="AM323" s="27"/>
      <c r="AN323" s="27"/>
      <c r="AQ323" s="4"/>
      <c r="AR323" s="19">
        <v>2.75</v>
      </c>
      <c r="AS323" s="9"/>
      <c r="AT323" s="6"/>
      <c r="AU323" s="4"/>
      <c r="AV323" s="4"/>
      <c r="AW323" s="4"/>
      <c r="AX323" s="4"/>
      <c r="AY323" s="4"/>
      <c r="AZ323" s="4"/>
    </row>
    <row r="324" spans="1:58" x14ac:dyDescent="0.25">
      <c r="A324" s="3" t="s">
        <v>2</v>
      </c>
      <c r="B324" s="20">
        <v>3.38</v>
      </c>
      <c r="C324" s="88">
        <f t="shared" si="44"/>
        <v>3.3670200000000001</v>
      </c>
      <c r="D324" s="86">
        <v>-110.111</v>
      </c>
      <c r="E324" s="24">
        <v>37.817999999999998</v>
      </c>
      <c r="F324" s="9">
        <v>7</v>
      </c>
      <c r="G324" s="9">
        <v>1991</v>
      </c>
      <c r="H324" s="9">
        <v>8</v>
      </c>
      <c r="I324" s="9">
        <v>2</v>
      </c>
      <c r="J324" s="9">
        <v>19</v>
      </c>
      <c r="K324" s="9">
        <v>59</v>
      </c>
      <c r="L324" s="12">
        <v>21.4</v>
      </c>
      <c r="M324" s="81">
        <f t="shared" si="45"/>
        <v>0.22500000000000001</v>
      </c>
      <c r="N324" s="21">
        <v>0.01</v>
      </c>
      <c r="O324" s="6" t="s">
        <v>174</v>
      </c>
      <c r="P324" s="94"/>
      <c r="Q324" s="72">
        <f t="shared" si="41"/>
        <v>3.3670200000000001</v>
      </c>
      <c r="R324" s="82">
        <f t="shared" si="42"/>
        <v>0.22500000000000001</v>
      </c>
      <c r="S324" s="48"/>
      <c r="T324" s="6"/>
      <c r="V324" s="43"/>
      <c r="W324" s="49">
        <v>3.38</v>
      </c>
      <c r="X324" s="82">
        <v>0.22500000000000001</v>
      </c>
      <c r="Y324" s="43">
        <f t="shared" si="43"/>
        <v>3.3670200000000001</v>
      </c>
      <c r="Z324" s="53"/>
      <c r="AA324" s="82"/>
      <c r="AB324" s="43"/>
      <c r="AC324" s="47"/>
      <c r="AD324" s="82"/>
      <c r="AE324" s="43"/>
      <c r="AF324" s="53"/>
      <c r="AG324" s="82"/>
      <c r="AH324" s="43"/>
      <c r="AI324" s="47"/>
      <c r="AJ324" s="4"/>
      <c r="AM324" s="27"/>
      <c r="AN324" s="27"/>
      <c r="AQ324" s="4"/>
      <c r="AR324" s="19">
        <v>3.38</v>
      </c>
      <c r="AS324" s="9"/>
      <c r="AT324" s="6"/>
      <c r="AU324" s="4"/>
      <c r="AV324" s="4"/>
      <c r="AW324" s="4"/>
      <c r="AX324" s="4"/>
      <c r="AY324" s="4"/>
      <c r="AZ324" s="4"/>
    </row>
    <row r="325" spans="1:58" x14ac:dyDescent="0.25">
      <c r="A325" s="3" t="s">
        <v>2</v>
      </c>
      <c r="B325" s="20">
        <v>2.68</v>
      </c>
      <c r="C325" s="88">
        <f t="shared" si="44"/>
        <v>2.71672</v>
      </c>
      <c r="D325" s="86">
        <v>-110.62</v>
      </c>
      <c r="E325" s="24">
        <v>39.036000000000001</v>
      </c>
      <c r="F325" s="9">
        <v>0</v>
      </c>
      <c r="G325" s="9">
        <v>1991</v>
      </c>
      <c r="H325" s="9">
        <v>8</v>
      </c>
      <c r="I325" s="9">
        <v>3</v>
      </c>
      <c r="J325" s="9">
        <v>14</v>
      </c>
      <c r="K325" s="9">
        <v>37</v>
      </c>
      <c r="L325" s="12">
        <v>55.8</v>
      </c>
      <c r="M325" s="81">
        <f t="shared" si="45"/>
        <v>0.22500000000000001</v>
      </c>
      <c r="N325" s="21">
        <v>0.01</v>
      </c>
      <c r="O325" s="6" t="s">
        <v>174</v>
      </c>
      <c r="P325" s="94"/>
      <c r="Q325" s="72">
        <f t="shared" si="41"/>
        <v>2.71672</v>
      </c>
      <c r="R325" s="82">
        <f t="shared" si="42"/>
        <v>0.22500000000000001</v>
      </c>
      <c r="S325" s="48"/>
      <c r="T325" s="6"/>
      <c r="V325" s="43"/>
      <c r="W325" s="49">
        <v>2.68</v>
      </c>
      <c r="X325" s="82">
        <v>0.22500000000000001</v>
      </c>
      <c r="Y325" s="43">
        <f t="shared" si="43"/>
        <v>2.71672</v>
      </c>
      <c r="Z325" s="53"/>
      <c r="AA325" s="82"/>
      <c r="AB325" s="43"/>
      <c r="AC325" s="47"/>
      <c r="AD325" s="82"/>
      <c r="AE325" s="43"/>
      <c r="AF325" s="53"/>
      <c r="AG325" s="82"/>
      <c r="AH325" s="43"/>
      <c r="AI325" s="47"/>
      <c r="AJ325" s="4"/>
      <c r="AM325" s="27"/>
      <c r="AN325" s="27"/>
      <c r="AQ325" s="4"/>
      <c r="AR325" s="19">
        <v>2.68</v>
      </c>
      <c r="AS325" s="9"/>
      <c r="AT325" s="6"/>
      <c r="AU325" s="4"/>
      <c r="AV325" s="4"/>
      <c r="AW325" s="4"/>
      <c r="AX325" s="4"/>
      <c r="AY325" s="4"/>
      <c r="AZ325" s="4"/>
    </row>
    <row r="326" spans="1:58" x14ac:dyDescent="0.25">
      <c r="A326" s="3" t="s">
        <v>2</v>
      </c>
      <c r="B326" s="20">
        <v>3.51</v>
      </c>
      <c r="C326" s="88">
        <f t="shared" si="44"/>
        <v>3.4877899999999999</v>
      </c>
      <c r="D326" s="86">
        <v>-111.59699999999999</v>
      </c>
      <c r="E326" s="24">
        <v>38.789000000000001</v>
      </c>
      <c r="F326" s="9">
        <v>1</v>
      </c>
      <c r="G326" s="9">
        <v>1991</v>
      </c>
      <c r="H326" s="9">
        <v>8</v>
      </c>
      <c r="I326" s="9">
        <v>9</v>
      </c>
      <c r="J326" s="9">
        <v>8</v>
      </c>
      <c r="K326" s="9">
        <v>49</v>
      </c>
      <c r="L326" s="12">
        <v>29</v>
      </c>
      <c r="M326" s="81">
        <f t="shared" si="45"/>
        <v>0.22500000000000001</v>
      </c>
      <c r="N326" s="21">
        <v>0.01</v>
      </c>
      <c r="O326" s="6" t="s">
        <v>174</v>
      </c>
      <c r="P326" s="94"/>
      <c r="Q326" s="72">
        <f t="shared" si="41"/>
        <v>3.4877899999999999</v>
      </c>
      <c r="R326" s="82">
        <f t="shared" si="42"/>
        <v>0.22500000000000001</v>
      </c>
      <c r="S326" s="48"/>
      <c r="T326" s="6"/>
      <c r="V326" s="43"/>
      <c r="W326" s="49">
        <v>3.51</v>
      </c>
      <c r="X326" s="82">
        <v>0.22500000000000001</v>
      </c>
      <c r="Y326" s="43">
        <f t="shared" si="43"/>
        <v>3.4877899999999999</v>
      </c>
      <c r="Z326" s="53"/>
      <c r="AA326" s="82"/>
      <c r="AB326" s="43"/>
      <c r="AC326" s="47"/>
      <c r="AD326" s="82"/>
      <c r="AE326" s="43"/>
      <c r="AF326" s="53"/>
      <c r="AG326" s="82"/>
      <c r="AH326" s="43"/>
      <c r="AI326" s="47" t="s">
        <v>47</v>
      </c>
      <c r="AJ326" s="4"/>
      <c r="AM326" s="27"/>
      <c r="AN326" s="27"/>
      <c r="AQ326" s="4"/>
      <c r="AR326" s="19">
        <v>3.51</v>
      </c>
      <c r="AS326" s="9"/>
      <c r="AT326" s="6"/>
      <c r="AU326" s="4"/>
      <c r="AV326" s="4"/>
      <c r="AW326" s="4"/>
      <c r="AX326" s="4"/>
      <c r="AY326" s="4"/>
      <c r="AZ326" s="4"/>
    </row>
    <row r="327" spans="1:58" x14ac:dyDescent="0.25">
      <c r="A327" s="3" t="s">
        <v>2</v>
      </c>
      <c r="B327" s="20">
        <v>3.18</v>
      </c>
      <c r="C327" s="88">
        <f t="shared" si="44"/>
        <v>3.1812200000000002</v>
      </c>
      <c r="D327" s="86">
        <v>-111.877</v>
      </c>
      <c r="E327" s="24">
        <v>39.362000000000002</v>
      </c>
      <c r="F327" s="9">
        <v>3</v>
      </c>
      <c r="G327" s="9">
        <v>1991</v>
      </c>
      <c r="H327" s="9">
        <v>8</v>
      </c>
      <c r="I327" s="9">
        <v>21</v>
      </c>
      <c r="J327" s="9">
        <v>13</v>
      </c>
      <c r="K327" s="9">
        <v>47</v>
      </c>
      <c r="L327" s="12">
        <v>6.3</v>
      </c>
      <c r="M327" s="81">
        <f t="shared" si="45"/>
        <v>0.22500000000000001</v>
      </c>
      <c r="N327" s="21">
        <v>0.01</v>
      </c>
      <c r="O327" s="6" t="s">
        <v>174</v>
      </c>
      <c r="P327" s="94"/>
      <c r="Q327" s="72">
        <f t="shared" si="41"/>
        <v>3.1812200000000002</v>
      </c>
      <c r="R327" s="82">
        <f t="shared" si="42"/>
        <v>0.22500000000000001</v>
      </c>
      <c r="S327" s="48"/>
      <c r="T327" s="6"/>
      <c r="V327" s="43"/>
      <c r="W327" s="49">
        <v>3.18</v>
      </c>
      <c r="X327" s="82">
        <v>0.22500000000000001</v>
      </c>
      <c r="Y327" s="43">
        <f t="shared" si="43"/>
        <v>3.1812200000000002</v>
      </c>
      <c r="Z327" s="53"/>
      <c r="AA327" s="82"/>
      <c r="AB327" s="43"/>
      <c r="AC327" s="47"/>
      <c r="AD327" s="82"/>
      <c r="AE327" s="43"/>
      <c r="AF327" s="53"/>
      <c r="AG327" s="82"/>
      <c r="AH327" s="43"/>
      <c r="AI327" s="47" t="s">
        <v>75</v>
      </c>
      <c r="AJ327" s="4"/>
      <c r="AM327" s="27"/>
      <c r="AN327" s="27"/>
      <c r="AQ327" s="4"/>
      <c r="AR327" s="19">
        <v>3.18</v>
      </c>
      <c r="AS327" s="9"/>
      <c r="AT327" s="6"/>
      <c r="AU327" s="4"/>
      <c r="AV327" s="4"/>
      <c r="AW327" s="4"/>
      <c r="AX327" s="4"/>
      <c r="AY327" s="4"/>
      <c r="AZ327" s="4"/>
    </row>
    <row r="328" spans="1:58" x14ac:dyDescent="0.25">
      <c r="A328" s="3" t="s">
        <v>2</v>
      </c>
      <c r="B328" s="20">
        <v>2.6</v>
      </c>
      <c r="C328" s="88">
        <f t="shared" si="44"/>
        <v>2.6423999999999999</v>
      </c>
      <c r="D328" s="86">
        <v>-111.56399999999999</v>
      </c>
      <c r="E328" s="24">
        <v>42.475000000000001</v>
      </c>
      <c r="F328" s="9">
        <v>0</v>
      </c>
      <c r="G328" s="9">
        <v>1991</v>
      </c>
      <c r="H328" s="9">
        <v>9</v>
      </c>
      <c r="I328" s="9">
        <v>21</v>
      </c>
      <c r="J328" s="9">
        <v>18</v>
      </c>
      <c r="K328" s="9">
        <v>28</v>
      </c>
      <c r="L328" s="12">
        <v>44.5</v>
      </c>
      <c r="M328" s="81">
        <f t="shared" si="45"/>
        <v>0.22500000000000001</v>
      </c>
      <c r="N328" s="21">
        <v>0.01</v>
      </c>
      <c r="O328" s="6" t="s">
        <v>174</v>
      </c>
      <c r="P328" s="94"/>
      <c r="Q328" s="72">
        <f t="shared" si="41"/>
        <v>2.6423999999999999</v>
      </c>
      <c r="R328" s="82">
        <f t="shared" si="42"/>
        <v>0.22500000000000001</v>
      </c>
      <c r="S328" s="48"/>
      <c r="T328" s="6"/>
      <c r="V328" s="43"/>
      <c r="W328" s="49">
        <v>2.6</v>
      </c>
      <c r="X328" s="82">
        <v>0.22500000000000001</v>
      </c>
      <c r="Y328" s="43">
        <f t="shared" si="43"/>
        <v>2.6423999999999999</v>
      </c>
      <c r="Z328" s="53"/>
      <c r="AA328" s="82"/>
      <c r="AB328" s="43"/>
      <c r="AC328" s="47"/>
      <c r="AD328" s="82"/>
      <c r="AE328" s="43"/>
      <c r="AF328" s="53"/>
      <c r="AG328" s="82"/>
      <c r="AH328" s="43"/>
      <c r="AI328" s="47"/>
      <c r="AJ328" s="4"/>
      <c r="AM328" s="27"/>
      <c r="AN328" s="27"/>
      <c r="AQ328" s="4"/>
      <c r="AR328" s="19">
        <v>2.6</v>
      </c>
      <c r="AS328" s="9"/>
      <c r="AT328" s="6"/>
      <c r="AU328" s="4"/>
      <c r="AV328" s="4"/>
      <c r="AW328" s="4"/>
      <c r="AX328" s="4"/>
      <c r="AY328" s="4"/>
      <c r="AZ328" s="4"/>
    </row>
    <row r="329" spans="1:58" x14ac:dyDescent="0.25">
      <c r="A329" s="3" t="s">
        <v>2</v>
      </c>
      <c r="B329" s="20">
        <v>2.5299999999999998</v>
      </c>
      <c r="C329" s="88">
        <f t="shared" si="44"/>
        <v>2.5773699999999997</v>
      </c>
      <c r="D329" s="86">
        <v>-111.596</v>
      </c>
      <c r="E329" s="24">
        <v>42.485999999999997</v>
      </c>
      <c r="F329" s="9">
        <v>2</v>
      </c>
      <c r="G329" s="9">
        <v>1991</v>
      </c>
      <c r="H329" s="9">
        <v>9</v>
      </c>
      <c r="I329" s="9">
        <v>21</v>
      </c>
      <c r="J329" s="9">
        <v>18</v>
      </c>
      <c r="K329" s="9">
        <v>37</v>
      </c>
      <c r="L329" s="12">
        <v>36.799999999999997</v>
      </c>
      <c r="M329" s="81">
        <f t="shared" si="45"/>
        <v>0.22500000000000001</v>
      </c>
      <c r="N329" s="21">
        <v>0.01</v>
      </c>
      <c r="O329" s="6" t="s">
        <v>174</v>
      </c>
      <c r="P329" s="94"/>
      <c r="Q329" s="72">
        <f t="shared" si="41"/>
        <v>2.5773699999999997</v>
      </c>
      <c r="R329" s="82">
        <f t="shared" si="42"/>
        <v>0.22500000000000001</v>
      </c>
      <c r="S329" s="48"/>
      <c r="T329" s="6"/>
      <c r="V329" s="43"/>
      <c r="W329" s="49">
        <v>2.5299999999999998</v>
      </c>
      <c r="X329" s="82">
        <v>0.22500000000000001</v>
      </c>
      <c r="Y329" s="43">
        <f t="shared" si="43"/>
        <v>2.5773699999999997</v>
      </c>
      <c r="Z329" s="53"/>
      <c r="AA329" s="82"/>
      <c r="AB329" s="43"/>
      <c r="AC329" s="47"/>
      <c r="AD329" s="82"/>
      <c r="AE329" s="43"/>
      <c r="AF329" s="53"/>
      <c r="AG329" s="82"/>
      <c r="AH329" s="43"/>
      <c r="AI329" s="47"/>
      <c r="AJ329" s="4"/>
      <c r="AM329" s="27"/>
      <c r="AN329" s="27"/>
      <c r="AQ329" s="4"/>
      <c r="AR329" s="19">
        <v>2.5299999999999998</v>
      </c>
      <c r="AS329" s="9"/>
      <c r="AT329" s="6"/>
      <c r="AU329" s="4"/>
      <c r="AV329" s="4"/>
      <c r="AW329" s="4"/>
      <c r="AX329" s="4"/>
      <c r="AY329" s="4"/>
      <c r="AZ329" s="4"/>
    </row>
    <row r="330" spans="1:58" x14ac:dyDescent="0.25">
      <c r="A330" s="3" t="s">
        <v>2</v>
      </c>
      <c r="B330" s="20">
        <v>2.5099999999999998</v>
      </c>
      <c r="C330" s="88">
        <f t="shared" si="44"/>
        <v>2.5587899999999997</v>
      </c>
      <c r="D330" s="86">
        <v>-110.858</v>
      </c>
      <c r="E330" s="24">
        <v>39.128999999999998</v>
      </c>
      <c r="F330" s="9">
        <v>6</v>
      </c>
      <c r="G330" s="9">
        <v>1991</v>
      </c>
      <c r="H330" s="9">
        <v>10</v>
      </c>
      <c r="I330" s="9">
        <v>23</v>
      </c>
      <c r="J330" s="9">
        <v>19</v>
      </c>
      <c r="K330" s="9">
        <v>47</v>
      </c>
      <c r="L330" s="12">
        <v>58.5</v>
      </c>
      <c r="M330" s="81">
        <f t="shared" si="45"/>
        <v>0.22500000000000001</v>
      </c>
      <c r="N330" s="21">
        <v>0.01</v>
      </c>
      <c r="O330" s="6" t="s">
        <v>174</v>
      </c>
      <c r="P330" s="94"/>
      <c r="Q330" s="72">
        <f t="shared" si="41"/>
        <v>2.5587899999999997</v>
      </c>
      <c r="R330" s="82">
        <f t="shared" si="42"/>
        <v>0.22500000000000001</v>
      </c>
      <c r="S330" s="48"/>
      <c r="T330" s="6"/>
      <c r="V330" s="43"/>
      <c r="W330" s="49">
        <v>2.5099999999999998</v>
      </c>
      <c r="X330" s="82">
        <v>0.22500000000000001</v>
      </c>
      <c r="Y330" s="43">
        <f t="shared" si="43"/>
        <v>2.5587899999999997</v>
      </c>
      <c r="Z330" s="53"/>
      <c r="AA330" s="82"/>
      <c r="AB330" s="43"/>
      <c r="AC330" s="47"/>
      <c r="AD330" s="82"/>
      <c r="AE330" s="43"/>
      <c r="AF330" s="53"/>
      <c r="AG330" s="82"/>
      <c r="AH330" s="43"/>
      <c r="AI330" s="47"/>
      <c r="AJ330" s="4"/>
      <c r="AM330" s="27"/>
      <c r="AN330" s="27"/>
      <c r="AQ330" s="4"/>
      <c r="AR330" s="19">
        <v>2.5099999999999998</v>
      </c>
      <c r="AS330" s="9"/>
      <c r="AT330" s="6"/>
      <c r="AU330" s="4"/>
      <c r="AV330" s="4"/>
      <c r="AW330" s="4"/>
      <c r="AX330" s="4"/>
      <c r="AY330" s="4"/>
      <c r="AZ330" s="4"/>
    </row>
    <row r="331" spans="1:58" s="4" customFormat="1" x14ac:dyDescent="0.25">
      <c r="A331" s="3" t="s">
        <v>2</v>
      </c>
      <c r="B331" s="20">
        <v>2.4900000000000002</v>
      </c>
      <c r="C331" s="88">
        <f t="shared" si="44"/>
        <v>2.5402100000000001</v>
      </c>
      <c r="D331" s="86">
        <v>-112.76</v>
      </c>
      <c r="E331" s="24">
        <v>38.067999999999998</v>
      </c>
      <c r="F331" s="9">
        <v>1</v>
      </c>
      <c r="G331" s="9">
        <v>1991</v>
      </c>
      <c r="H331" s="9">
        <v>11</v>
      </c>
      <c r="I331" s="9">
        <v>1</v>
      </c>
      <c r="J331" s="9">
        <v>7</v>
      </c>
      <c r="K331" s="9">
        <v>55</v>
      </c>
      <c r="L331" s="12">
        <v>34.9</v>
      </c>
      <c r="M331" s="81">
        <f t="shared" si="45"/>
        <v>0.22500000000000001</v>
      </c>
      <c r="N331" s="21">
        <v>0.01</v>
      </c>
      <c r="O331" s="6" t="s">
        <v>174</v>
      </c>
      <c r="P331" s="94"/>
      <c r="Q331" s="72">
        <f t="shared" si="41"/>
        <v>2.5402100000000001</v>
      </c>
      <c r="R331" s="82">
        <f t="shared" si="42"/>
        <v>0.22500000000000001</v>
      </c>
      <c r="S331" s="48"/>
      <c r="T331" s="6"/>
      <c r="U331" s="82"/>
      <c r="V331" s="43"/>
      <c r="W331" s="49">
        <v>2.4900000000000002</v>
      </c>
      <c r="X331" s="82">
        <v>0.22500000000000001</v>
      </c>
      <c r="Y331" s="43">
        <f t="shared" si="43"/>
        <v>2.5402100000000001</v>
      </c>
      <c r="Z331" s="53"/>
      <c r="AA331" s="82"/>
      <c r="AB331" s="43"/>
      <c r="AC331" s="47"/>
      <c r="AD331" s="82"/>
      <c r="AE331" s="43"/>
      <c r="AF331" s="53"/>
      <c r="AG331" s="82"/>
      <c r="AH331" s="43"/>
      <c r="AI331" s="47"/>
      <c r="AM331" s="27"/>
      <c r="AN331" s="27"/>
      <c r="AR331" s="19">
        <v>2.4900000000000002</v>
      </c>
      <c r="AS331" s="9"/>
      <c r="AT331" s="6"/>
      <c r="BA331"/>
      <c r="BB331"/>
      <c r="BC331"/>
      <c r="BD331"/>
      <c r="BE331"/>
      <c r="BF331"/>
    </row>
    <row r="332" spans="1:58" x14ac:dyDescent="0.25">
      <c r="A332" s="3" t="s">
        <v>2</v>
      </c>
      <c r="B332" s="20">
        <v>2.4900000000000002</v>
      </c>
      <c r="C332" s="88">
        <f t="shared" si="44"/>
        <v>2.5402100000000001</v>
      </c>
      <c r="D332" s="86">
        <v>-113.089</v>
      </c>
      <c r="E332" s="24">
        <v>40.378</v>
      </c>
      <c r="F332" s="9">
        <v>6</v>
      </c>
      <c r="G332" s="9">
        <v>1991</v>
      </c>
      <c r="H332" s="9">
        <v>11</v>
      </c>
      <c r="I332" s="9">
        <v>1</v>
      </c>
      <c r="J332" s="9">
        <v>9</v>
      </c>
      <c r="K332" s="9">
        <v>8</v>
      </c>
      <c r="L332" s="12">
        <v>38.700000000000003</v>
      </c>
      <c r="M332" s="81">
        <f t="shared" si="45"/>
        <v>0.22500000000000001</v>
      </c>
      <c r="N332" s="21">
        <v>0.01</v>
      </c>
      <c r="O332" s="6" t="s">
        <v>174</v>
      </c>
      <c r="P332" s="94"/>
      <c r="Q332" s="72">
        <f t="shared" si="41"/>
        <v>2.5402100000000001</v>
      </c>
      <c r="R332" s="82">
        <f t="shared" si="42"/>
        <v>0.22500000000000001</v>
      </c>
      <c r="S332" s="48"/>
      <c r="T332" s="6"/>
      <c r="V332" s="43"/>
      <c r="W332" s="49">
        <v>2.4900000000000002</v>
      </c>
      <c r="X332" s="82">
        <v>0.22500000000000001</v>
      </c>
      <c r="Y332" s="43">
        <f t="shared" si="43"/>
        <v>2.5402100000000001</v>
      </c>
      <c r="Z332" s="53"/>
      <c r="AA332" s="82"/>
      <c r="AB332" s="43"/>
      <c r="AC332" s="47"/>
      <c r="AD332" s="82"/>
      <c r="AE332" s="43"/>
      <c r="AF332" s="53"/>
      <c r="AG332" s="82"/>
      <c r="AH332" s="43"/>
      <c r="AI332" s="47"/>
      <c r="AJ332" s="4"/>
      <c r="AM332" s="27"/>
      <c r="AN332" s="27"/>
      <c r="AQ332" s="4"/>
      <c r="AR332" s="19">
        <v>2.4900000000000002</v>
      </c>
      <c r="AS332" s="9"/>
      <c r="AT332" s="6"/>
      <c r="AU332" s="4"/>
      <c r="AV332" s="4"/>
      <c r="AW332" s="4"/>
      <c r="AX332" s="4"/>
      <c r="AY332" s="4"/>
      <c r="AZ332" s="4"/>
    </row>
    <row r="333" spans="1:58" x14ac:dyDescent="0.25">
      <c r="A333" s="3" t="s">
        <v>2</v>
      </c>
      <c r="B333" s="20">
        <v>2.54</v>
      </c>
      <c r="C333" s="88">
        <f t="shared" si="44"/>
        <v>2.5866600000000002</v>
      </c>
      <c r="D333" s="86">
        <v>-110.456</v>
      </c>
      <c r="E333" s="24">
        <v>39.255000000000003</v>
      </c>
      <c r="F333" s="9">
        <v>0</v>
      </c>
      <c r="G333" s="9">
        <v>1991</v>
      </c>
      <c r="H333" s="9">
        <v>11</v>
      </c>
      <c r="I333" s="9">
        <v>8</v>
      </c>
      <c r="J333" s="9">
        <v>11</v>
      </c>
      <c r="K333" s="9">
        <v>54</v>
      </c>
      <c r="L333" s="12">
        <v>6.5</v>
      </c>
      <c r="M333" s="81">
        <f t="shared" si="45"/>
        <v>0.22500000000000001</v>
      </c>
      <c r="N333" s="21">
        <v>0.01</v>
      </c>
      <c r="O333" s="6" t="s">
        <v>174</v>
      </c>
      <c r="P333" s="94"/>
      <c r="Q333" s="72">
        <f t="shared" si="41"/>
        <v>2.5866600000000002</v>
      </c>
      <c r="R333" s="82">
        <f t="shared" si="42"/>
        <v>0.22500000000000001</v>
      </c>
      <c r="S333" s="48"/>
      <c r="T333" s="6"/>
      <c r="V333" s="43"/>
      <c r="W333" s="49">
        <v>2.54</v>
      </c>
      <c r="X333" s="82">
        <v>0.22500000000000001</v>
      </c>
      <c r="Y333" s="43">
        <f t="shared" si="43"/>
        <v>2.5866600000000002</v>
      </c>
      <c r="Z333" s="53"/>
      <c r="AA333" s="82"/>
      <c r="AB333" s="43"/>
      <c r="AC333" s="47"/>
      <c r="AD333" s="82"/>
      <c r="AE333" s="43"/>
      <c r="AF333" s="53"/>
      <c r="AG333" s="82"/>
      <c r="AH333" s="43"/>
      <c r="AI333" s="47"/>
      <c r="AJ333" s="4"/>
      <c r="AM333" s="27"/>
      <c r="AN333" s="27"/>
      <c r="AQ333" s="4"/>
      <c r="AR333" s="19">
        <v>2.54</v>
      </c>
      <c r="AS333" s="9"/>
      <c r="AT333" s="6"/>
      <c r="AU333" s="4"/>
      <c r="AV333" s="4"/>
      <c r="AW333" s="4"/>
      <c r="AX333" s="4"/>
      <c r="AY333" s="4"/>
      <c r="AZ333" s="4"/>
    </row>
    <row r="334" spans="1:58" x14ac:dyDescent="0.25">
      <c r="A334" s="3" t="s">
        <v>2</v>
      </c>
      <c r="B334" s="20">
        <v>3.72</v>
      </c>
      <c r="C334" s="88">
        <f t="shared" si="44"/>
        <v>2.8096199999999998</v>
      </c>
      <c r="D334" s="86">
        <v>-109.242</v>
      </c>
      <c r="E334" s="24">
        <v>40.127000000000002</v>
      </c>
      <c r="F334" s="9">
        <v>1</v>
      </c>
      <c r="G334" s="9">
        <v>1991</v>
      </c>
      <c r="H334" s="9">
        <v>11</v>
      </c>
      <c r="I334" s="9">
        <v>8</v>
      </c>
      <c r="J334" s="9">
        <v>13</v>
      </c>
      <c r="K334" s="9">
        <v>15</v>
      </c>
      <c r="L334" s="12">
        <v>4.7</v>
      </c>
      <c r="M334" s="81">
        <f t="shared" si="45"/>
        <v>0.22500000000000001</v>
      </c>
      <c r="N334" s="21">
        <v>0.01</v>
      </c>
      <c r="O334" s="6" t="s">
        <v>174</v>
      </c>
      <c r="P334" s="94"/>
      <c r="Q334" s="72">
        <f>$Y$696</f>
        <v>2.8096199999999998</v>
      </c>
      <c r="R334" s="82">
        <f>$X$696</f>
        <v>0.22500000000000001</v>
      </c>
      <c r="S334" s="48"/>
      <c r="T334" s="6"/>
      <c r="V334" s="43"/>
      <c r="W334" s="49">
        <v>3.72</v>
      </c>
      <c r="X334" s="82">
        <v>0.22500000000000001</v>
      </c>
      <c r="Y334" s="43">
        <f t="shared" si="43"/>
        <v>3.6828800000000004</v>
      </c>
      <c r="Z334" s="53"/>
      <c r="AA334" s="82"/>
      <c r="AB334" s="43"/>
      <c r="AC334" s="53">
        <v>3.4</v>
      </c>
      <c r="AD334" s="82">
        <v>0.20699999999999999</v>
      </c>
      <c r="AE334" s="43">
        <f>1.078*AC334-0.427</f>
        <v>3.2382</v>
      </c>
      <c r="AF334" s="53"/>
      <c r="AG334" s="82"/>
      <c r="AH334" s="43"/>
      <c r="AI334" s="47"/>
      <c r="AJ334" s="27">
        <v>3.4</v>
      </c>
      <c r="AL334" s="4" t="s">
        <v>59</v>
      </c>
      <c r="AM334" s="27"/>
      <c r="AN334" s="27"/>
      <c r="AQ334" s="4"/>
      <c r="AR334" s="19">
        <v>3.72</v>
      </c>
      <c r="AS334" s="9"/>
      <c r="AT334" s="6"/>
      <c r="AU334" s="4"/>
      <c r="AV334" s="4"/>
      <c r="AW334" s="4"/>
      <c r="AX334" s="4"/>
      <c r="AY334" s="4"/>
      <c r="AZ334" s="4"/>
    </row>
    <row r="335" spans="1:58" x14ac:dyDescent="0.25">
      <c r="A335" s="3" t="s">
        <v>2</v>
      </c>
      <c r="B335" s="20">
        <v>2.92</v>
      </c>
      <c r="C335" s="88">
        <f t="shared" si="44"/>
        <v>2.9396800000000001</v>
      </c>
      <c r="D335" s="86">
        <v>-109.998</v>
      </c>
      <c r="E335" s="24">
        <v>38.142000000000003</v>
      </c>
      <c r="F335" s="9">
        <v>2</v>
      </c>
      <c r="G335" s="9">
        <v>1991</v>
      </c>
      <c r="H335" s="9">
        <v>11</v>
      </c>
      <c r="I335" s="9">
        <v>25</v>
      </c>
      <c r="J335" s="9">
        <v>3</v>
      </c>
      <c r="K335" s="9">
        <v>40</v>
      </c>
      <c r="L335" s="12">
        <v>38.700000000000003</v>
      </c>
      <c r="M335" s="81">
        <f t="shared" si="45"/>
        <v>0.22500000000000001</v>
      </c>
      <c r="N335" s="21">
        <v>0.01</v>
      </c>
      <c r="O335" s="6" t="s">
        <v>174</v>
      </c>
      <c r="P335" s="94"/>
      <c r="Q335" s="72">
        <f>Y335</f>
        <v>2.9396800000000001</v>
      </c>
      <c r="R335" s="82">
        <f>X335</f>
        <v>0.22500000000000001</v>
      </c>
      <c r="S335" s="48"/>
      <c r="T335" s="6"/>
      <c r="V335" s="43"/>
      <c r="W335" s="49">
        <v>2.92</v>
      </c>
      <c r="X335" s="82">
        <v>0.22500000000000001</v>
      </c>
      <c r="Y335" s="43">
        <f t="shared" si="43"/>
        <v>2.9396800000000001</v>
      </c>
      <c r="Z335" s="53"/>
      <c r="AA335" s="82"/>
      <c r="AB335" s="43"/>
      <c r="AC335" s="47"/>
      <c r="AD335" s="82"/>
      <c r="AE335" s="43"/>
      <c r="AF335" s="53"/>
      <c r="AG335" s="82"/>
      <c r="AH335" s="43"/>
      <c r="AI335" s="47"/>
      <c r="AJ335" s="4"/>
      <c r="AM335" s="27"/>
      <c r="AN335" s="27"/>
      <c r="AQ335" s="4"/>
      <c r="AR335" s="19">
        <v>2.92</v>
      </c>
      <c r="AS335" s="9"/>
      <c r="AT335" s="6"/>
      <c r="AU335" s="4"/>
      <c r="AV335" s="4"/>
      <c r="AW335" s="4"/>
      <c r="AX335" s="4"/>
      <c r="AY335" s="4"/>
      <c r="AZ335" s="4"/>
    </row>
    <row r="336" spans="1:58" x14ac:dyDescent="0.25">
      <c r="A336" s="3" t="s">
        <v>2</v>
      </c>
      <c r="B336" s="20">
        <v>3.89</v>
      </c>
      <c r="C336" s="88">
        <f t="shared" si="44"/>
        <v>3.6729577626305296</v>
      </c>
      <c r="D336" s="86">
        <v>-112.33799999999999</v>
      </c>
      <c r="E336" s="24">
        <v>37.57</v>
      </c>
      <c r="F336" s="9">
        <v>0</v>
      </c>
      <c r="G336" s="9">
        <v>1991</v>
      </c>
      <c r="H336" s="9">
        <v>12</v>
      </c>
      <c r="I336" s="9">
        <v>21</v>
      </c>
      <c r="J336" s="9">
        <v>20</v>
      </c>
      <c r="K336" s="9">
        <v>26</v>
      </c>
      <c r="L336" s="12">
        <v>35.700000000000003</v>
      </c>
      <c r="M336" s="81">
        <f t="shared" si="45"/>
        <v>0.12733954235574607</v>
      </c>
      <c r="N336" s="21">
        <v>0.01</v>
      </c>
      <c r="O336" s="3" t="s">
        <v>175</v>
      </c>
      <c r="P336" s="94">
        <f>1/((1/X336^2)+(1/AA336^2)+(1/AD336^2))</f>
        <v>1.6215359047370845E-2</v>
      </c>
      <c r="Q336" s="72">
        <f>(P336/X336^2*Y336)+(P336/AA336^2*AB336)+(P336/AD336^2*AE336)</f>
        <v>3.6729577626305296</v>
      </c>
      <c r="R336" s="82">
        <f>SQRT(P336)</f>
        <v>0.12733954235574607</v>
      </c>
      <c r="S336" s="48"/>
      <c r="T336" s="6"/>
      <c r="V336" s="43"/>
      <c r="W336" s="49">
        <v>3.89</v>
      </c>
      <c r="X336" s="82">
        <v>0.22500000000000001</v>
      </c>
      <c r="Y336" s="43">
        <f t="shared" si="43"/>
        <v>3.8408100000000003</v>
      </c>
      <c r="Z336" s="55">
        <v>3.8</v>
      </c>
      <c r="AA336" s="82">
        <v>0.23200000000000001</v>
      </c>
      <c r="AB336" s="43">
        <f>0.791*(Z336-0.11)+0.851</f>
        <v>3.76979</v>
      </c>
      <c r="AC336" s="55">
        <v>3.6</v>
      </c>
      <c r="AD336" s="82">
        <v>0.20699999999999999</v>
      </c>
      <c r="AE336" s="43">
        <f>1.078*AC336-0.427</f>
        <v>3.4538000000000002</v>
      </c>
      <c r="AF336" s="53"/>
      <c r="AG336" s="82"/>
      <c r="AH336" s="43"/>
      <c r="AI336" s="47" t="s">
        <v>68</v>
      </c>
      <c r="AJ336" s="27">
        <v>3.6</v>
      </c>
      <c r="AM336" s="27">
        <v>3.8</v>
      </c>
      <c r="AN336" s="27"/>
      <c r="AQ336" s="4"/>
      <c r="AR336" s="19">
        <v>3.89</v>
      </c>
      <c r="AS336" s="9"/>
      <c r="AT336" s="6"/>
      <c r="AU336" s="4"/>
      <c r="AV336" s="4"/>
      <c r="AW336" s="4"/>
      <c r="AX336" s="4"/>
      <c r="AY336" s="4"/>
      <c r="AZ336" s="4"/>
    </row>
    <row r="337" spans="1:52" x14ac:dyDescent="0.25">
      <c r="A337" s="3" t="s">
        <v>2</v>
      </c>
      <c r="B337" s="20">
        <v>2.81</v>
      </c>
      <c r="C337" s="88">
        <f t="shared" si="44"/>
        <v>2.8374899999999998</v>
      </c>
      <c r="D337" s="86">
        <v>-113.40600000000001</v>
      </c>
      <c r="E337" s="24">
        <v>37.229999999999997</v>
      </c>
      <c r="F337" s="9">
        <v>1</v>
      </c>
      <c r="G337" s="9">
        <v>1992</v>
      </c>
      <c r="H337" s="9">
        <v>1</v>
      </c>
      <c r="I337" s="9">
        <v>27</v>
      </c>
      <c r="J337" s="9">
        <v>23</v>
      </c>
      <c r="K337" s="9">
        <v>22</v>
      </c>
      <c r="L337" s="12">
        <v>58.7</v>
      </c>
      <c r="M337" s="81">
        <f t="shared" si="45"/>
        <v>0.22500000000000001</v>
      </c>
      <c r="N337" s="21">
        <v>0.01</v>
      </c>
      <c r="O337" s="6" t="s">
        <v>174</v>
      </c>
      <c r="P337" s="94"/>
      <c r="Q337" s="72">
        <f t="shared" ref="Q337:Q343" si="46">Y337</f>
        <v>2.8374899999999998</v>
      </c>
      <c r="R337" s="82">
        <f t="shared" ref="R337:R343" si="47">X337</f>
        <v>0.22500000000000001</v>
      </c>
      <c r="S337" s="48"/>
      <c r="T337" s="6"/>
      <c r="V337" s="43"/>
      <c r="W337" s="49">
        <v>2.81</v>
      </c>
      <c r="X337" s="82">
        <v>0.22500000000000001</v>
      </c>
      <c r="Y337" s="43">
        <f t="shared" si="43"/>
        <v>2.8374899999999998</v>
      </c>
      <c r="Z337" s="53"/>
      <c r="AA337" s="82"/>
      <c r="AB337" s="43"/>
      <c r="AC337" s="47"/>
      <c r="AD337" s="82"/>
      <c r="AE337" s="43"/>
      <c r="AF337" s="53"/>
      <c r="AG337" s="82"/>
      <c r="AH337" s="43"/>
      <c r="AI337" s="47"/>
      <c r="AJ337" s="4"/>
      <c r="AM337" s="27"/>
      <c r="AN337" s="27"/>
      <c r="AQ337" s="4"/>
      <c r="AR337" s="19">
        <v>2.81</v>
      </c>
      <c r="AS337" s="9"/>
      <c r="AT337" s="6"/>
      <c r="AU337" s="4"/>
      <c r="AV337" s="4"/>
      <c r="AW337" s="4"/>
      <c r="AX337" s="4"/>
      <c r="AY337" s="4"/>
      <c r="AZ337" s="4"/>
    </row>
    <row r="338" spans="1:52" x14ac:dyDescent="0.25">
      <c r="A338" s="3" t="s">
        <v>2</v>
      </c>
      <c r="B338" s="20">
        <v>2.56</v>
      </c>
      <c r="C338" s="88">
        <f t="shared" si="44"/>
        <v>2.6052400000000002</v>
      </c>
      <c r="D338" s="86">
        <v>-112.33199999999999</v>
      </c>
      <c r="E338" s="24">
        <v>37.744</v>
      </c>
      <c r="F338" s="9">
        <v>1</v>
      </c>
      <c r="G338" s="9">
        <v>1992</v>
      </c>
      <c r="H338" s="9">
        <v>1</v>
      </c>
      <c r="I338" s="9">
        <v>30</v>
      </c>
      <c r="J338" s="9">
        <v>9</v>
      </c>
      <c r="K338" s="9">
        <v>4</v>
      </c>
      <c r="L338" s="12">
        <v>29.5</v>
      </c>
      <c r="M338" s="81">
        <f t="shared" si="45"/>
        <v>0.22500000000000001</v>
      </c>
      <c r="N338" s="21">
        <v>0.01</v>
      </c>
      <c r="O338" s="6" t="s">
        <v>174</v>
      </c>
      <c r="P338" s="94"/>
      <c r="Q338" s="72">
        <f t="shared" si="46"/>
        <v>2.6052400000000002</v>
      </c>
      <c r="R338" s="82">
        <f t="shared" si="47"/>
        <v>0.22500000000000001</v>
      </c>
      <c r="S338" s="48"/>
      <c r="T338" s="6"/>
      <c r="V338" s="43"/>
      <c r="W338" s="49">
        <v>2.56</v>
      </c>
      <c r="X338" s="82">
        <v>0.22500000000000001</v>
      </c>
      <c r="Y338" s="43">
        <f t="shared" si="43"/>
        <v>2.6052400000000002</v>
      </c>
      <c r="Z338" s="53"/>
      <c r="AA338" s="82"/>
      <c r="AB338" s="43"/>
      <c r="AC338" s="47"/>
      <c r="AD338" s="82"/>
      <c r="AE338" s="43"/>
      <c r="AF338" s="53"/>
      <c r="AG338" s="82"/>
      <c r="AH338" s="43"/>
      <c r="AI338" s="47"/>
      <c r="AJ338" s="4"/>
      <c r="AM338" s="27"/>
      <c r="AN338" s="27"/>
      <c r="AQ338" s="4"/>
      <c r="AR338" s="19">
        <v>2.56</v>
      </c>
      <c r="AS338" s="9"/>
      <c r="AT338" s="6"/>
      <c r="AU338" s="4"/>
      <c r="AV338" s="4"/>
      <c r="AW338" s="4"/>
      <c r="AX338" s="4"/>
      <c r="AY338" s="4"/>
      <c r="AZ338" s="4"/>
    </row>
    <row r="339" spans="1:52" x14ac:dyDescent="0.25">
      <c r="A339" s="3" t="s">
        <v>2</v>
      </c>
      <c r="B339" s="20">
        <v>2.52</v>
      </c>
      <c r="C339" s="88">
        <f t="shared" si="44"/>
        <v>2.5680800000000001</v>
      </c>
      <c r="D339" s="86">
        <v>-113.97799999999999</v>
      </c>
      <c r="E339" s="24">
        <v>38.457000000000001</v>
      </c>
      <c r="F339" s="9">
        <v>9</v>
      </c>
      <c r="G339" s="9">
        <v>1992</v>
      </c>
      <c r="H339" s="9">
        <v>2</v>
      </c>
      <c r="I339" s="9">
        <v>6</v>
      </c>
      <c r="J339" s="9">
        <v>7</v>
      </c>
      <c r="K339" s="9">
        <v>55</v>
      </c>
      <c r="L339" s="12">
        <v>37.6</v>
      </c>
      <c r="M339" s="81">
        <f t="shared" si="45"/>
        <v>0.22500000000000001</v>
      </c>
      <c r="N339" s="21">
        <v>0.01</v>
      </c>
      <c r="O339" s="6" t="s">
        <v>174</v>
      </c>
      <c r="P339" s="94"/>
      <c r="Q339" s="72">
        <f t="shared" si="46"/>
        <v>2.5680800000000001</v>
      </c>
      <c r="R339" s="82">
        <f t="shared" si="47"/>
        <v>0.22500000000000001</v>
      </c>
      <c r="S339" s="48"/>
      <c r="T339" s="6"/>
      <c r="V339" s="43"/>
      <c r="W339" s="49">
        <v>2.52</v>
      </c>
      <c r="X339" s="82">
        <v>0.22500000000000001</v>
      </c>
      <c r="Y339" s="43">
        <f t="shared" si="43"/>
        <v>2.5680800000000001</v>
      </c>
      <c r="Z339" s="53"/>
      <c r="AA339" s="82"/>
      <c r="AB339" s="43"/>
      <c r="AC339" s="47"/>
      <c r="AD339" s="82"/>
      <c r="AE339" s="43"/>
      <c r="AF339" s="53"/>
      <c r="AG339" s="82"/>
      <c r="AH339" s="43"/>
      <c r="AI339" s="47"/>
      <c r="AJ339" s="4"/>
      <c r="AM339" s="27"/>
      <c r="AN339" s="27"/>
      <c r="AQ339" s="4"/>
      <c r="AR339" s="19">
        <v>2.52</v>
      </c>
      <c r="AS339" s="9"/>
      <c r="AT339" s="6"/>
      <c r="AU339" s="4"/>
      <c r="AV339" s="4"/>
      <c r="AW339" s="4"/>
      <c r="AX339" s="4"/>
      <c r="AY339" s="4"/>
      <c r="AZ339" s="4"/>
    </row>
    <row r="340" spans="1:52" x14ac:dyDescent="0.25">
      <c r="A340" s="3" t="s">
        <v>2</v>
      </c>
      <c r="B340" s="20">
        <v>2.61</v>
      </c>
      <c r="C340" s="88">
        <f t="shared" si="44"/>
        <v>2.6516899999999999</v>
      </c>
      <c r="D340" s="86">
        <v>-112.202</v>
      </c>
      <c r="E340" s="24">
        <v>39.554000000000002</v>
      </c>
      <c r="F340" s="9">
        <v>4</v>
      </c>
      <c r="G340" s="9">
        <v>1992</v>
      </c>
      <c r="H340" s="9">
        <v>2</v>
      </c>
      <c r="I340" s="9">
        <v>13</v>
      </c>
      <c r="J340" s="9">
        <v>22</v>
      </c>
      <c r="K340" s="9">
        <v>44</v>
      </c>
      <c r="L340" s="12">
        <v>35.9</v>
      </c>
      <c r="M340" s="81">
        <f t="shared" si="45"/>
        <v>0.22500000000000001</v>
      </c>
      <c r="N340" s="21">
        <v>0.01</v>
      </c>
      <c r="O340" s="6" t="s">
        <v>174</v>
      </c>
      <c r="P340" s="94"/>
      <c r="Q340" s="72">
        <f t="shared" si="46"/>
        <v>2.6516899999999999</v>
      </c>
      <c r="R340" s="82">
        <f t="shared" si="47"/>
        <v>0.22500000000000001</v>
      </c>
      <c r="S340" s="48"/>
      <c r="T340" s="6"/>
      <c r="V340" s="43"/>
      <c r="W340" s="49">
        <v>2.61</v>
      </c>
      <c r="X340" s="82">
        <v>0.22500000000000001</v>
      </c>
      <c r="Y340" s="43">
        <f t="shared" si="43"/>
        <v>2.6516899999999999</v>
      </c>
      <c r="Z340" s="53"/>
      <c r="AA340" s="82"/>
      <c r="AB340" s="43"/>
      <c r="AC340" s="47"/>
      <c r="AD340" s="82"/>
      <c r="AE340" s="43"/>
      <c r="AF340" s="53"/>
      <c r="AG340" s="82"/>
      <c r="AH340" s="43"/>
      <c r="AI340" s="47"/>
      <c r="AJ340" s="4"/>
      <c r="AM340" s="27"/>
      <c r="AN340" s="27"/>
      <c r="AQ340" s="4"/>
      <c r="AR340" s="19">
        <v>2.61</v>
      </c>
      <c r="AS340" s="9"/>
      <c r="AT340" s="6"/>
      <c r="AU340" s="4"/>
      <c r="AV340" s="4"/>
      <c r="AW340" s="4"/>
      <c r="AX340" s="4"/>
      <c r="AY340" s="4"/>
      <c r="AZ340" s="4"/>
    </row>
    <row r="341" spans="1:52" x14ac:dyDescent="0.25">
      <c r="A341" s="3" t="s">
        <v>2</v>
      </c>
      <c r="B341" s="20">
        <v>2.64</v>
      </c>
      <c r="C341" s="88">
        <f t="shared" si="44"/>
        <v>2.6795599999999999</v>
      </c>
      <c r="D341" s="86">
        <v>-111.67</v>
      </c>
      <c r="E341" s="24">
        <v>36.825000000000003</v>
      </c>
      <c r="F341" s="9">
        <v>1</v>
      </c>
      <c r="G341" s="9">
        <v>1992</v>
      </c>
      <c r="H341" s="9">
        <v>3</v>
      </c>
      <c r="I341" s="9">
        <v>2</v>
      </c>
      <c r="J341" s="9">
        <v>23</v>
      </c>
      <c r="K341" s="9">
        <v>6</v>
      </c>
      <c r="L341" s="12">
        <v>36.1</v>
      </c>
      <c r="M341" s="81">
        <f t="shared" si="45"/>
        <v>0.22500000000000001</v>
      </c>
      <c r="N341" s="21">
        <v>0.01</v>
      </c>
      <c r="O341" s="6" t="s">
        <v>174</v>
      </c>
      <c r="P341" s="94"/>
      <c r="Q341" s="72">
        <f t="shared" si="46"/>
        <v>2.6795599999999999</v>
      </c>
      <c r="R341" s="82">
        <f t="shared" si="47"/>
        <v>0.22500000000000001</v>
      </c>
      <c r="S341" s="48"/>
      <c r="T341" s="6"/>
      <c r="V341" s="43"/>
      <c r="W341" s="49">
        <v>2.64</v>
      </c>
      <c r="X341" s="82">
        <v>0.22500000000000001</v>
      </c>
      <c r="Y341" s="43">
        <f t="shared" si="43"/>
        <v>2.6795599999999999</v>
      </c>
      <c r="Z341" s="53"/>
      <c r="AA341" s="82"/>
      <c r="AB341" s="43"/>
      <c r="AC341" s="47"/>
      <c r="AD341" s="82"/>
      <c r="AE341" s="43"/>
      <c r="AF341" s="53"/>
      <c r="AG341" s="82"/>
      <c r="AH341" s="43"/>
      <c r="AI341" s="47"/>
      <c r="AJ341" s="4"/>
      <c r="AM341" s="27"/>
      <c r="AN341" s="27"/>
      <c r="AQ341" s="4"/>
      <c r="AR341" s="19">
        <v>2.64</v>
      </c>
      <c r="AS341" s="9"/>
      <c r="AT341" s="6"/>
      <c r="AU341" s="4"/>
      <c r="AV341" s="4"/>
      <c r="AW341" s="4"/>
      <c r="AX341" s="4"/>
      <c r="AY341" s="4"/>
      <c r="AZ341" s="4"/>
    </row>
    <row r="342" spans="1:52" x14ac:dyDescent="0.25">
      <c r="A342" s="3" t="s">
        <v>2</v>
      </c>
      <c r="B342" s="20">
        <v>2.67</v>
      </c>
      <c r="C342" s="88">
        <f t="shared" si="44"/>
        <v>2.70743</v>
      </c>
      <c r="D342" s="86">
        <v>-112.033</v>
      </c>
      <c r="E342" s="24">
        <v>38.896999999999998</v>
      </c>
      <c r="F342" s="9">
        <v>1</v>
      </c>
      <c r="G342" s="9">
        <v>1992</v>
      </c>
      <c r="H342" s="9">
        <v>3</v>
      </c>
      <c r="I342" s="9">
        <v>4</v>
      </c>
      <c r="J342" s="9">
        <v>14</v>
      </c>
      <c r="K342" s="9">
        <v>41</v>
      </c>
      <c r="L342" s="12">
        <v>0</v>
      </c>
      <c r="M342" s="81">
        <f t="shared" si="45"/>
        <v>0.22500000000000001</v>
      </c>
      <c r="N342" s="21">
        <v>0.01</v>
      </c>
      <c r="O342" s="6" t="s">
        <v>174</v>
      </c>
      <c r="P342" s="94"/>
      <c r="Q342" s="72">
        <f t="shared" si="46"/>
        <v>2.70743</v>
      </c>
      <c r="R342" s="82">
        <f t="shared" si="47"/>
        <v>0.22500000000000001</v>
      </c>
      <c r="S342" s="48"/>
      <c r="T342" s="6"/>
      <c r="V342" s="43"/>
      <c r="W342" s="49">
        <v>2.67</v>
      </c>
      <c r="X342" s="82">
        <v>0.22500000000000001</v>
      </c>
      <c r="Y342" s="43">
        <f t="shared" si="43"/>
        <v>2.70743</v>
      </c>
      <c r="Z342" s="53"/>
      <c r="AA342" s="82"/>
      <c r="AB342" s="43"/>
      <c r="AC342" s="47"/>
      <c r="AD342" s="82"/>
      <c r="AE342" s="43"/>
      <c r="AF342" s="53"/>
      <c r="AG342" s="82"/>
      <c r="AH342" s="43"/>
      <c r="AI342" s="47" t="s">
        <v>74</v>
      </c>
      <c r="AJ342" s="4"/>
      <c r="AM342" s="27"/>
      <c r="AN342" s="27"/>
      <c r="AQ342" s="4"/>
      <c r="AR342" s="19">
        <v>2.67</v>
      </c>
      <c r="AS342" s="9"/>
      <c r="AT342" s="6"/>
      <c r="AU342" s="4"/>
      <c r="AV342" s="4"/>
      <c r="AW342" s="4"/>
      <c r="AX342" s="4"/>
      <c r="AY342" s="4"/>
      <c r="AZ342" s="4"/>
    </row>
    <row r="343" spans="1:52" x14ac:dyDescent="0.25">
      <c r="A343" s="3" t="s">
        <v>2</v>
      </c>
      <c r="B343" s="20">
        <v>2.4700000000000002</v>
      </c>
      <c r="C343" s="88">
        <f t="shared" si="44"/>
        <v>2.52163</v>
      </c>
      <c r="D343" s="86">
        <v>-112.943</v>
      </c>
      <c r="E343" s="24">
        <v>37.755000000000003</v>
      </c>
      <c r="F343" s="9">
        <v>0</v>
      </c>
      <c r="G343" s="9">
        <v>1992</v>
      </c>
      <c r="H343" s="9">
        <v>3</v>
      </c>
      <c r="I343" s="9">
        <v>8</v>
      </c>
      <c r="J343" s="9">
        <v>14</v>
      </c>
      <c r="K343" s="9">
        <v>54</v>
      </c>
      <c r="L343" s="12">
        <v>51.2</v>
      </c>
      <c r="M343" s="81">
        <f t="shared" si="45"/>
        <v>0.22500000000000001</v>
      </c>
      <c r="N343" s="21">
        <v>0.01</v>
      </c>
      <c r="O343" s="6" t="s">
        <v>174</v>
      </c>
      <c r="P343" s="94"/>
      <c r="Q343" s="72">
        <f t="shared" si="46"/>
        <v>2.52163</v>
      </c>
      <c r="R343" s="82">
        <f t="shared" si="47"/>
        <v>0.22500000000000001</v>
      </c>
      <c r="S343" s="48"/>
      <c r="T343" s="6"/>
      <c r="V343" s="43"/>
      <c r="W343" s="49">
        <v>2.4700000000000002</v>
      </c>
      <c r="X343" s="82">
        <v>0.22500000000000001</v>
      </c>
      <c r="Y343" s="43">
        <f t="shared" si="43"/>
        <v>2.52163</v>
      </c>
      <c r="Z343" s="53"/>
      <c r="AA343" s="82"/>
      <c r="AB343" s="43"/>
      <c r="AC343" s="47"/>
      <c r="AD343" s="82"/>
      <c r="AE343" s="43"/>
      <c r="AF343" s="53"/>
      <c r="AG343" s="82"/>
      <c r="AH343" s="43"/>
      <c r="AI343" s="47"/>
      <c r="AJ343" s="4"/>
      <c r="AM343" s="27"/>
      <c r="AN343" s="27"/>
      <c r="AQ343" s="4"/>
      <c r="AR343" s="19">
        <v>2.4700000000000002</v>
      </c>
      <c r="AS343" s="9"/>
      <c r="AT343" s="6"/>
      <c r="AU343" s="4"/>
      <c r="AV343" s="4"/>
      <c r="AW343" s="4"/>
      <c r="AX343" s="4"/>
      <c r="AY343" s="4"/>
      <c r="AZ343" s="4"/>
    </row>
    <row r="344" spans="1:52" x14ac:dyDescent="0.25">
      <c r="A344" s="3" t="s">
        <v>2</v>
      </c>
      <c r="B344" s="20">
        <v>4.12</v>
      </c>
      <c r="C344" s="88">
        <f t="shared" si="44"/>
        <v>4.2354642666274165</v>
      </c>
      <c r="D344" s="86">
        <v>-112.051</v>
      </c>
      <c r="E344" s="24">
        <v>40.468000000000004</v>
      </c>
      <c r="F344" s="9">
        <v>10</v>
      </c>
      <c r="G344" s="9">
        <v>1992</v>
      </c>
      <c r="H344" s="9">
        <v>3</v>
      </c>
      <c r="I344" s="9">
        <v>16</v>
      </c>
      <c r="J344" s="9">
        <v>14</v>
      </c>
      <c r="K344" s="9">
        <v>42</v>
      </c>
      <c r="L344" s="12">
        <v>49.7</v>
      </c>
      <c r="M344" s="81">
        <f t="shared" si="45"/>
        <v>0.1136106533429547</v>
      </c>
      <c r="N344" s="21">
        <v>0.01</v>
      </c>
      <c r="O344" s="3" t="s">
        <v>175</v>
      </c>
      <c r="P344" s="94">
        <f>1/((1/U344^2)+(1/X344^2)+(1/AD344^2)+(1/AG344^2))</f>
        <v>1.2907380553013024E-2</v>
      </c>
      <c r="Q344" s="72">
        <f>(P344/U344^2*V344)+(P344/X344^2*Y344)+(P344/AD344^2*AE344)+(P344/AG344^2*AH344)</f>
        <v>4.2354642666274165</v>
      </c>
      <c r="R344" s="82">
        <f>SQRT(P344)</f>
        <v>0.1136106533429547</v>
      </c>
      <c r="S344" s="49">
        <v>4.12</v>
      </c>
      <c r="T344" s="6" t="s">
        <v>3</v>
      </c>
      <c r="U344" s="82">
        <v>0.20899999999999999</v>
      </c>
      <c r="V344" s="43">
        <f>0.791*S344+0.851</f>
        <v>4.1099200000000007</v>
      </c>
      <c r="W344" s="49">
        <v>4.21</v>
      </c>
      <c r="X344" s="82">
        <v>0.22500000000000001</v>
      </c>
      <c r="Y344" s="43">
        <f t="shared" si="43"/>
        <v>4.13809</v>
      </c>
      <c r="Z344" s="53"/>
      <c r="AA344" s="82"/>
      <c r="AB344" s="43"/>
      <c r="AC344" s="55">
        <v>4.4000000000000004</v>
      </c>
      <c r="AD344" s="82">
        <v>0.20699999999999999</v>
      </c>
      <c r="AE344" s="43">
        <f>1.078*AC344-0.427</f>
        <v>4.3162000000000011</v>
      </c>
      <c r="AF344" s="55">
        <v>4.5</v>
      </c>
      <c r="AG344" s="82">
        <v>0.29499999999999998</v>
      </c>
      <c r="AH344" s="43">
        <f>1.162*AF344-0.74</f>
        <v>4.488999999999999</v>
      </c>
      <c r="AI344" s="47" t="s">
        <v>90</v>
      </c>
      <c r="AJ344" s="27">
        <v>4.4000000000000004</v>
      </c>
      <c r="AM344" s="27"/>
      <c r="AN344" s="27">
        <v>4.5</v>
      </c>
      <c r="AQ344" s="4"/>
      <c r="AR344" s="19">
        <v>4.21</v>
      </c>
      <c r="AS344" s="19">
        <v>4.12</v>
      </c>
      <c r="AT344" s="6" t="s">
        <v>3</v>
      </c>
      <c r="AU344" s="4"/>
      <c r="AV344" s="4"/>
      <c r="AW344" s="4"/>
      <c r="AX344" s="4"/>
      <c r="AY344" s="4"/>
      <c r="AZ344" s="4"/>
    </row>
    <row r="345" spans="1:52" x14ac:dyDescent="0.25">
      <c r="A345" s="3" t="s">
        <v>2</v>
      </c>
      <c r="B345" s="20">
        <v>2.52</v>
      </c>
      <c r="C345" s="88">
        <f t="shared" si="44"/>
        <v>2.5680800000000001</v>
      </c>
      <c r="D345" s="86">
        <v>-112.095</v>
      </c>
      <c r="E345" s="24">
        <v>37.142000000000003</v>
      </c>
      <c r="F345" s="9">
        <v>2</v>
      </c>
      <c r="G345" s="9">
        <v>1992</v>
      </c>
      <c r="H345" s="9">
        <v>3</v>
      </c>
      <c r="I345" s="9">
        <v>29</v>
      </c>
      <c r="J345" s="9">
        <v>3</v>
      </c>
      <c r="K345" s="9">
        <v>17</v>
      </c>
      <c r="L345" s="12">
        <v>26.6</v>
      </c>
      <c r="M345" s="81">
        <f t="shared" si="45"/>
        <v>0.22500000000000001</v>
      </c>
      <c r="N345" s="21">
        <v>0.01</v>
      </c>
      <c r="O345" s="6" t="s">
        <v>174</v>
      </c>
      <c r="P345" s="94"/>
      <c r="Q345" s="72">
        <f>Y345</f>
        <v>2.5680800000000001</v>
      </c>
      <c r="R345" s="82">
        <f>X345</f>
        <v>0.22500000000000001</v>
      </c>
      <c r="S345" s="48"/>
      <c r="T345" s="6"/>
      <c r="V345" s="43"/>
      <c r="W345" s="49">
        <v>2.52</v>
      </c>
      <c r="X345" s="82">
        <v>0.22500000000000001</v>
      </c>
      <c r="Y345" s="43">
        <f t="shared" si="43"/>
        <v>2.5680800000000001</v>
      </c>
      <c r="Z345" s="53"/>
      <c r="AA345" s="82"/>
      <c r="AB345" s="43"/>
      <c r="AC345" s="47"/>
      <c r="AD345" s="82"/>
      <c r="AE345" s="43"/>
      <c r="AF345" s="53"/>
      <c r="AG345" s="82"/>
      <c r="AH345" s="43"/>
      <c r="AI345" s="47"/>
      <c r="AJ345" s="4"/>
      <c r="AM345" s="27"/>
      <c r="AN345" s="27"/>
      <c r="AQ345" s="4"/>
      <c r="AR345" s="19">
        <v>2.52</v>
      </c>
      <c r="AS345" s="9"/>
      <c r="AT345" s="6"/>
      <c r="AU345" s="4"/>
      <c r="AV345" s="4"/>
      <c r="AW345" s="4"/>
      <c r="AX345" s="4"/>
      <c r="AY345" s="4"/>
      <c r="AZ345" s="4"/>
    </row>
    <row r="346" spans="1:52" x14ac:dyDescent="0.25">
      <c r="A346" s="3" t="s">
        <v>2</v>
      </c>
      <c r="B346" s="20">
        <v>2.89</v>
      </c>
      <c r="C346" s="88">
        <f t="shared" si="44"/>
        <v>3.0209516624381285</v>
      </c>
      <c r="D346" s="86">
        <v>-112.77</v>
      </c>
      <c r="E346" s="24">
        <v>41.408999999999999</v>
      </c>
      <c r="F346" s="9">
        <v>8</v>
      </c>
      <c r="G346" s="9">
        <v>1992</v>
      </c>
      <c r="H346" s="9">
        <v>4</v>
      </c>
      <c r="I346" s="9">
        <v>2</v>
      </c>
      <c r="J346" s="9">
        <v>9</v>
      </c>
      <c r="K346" s="9">
        <v>33</v>
      </c>
      <c r="L346" s="12">
        <v>29.6</v>
      </c>
      <c r="M346" s="81">
        <f t="shared" si="45"/>
        <v>0.16151704475634704</v>
      </c>
      <c r="N346" s="21">
        <v>0.01</v>
      </c>
      <c r="O346" s="3" t="s">
        <v>175</v>
      </c>
      <c r="P346" s="94">
        <f>1/((1/X346^2)+(1/AA346^2))</f>
        <v>2.6087755746823815E-2</v>
      </c>
      <c r="Q346" s="72">
        <f>(P346/X346^2*Y346)+(P346/AA346^2*AB346)</f>
        <v>3.0209516624381285</v>
      </c>
      <c r="R346" s="82">
        <f>SQRT(P346)</f>
        <v>0.16151704475634704</v>
      </c>
      <c r="S346" s="48"/>
      <c r="T346" s="6"/>
      <c r="V346" s="43"/>
      <c r="W346" s="49">
        <v>2.89</v>
      </c>
      <c r="X346" s="82">
        <v>0.22500000000000001</v>
      </c>
      <c r="Y346" s="43">
        <f t="shared" si="43"/>
        <v>2.91181</v>
      </c>
      <c r="Z346" s="55">
        <v>3</v>
      </c>
      <c r="AA346" s="82">
        <v>0.23200000000000001</v>
      </c>
      <c r="AB346" s="43">
        <f>0.791*(Z346-0.11)+0.851</f>
        <v>3.1369900000000004</v>
      </c>
      <c r="AC346" s="47"/>
      <c r="AD346" s="82"/>
      <c r="AE346" s="43"/>
      <c r="AF346" s="53"/>
      <c r="AG346" s="82"/>
      <c r="AH346" s="43"/>
      <c r="AI346" s="47" t="s">
        <v>50</v>
      </c>
      <c r="AJ346" s="4"/>
      <c r="AM346" s="27">
        <v>3</v>
      </c>
      <c r="AN346" s="27"/>
      <c r="AQ346" s="4"/>
      <c r="AR346" s="19">
        <v>2.89</v>
      </c>
      <c r="AS346" s="9"/>
      <c r="AT346" s="6"/>
      <c r="AU346" s="4"/>
      <c r="AV346" s="4"/>
      <c r="AW346" s="4"/>
      <c r="AX346" s="4"/>
      <c r="AY346" s="4"/>
      <c r="AZ346" s="4"/>
    </row>
    <row r="347" spans="1:52" x14ac:dyDescent="0.25">
      <c r="A347" s="3" t="s">
        <v>2</v>
      </c>
      <c r="B347" s="20">
        <v>2.56</v>
      </c>
      <c r="C347" s="88">
        <f t="shared" si="44"/>
        <v>2.6052400000000002</v>
      </c>
      <c r="D347" s="86">
        <v>-111.328</v>
      </c>
      <c r="E347" s="24">
        <v>40.079000000000001</v>
      </c>
      <c r="F347" s="9">
        <v>3</v>
      </c>
      <c r="G347" s="9">
        <v>1992</v>
      </c>
      <c r="H347" s="9">
        <v>4</v>
      </c>
      <c r="I347" s="9">
        <v>5</v>
      </c>
      <c r="J347" s="9">
        <v>19</v>
      </c>
      <c r="K347" s="9">
        <v>51</v>
      </c>
      <c r="L347" s="12">
        <v>16.100000000000001</v>
      </c>
      <c r="M347" s="81">
        <f t="shared" si="45"/>
        <v>0.22500000000000001</v>
      </c>
      <c r="N347" s="21">
        <v>0.01</v>
      </c>
      <c r="O347" s="6" t="s">
        <v>174</v>
      </c>
      <c r="P347" s="94"/>
      <c r="Q347" s="72">
        <f>Y347</f>
        <v>2.6052400000000002</v>
      </c>
      <c r="R347" s="82">
        <f>X347</f>
        <v>0.22500000000000001</v>
      </c>
      <c r="S347" s="48"/>
      <c r="T347" s="6"/>
      <c r="V347" s="43"/>
      <c r="W347" s="49">
        <v>2.56</v>
      </c>
      <c r="X347" s="82">
        <v>0.22500000000000001</v>
      </c>
      <c r="Y347" s="43">
        <f t="shared" si="43"/>
        <v>2.6052400000000002</v>
      </c>
      <c r="Z347" s="53"/>
      <c r="AA347" s="82"/>
      <c r="AB347" s="43"/>
      <c r="AC347" s="47"/>
      <c r="AD347" s="82"/>
      <c r="AE347" s="43"/>
      <c r="AF347" s="53"/>
      <c r="AG347" s="82"/>
      <c r="AH347" s="43"/>
      <c r="AI347" s="47"/>
      <c r="AJ347" s="4"/>
      <c r="AM347" s="27"/>
      <c r="AN347" s="27"/>
      <c r="AQ347" s="4"/>
      <c r="AR347" s="19">
        <v>2.56</v>
      </c>
      <c r="AS347" s="9"/>
      <c r="AT347" s="6"/>
      <c r="AU347" s="4"/>
      <c r="AV347" s="4"/>
      <c r="AW347" s="4"/>
      <c r="AX347" s="4"/>
      <c r="AY347" s="4"/>
      <c r="AZ347" s="4"/>
    </row>
    <row r="348" spans="1:52" x14ac:dyDescent="0.25">
      <c r="A348" s="3" t="s">
        <v>2</v>
      </c>
      <c r="B348" s="20">
        <v>2.4500000000000002</v>
      </c>
      <c r="C348" s="88">
        <f t="shared" si="44"/>
        <v>2.50305</v>
      </c>
      <c r="D348" s="86">
        <v>-111.795</v>
      </c>
      <c r="E348" s="24">
        <v>38.749000000000002</v>
      </c>
      <c r="F348" s="9">
        <v>3</v>
      </c>
      <c r="G348" s="9">
        <v>1992</v>
      </c>
      <c r="H348" s="9">
        <v>4</v>
      </c>
      <c r="I348" s="9">
        <v>6</v>
      </c>
      <c r="J348" s="9">
        <v>11</v>
      </c>
      <c r="K348" s="9">
        <v>28</v>
      </c>
      <c r="L348" s="12">
        <v>27.2</v>
      </c>
      <c r="M348" s="81">
        <f t="shared" si="45"/>
        <v>0.22500000000000001</v>
      </c>
      <c r="N348" s="21">
        <v>0.01</v>
      </c>
      <c r="O348" s="6" t="s">
        <v>174</v>
      </c>
      <c r="P348" s="94"/>
      <c r="Q348" s="72">
        <f>Y348</f>
        <v>2.50305</v>
      </c>
      <c r="R348" s="82">
        <f>X348</f>
        <v>0.22500000000000001</v>
      </c>
      <c r="S348" s="48"/>
      <c r="T348" s="6"/>
      <c r="V348" s="43"/>
      <c r="W348" s="49">
        <v>2.4500000000000002</v>
      </c>
      <c r="X348" s="82">
        <v>0.22500000000000001</v>
      </c>
      <c r="Y348" s="43">
        <f t="shared" si="43"/>
        <v>2.50305</v>
      </c>
      <c r="Z348" s="53"/>
      <c r="AA348" s="82"/>
      <c r="AB348" s="43"/>
      <c r="AC348" s="47"/>
      <c r="AD348" s="82"/>
      <c r="AE348" s="43"/>
      <c r="AF348" s="53"/>
      <c r="AG348" s="82"/>
      <c r="AH348" s="43"/>
      <c r="AI348" s="47"/>
      <c r="AJ348" s="4"/>
      <c r="AM348" s="27"/>
      <c r="AN348" s="27"/>
      <c r="AQ348" s="4"/>
      <c r="AR348" s="19">
        <v>2.4500000000000002</v>
      </c>
      <c r="AS348" s="9"/>
      <c r="AT348" s="6"/>
      <c r="AU348" s="4"/>
      <c r="AV348" s="4"/>
      <c r="AW348" s="4"/>
      <c r="AX348" s="4"/>
      <c r="AY348" s="4"/>
      <c r="AZ348" s="4"/>
    </row>
    <row r="349" spans="1:52" x14ac:dyDescent="0.25">
      <c r="A349" s="3" t="s">
        <v>2</v>
      </c>
      <c r="B349" s="20">
        <v>2.74</v>
      </c>
      <c r="C349" s="88">
        <f t="shared" si="44"/>
        <v>2.7724600000000001</v>
      </c>
      <c r="D349" s="86">
        <v>-111.797</v>
      </c>
      <c r="E349" s="24">
        <v>38.779000000000003</v>
      </c>
      <c r="F349" s="9">
        <v>3</v>
      </c>
      <c r="G349" s="9">
        <v>1992</v>
      </c>
      <c r="H349" s="9">
        <v>4</v>
      </c>
      <c r="I349" s="9">
        <v>6</v>
      </c>
      <c r="J349" s="9">
        <v>18</v>
      </c>
      <c r="K349" s="9">
        <v>6</v>
      </c>
      <c r="L349" s="12">
        <v>18.2</v>
      </c>
      <c r="M349" s="81">
        <f t="shared" si="45"/>
        <v>0.22500000000000001</v>
      </c>
      <c r="N349" s="21">
        <v>0.01</v>
      </c>
      <c r="O349" s="6" t="s">
        <v>174</v>
      </c>
      <c r="P349" s="94"/>
      <c r="Q349" s="72">
        <f>Y349</f>
        <v>2.7724600000000001</v>
      </c>
      <c r="R349" s="82">
        <f>X349</f>
        <v>0.22500000000000001</v>
      </c>
      <c r="S349" s="48"/>
      <c r="T349" s="6"/>
      <c r="V349" s="43"/>
      <c r="W349" s="49">
        <v>2.74</v>
      </c>
      <c r="X349" s="82">
        <v>0.22500000000000001</v>
      </c>
      <c r="Y349" s="43">
        <f t="shared" si="43"/>
        <v>2.7724600000000001</v>
      </c>
      <c r="Z349" s="53"/>
      <c r="AA349" s="82"/>
      <c r="AB349" s="43"/>
      <c r="AC349" s="47"/>
      <c r="AD349" s="82"/>
      <c r="AE349" s="43"/>
      <c r="AF349" s="53"/>
      <c r="AG349" s="82"/>
      <c r="AH349" s="43"/>
      <c r="AI349" s="47"/>
      <c r="AJ349" s="4"/>
      <c r="AM349" s="27"/>
      <c r="AN349" s="27"/>
      <c r="AQ349" s="4"/>
      <c r="AR349" s="19">
        <v>2.74</v>
      </c>
      <c r="AS349" s="9"/>
      <c r="AT349" s="6"/>
      <c r="AU349" s="4"/>
      <c r="AV349" s="4"/>
      <c r="AW349" s="4"/>
      <c r="AX349" s="4"/>
      <c r="AY349" s="4"/>
      <c r="AZ349" s="4"/>
    </row>
    <row r="350" spans="1:52" x14ac:dyDescent="0.25">
      <c r="A350" s="3" t="s">
        <v>2</v>
      </c>
      <c r="B350" s="20">
        <v>2.5</v>
      </c>
      <c r="C350" s="88">
        <f t="shared" si="44"/>
        <v>2.5495000000000001</v>
      </c>
      <c r="D350" s="86">
        <v>-111.81399999999999</v>
      </c>
      <c r="E350" s="24">
        <v>38.774999999999999</v>
      </c>
      <c r="F350" s="9">
        <v>2</v>
      </c>
      <c r="G350" s="9">
        <v>1992</v>
      </c>
      <c r="H350" s="9">
        <v>4</v>
      </c>
      <c r="I350" s="9">
        <v>6</v>
      </c>
      <c r="J350" s="9">
        <v>18</v>
      </c>
      <c r="K350" s="9">
        <v>23</v>
      </c>
      <c r="L350" s="12">
        <v>48.3</v>
      </c>
      <c r="M350" s="81">
        <f t="shared" si="45"/>
        <v>0.22500000000000001</v>
      </c>
      <c r="N350" s="21">
        <v>0.01</v>
      </c>
      <c r="O350" s="6" t="s">
        <v>174</v>
      </c>
      <c r="P350" s="94"/>
      <c r="Q350" s="72">
        <f>Y350</f>
        <v>2.5495000000000001</v>
      </c>
      <c r="R350" s="82">
        <f>X350</f>
        <v>0.22500000000000001</v>
      </c>
      <c r="S350" s="48"/>
      <c r="T350" s="6"/>
      <c r="V350" s="43"/>
      <c r="W350" s="49">
        <v>2.5</v>
      </c>
      <c r="X350" s="82">
        <v>0.22500000000000001</v>
      </c>
      <c r="Y350" s="43">
        <f t="shared" si="43"/>
        <v>2.5495000000000001</v>
      </c>
      <c r="Z350" s="53"/>
      <c r="AA350" s="82"/>
      <c r="AB350" s="43"/>
      <c r="AC350" s="47"/>
      <c r="AD350" s="82"/>
      <c r="AE350" s="43"/>
      <c r="AF350" s="53"/>
      <c r="AG350" s="82"/>
      <c r="AH350" s="43"/>
      <c r="AI350" s="47"/>
      <c r="AJ350" s="4"/>
      <c r="AM350" s="27"/>
      <c r="AN350" s="27"/>
      <c r="AQ350" s="4"/>
      <c r="AR350" s="19">
        <v>2.5</v>
      </c>
      <c r="AS350" s="9"/>
      <c r="AT350" s="6"/>
      <c r="AU350" s="4"/>
      <c r="AV350" s="4"/>
      <c r="AW350" s="4"/>
      <c r="AX350" s="4"/>
      <c r="AY350" s="4"/>
      <c r="AZ350" s="4"/>
    </row>
    <row r="351" spans="1:52" x14ac:dyDescent="0.25">
      <c r="A351" s="3" t="s">
        <v>2</v>
      </c>
      <c r="B351" s="20">
        <v>3.32</v>
      </c>
      <c r="C351" s="88">
        <f t="shared" si="44"/>
        <v>3.31128</v>
      </c>
      <c r="D351" s="86">
        <v>-111.819</v>
      </c>
      <c r="E351" s="24">
        <v>38.773000000000003</v>
      </c>
      <c r="F351" s="9">
        <v>3</v>
      </c>
      <c r="G351" s="9">
        <v>1992</v>
      </c>
      <c r="H351" s="9">
        <v>4</v>
      </c>
      <c r="I351" s="9">
        <v>6</v>
      </c>
      <c r="J351" s="9">
        <v>19</v>
      </c>
      <c r="K351" s="9">
        <v>4</v>
      </c>
      <c r="L351" s="12">
        <v>18.399999999999999</v>
      </c>
      <c r="M351" s="81">
        <f t="shared" si="45"/>
        <v>0.22500000000000001</v>
      </c>
      <c r="N351" s="21">
        <v>0.01</v>
      </c>
      <c r="O351" s="6" t="s">
        <v>174</v>
      </c>
      <c r="P351" s="94"/>
      <c r="Q351" s="72">
        <f>Y351</f>
        <v>3.31128</v>
      </c>
      <c r="R351" s="82">
        <f>X351</f>
        <v>0.22500000000000001</v>
      </c>
      <c r="S351" s="48"/>
      <c r="T351" s="6"/>
      <c r="V351" s="43"/>
      <c r="W351" s="49">
        <v>3.32</v>
      </c>
      <c r="X351" s="82">
        <v>0.22500000000000001</v>
      </c>
      <c r="Y351" s="43">
        <f t="shared" si="43"/>
        <v>3.31128</v>
      </c>
      <c r="Z351" s="53"/>
      <c r="AA351" s="82"/>
      <c r="AB351" s="43"/>
      <c r="AC351" s="47"/>
      <c r="AD351" s="82"/>
      <c r="AE351" s="43"/>
      <c r="AF351" s="53"/>
      <c r="AG351" s="82"/>
      <c r="AH351" s="43"/>
      <c r="AI351" s="47"/>
      <c r="AJ351" s="4"/>
      <c r="AM351" s="27"/>
      <c r="AN351" s="27"/>
      <c r="AQ351" s="4"/>
      <c r="AR351" s="19">
        <v>3.32</v>
      </c>
      <c r="AS351" s="9"/>
      <c r="AT351" s="6"/>
      <c r="AU351" s="4"/>
      <c r="AV351" s="4"/>
      <c r="AW351" s="4"/>
      <c r="AX351" s="4"/>
      <c r="AY351" s="4"/>
      <c r="AZ351" s="4"/>
    </row>
    <row r="352" spans="1:52" x14ac:dyDescent="0.25">
      <c r="A352" s="3" t="s">
        <v>2</v>
      </c>
      <c r="B352" s="20">
        <v>3.39</v>
      </c>
      <c r="C352" s="88">
        <f t="shared" si="44"/>
        <v>3.375330933661405</v>
      </c>
      <c r="D352" s="86">
        <v>-111.815</v>
      </c>
      <c r="E352" s="24">
        <v>38.78</v>
      </c>
      <c r="F352" s="9">
        <v>1</v>
      </c>
      <c r="G352" s="9">
        <v>1992</v>
      </c>
      <c r="H352" s="9">
        <v>4</v>
      </c>
      <c r="I352" s="9">
        <v>7</v>
      </c>
      <c r="J352" s="9">
        <v>1</v>
      </c>
      <c r="K352" s="9">
        <v>43</v>
      </c>
      <c r="L352" s="12">
        <v>57.5</v>
      </c>
      <c r="M352" s="81">
        <f t="shared" si="45"/>
        <v>0.16151704475634704</v>
      </c>
      <c r="N352" s="21">
        <v>0.01</v>
      </c>
      <c r="O352" s="3" t="s">
        <v>175</v>
      </c>
      <c r="P352" s="94">
        <f>1/((1/X352^2)+(1/AA352^2))</f>
        <v>2.6087755746823815E-2</v>
      </c>
      <c r="Q352" s="72">
        <f>(P352/X352^2*Y352)+(P352/AA352^2*AB352)</f>
        <v>3.375330933661405</v>
      </c>
      <c r="R352" s="82">
        <f>SQRT(P352)</f>
        <v>0.16151704475634704</v>
      </c>
      <c r="S352" s="48"/>
      <c r="T352" s="6"/>
      <c r="V352" s="43"/>
      <c r="W352" s="49">
        <v>3.39</v>
      </c>
      <c r="X352" s="82">
        <v>0.22500000000000001</v>
      </c>
      <c r="Y352" s="43">
        <f t="shared" si="43"/>
        <v>3.3763100000000001</v>
      </c>
      <c r="Z352" s="55">
        <v>3.3</v>
      </c>
      <c r="AA352" s="82">
        <v>0.23200000000000001</v>
      </c>
      <c r="AB352" s="43">
        <f>0.791*(Z352-0.11)+0.851</f>
        <v>3.3742900000000002</v>
      </c>
      <c r="AC352" s="47"/>
      <c r="AD352" s="82"/>
      <c r="AE352" s="43"/>
      <c r="AF352" s="53"/>
      <c r="AG352" s="82"/>
      <c r="AH352" s="43"/>
      <c r="AI352" s="47" t="s">
        <v>56</v>
      </c>
      <c r="AJ352" s="4"/>
      <c r="AM352" s="27">
        <v>3.3</v>
      </c>
      <c r="AN352" s="27"/>
      <c r="AQ352" s="4"/>
      <c r="AR352" s="19">
        <v>3.39</v>
      </c>
      <c r="AS352" s="9"/>
      <c r="AT352" s="6"/>
      <c r="AU352" s="4"/>
      <c r="AV352" s="4"/>
      <c r="AW352" s="4"/>
      <c r="AX352" s="4"/>
      <c r="AY352" s="4"/>
      <c r="AZ352" s="4"/>
    </row>
    <row r="353" spans="1:52" x14ac:dyDescent="0.25">
      <c r="A353" s="3" t="s">
        <v>2</v>
      </c>
      <c r="B353" s="20">
        <v>2.4700000000000002</v>
      </c>
      <c r="C353" s="88">
        <f t="shared" si="44"/>
        <v>2.52163</v>
      </c>
      <c r="D353" s="86">
        <v>-111.803</v>
      </c>
      <c r="E353" s="24">
        <v>38.734000000000002</v>
      </c>
      <c r="F353" s="9">
        <v>10</v>
      </c>
      <c r="G353" s="9">
        <v>1992</v>
      </c>
      <c r="H353" s="9">
        <v>4</v>
      </c>
      <c r="I353" s="9">
        <v>7</v>
      </c>
      <c r="J353" s="9">
        <v>2</v>
      </c>
      <c r="K353" s="9">
        <v>18</v>
      </c>
      <c r="L353" s="12">
        <v>24.1</v>
      </c>
      <c r="M353" s="81">
        <f t="shared" si="45"/>
        <v>0.22500000000000001</v>
      </c>
      <c r="N353" s="21">
        <v>0.01</v>
      </c>
      <c r="O353" s="6" t="s">
        <v>174</v>
      </c>
      <c r="P353" s="94"/>
      <c r="Q353" s="72">
        <f t="shared" ref="Q353:Q390" si="48">Y353</f>
        <v>2.52163</v>
      </c>
      <c r="R353" s="82">
        <f t="shared" ref="R353:R390" si="49">X353</f>
        <v>0.22500000000000001</v>
      </c>
      <c r="S353" s="45"/>
      <c r="T353" s="6"/>
      <c r="V353" s="43"/>
      <c r="W353" s="49">
        <v>2.4700000000000002</v>
      </c>
      <c r="X353" s="82">
        <v>0.22500000000000001</v>
      </c>
      <c r="Y353" s="43">
        <f t="shared" si="43"/>
        <v>2.52163</v>
      </c>
      <c r="Z353" s="53"/>
      <c r="AA353" s="82"/>
      <c r="AB353" s="43"/>
      <c r="AC353" s="47"/>
      <c r="AD353" s="82"/>
      <c r="AE353" s="43"/>
      <c r="AF353" s="53"/>
      <c r="AG353" s="82"/>
      <c r="AH353" s="43"/>
      <c r="AI353" s="47"/>
      <c r="AJ353" s="4"/>
      <c r="AM353" s="27"/>
      <c r="AN353" s="27"/>
      <c r="AQ353" s="4"/>
      <c r="AR353" s="19">
        <v>2.4700000000000002</v>
      </c>
      <c r="AS353" s="5"/>
      <c r="AT353" s="6"/>
      <c r="AU353" s="4"/>
      <c r="AV353" s="4"/>
      <c r="AW353" s="4"/>
      <c r="AX353" s="4"/>
      <c r="AY353" s="4"/>
      <c r="AZ353" s="4"/>
    </row>
    <row r="354" spans="1:52" x14ac:dyDescent="0.25">
      <c r="A354" s="3" t="s">
        <v>2</v>
      </c>
      <c r="B354" s="20">
        <v>2.67</v>
      </c>
      <c r="C354" s="88">
        <f t="shared" si="44"/>
        <v>2.70743</v>
      </c>
      <c r="D354" s="86">
        <v>-111.51300000000001</v>
      </c>
      <c r="E354" s="24">
        <v>41.843000000000004</v>
      </c>
      <c r="F354" s="9">
        <v>7</v>
      </c>
      <c r="G354" s="9">
        <v>1992</v>
      </c>
      <c r="H354" s="9">
        <v>4</v>
      </c>
      <c r="I354" s="9">
        <v>7</v>
      </c>
      <c r="J354" s="9">
        <v>20</v>
      </c>
      <c r="K354" s="9">
        <v>41</v>
      </c>
      <c r="L354" s="12">
        <v>6.8</v>
      </c>
      <c r="M354" s="81">
        <f t="shared" si="45"/>
        <v>0.22500000000000001</v>
      </c>
      <c r="N354" s="21">
        <v>0.01</v>
      </c>
      <c r="O354" s="6" t="s">
        <v>174</v>
      </c>
      <c r="P354" s="94"/>
      <c r="Q354" s="72">
        <f t="shared" si="48"/>
        <v>2.70743</v>
      </c>
      <c r="R354" s="82">
        <f t="shared" si="49"/>
        <v>0.22500000000000001</v>
      </c>
      <c r="S354" s="45"/>
      <c r="T354" s="6"/>
      <c r="V354" s="43"/>
      <c r="W354" s="49">
        <v>2.67</v>
      </c>
      <c r="X354" s="82">
        <v>0.22500000000000001</v>
      </c>
      <c r="Y354" s="43">
        <f t="shared" si="43"/>
        <v>2.70743</v>
      </c>
      <c r="Z354" s="53"/>
      <c r="AA354" s="82"/>
      <c r="AB354" s="43"/>
      <c r="AC354" s="47"/>
      <c r="AD354" s="82"/>
      <c r="AE354" s="43"/>
      <c r="AF354" s="53"/>
      <c r="AG354" s="82"/>
      <c r="AH354" s="43"/>
      <c r="AI354" s="47"/>
      <c r="AJ354" s="4"/>
      <c r="AM354" s="27"/>
      <c r="AN354" s="27"/>
      <c r="AQ354" s="4"/>
      <c r="AR354" s="19">
        <v>2.67</v>
      </c>
      <c r="AS354" s="5"/>
      <c r="AT354" s="6"/>
      <c r="AU354" s="4"/>
      <c r="AV354" s="4"/>
      <c r="AW354" s="4"/>
      <c r="AX354" s="4"/>
      <c r="AY354" s="4"/>
      <c r="AZ354" s="4"/>
    </row>
    <row r="355" spans="1:52" x14ac:dyDescent="0.25">
      <c r="A355" s="3" t="s">
        <v>2</v>
      </c>
      <c r="B355" s="20">
        <v>2.56</v>
      </c>
      <c r="C355" s="88">
        <f t="shared" si="44"/>
        <v>2.6052400000000002</v>
      </c>
      <c r="D355" s="86">
        <v>-111.86199999999999</v>
      </c>
      <c r="E355" s="24">
        <v>38.654000000000003</v>
      </c>
      <c r="F355" s="9">
        <v>2</v>
      </c>
      <c r="G355" s="9">
        <v>1992</v>
      </c>
      <c r="H355" s="9">
        <v>4</v>
      </c>
      <c r="I355" s="9">
        <v>7</v>
      </c>
      <c r="J355" s="9">
        <v>23</v>
      </c>
      <c r="K355" s="9">
        <v>46</v>
      </c>
      <c r="L355" s="12">
        <v>41.7</v>
      </c>
      <c r="M355" s="81">
        <f t="shared" si="45"/>
        <v>0.22500000000000001</v>
      </c>
      <c r="N355" s="21">
        <v>0.01</v>
      </c>
      <c r="O355" s="6" t="s">
        <v>174</v>
      </c>
      <c r="P355" s="94"/>
      <c r="Q355" s="72">
        <f t="shared" si="48"/>
        <v>2.6052400000000002</v>
      </c>
      <c r="R355" s="82">
        <f t="shared" si="49"/>
        <v>0.22500000000000001</v>
      </c>
      <c r="S355" s="45"/>
      <c r="T355" s="6"/>
      <c r="V355" s="43"/>
      <c r="W355" s="49">
        <v>2.56</v>
      </c>
      <c r="X355" s="82">
        <v>0.22500000000000001</v>
      </c>
      <c r="Y355" s="43">
        <f t="shared" si="43"/>
        <v>2.6052400000000002</v>
      </c>
      <c r="Z355" s="53"/>
      <c r="AA355" s="82"/>
      <c r="AB355" s="43"/>
      <c r="AC355" s="47"/>
      <c r="AD355" s="82"/>
      <c r="AE355" s="43"/>
      <c r="AF355" s="53"/>
      <c r="AG355" s="82"/>
      <c r="AH355" s="43"/>
      <c r="AI355" s="47"/>
      <c r="AJ355" s="4"/>
      <c r="AM355" s="27"/>
      <c r="AN355" s="27"/>
      <c r="AQ355" s="4"/>
      <c r="AR355" s="19">
        <v>2.56</v>
      </c>
      <c r="AS355" s="5"/>
      <c r="AT355" s="6"/>
      <c r="AU355" s="4"/>
      <c r="AV355" s="4"/>
      <c r="AW355" s="4"/>
      <c r="AX355" s="4"/>
      <c r="AY355" s="4"/>
      <c r="AZ355" s="4"/>
    </row>
    <row r="356" spans="1:52" x14ac:dyDescent="0.25">
      <c r="A356" s="3" t="s">
        <v>2</v>
      </c>
      <c r="B356" s="20">
        <v>3.11</v>
      </c>
      <c r="C356" s="88">
        <f t="shared" si="44"/>
        <v>3.11619</v>
      </c>
      <c r="D356" s="86">
        <v>-111.431</v>
      </c>
      <c r="E356" s="24">
        <v>38.725000000000001</v>
      </c>
      <c r="F356" s="9">
        <v>0</v>
      </c>
      <c r="G356" s="9">
        <v>1992</v>
      </c>
      <c r="H356" s="9">
        <v>4</v>
      </c>
      <c r="I356" s="9">
        <v>11</v>
      </c>
      <c r="J356" s="9">
        <v>10</v>
      </c>
      <c r="K356" s="9">
        <v>59</v>
      </c>
      <c r="L356" s="12">
        <v>41.4</v>
      </c>
      <c r="M356" s="81">
        <f t="shared" si="45"/>
        <v>0.22500000000000001</v>
      </c>
      <c r="N356" s="21">
        <v>0.01</v>
      </c>
      <c r="O356" s="6" t="s">
        <v>174</v>
      </c>
      <c r="P356" s="94"/>
      <c r="Q356" s="72">
        <f t="shared" si="48"/>
        <v>3.11619</v>
      </c>
      <c r="R356" s="82">
        <f t="shared" si="49"/>
        <v>0.22500000000000001</v>
      </c>
      <c r="S356" s="45"/>
      <c r="T356" s="6"/>
      <c r="V356" s="43"/>
      <c r="W356" s="49">
        <v>3.11</v>
      </c>
      <c r="X356" s="82">
        <v>0.22500000000000001</v>
      </c>
      <c r="Y356" s="43">
        <f t="shared" si="43"/>
        <v>3.11619</v>
      </c>
      <c r="Z356" s="53"/>
      <c r="AA356" s="82"/>
      <c r="AB356" s="43"/>
      <c r="AC356" s="47"/>
      <c r="AD356" s="82"/>
      <c r="AE356" s="43"/>
      <c r="AF356" s="53"/>
      <c r="AG356" s="82"/>
      <c r="AH356" s="43"/>
      <c r="AI356" s="47"/>
      <c r="AJ356" s="4"/>
      <c r="AM356" s="27"/>
      <c r="AN356" s="27"/>
      <c r="AQ356" s="4"/>
      <c r="AR356" s="19">
        <v>3.11</v>
      </c>
      <c r="AS356" s="5"/>
      <c r="AT356" s="6"/>
      <c r="AU356" s="4"/>
      <c r="AV356" s="4"/>
      <c r="AW356" s="4"/>
      <c r="AX356" s="4"/>
      <c r="AY356" s="4"/>
      <c r="AZ356" s="4"/>
    </row>
    <row r="357" spans="1:52" x14ac:dyDescent="0.25">
      <c r="A357" s="3" t="s">
        <v>2</v>
      </c>
      <c r="B357" s="20">
        <v>2.88</v>
      </c>
      <c r="C357" s="88">
        <f t="shared" si="44"/>
        <v>2.90252</v>
      </c>
      <c r="D357" s="86">
        <v>-111.43899999999999</v>
      </c>
      <c r="E357" s="24">
        <v>38.726999999999997</v>
      </c>
      <c r="F357" s="9">
        <v>0</v>
      </c>
      <c r="G357" s="9">
        <v>1992</v>
      </c>
      <c r="H357" s="9">
        <v>4</v>
      </c>
      <c r="I357" s="9">
        <v>12</v>
      </c>
      <c r="J357" s="9">
        <v>1</v>
      </c>
      <c r="K357" s="9">
        <v>58</v>
      </c>
      <c r="L357" s="12">
        <v>51.6</v>
      </c>
      <c r="M357" s="81">
        <f t="shared" si="45"/>
        <v>0.22500000000000001</v>
      </c>
      <c r="N357" s="21">
        <v>0.01</v>
      </c>
      <c r="O357" s="6" t="s">
        <v>174</v>
      </c>
      <c r="P357" s="94"/>
      <c r="Q357" s="72">
        <f t="shared" si="48"/>
        <v>2.90252</v>
      </c>
      <c r="R357" s="82">
        <f t="shared" si="49"/>
        <v>0.22500000000000001</v>
      </c>
      <c r="S357" s="45"/>
      <c r="T357" s="6"/>
      <c r="V357" s="43"/>
      <c r="W357" s="49">
        <v>2.88</v>
      </c>
      <c r="X357" s="82">
        <v>0.22500000000000001</v>
      </c>
      <c r="Y357" s="43">
        <f t="shared" si="43"/>
        <v>2.90252</v>
      </c>
      <c r="Z357" s="53"/>
      <c r="AA357" s="82"/>
      <c r="AB357" s="43"/>
      <c r="AC357" s="47"/>
      <c r="AD357" s="82"/>
      <c r="AE357" s="43"/>
      <c r="AF357" s="53"/>
      <c r="AG357" s="82"/>
      <c r="AH357" s="43"/>
      <c r="AI357" s="47"/>
      <c r="AJ357" s="4"/>
      <c r="AM357" s="27"/>
      <c r="AN357" s="27"/>
      <c r="AQ357" s="4"/>
      <c r="AR357" s="19">
        <v>2.88</v>
      </c>
      <c r="AS357" s="5"/>
      <c r="AT357" s="6"/>
      <c r="AU357" s="4"/>
      <c r="AV357" s="4"/>
      <c r="AW357" s="4"/>
      <c r="AX357" s="4"/>
      <c r="AY357" s="4"/>
      <c r="AZ357" s="38"/>
    </row>
    <row r="358" spans="1:52" x14ac:dyDescent="0.25">
      <c r="A358" s="3" t="s">
        <v>2</v>
      </c>
      <c r="B358" s="20">
        <v>2.46</v>
      </c>
      <c r="C358" s="88">
        <f t="shared" si="44"/>
        <v>2.51234</v>
      </c>
      <c r="D358" s="86">
        <v>-112.533</v>
      </c>
      <c r="E358" s="24">
        <v>41.368000000000002</v>
      </c>
      <c r="F358" s="9">
        <v>7</v>
      </c>
      <c r="G358" s="9">
        <v>1992</v>
      </c>
      <c r="H358" s="9">
        <v>4</v>
      </c>
      <c r="I358" s="9">
        <v>17</v>
      </c>
      <c r="J358" s="9">
        <v>21</v>
      </c>
      <c r="K358" s="9">
        <v>56</v>
      </c>
      <c r="L358" s="12">
        <v>47.9</v>
      </c>
      <c r="M358" s="81">
        <f t="shared" si="45"/>
        <v>0.22500000000000001</v>
      </c>
      <c r="N358" s="21">
        <v>0.01</v>
      </c>
      <c r="O358" s="6" t="s">
        <v>174</v>
      </c>
      <c r="P358" s="94"/>
      <c r="Q358" s="72">
        <f t="shared" si="48"/>
        <v>2.51234</v>
      </c>
      <c r="R358" s="82">
        <f t="shared" si="49"/>
        <v>0.22500000000000001</v>
      </c>
      <c r="S358" s="45"/>
      <c r="T358" s="6"/>
      <c r="V358" s="43"/>
      <c r="W358" s="49">
        <v>2.46</v>
      </c>
      <c r="X358" s="82">
        <v>0.22500000000000001</v>
      </c>
      <c r="Y358" s="43">
        <f t="shared" si="43"/>
        <v>2.51234</v>
      </c>
      <c r="Z358" s="53"/>
      <c r="AA358" s="82"/>
      <c r="AB358" s="43"/>
      <c r="AC358" s="47"/>
      <c r="AD358" s="82"/>
      <c r="AE358" s="43"/>
      <c r="AF358" s="53"/>
      <c r="AG358" s="82"/>
      <c r="AH358" s="43"/>
      <c r="AI358" s="47"/>
      <c r="AJ358" s="4"/>
      <c r="AM358" s="27"/>
      <c r="AN358" s="27"/>
      <c r="AQ358" s="4"/>
      <c r="AR358" s="19">
        <v>2.46</v>
      </c>
      <c r="AS358" s="5"/>
      <c r="AT358" s="6"/>
      <c r="AU358" s="4"/>
      <c r="AV358" s="4"/>
      <c r="AW358" s="4"/>
      <c r="AX358" s="4"/>
      <c r="AY358" s="4"/>
      <c r="AZ358" s="4"/>
    </row>
    <row r="359" spans="1:52" x14ac:dyDescent="0.25">
      <c r="A359" s="3" t="s">
        <v>2</v>
      </c>
      <c r="B359" s="20">
        <v>2.77</v>
      </c>
      <c r="C359" s="88">
        <f t="shared" si="44"/>
        <v>2.8003300000000002</v>
      </c>
      <c r="D359" s="86">
        <v>-111.81100000000001</v>
      </c>
      <c r="E359" s="24">
        <v>38.756999999999998</v>
      </c>
      <c r="F359" s="9">
        <v>2</v>
      </c>
      <c r="G359" s="9">
        <v>1992</v>
      </c>
      <c r="H359" s="9">
        <v>4</v>
      </c>
      <c r="I359" s="9">
        <v>20</v>
      </c>
      <c r="J359" s="9">
        <v>17</v>
      </c>
      <c r="K359" s="9">
        <v>12</v>
      </c>
      <c r="L359" s="12">
        <v>2.5</v>
      </c>
      <c r="M359" s="81">
        <f t="shared" si="45"/>
        <v>0.22500000000000001</v>
      </c>
      <c r="N359" s="21">
        <v>0.01</v>
      </c>
      <c r="O359" s="6" t="s">
        <v>174</v>
      </c>
      <c r="P359" s="94"/>
      <c r="Q359" s="72">
        <f t="shared" si="48"/>
        <v>2.8003300000000002</v>
      </c>
      <c r="R359" s="82">
        <f t="shared" si="49"/>
        <v>0.22500000000000001</v>
      </c>
      <c r="S359" s="45"/>
      <c r="T359" s="6"/>
      <c r="V359" s="43"/>
      <c r="W359" s="49">
        <v>2.77</v>
      </c>
      <c r="X359" s="82">
        <v>0.22500000000000001</v>
      </c>
      <c r="Y359" s="43">
        <f t="shared" si="43"/>
        <v>2.8003300000000002</v>
      </c>
      <c r="Z359" s="53"/>
      <c r="AA359" s="82"/>
      <c r="AB359" s="43"/>
      <c r="AC359" s="47"/>
      <c r="AD359" s="82"/>
      <c r="AE359" s="43"/>
      <c r="AF359" s="53"/>
      <c r="AG359" s="82"/>
      <c r="AH359" s="43"/>
      <c r="AI359" s="47"/>
      <c r="AJ359" s="4"/>
      <c r="AM359" s="27"/>
      <c r="AN359" s="27"/>
      <c r="AQ359" s="4"/>
      <c r="AR359" s="19">
        <v>2.77</v>
      </c>
      <c r="AS359" s="5"/>
      <c r="AT359" s="6"/>
      <c r="AU359" s="4"/>
      <c r="AV359" s="4"/>
      <c r="AW359" s="4"/>
      <c r="AX359" s="4"/>
      <c r="AY359" s="4"/>
      <c r="AZ359" s="4"/>
    </row>
    <row r="360" spans="1:52" x14ac:dyDescent="0.25">
      <c r="A360" s="3" t="s">
        <v>2</v>
      </c>
      <c r="B360" s="20">
        <v>2.4700000000000002</v>
      </c>
      <c r="C360" s="88">
        <f t="shared" si="44"/>
        <v>2.52163</v>
      </c>
      <c r="D360" s="86">
        <v>-112.67100000000001</v>
      </c>
      <c r="E360" s="24">
        <v>37.155000000000001</v>
      </c>
      <c r="F360" s="9">
        <v>2</v>
      </c>
      <c r="G360" s="9">
        <v>1992</v>
      </c>
      <c r="H360" s="9">
        <v>4</v>
      </c>
      <c r="I360" s="9">
        <v>22</v>
      </c>
      <c r="J360" s="9">
        <v>9</v>
      </c>
      <c r="K360" s="9">
        <v>16</v>
      </c>
      <c r="L360" s="12">
        <v>42.7</v>
      </c>
      <c r="M360" s="81">
        <f t="shared" si="45"/>
        <v>0.22500000000000001</v>
      </c>
      <c r="N360" s="21">
        <v>0.01</v>
      </c>
      <c r="O360" s="6" t="s">
        <v>174</v>
      </c>
      <c r="P360" s="94"/>
      <c r="Q360" s="72">
        <f t="shared" si="48"/>
        <v>2.52163</v>
      </c>
      <c r="R360" s="82">
        <f t="shared" si="49"/>
        <v>0.22500000000000001</v>
      </c>
      <c r="S360" s="45"/>
      <c r="T360" s="6"/>
      <c r="V360" s="43"/>
      <c r="W360" s="49">
        <v>2.4700000000000002</v>
      </c>
      <c r="X360" s="82">
        <v>0.22500000000000001</v>
      </c>
      <c r="Y360" s="43">
        <f t="shared" si="43"/>
        <v>2.52163</v>
      </c>
      <c r="Z360" s="53"/>
      <c r="AA360" s="82"/>
      <c r="AB360" s="43"/>
      <c r="AC360" s="47"/>
      <c r="AD360" s="82"/>
      <c r="AE360" s="43"/>
      <c r="AF360" s="53"/>
      <c r="AG360" s="82"/>
      <c r="AH360" s="43"/>
      <c r="AI360" s="47"/>
      <c r="AJ360" s="4"/>
      <c r="AM360" s="27"/>
      <c r="AN360" s="27"/>
      <c r="AQ360" s="4"/>
      <c r="AR360" s="19">
        <v>2.4700000000000002</v>
      </c>
      <c r="AS360" s="5"/>
      <c r="AT360" s="6"/>
      <c r="AU360" s="4"/>
      <c r="AV360" s="4"/>
      <c r="AW360" s="4"/>
      <c r="AX360" s="4"/>
      <c r="AY360" s="4"/>
      <c r="AZ360" s="4"/>
    </row>
    <row r="361" spans="1:52" x14ac:dyDescent="0.25">
      <c r="A361" s="3" t="s">
        <v>2</v>
      </c>
      <c r="B361" s="20">
        <v>2.6</v>
      </c>
      <c r="C361" s="88">
        <f t="shared" si="44"/>
        <v>2.6423999999999999</v>
      </c>
      <c r="D361" s="86">
        <v>-111.819</v>
      </c>
      <c r="E361" s="24">
        <v>38.770000000000003</v>
      </c>
      <c r="F361" s="9">
        <v>1</v>
      </c>
      <c r="G361" s="9">
        <v>1992</v>
      </c>
      <c r="H361" s="9">
        <v>4</v>
      </c>
      <c r="I361" s="9">
        <v>24</v>
      </c>
      <c r="J361" s="9">
        <v>20</v>
      </c>
      <c r="K361" s="9">
        <v>24</v>
      </c>
      <c r="L361" s="12">
        <v>10.9</v>
      </c>
      <c r="M361" s="81">
        <f t="shared" si="45"/>
        <v>0.22500000000000001</v>
      </c>
      <c r="N361" s="21">
        <v>0.01</v>
      </c>
      <c r="O361" s="6" t="s">
        <v>174</v>
      </c>
      <c r="P361" s="94"/>
      <c r="Q361" s="72">
        <f t="shared" si="48"/>
        <v>2.6423999999999999</v>
      </c>
      <c r="R361" s="82">
        <f t="shared" si="49"/>
        <v>0.22500000000000001</v>
      </c>
      <c r="S361" s="45"/>
      <c r="T361" s="6"/>
      <c r="V361" s="43"/>
      <c r="W361" s="49">
        <v>2.6</v>
      </c>
      <c r="X361" s="82">
        <v>0.22500000000000001</v>
      </c>
      <c r="Y361" s="43">
        <f t="shared" si="43"/>
        <v>2.6423999999999999</v>
      </c>
      <c r="Z361" s="53"/>
      <c r="AA361" s="82"/>
      <c r="AB361" s="43"/>
      <c r="AC361" s="47"/>
      <c r="AD361" s="82"/>
      <c r="AE361" s="43"/>
      <c r="AF361" s="53"/>
      <c r="AG361" s="82"/>
      <c r="AH361" s="43"/>
      <c r="AI361" s="47"/>
      <c r="AJ361" s="4"/>
      <c r="AM361" s="27"/>
      <c r="AN361" s="27"/>
      <c r="AQ361" s="4"/>
      <c r="AR361" s="19">
        <v>2.6</v>
      </c>
      <c r="AS361" s="5"/>
      <c r="AT361" s="6"/>
      <c r="AU361" s="4"/>
      <c r="AV361" s="4"/>
      <c r="AW361" s="4"/>
      <c r="AX361" s="4"/>
      <c r="AY361" s="4"/>
      <c r="AZ361" s="4"/>
    </row>
    <row r="362" spans="1:52" x14ac:dyDescent="0.25">
      <c r="A362" s="3" t="s">
        <v>2</v>
      </c>
      <c r="B362" s="20">
        <v>2.57</v>
      </c>
      <c r="C362" s="88">
        <f t="shared" si="44"/>
        <v>2.6145299999999998</v>
      </c>
      <c r="D362" s="86">
        <v>-111.819</v>
      </c>
      <c r="E362" s="24">
        <v>38.770000000000003</v>
      </c>
      <c r="F362" s="9">
        <v>4</v>
      </c>
      <c r="G362" s="9">
        <v>1992</v>
      </c>
      <c r="H362" s="9">
        <v>4</v>
      </c>
      <c r="I362" s="9">
        <v>24</v>
      </c>
      <c r="J362" s="9">
        <v>20</v>
      </c>
      <c r="K362" s="9">
        <v>55</v>
      </c>
      <c r="L362" s="12">
        <v>8.1999999999999993</v>
      </c>
      <c r="M362" s="81">
        <f t="shared" si="45"/>
        <v>0.22500000000000001</v>
      </c>
      <c r="N362" s="21">
        <v>0.01</v>
      </c>
      <c r="O362" s="6" t="s">
        <v>174</v>
      </c>
      <c r="P362" s="94"/>
      <c r="Q362" s="72">
        <f t="shared" si="48"/>
        <v>2.6145299999999998</v>
      </c>
      <c r="R362" s="82">
        <f t="shared" si="49"/>
        <v>0.22500000000000001</v>
      </c>
      <c r="S362" s="45"/>
      <c r="T362" s="6"/>
      <c r="V362" s="43"/>
      <c r="W362" s="49">
        <v>2.57</v>
      </c>
      <c r="X362" s="82">
        <v>0.22500000000000001</v>
      </c>
      <c r="Y362" s="43">
        <f t="shared" si="43"/>
        <v>2.6145299999999998</v>
      </c>
      <c r="Z362" s="53"/>
      <c r="AA362" s="82"/>
      <c r="AB362" s="43"/>
      <c r="AC362" s="47"/>
      <c r="AD362" s="82"/>
      <c r="AE362" s="43"/>
      <c r="AF362" s="53"/>
      <c r="AG362" s="82"/>
      <c r="AH362" s="43"/>
      <c r="AI362" s="47"/>
      <c r="AJ362" s="4"/>
      <c r="AM362" s="27"/>
      <c r="AN362" s="27"/>
      <c r="AQ362" s="4"/>
      <c r="AR362" s="19">
        <v>2.57</v>
      </c>
      <c r="AS362" s="5"/>
      <c r="AT362" s="6"/>
      <c r="AU362" s="4"/>
      <c r="AV362" s="4"/>
      <c r="AW362" s="4"/>
      <c r="AX362" s="4"/>
      <c r="AY362" s="4"/>
      <c r="AZ362" s="4"/>
    </row>
    <row r="363" spans="1:52" x14ac:dyDescent="0.25">
      <c r="A363" s="3" t="s">
        <v>2</v>
      </c>
      <c r="B363" s="20">
        <v>2.46</v>
      </c>
      <c r="C363" s="88">
        <f t="shared" si="44"/>
        <v>2.51234</v>
      </c>
      <c r="D363" s="86">
        <v>-111.82</v>
      </c>
      <c r="E363" s="24">
        <v>38.753999999999998</v>
      </c>
      <c r="F363" s="9">
        <v>11</v>
      </c>
      <c r="G363" s="9">
        <v>1992</v>
      </c>
      <c r="H363" s="9">
        <v>4</v>
      </c>
      <c r="I363" s="9">
        <v>24</v>
      </c>
      <c r="J363" s="9">
        <v>21</v>
      </c>
      <c r="K363" s="9">
        <v>0</v>
      </c>
      <c r="L363" s="12">
        <v>5.8</v>
      </c>
      <c r="M363" s="81">
        <f t="shared" si="45"/>
        <v>0.22500000000000001</v>
      </c>
      <c r="N363" s="21">
        <v>0.01</v>
      </c>
      <c r="O363" s="6" t="s">
        <v>174</v>
      </c>
      <c r="P363" s="94"/>
      <c r="Q363" s="72">
        <f t="shared" si="48"/>
        <v>2.51234</v>
      </c>
      <c r="R363" s="82">
        <f t="shared" si="49"/>
        <v>0.22500000000000001</v>
      </c>
      <c r="S363" s="45"/>
      <c r="T363" s="6"/>
      <c r="V363" s="43"/>
      <c r="W363" s="49">
        <v>2.46</v>
      </c>
      <c r="X363" s="82">
        <v>0.22500000000000001</v>
      </c>
      <c r="Y363" s="43">
        <f t="shared" si="43"/>
        <v>2.51234</v>
      </c>
      <c r="Z363" s="53"/>
      <c r="AA363" s="82"/>
      <c r="AB363" s="43"/>
      <c r="AC363" s="47"/>
      <c r="AD363" s="82"/>
      <c r="AE363" s="43"/>
      <c r="AF363" s="53"/>
      <c r="AG363" s="82"/>
      <c r="AH363" s="43"/>
      <c r="AI363" s="47"/>
      <c r="AJ363" s="4"/>
      <c r="AM363" s="27"/>
      <c r="AN363" s="27"/>
      <c r="AQ363" s="4"/>
      <c r="AR363" s="19">
        <v>2.46</v>
      </c>
      <c r="AS363" s="5"/>
      <c r="AT363" s="6"/>
      <c r="AU363" s="4"/>
      <c r="AV363" s="4"/>
      <c r="AW363" s="4"/>
      <c r="AX363" s="4"/>
      <c r="AY363" s="4"/>
      <c r="AZ363" s="4"/>
    </row>
    <row r="364" spans="1:52" x14ac:dyDescent="0.25">
      <c r="A364" s="3" t="s">
        <v>2</v>
      </c>
      <c r="B364" s="20">
        <v>2.89</v>
      </c>
      <c r="C364" s="88">
        <f t="shared" si="44"/>
        <v>2.91181</v>
      </c>
      <c r="D364" s="86">
        <v>-111.82299999999999</v>
      </c>
      <c r="E364" s="24">
        <v>38.78</v>
      </c>
      <c r="F364" s="9">
        <v>1</v>
      </c>
      <c r="G364" s="9">
        <v>1992</v>
      </c>
      <c r="H364" s="9">
        <v>4</v>
      </c>
      <c r="I364" s="9">
        <v>24</v>
      </c>
      <c r="J364" s="9">
        <v>21</v>
      </c>
      <c r="K364" s="9">
        <v>34</v>
      </c>
      <c r="L364" s="12">
        <v>5</v>
      </c>
      <c r="M364" s="81">
        <f t="shared" si="45"/>
        <v>0.22500000000000001</v>
      </c>
      <c r="N364" s="21">
        <v>0.01</v>
      </c>
      <c r="O364" s="6" t="s">
        <v>174</v>
      </c>
      <c r="P364" s="94"/>
      <c r="Q364" s="72">
        <f t="shared" si="48"/>
        <v>2.91181</v>
      </c>
      <c r="R364" s="82">
        <f t="shared" si="49"/>
        <v>0.22500000000000001</v>
      </c>
      <c r="S364" s="45"/>
      <c r="T364" s="6"/>
      <c r="V364" s="43"/>
      <c r="W364" s="49">
        <v>2.89</v>
      </c>
      <c r="X364" s="82">
        <v>0.22500000000000001</v>
      </c>
      <c r="Y364" s="43">
        <f t="shared" si="43"/>
        <v>2.91181</v>
      </c>
      <c r="Z364" s="53"/>
      <c r="AA364" s="82"/>
      <c r="AB364" s="43"/>
      <c r="AC364" s="47"/>
      <c r="AD364" s="82"/>
      <c r="AE364" s="43"/>
      <c r="AF364" s="53"/>
      <c r="AG364" s="82"/>
      <c r="AH364" s="43"/>
      <c r="AI364" s="47"/>
      <c r="AJ364" s="4"/>
      <c r="AM364" s="27"/>
      <c r="AN364" s="27"/>
      <c r="AQ364" s="4"/>
      <c r="AR364" s="19">
        <v>2.89</v>
      </c>
      <c r="AS364" s="5"/>
      <c r="AT364" s="6"/>
      <c r="AU364" s="4"/>
      <c r="AV364" s="4"/>
      <c r="AW364" s="4"/>
      <c r="AX364" s="4"/>
      <c r="AY364" s="4"/>
      <c r="AZ364" s="4"/>
    </row>
    <row r="365" spans="1:52" x14ac:dyDescent="0.25">
      <c r="A365" s="3" t="s">
        <v>2</v>
      </c>
      <c r="B365" s="20">
        <v>2.73</v>
      </c>
      <c r="C365" s="88">
        <f t="shared" si="44"/>
        <v>2.7631700000000001</v>
      </c>
      <c r="D365" s="86">
        <v>-111.822</v>
      </c>
      <c r="E365" s="24">
        <v>38.771000000000001</v>
      </c>
      <c r="F365" s="9">
        <v>1</v>
      </c>
      <c r="G365" s="9">
        <v>1992</v>
      </c>
      <c r="H365" s="9">
        <v>4</v>
      </c>
      <c r="I365" s="9">
        <v>24</v>
      </c>
      <c r="J365" s="9">
        <v>22</v>
      </c>
      <c r="K365" s="9">
        <v>1</v>
      </c>
      <c r="L365" s="12">
        <v>57.7</v>
      </c>
      <c r="M365" s="81">
        <f t="shared" si="45"/>
        <v>0.22500000000000001</v>
      </c>
      <c r="N365" s="21">
        <v>0.01</v>
      </c>
      <c r="O365" s="6" t="s">
        <v>174</v>
      </c>
      <c r="P365" s="94"/>
      <c r="Q365" s="72">
        <f t="shared" si="48"/>
        <v>2.7631700000000001</v>
      </c>
      <c r="R365" s="82">
        <f t="shared" si="49"/>
        <v>0.22500000000000001</v>
      </c>
      <c r="S365" s="45"/>
      <c r="T365" s="6"/>
      <c r="V365" s="43"/>
      <c r="W365" s="49">
        <v>2.73</v>
      </c>
      <c r="X365" s="82">
        <v>0.22500000000000001</v>
      </c>
      <c r="Y365" s="43">
        <f t="shared" si="43"/>
        <v>2.7631700000000001</v>
      </c>
      <c r="Z365" s="53"/>
      <c r="AA365" s="82"/>
      <c r="AB365" s="43"/>
      <c r="AC365" s="47"/>
      <c r="AD365" s="82"/>
      <c r="AE365" s="43"/>
      <c r="AF365" s="53"/>
      <c r="AG365" s="82"/>
      <c r="AH365" s="43"/>
      <c r="AI365" s="47"/>
      <c r="AJ365" s="4"/>
      <c r="AM365" s="27"/>
      <c r="AN365" s="27"/>
      <c r="AQ365" s="4"/>
      <c r="AR365" s="19">
        <v>2.73</v>
      </c>
      <c r="AS365" s="5"/>
      <c r="AT365" s="6"/>
      <c r="AU365" s="4"/>
      <c r="AV365" s="4"/>
      <c r="AW365" s="4"/>
      <c r="AX365" s="4"/>
      <c r="AY365" s="4"/>
      <c r="AZ365" s="4"/>
    </row>
    <row r="366" spans="1:52" x14ac:dyDescent="0.25">
      <c r="A366" s="3" t="s">
        <v>2</v>
      </c>
      <c r="B366" s="20">
        <v>2.4700000000000002</v>
      </c>
      <c r="C366" s="88">
        <f t="shared" si="44"/>
        <v>2.52163</v>
      </c>
      <c r="D366" s="86">
        <v>-111.81</v>
      </c>
      <c r="E366" s="24">
        <v>38.768000000000001</v>
      </c>
      <c r="F366" s="9">
        <v>1</v>
      </c>
      <c r="G366" s="9">
        <v>1992</v>
      </c>
      <c r="H366" s="9">
        <v>4</v>
      </c>
      <c r="I366" s="9">
        <v>24</v>
      </c>
      <c r="J366" s="9">
        <v>22</v>
      </c>
      <c r="K366" s="9">
        <v>3</v>
      </c>
      <c r="L366" s="12">
        <v>15.2</v>
      </c>
      <c r="M366" s="81">
        <f t="shared" si="45"/>
        <v>0.22500000000000001</v>
      </c>
      <c r="N366" s="21">
        <v>0.01</v>
      </c>
      <c r="O366" s="6" t="s">
        <v>174</v>
      </c>
      <c r="P366" s="94"/>
      <c r="Q366" s="72">
        <f t="shared" si="48"/>
        <v>2.52163</v>
      </c>
      <c r="R366" s="82">
        <f t="shared" si="49"/>
        <v>0.22500000000000001</v>
      </c>
      <c r="S366" s="45"/>
      <c r="T366" s="6"/>
      <c r="V366" s="43"/>
      <c r="W366" s="49">
        <v>2.4700000000000002</v>
      </c>
      <c r="X366" s="82">
        <v>0.22500000000000001</v>
      </c>
      <c r="Y366" s="43">
        <f t="shared" si="43"/>
        <v>2.52163</v>
      </c>
      <c r="Z366" s="53"/>
      <c r="AA366" s="82"/>
      <c r="AB366" s="43"/>
      <c r="AC366" s="47"/>
      <c r="AD366" s="82"/>
      <c r="AE366" s="43"/>
      <c r="AF366" s="53"/>
      <c r="AG366" s="82"/>
      <c r="AH366" s="43"/>
      <c r="AI366" s="47"/>
      <c r="AJ366" s="4"/>
      <c r="AM366" s="27"/>
      <c r="AN366" s="27"/>
      <c r="AQ366" s="4"/>
      <c r="AR366" s="19">
        <v>2.4700000000000002</v>
      </c>
      <c r="AS366" s="5"/>
      <c r="AT366" s="6"/>
      <c r="AU366" s="4"/>
      <c r="AV366" s="4"/>
      <c r="AW366" s="4"/>
      <c r="AX366" s="4"/>
      <c r="AY366" s="4"/>
      <c r="AZ366" s="4"/>
    </row>
    <row r="367" spans="1:52" x14ac:dyDescent="0.25">
      <c r="A367" s="3" t="s">
        <v>2</v>
      </c>
      <c r="B367" s="20">
        <v>2.68</v>
      </c>
      <c r="C367" s="88">
        <f t="shared" si="44"/>
        <v>2.71672</v>
      </c>
      <c r="D367" s="86">
        <v>-111.79600000000001</v>
      </c>
      <c r="E367" s="24">
        <v>38.768000000000001</v>
      </c>
      <c r="F367" s="9">
        <v>18</v>
      </c>
      <c r="G367" s="9">
        <v>1992</v>
      </c>
      <c r="H367" s="9">
        <v>4</v>
      </c>
      <c r="I367" s="9">
        <v>25</v>
      </c>
      <c r="J367" s="9">
        <v>0</v>
      </c>
      <c r="K367" s="9">
        <v>24</v>
      </c>
      <c r="L367" s="12">
        <v>23.5</v>
      </c>
      <c r="M367" s="81">
        <f t="shared" si="45"/>
        <v>0.22500000000000001</v>
      </c>
      <c r="N367" s="21">
        <v>0.01</v>
      </c>
      <c r="O367" s="6" t="s">
        <v>174</v>
      </c>
      <c r="P367" s="94"/>
      <c r="Q367" s="72">
        <f t="shared" si="48"/>
        <v>2.71672</v>
      </c>
      <c r="R367" s="82">
        <f t="shared" si="49"/>
        <v>0.22500000000000001</v>
      </c>
      <c r="S367" s="45"/>
      <c r="T367" s="6"/>
      <c r="V367" s="43"/>
      <c r="W367" s="49">
        <v>2.68</v>
      </c>
      <c r="X367" s="82">
        <v>0.22500000000000001</v>
      </c>
      <c r="Y367" s="43">
        <f t="shared" si="43"/>
        <v>2.71672</v>
      </c>
      <c r="Z367" s="53"/>
      <c r="AA367" s="82"/>
      <c r="AB367" s="43"/>
      <c r="AC367" s="47"/>
      <c r="AD367" s="82"/>
      <c r="AE367" s="43"/>
      <c r="AF367" s="53"/>
      <c r="AG367" s="82"/>
      <c r="AH367" s="43"/>
      <c r="AI367" s="47"/>
      <c r="AJ367" s="4"/>
      <c r="AM367" s="27"/>
      <c r="AN367" s="27"/>
      <c r="AQ367" s="4"/>
      <c r="AR367" s="19">
        <v>2.68</v>
      </c>
      <c r="AS367" s="5"/>
      <c r="AT367" s="6"/>
      <c r="AU367" s="4"/>
      <c r="AV367" s="4"/>
      <c r="AW367" s="4"/>
      <c r="AX367" s="4"/>
      <c r="AY367" s="4"/>
      <c r="AZ367" s="4"/>
    </row>
    <row r="368" spans="1:52" x14ac:dyDescent="0.25">
      <c r="A368" s="3" t="s">
        <v>2</v>
      </c>
      <c r="B368" s="20">
        <v>2.78</v>
      </c>
      <c r="C368" s="88">
        <f t="shared" si="44"/>
        <v>2.8096199999999998</v>
      </c>
      <c r="D368" s="86">
        <v>-111.83199999999999</v>
      </c>
      <c r="E368" s="24">
        <v>38.768999999999998</v>
      </c>
      <c r="F368" s="9">
        <v>2</v>
      </c>
      <c r="G368" s="9">
        <v>1992</v>
      </c>
      <c r="H368" s="9">
        <v>4</v>
      </c>
      <c r="I368" s="9">
        <v>25</v>
      </c>
      <c r="J368" s="9">
        <v>0</v>
      </c>
      <c r="K368" s="9">
        <v>55</v>
      </c>
      <c r="L368" s="12">
        <v>43.3</v>
      </c>
      <c r="M368" s="81">
        <f t="shared" si="45"/>
        <v>0.22500000000000001</v>
      </c>
      <c r="N368" s="21">
        <v>0.01</v>
      </c>
      <c r="O368" s="6" t="s">
        <v>174</v>
      </c>
      <c r="P368" s="94"/>
      <c r="Q368" s="72">
        <f t="shared" si="48"/>
        <v>2.8096199999999998</v>
      </c>
      <c r="R368" s="82">
        <f t="shared" si="49"/>
        <v>0.22500000000000001</v>
      </c>
      <c r="S368" s="45"/>
      <c r="T368" s="6"/>
      <c r="V368" s="43"/>
      <c r="W368" s="49">
        <v>2.78</v>
      </c>
      <c r="X368" s="82">
        <v>0.22500000000000001</v>
      </c>
      <c r="Y368" s="43">
        <f t="shared" si="43"/>
        <v>2.8096199999999998</v>
      </c>
      <c r="Z368" s="53"/>
      <c r="AA368" s="82"/>
      <c r="AB368" s="43"/>
      <c r="AC368" s="47"/>
      <c r="AD368" s="82"/>
      <c r="AE368" s="43"/>
      <c r="AF368" s="53"/>
      <c r="AG368" s="82"/>
      <c r="AH368" s="43"/>
      <c r="AI368" s="47"/>
      <c r="AJ368" s="4"/>
      <c r="AM368" s="27"/>
      <c r="AN368" s="27"/>
      <c r="AQ368" s="4"/>
      <c r="AR368" s="19">
        <v>2.78</v>
      </c>
      <c r="AS368" s="5"/>
      <c r="AT368" s="6"/>
      <c r="AU368" s="4"/>
      <c r="AV368" s="4"/>
      <c r="AW368" s="4"/>
      <c r="AX368" s="4"/>
      <c r="AY368" s="4"/>
      <c r="AZ368" s="4"/>
    </row>
    <row r="369" spans="1:52" x14ac:dyDescent="0.25">
      <c r="A369" s="3" t="s">
        <v>2</v>
      </c>
      <c r="B369" s="20">
        <v>2.71</v>
      </c>
      <c r="C369" s="88">
        <f t="shared" si="44"/>
        <v>2.7445900000000001</v>
      </c>
      <c r="D369" s="86">
        <v>-111.806</v>
      </c>
      <c r="E369" s="24">
        <v>38.761000000000003</v>
      </c>
      <c r="F369" s="9">
        <v>3</v>
      </c>
      <c r="G369" s="9">
        <v>1992</v>
      </c>
      <c r="H369" s="9">
        <v>4</v>
      </c>
      <c r="I369" s="9">
        <v>25</v>
      </c>
      <c r="J369" s="9">
        <v>14</v>
      </c>
      <c r="K369" s="9">
        <v>47</v>
      </c>
      <c r="L369" s="12">
        <v>51.9</v>
      </c>
      <c r="M369" s="81">
        <f t="shared" si="45"/>
        <v>0.22500000000000001</v>
      </c>
      <c r="N369" s="21">
        <v>0.01</v>
      </c>
      <c r="O369" s="6" t="s">
        <v>174</v>
      </c>
      <c r="P369" s="94"/>
      <c r="Q369" s="72">
        <f t="shared" si="48"/>
        <v>2.7445900000000001</v>
      </c>
      <c r="R369" s="82">
        <f t="shared" si="49"/>
        <v>0.22500000000000001</v>
      </c>
      <c r="S369" s="45"/>
      <c r="T369" s="6"/>
      <c r="V369" s="43"/>
      <c r="W369" s="49">
        <v>2.71</v>
      </c>
      <c r="X369" s="82">
        <v>0.22500000000000001</v>
      </c>
      <c r="Y369" s="43">
        <f t="shared" si="43"/>
        <v>2.7445900000000001</v>
      </c>
      <c r="Z369" s="53"/>
      <c r="AA369" s="82"/>
      <c r="AB369" s="43"/>
      <c r="AC369" s="47"/>
      <c r="AD369" s="82"/>
      <c r="AE369" s="43"/>
      <c r="AF369" s="53"/>
      <c r="AG369" s="82"/>
      <c r="AH369" s="43"/>
      <c r="AI369" s="47"/>
      <c r="AJ369" s="4"/>
      <c r="AM369" s="27"/>
      <c r="AN369" s="27"/>
      <c r="AQ369" s="4"/>
      <c r="AR369" s="19">
        <v>2.71</v>
      </c>
      <c r="AS369" s="5"/>
      <c r="AT369" s="6"/>
      <c r="AU369" s="4"/>
      <c r="AV369" s="4"/>
      <c r="AW369" s="4"/>
      <c r="AX369" s="4"/>
      <c r="AY369" s="4"/>
      <c r="AZ369" s="4"/>
    </row>
    <row r="370" spans="1:52" x14ac:dyDescent="0.25">
      <c r="A370" s="3" t="s">
        <v>2</v>
      </c>
      <c r="B370" s="20">
        <v>2.96</v>
      </c>
      <c r="C370" s="88">
        <f t="shared" si="44"/>
        <v>2.9768400000000002</v>
      </c>
      <c r="D370" s="86">
        <v>-111.82</v>
      </c>
      <c r="E370" s="24">
        <v>38.765999999999998</v>
      </c>
      <c r="F370" s="9">
        <v>1</v>
      </c>
      <c r="G370" s="9">
        <v>1992</v>
      </c>
      <c r="H370" s="9">
        <v>4</v>
      </c>
      <c r="I370" s="9">
        <v>25</v>
      </c>
      <c r="J370" s="9">
        <v>14</v>
      </c>
      <c r="K370" s="9">
        <v>54</v>
      </c>
      <c r="L370" s="12">
        <v>34.6</v>
      </c>
      <c r="M370" s="81">
        <f t="shared" si="45"/>
        <v>0.22500000000000001</v>
      </c>
      <c r="N370" s="21">
        <v>0.01</v>
      </c>
      <c r="O370" s="6" t="s">
        <v>174</v>
      </c>
      <c r="P370" s="94"/>
      <c r="Q370" s="72">
        <f t="shared" si="48"/>
        <v>2.9768400000000002</v>
      </c>
      <c r="R370" s="82">
        <f t="shared" si="49"/>
        <v>0.22500000000000001</v>
      </c>
      <c r="S370" s="45"/>
      <c r="T370" s="6"/>
      <c r="V370" s="43"/>
      <c r="W370" s="49">
        <v>2.96</v>
      </c>
      <c r="X370" s="82">
        <v>0.22500000000000001</v>
      </c>
      <c r="Y370" s="43">
        <f t="shared" si="43"/>
        <v>2.9768400000000002</v>
      </c>
      <c r="Z370" s="53"/>
      <c r="AA370" s="82"/>
      <c r="AB370" s="43"/>
      <c r="AC370" s="47"/>
      <c r="AD370" s="82"/>
      <c r="AE370" s="43"/>
      <c r="AF370" s="53"/>
      <c r="AG370" s="82"/>
      <c r="AH370" s="43"/>
      <c r="AI370" s="47"/>
      <c r="AJ370" s="4"/>
      <c r="AM370" s="27"/>
      <c r="AN370" s="27"/>
      <c r="AQ370" s="4"/>
      <c r="AR370" s="19">
        <v>2.96</v>
      </c>
      <c r="AS370" s="5"/>
      <c r="AT370" s="6"/>
      <c r="AU370" s="4"/>
      <c r="AV370" s="4"/>
      <c r="AW370" s="4"/>
      <c r="AX370" s="4"/>
      <c r="AY370" s="4"/>
      <c r="AZ370" s="4"/>
    </row>
    <row r="371" spans="1:52" x14ac:dyDescent="0.25">
      <c r="A371" s="3" t="s">
        <v>2</v>
      </c>
      <c r="B371" s="20">
        <v>2.67</v>
      </c>
      <c r="C371" s="88">
        <f t="shared" si="44"/>
        <v>2.70743</v>
      </c>
      <c r="D371" s="86">
        <v>-111.837</v>
      </c>
      <c r="E371" s="24">
        <v>38.768999999999998</v>
      </c>
      <c r="F371" s="9">
        <v>10</v>
      </c>
      <c r="G371" s="9">
        <v>1992</v>
      </c>
      <c r="H371" s="9">
        <v>4</v>
      </c>
      <c r="I371" s="9">
        <v>25</v>
      </c>
      <c r="J371" s="9">
        <v>15</v>
      </c>
      <c r="K371" s="9">
        <v>37</v>
      </c>
      <c r="L371" s="12">
        <v>59.1</v>
      </c>
      <c r="M371" s="81">
        <f t="shared" si="45"/>
        <v>0.22500000000000001</v>
      </c>
      <c r="N371" s="21">
        <v>0.01</v>
      </c>
      <c r="O371" s="6" t="s">
        <v>174</v>
      </c>
      <c r="P371" s="94"/>
      <c r="Q371" s="72">
        <f t="shared" si="48"/>
        <v>2.70743</v>
      </c>
      <c r="R371" s="82">
        <f t="shared" si="49"/>
        <v>0.22500000000000001</v>
      </c>
      <c r="S371" s="45"/>
      <c r="T371" s="6"/>
      <c r="V371" s="43"/>
      <c r="W371" s="49">
        <v>2.67</v>
      </c>
      <c r="X371" s="82">
        <v>0.22500000000000001</v>
      </c>
      <c r="Y371" s="43">
        <f t="shared" si="43"/>
        <v>2.70743</v>
      </c>
      <c r="Z371" s="53"/>
      <c r="AA371" s="82"/>
      <c r="AB371" s="43"/>
      <c r="AC371" s="47"/>
      <c r="AD371" s="82"/>
      <c r="AE371" s="43"/>
      <c r="AF371" s="53"/>
      <c r="AG371" s="82"/>
      <c r="AH371" s="43"/>
      <c r="AI371" s="47"/>
      <c r="AJ371" s="4"/>
      <c r="AM371" s="27"/>
      <c r="AN371" s="27"/>
      <c r="AQ371" s="4"/>
      <c r="AR371" s="19">
        <v>2.67</v>
      </c>
      <c r="AS371" s="5"/>
      <c r="AT371" s="6"/>
      <c r="AU371" s="4"/>
      <c r="AV371" s="4"/>
      <c r="AW371" s="4"/>
      <c r="AX371" s="4"/>
      <c r="AY371" s="4"/>
      <c r="AZ371" s="4"/>
    </row>
    <row r="372" spans="1:52" x14ac:dyDescent="0.25">
      <c r="A372" s="3" t="s">
        <v>2</v>
      </c>
      <c r="B372" s="20">
        <v>2.67</v>
      </c>
      <c r="C372" s="88">
        <f t="shared" si="44"/>
        <v>2.70743</v>
      </c>
      <c r="D372" s="86">
        <v>-111.822</v>
      </c>
      <c r="E372" s="24">
        <v>38.756999999999998</v>
      </c>
      <c r="F372" s="9">
        <v>11</v>
      </c>
      <c r="G372" s="9">
        <v>1992</v>
      </c>
      <c r="H372" s="9">
        <v>4</v>
      </c>
      <c r="I372" s="9">
        <v>25</v>
      </c>
      <c r="J372" s="9">
        <v>16</v>
      </c>
      <c r="K372" s="9">
        <v>5</v>
      </c>
      <c r="L372" s="12">
        <v>55</v>
      </c>
      <c r="M372" s="81">
        <f t="shared" si="45"/>
        <v>0.22500000000000001</v>
      </c>
      <c r="N372" s="21">
        <v>0.01</v>
      </c>
      <c r="O372" s="6" t="s">
        <v>174</v>
      </c>
      <c r="P372" s="94"/>
      <c r="Q372" s="72">
        <f t="shared" si="48"/>
        <v>2.70743</v>
      </c>
      <c r="R372" s="82">
        <f t="shared" si="49"/>
        <v>0.22500000000000001</v>
      </c>
      <c r="S372" s="45"/>
      <c r="T372" s="6"/>
      <c r="V372" s="43"/>
      <c r="W372" s="49">
        <v>2.67</v>
      </c>
      <c r="X372" s="82">
        <v>0.22500000000000001</v>
      </c>
      <c r="Y372" s="43">
        <f t="shared" si="43"/>
        <v>2.70743</v>
      </c>
      <c r="Z372" s="53"/>
      <c r="AA372" s="82"/>
      <c r="AB372" s="43"/>
      <c r="AC372" s="47"/>
      <c r="AD372" s="82"/>
      <c r="AE372" s="43"/>
      <c r="AF372" s="53"/>
      <c r="AG372" s="82"/>
      <c r="AH372" s="43"/>
      <c r="AI372" s="47"/>
      <c r="AJ372" s="4"/>
      <c r="AM372" s="27"/>
      <c r="AN372" s="27"/>
      <c r="AQ372" s="4"/>
      <c r="AR372" s="19">
        <v>2.67</v>
      </c>
      <c r="AS372" s="5"/>
      <c r="AT372" s="6"/>
      <c r="AU372" s="4"/>
      <c r="AV372" s="4"/>
      <c r="AW372" s="4"/>
      <c r="AX372" s="4"/>
      <c r="AY372" s="4"/>
      <c r="AZ372" s="4"/>
    </row>
    <row r="373" spans="1:52" x14ac:dyDescent="0.25">
      <c r="A373" s="3" t="s">
        <v>2</v>
      </c>
      <c r="B373" s="20">
        <v>3.25</v>
      </c>
      <c r="C373" s="88">
        <f t="shared" si="44"/>
        <v>3.2462499999999999</v>
      </c>
      <c r="D373" s="86">
        <v>-111.824</v>
      </c>
      <c r="E373" s="24">
        <v>38.764000000000003</v>
      </c>
      <c r="F373" s="9">
        <v>1</v>
      </c>
      <c r="G373" s="9">
        <v>1992</v>
      </c>
      <c r="H373" s="9">
        <v>4</v>
      </c>
      <c r="I373" s="9">
        <v>25</v>
      </c>
      <c r="J373" s="9">
        <v>16</v>
      </c>
      <c r="K373" s="9">
        <v>46</v>
      </c>
      <c r="L373" s="12">
        <v>0.7</v>
      </c>
      <c r="M373" s="81">
        <f t="shared" si="45"/>
        <v>0.22500000000000001</v>
      </c>
      <c r="N373" s="21">
        <v>0.01</v>
      </c>
      <c r="O373" s="6" t="s">
        <v>174</v>
      </c>
      <c r="P373" s="94"/>
      <c r="Q373" s="72">
        <f t="shared" si="48"/>
        <v>3.2462499999999999</v>
      </c>
      <c r="R373" s="82">
        <f t="shared" si="49"/>
        <v>0.22500000000000001</v>
      </c>
      <c r="S373" s="45"/>
      <c r="T373" s="6"/>
      <c r="V373" s="43"/>
      <c r="W373" s="49">
        <v>3.25</v>
      </c>
      <c r="X373" s="82">
        <v>0.22500000000000001</v>
      </c>
      <c r="Y373" s="43">
        <f t="shared" si="43"/>
        <v>3.2462499999999999</v>
      </c>
      <c r="Z373" s="53"/>
      <c r="AA373" s="82"/>
      <c r="AB373" s="43"/>
      <c r="AC373" s="47"/>
      <c r="AD373" s="82"/>
      <c r="AE373" s="43"/>
      <c r="AF373" s="53"/>
      <c r="AG373" s="82"/>
      <c r="AH373" s="43"/>
      <c r="AI373" s="47"/>
      <c r="AJ373" s="4"/>
      <c r="AM373" s="27"/>
      <c r="AN373" s="27"/>
      <c r="AQ373" s="4"/>
      <c r="AR373" s="19">
        <v>3.25</v>
      </c>
      <c r="AS373" s="5"/>
      <c r="AT373" s="6"/>
      <c r="AU373" s="4"/>
      <c r="AV373" s="4"/>
      <c r="AW373" s="4"/>
      <c r="AX373" s="4"/>
      <c r="AY373" s="4"/>
      <c r="AZ373" s="4"/>
    </row>
    <row r="374" spans="1:52" x14ac:dyDescent="0.25">
      <c r="A374" s="3" t="s">
        <v>2</v>
      </c>
      <c r="B374" s="20">
        <v>2.48</v>
      </c>
      <c r="C374" s="88">
        <f t="shared" si="44"/>
        <v>2.5309200000000001</v>
      </c>
      <c r="D374" s="86">
        <v>-111.83499999999999</v>
      </c>
      <c r="E374" s="24">
        <v>38.773000000000003</v>
      </c>
      <c r="F374" s="9">
        <v>2</v>
      </c>
      <c r="G374" s="9">
        <v>1992</v>
      </c>
      <c r="H374" s="9">
        <v>4</v>
      </c>
      <c r="I374" s="9">
        <v>25</v>
      </c>
      <c r="J374" s="9">
        <v>16</v>
      </c>
      <c r="K374" s="9">
        <v>57</v>
      </c>
      <c r="L374" s="12">
        <v>17.5</v>
      </c>
      <c r="M374" s="81">
        <f t="shared" si="45"/>
        <v>0.22500000000000001</v>
      </c>
      <c r="N374" s="21">
        <v>0.01</v>
      </c>
      <c r="O374" s="6" t="s">
        <v>174</v>
      </c>
      <c r="P374" s="94"/>
      <c r="Q374" s="72">
        <f t="shared" si="48"/>
        <v>2.5309200000000001</v>
      </c>
      <c r="R374" s="82">
        <f t="shared" si="49"/>
        <v>0.22500000000000001</v>
      </c>
      <c r="S374" s="45"/>
      <c r="T374" s="6"/>
      <c r="V374" s="43"/>
      <c r="W374" s="49">
        <v>2.48</v>
      </c>
      <c r="X374" s="82">
        <v>0.22500000000000001</v>
      </c>
      <c r="Y374" s="43">
        <f t="shared" si="43"/>
        <v>2.5309200000000001</v>
      </c>
      <c r="Z374" s="53"/>
      <c r="AA374" s="82"/>
      <c r="AB374" s="43"/>
      <c r="AC374" s="47"/>
      <c r="AD374" s="82"/>
      <c r="AE374" s="43"/>
      <c r="AF374" s="53"/>
      <c r="AG374" s="82"/>
      <c r="AH374" s="43"/>
      <c r="AI374" s="47"/>
      <c r="AJ374" s="4"/>
      <c r="AM374" s="27"/>
      <c r="AN374" s="27"/>
      <c r="AQ374" s="4"/>
      <c r="AR374" s="19">
        <v>2.48</v>
      </c>
      <c r="AS374" s="5"/>
      <c r="AT374" s="6"/>
      <c r="AU374" s="4"/>
      <c r="AV374" s="4"/>
      <c r="AW374" s="4"/>
      <c r="AX374" s="4"/>
      <c r="AY374" s="4"/>
      <c r="AZ374" s="4"/>
    </row>
    <row r="375" spans="1:52" x14ac:dyDescent="0.25">
      <c r="A375" s="3" t="s">
        <v>2</v>
      </c>
      <c r="B375" s="20">
        <v>2.8</v>
      </c>
      <c r="C375" s="88">
        <f t="shared" si="44"/>
        <v>2.8281999999999998</v>
      </c>
      <c r="D375" s="86">
        <v>-111.836</v>
      </c>
      <c r="E375" s="24">
        <v>38.756</v>
      </c>
      <c r="F375" s="9">
        <v>14</v>
      </c>
      <c r="G375" s="9">
        <v>1992</v>
      </c>
      <c r="H375" s="9">
        <v>4</v>
      </c>
      <c r="I375" s="9">
        <v>25</v>
      </c>
      <c r="J375" s="9">
        <v>17</v>
      </c>
      <c r="K375" s="9">
        <v>49</v>
      </c>
      <c r="L375" s="12">
        <v>0.5</v>
      </c>
      <c r="M375" s="81">
        <f t="shared" si="45"/>
        <v>0.22500000000000001</v>
      </c>
      <c r="N375" s="21">
        <v>0.01</v>
      </c>
      <c r="O375" s="6" t="s">
        <v>174</v>
      </c>
      <c r="P375" s="94"/>
      <c r="Q375" s="72">
        <f t="shared" si="48"/>
        <v>2.8281999999999998</v>
      </c>
      <c r="R375" s="82">
        <f t="shared" si="49"/>
        <v>0.22500000000000001</v>
      </c>
      <c r="S375" s="45"/>
      <c r="T375" s="6"/>
      <c r="V375" s="43"/>
      <c r="W375" s="49">
        <v>2.8</v>
      </c>
      <c r="X375" s="82">
        <v>0.22500000000000001</v>
      </c>
      <c r="Y375" s="43">
        <f t="shared" si="43"/>
        <v>2.8281999999999998</v>
      </c>
      <c r="Z375" s="53"/>
      <c r="AA375" s="82"/>
      <c r="AB375" s="43"/>
      <c r="AC375" s="47"/>
      <c r="AD375" s="82"/>
      <c r="AE375" s="43"/>
      <c r="AF375" s="53"/>
      <c r="AG375" s="82"/>
      <c r="AH375" s="43"/>
      <c r="AI375" s="47"/>
      <c r="AJ375" s="4"/>
      <c r="AM375" s="27"/>
      <c r="AN375" s="27"/>
      <c r="AQ375" s="4"/>
      <c r="AR375" s="19">
        <v>2.8</v>
      </c>
      <c r="AS375" s="5"/>
      <c r="AT375" s="6"/>
      <c r="AU375" s="4"/>
      <c r="AV375" s="4"/>
      <c r="AW375" s="4"/>
      <c r="AX375" s="4"/>
      <c r="AY375" s="4"/>
      <c r="AZ375" s="4"/>
    </row>
    <row r="376" spans="1:52" x14ac:dyDescent="0.25">
      <c r="A376" s="3" t="s">
        <v>2</v>
      </c>
      <c r="B376" s="20">
        <v>2.7</v>
      </c>
      <c r="C376" s="88">
        <f t="shared" si="44"/>
        <v>2.7353000000000001</v>
      </c>
      <c r="D376" s="86">
        <v>-111.806</v>
      </c>
      <c r="E376" s="24">
        <v>38.761000000000003</v>
      </c>
      <c r="F376" s="9">
        <v>0</v>
      </c>
      <c r="G376" s="9">
        <v>1992</v>
      </c>
      <c r="H376" s="9">
        <v>4</v>
      </c>
      <c r="I376" s="9">
        <v>25</v>
      </c>
      <c r="J376" s="9">
        <v>20</v>
      </c>
      <c r="K376" s="9">
        <v>19</v>
      </c>
      <c r="L376" s="12">
        <v>7.8</v>
      </c>
      <c r="M376" s="81">
        <f t="shared" si="45"/>
        <v>0.22500000000000001</v>
      </c>
      <c r="N376" s="21">
        <v>0.01</v>
      </c>
      <c r="O376" s="6" t="s">
        <v>174</v>
      </c>
      <c r="P376" s="94"/>
      <c r="Q376" s="72">
        <f t="shared" si="48"/>
        <v>2.7353000000000001</v>
      </c>
      <c r="R376" s="82">
        <f t="shared" si="49"/>
        <v>0.22500000000000001</v>
      </c>
      <c r="S376" s="45"/>
      <c r="T376" s="6"/>
      <c r="V376" s="43"/>
      <c r="W376" s="49">
        <v>2.7</v>
      </c>
      <c r="X376" s="82">
        <v>0.22500000000000001</v>
      </c>
      <c r="Y376" s="43">
        <f t="shared" si="43"/>
        <v>2.7353000000000001</v>
      </c>
      <c r="Z376" s="53"/>
      <c r="AA376" s="82"/>
      <c r="AB376" s="43"/>
      <c r="AC376" s="47"/>
      <c r="AD376" s="82"/>
      <c r="AE376" s="43"/>
      <c r="AF376" s="53"/>
      <c r="AG376" s="82"/>
      <c r="AH376" s="43"/>
      <c r="AI376" s="47"/>
      <c r="AJ376" s="4"/>
      <c r="AM376" s="27"/>
      <c r="AN376" s="27"/>
      <c r="AQ376" s="4"/>
      <c r="AR376" s="19">
        <v>2.7</v>
      </c>
      <c r="AS376" s="5"/>
      <c r="AT376" s="6"/>
      <c r="AU376" s="4"/>
      <c r="AV376" s="4"/>
      <c r="AW376" s="4"/>
      <c r="AX376" s="4"/>
      <c r="AY376" s="4"/>
      <c r="AZ376" s="4"/>
    </row>
    <row r="377" spans="1:52" x14ac:dyDescent="0.25">
      <c r="A377" s="3" t="s">
        <v>2</v>
      </c>
      <c r="B377" s="20">
        <v>2.92</v>
      </c>
      <c r="C377" s="88">
        <f t="shared" si="44"/>
        <v>2.9396800000000001</v>
      </c>
      <c r="D377" s="86">
        <v>-111.82299999999999</v>
      </c>
      <c r="E377" s="24">
        <v>38.767000000000003</v>
      </c>
      <c r="F377" s="9">
        <v>0</v>
      </c>
      <c r="G377" s="9">
        <v>1992</v>
      </c>
      <c r="H377" s="9">
        <v>4</v>
      </c>
      <c r="I377" s="9">
        <v>26</v>
      </c>
      <c r="J377" s="9">
        <v>8</v>
      </c>
      <c r="K377" s="9">
        <v>13</v>
      </c>
      <c r="L377" s="12">
        <v>7.1</v>
      </c>
      <c r="M377" s="81">
        <f t="shared" si="45"/>
        <v>0.22500000000000001</v>
      </c>
      <c r="N377" s="21">
        <v>0.01</v>
      </c>
      <c r="O377" s="6" t="s">
        <v>174</v>
      </c>
      <c r="P377" s="94"/>
      <c r="Q377" s="72">
        <f t="shared" si="48"/>
        <v>2.9396800000000001</v>
      </c>
      <c r="R377" s="82">
        <f t="shared" si="49"/>
        <v>0.22500000000000001</v>
      </c>
      <c r="S377" s="45"/>
      <c r="T377" s="6"/>
      <c r="V377" s="43"/>
      <c r="W377" s="49">
        <v>2.92</v>
      </c>
      <c r="X377" s="82">
        <v>0.22500000000000001</v>
      </c>
      <c r="Y377" s="43">
        <f t="shared" si="43"/>
        <v>2.9396800000000001</v>
      </c>
      <c r="Z377" s="53"/>
      <c r="AA377" s="82"/>
      <c r="AB377" s="43"/>
      <c r="AC377" s="47"/>
      <c r="AD377" s="82"/>
      <c r="AE377" s="43"/>
      <c r="AF377" s="53"/>
      <c r="AG377" s="82"/>
      <c r="AH377" s="43"/>
      <c r="AI377" s="47"/>
      <c r="AJ377" s="4"/>
      <c r="AM377" s="27"/>
      <c r="AN377" s="27"/>
      <c r="AQ377" s="4"/>
      <c r="AR377" s="19">
        <v>2.92</v>
      </c>
      <c r="AS377" s="5"/>
      <c r="AT377" s="6"/>
      <c r="AU377" s="4"/>
      <c r="AV377" s="4"/>
      <c r="AW377" s="4"/>
      <c r="AX377" s="4"/>
      <c r="AY377" s="4"/>
      <c r="AZ377" s="4"/>
    </row>
    <row r="378" spans="1:52" x14ac:dyDescent="0.25">
      <c r="A378" s="3" t="s">
        <v>2</v>
      </c>
      <c r="B378" s="20">
        <v>2.61</v>
      </c>
      <c r="C378" s="88">
        <f t="shared" si="44"/>
        <v>2.6516899999999999</v>
      </c>
      <c r="D378" s="86">
        <v>-112.202</v>
      </c>
      <c r="E378" s="24">
        <v>41.52</v>
      </c>
      <c r="F378" s="9">
        <v>12</v>
      </c>
      <c r="G378" s="9">
        <v>1992</v>
      </c>
      <c r="H378" s="9">
        <v>5</v>
      </c>
      <c r="I378" s="9">
        <v>9</v>
      </c>
      <c r="J378" s="9">
        <v>6</v>
      </c>
      <c r="K378" s="9">
        <v>35</v>
      </c>
      <c r="L378" s="12">
        <v>23.7</v>
      </c>
      <c r="M378" s="81">
        <f t="shared" si="45"/>
        <v>0.22500000000000001</v>
      </c>
      <c r="N378" s="21">
        <v>0.01</v>
      </c>
      <c r="O378" s="6" t="s">
        <v>174</v>
      </c>
      <c r="P378" s="94"/>
      <c r="Q378" s="72">
        <f t="shared" si="48"/>
        <v>2.6516899999999999</v>
      </c>
      <c r="R378" s="82">
        <f t="shared" si="49"/>
        <v>0.22500000000000001</v>
      </c>
      <c r="S378" s="45"/>
      <c r="T378" s="6"/>
      <c r="V378" s="43"/>
      <c r="W378" s="49">
        <v>2.61</v>
      </c>
      <c r="X378" s="82">
        <v>0.22500000000000001</v>
      </c>
      <c r="Y378" s="43">
        <f t="shared" si="43"/>
        <v>2.6516899999999999</v>
      </c>
      <c r="Z378" s="53"/>
      <c r="AA378" s="82"/>
      <c r="AB378" s="43"/>
      <c r="AC378" s="47"/>
      <c r="AD378" s="82"/>
      <c r="AE378" s="43"/>
      <c r="AF378" s="53"/>
      <c r="AG378" s="82"/>
      <c r="AH378" s="43"/>
      <c r="AI378" s="47"/>
      <c r="AJ378" s="4"/>
      <c r="AM378" s="27"/>
      <c r="AN378" s="27"/>
      <c r="AQ378" s="4"/>
      <c r="AR378" s="19">
        <v>2.61</v>
      </c>
      <c r="AS378" s="5"/>
      <c r="AT378" s="6"/>
      <c r="AU378" s="4"/>
      <c r="AV378" s="4"/>
      <c r="AW378" s="4"/>
      <c r="AX378" s="4"/>
      <c r="AY378" s="4"/>
      <c r="AZ378" s="4"/>
    </row>
    <row r="379" spans="1:52" x14ac:dyDescent="0.25">
      <c r="A379" s="3" t="s">
        <v>2</v>
      </c>
      <c r="B379" s="20">
        <v>2.57</v>
      </c>
      <c r="C379" s="88">
        <f t="shared" si="44"/>
        <v>2.6145299999999998</v>
      </c>
      <c r="D379" s="86">
        <v>-111.97799999999999</v>
      </c>
      <c r="E379" s="24">
        <v>39.165999999999997</v>
      </c>
      <c r="F379" s="9">
        <v>7</v>
      </c>
      <c r="G379" s="9">
        <v>1992</v>
      </c>
      <c r="H379" s="9">
        <v>5</v>
      </c>
      <c r="I379" s="9">
        <v>9</v>
      </c>
      <c r="J379" s="9">
        <v>9</v>
      </c>
      <c r="K379" s="9">
        <v>43</v>
      </c>
      <c r="L379" s="12">
        <v>18.8</v>
      </c>
      <c r="M379" s="81">
        <f t="shared" si="45"/>
        <v>0.22500000000000001</v>
      </c>
      <c r="N379" s="21">
        <v>0.01</v>
      </c>
      <c r="O379" s="6" t="s">
        <v>174</v>
      </c>
      <c r="P379" s="94"/>
      <c r="Q379" s="72">
        <f t="shared" si="48"/>
        <v>2.6145299999999998</v>
      </c>
      <c r="R379" s="82">
        <f t="shared" si="49"/>
        <v>0.22500000000000001</v>
      </c>
      <c r="S379" s="45"/>
      <c r="T379" s="6"/>
      <c r="V379" s="43"/>
      <c r="W379" s="49">
        <v>2.57</v>
      </c>
      <c r="X379" s="82">
        <v>0.22500000000000001</v>
      </c>
      <c r="Y379" s="43">
        <f t="shared" ref="Y379:Y442" si="50">0.929*W379+0.227</f>
        <v>2.6145299999999998</v>
      </c>
      <c r="Z379" s="53"/>
      <c r="AA379" s="82"/>
      <c r="AB379" s="43"/>
      <c r="AC379" s="47"/>
      <c r="AD379" s="82"/>
      <c r="AE379" s="43"/>
      <c r="AF379" s="53"/>
      <c r="AG379" s="82"/>
      <c r="AH379" s="43"/>
      <c r="AI379" s="47"/>
      <c r="AJ379" s="4"/>
      <c r="AM379" s="27"/>
      <c r="AN379" s="27"/>
      <c r="AQ379" s="4"/>
      <c r="AR379" s="19">
        <v>2.57</v>
      </c>
      <c r="AS379" s="5"/>
      <c r="AT379" s="6"/>
      <c r="AU379" s="4"/>
      <c r="AV379" s="4"/>
      <c r="AW379" s="4"/>
      <c r="AX379" s="4"/>
      <c r="AY379" s="4"/>
      <c r="AZ379" s="4"/>
    </row>
    <row r="380" spans="1:52" x14ac:dyDescent="0.25">
      <c r="A380" s="3" t="s">
        <v>2</v>
      </c>
      <c r="B380" s="20">
        <v>2.5299999999999998</v>
      </c>
      <c r="C380" s="88">
        <f t="shared" si="44"/>
        <v>2.5773699999999997</v>
      </c>
      <c r="D380" s="86">
        <v>-112.19799999999999</v>
      </c>
      <c r="E380" s="24">
        <v>40.517000000000003</v>
      </c>
      <c r="F380" s="9">
        <v>1</v>
      </c>
      <c r="G380" s="9">
        <v>1992</v>
      </c>
      <c r="H380" s="9">
        <v>5</v>
      </c>
      <c r="I380" s="9">
        <v>21</v>
      </c>
      <c r="J380" s="9">
        <v>19</v>
      </c>
      <c r="K380" s="9">
        <v>57</v>
      </c>
      <c r="L380" s="12">
        <v>24.4</v>
      </c>
      <c r="M380" s="81">
        <f t="shared" si="45"/>
        <v>0.22500000000000001</v>
      </c>
      <c r="N380" s="21">
        <v>0.01</v>
      </c>
      <c r="O380" s="6" t="s">
        <v>174</v>
      </c>
      <c r="P380" s="94"/>
      <c r="Q380" s="72">
        <f t="shared" si="48"/>
        <v>2.5773699999999997</v>
      </c>
      <c r="R380" s="82">
        <f t="shared" si="49"/>
        <v>0.22500000000000001</v>
      </c>
      <c r="S380" s="45"/>
      <c r="T380" s="6"/>
      <c r="V380" s="43"/>
      <c r="W380" s="49">
        <v>2.5299999999999998</v>
      </c>
      <c r="X380" s="82">
        <v>0.22500000000000001</v>
      </c>
      <c r="Y380" s="43">
        <f t="shared" si="50"/>
        <v>2.5773699999999997</v>
      </c>
      <c r="Z380" s="53"/>
      <c r="AA380" s="82"/>
      <c r="AB380" s="43"/>
      <c r="AC380" s="47"/>
      <c r="AD380" s="82"/>
      <c r="AE380" s="43"/>
      <c r="AF380" s="53"/>
      <c r="AG380" s="82"/>
      <c r="AH380" s="43"/>
      <c r="AI380" s="47"/>
      <c r="AJ380" s="4"/>
      <c r="AM380" s="27"/>
      <c r="AN380" s="27"/>
      <c r="AQ380" s="4"/>
      <c r="AR380" s="19">
        <v>2.5299999999999998</v>
      </c>
      <c r="AS380" s="5"/>
      <c r="AT380" s="6"/>
      <c r="AU380" s="4"/>
      <c r="AV380" s="4"/>
      <c r="AW380" s="4"/>
      <c r="AX380" s="4"/>
      <c r="AY380" s="4"/>
      <c r="AZ380" s="4"/>
    </row>
    <row r="381" spans="1:52" x14ac:dyDescent="0.25">
      <c r="A381" s="3" t="s">
        <v>2</v>
      </c>
      <c r="B381" s="20">
        <v>3.24</v>
      </c>
      <c r="C381" s="88">
        <f t="shared" si="44"/>
        <v>3.2369600000000003</v>
      </c>
      <c r="D381" s="86">
        <v>-112.768</v>
      </c>
      <c r="E381" s="24">
        <v>37.866</v>
      </c>
      <c r="F381" s="9">
        <v>6</v>
      </c>
      <c r="G381" s="9">
        <v>1992</v>
      </c>
      <c r="H381" s="9">
        <v>5</v>
      </c>
      <c r="I381" s="9">
        <v>26</v>
      </c>
      <c r="J381" s="9">
        <v>12</v>
      </c>
      <c r="K381" s="9">
        <v>22</v>
      </c>
      <c r="L381" s="12">
        <v>13.3</v>
      </c>
      <c r="M381" s="81">
        <f t="shared" si="45"/>
        <v>0.22500000000000001</v>
      </c>
      <c r="N381" s="21">
        <v>0.01</v>
      </c>
      <c r="O381" s="6" t="s">
        <v>174</v>
      </c>
      <c r="P381" s="94"/>
      <c r="Q381" s="72">
        <f t="shared" si="48"/>
        <v>3.2369600000000003</v>
      </c>
      <c r="R381" s="82">
        <f t="shared" si="49"/>
        <v>0.22500000000000001</v>
      </c>
      <c r="S381" s="45"/>
      <c r="T381" s="6"/>
      <c r="V381" s="43"/>
      <c r="W381" s="49">
        <v>3.24</v>
      </c>
      <c r="X381" s="82">
        <v>0.22500000000000001</v>
      </c>
      <c r="Y381" s="43">
        <f t="shared" si="50"/>
        <v>3.2369600000000003</v>
      </c>
      <c r="Z381" s="53"/>
      <c r="AA381" s="82"/>
      <c r="AB381" s="43"/>
      <c r="AC381" s="47"/>
      <c r="AD381" s="82"/>
      <c r="AE381" s="43"/>
      <c r="AF381" s="53"/>
      <c r="AG381" s="82"/>
      <c r="AH381" s="43"/>
      <c r="AI381" s="47"/>
      <c r="AJ381" s="4"/>
      <c r="AM381" s="27"/>
      <c r="AN381" s="27"/>
      <c r="AQ381" s="4"/>
      <c r="AR381" s="19">
        <v>3.24</v>
      </c>
      <c r="AS381" s="5"/>
      <c r="AT381" s="6"/>
      <c r="AU381" s="4"/>
      <c r="AV381" s="4"/>
      <c r="AW381" s="4"/>
      <c r="AX381" s="4"/>
      <c r="AY381" s="4"/>
      <c r="AZ381" s="4"/>
    </row>
    <row r="382" spans="1:52" x14ac:dyDescent="0.25">
      <c r="A382" s="3" t="s">
        <v>2</v>
      </c>
      <c r="B382" s="20">
        <v>2.59</v>
      </c>
      <c r="C382" s="88">
        <f t="shared" si="44"/>
        <v>2.6331099999999998</v>
      </c>
      <c r="D382" s="86">
        <v>-112.48699999999999</v>
      </c>
      <c r="E382" s="24">
        <v>37.874000000000002</v>
      </c>
      <c r="F382" s="9">
        <v>11</v>
      </c>
      <c r="G382" s="9">
        <v>1992</v>
      </c>
      <c r="H382" s="9">
        <v>5</v>
      </c>
      <c r="I382" s="9">
        <v>28</v>
      </c>
      <c r="J382" s="9">
        <v>8</v>
      </c>
      <c r="K382" s="9">
        <v>7</v>
      </c>
      <c r="L382" s="12">
        <v>5.5</v>
      </c>
      <c r="M382" s="81">
        <f t="shared" si="45"/>
        <v>0.22500000000000001</v>
      </c>
      <c r="N382" s="21">
        <v>0.01</v>
      </c>
      <c r="O382" s="6" t="s">
        <v>174</v>
      </c>
      <c r="P382" s="94"/>
      <c r="Q382" s="72">
        <f t="shared" si="48"/>
        <v>2.6331099999999998</v>
      </c>
      <c r="R382" s="82">
        <f t="shared" si="49"/>
        <v>0.22500000000000001</v>
      </c>
      <c r="S382" s="45"/>
      <c r="T382" s="6"/>
      <c r="V382" s="43"/>
      <c r="W382" s="49">
        <v>2.59</v>
      </c>
      <c r="X382" s="82">
        <v>0.22500000000000001</v>
      </c>
      <c r="Y382" s="43">
        <f t="shared" si="50"/>
        <v>2.6331099999999998</v>
      </c>
      <c r="Z382" s="53"/>
      <c r="AA382" s="82"/>
      <c r="AB382" s="43"/>
      <c r="AC382" s="47"/>
      <c r="AD382" s="82"/>
      <c r="AE382" s="43"/>
      <c r="AF382" s="53"/>
      <c r="AG382" s="82"/>
      <c r="AH382" s="43"/>
      <c r="AI382" s="47"/>
      <c r="AJ382" s="4"/>
      <c r="AM382" s="27"/>
      <c r="AN382" s="27"/>
      <c r="AQ382" s="4"/>
      <c r="AR382" s="19">
        <v>2.59</v>
      </c>
      <c r="AS382" s="5"/>
      <c r="AT382" s="6"/>
      <c r="AU382" s="4"/>
      <c r="AV382" s="4"/>
      <c r="AW382" s="4"/>
      <c r="AX382" s="4"/>
      <c r="AY382" s="4"/>
      <c r="AZ382" s="4"/>
    </row>
    <row r="383" spans="1:52" x14ac:dyDescent="0.25">
      <c r="A383" s="3" t="s">
        <v>2</v>
      </c>
      <c r="B383" s="20">
        <v>2.5099999999999998</v>
      </c>
      <c r="C383" s="88">
        <f t="shared" si="44"/>
        <v>2.5587899999999997</v>
      </c>
      <c r="D383" s="86">
        <v>-111.56699999999999</v>
      </c>
      <c r="E383" s="24">
        <v>41.828000000000003</v>
      </c>
      <c r="F383" s="9">
        <v>7</v>
      </c>
      <c r="G383" s="9">
        <v>1992</v>
      </c>
      <c r="H383" s="9">
        <v>5</v>
      </c>
      <c r="I383" s="9">
        <v>31</v>
      </c>
      <c r="J383" s="9">
        <v>8</v>
      </c>
      <c r="K383" s="9">
        <v>35</v>
      </c>
      <c r="L383" s="12">
        <v>37.6</v>
      </c>
      <c r="M383" s="81">
        <f t="shared" si="45"/>
        <v>0.22500000000000001</v>
      </c>
      <c r="N383" s="21">
        <v>0.01</v>
      </c>
      <c r="O383" s="6" t="s">
        <v>174</v>
      </c>
      <c r="P383" s="94"/>
      <c r="Q383" s="72">
        <f t="shared" si="48"/>
        <v>2.5587899999999997</v>
      </c>
      <c r="R383" s="82">
        <f t="shared" si="49"/>
        <v>0.22500000000000001</v>
      </c>
      <c r="S383" s="45"/>
      <c r="T383" s="6"/>
      <c r="V383" s="43"/>
      <c r="W383" s="49">
        <v>2.5099999999999998</v>
      </c>
      <c r="X383" s="82">
        <v>0.22500000000000001</v>
      </c>
      <c r="Y383" s="43">
        <f t="shared" si="50"/>
        <v>2.5587899999999997</v>
      </c>
      <c r="Z383" s="53"/>
      <c r="AA383" s="82"/>
      <c r="AB383" s="43"/>
      <c r="AC383" s="47"/>
      <c r="AD383" s="82"/>
      <c r="AE383" s="43"/>
      <c r="AF383" s="53"/>
      <c r="AG383" s="82"/>
      <c r="AH383" s="43"/>
      <c r="AI383" s="47"/>
      <c r="AJ383" s="4"/>
      <c r="AM383" s="27"/>
      <c r="AN383" s="27"/>
      <c r="AQ383" s="4"/>
      <c r="AR383" s="19">
        <v>2.5099999999999998</v>
      </c>
      <c r="AS383" s="5"/>
      <c r="AT383" s="6"/>
      <c r="AU383" s="4"/>
      <c r="AV383" s="4"/>
      <c r="AW383" s="4"/>
      <c r="AX383" s="4"/>
      <c r="AY383" s="4"/>
      <c r="AZ383" s="4"/>
    </row>
    <row r="384" spans="1:52" x14ac:dyDescent="0.25">
      <c r="A384" s="3" t="s">
        <v>2</v>
      </c>
      <c r="B384" s="20">
        <v>2.4500000000000002</v>
      </c>
      <c r="C384" s="88">
        <f t="shared" si="44"/>
        <v>2.50305</v>
      </c>
      <c r="D384" s="86">
        <v>-111.968</v>
      </c>
      <c r="E384" s="24">
        <v>40.767000000000003</v>
      </c>
      <c r="F384" s="9">
        <v>4</v>
      </c>
      <c r="G384" s="9">
        <v>1992</v>
      </c>
      <c r="H384" s="9">
        <v>6</v>
      </c>
      <c r="I384" s="9">
        <v>3</v>
      </c>
      <c r="J384" s="9">
        <v>3</v>
      </c>
      <c r="K384" s="9">
        <v>43</v>
      </c>
      <c r="L384" s="12">
        <v>14.3</v>
      </c>
      <c r="M384" s="81">
        <f t="shared" si="45"/>
        <v>0.22500000000000001</v>
      </c>
      <c r="N384" s="21">
        <v>0.01</v>
      </c>
      <c r="O384" s="6" t="s">
        <v>174</v>
      </c>
      <c r="P384" s="94"/>
      <c r="Q384" s="72">
        <f t="shared" si="48"/>
        <v>2.50305</v>
      </c>
      <c r="R384" s="82">
        <f t="shared" si="49"/>
        <v>0.22500000000000001</v>
      </c>
      <c r="S384" s="45"/>
      <c r="T384" s="6"/>
      <c r="V384" s="43"/>
      <c r="W384" s="49">
        <v>2.4500000000000002</v>
      </c>
      <c r="X384" s="82">
        <v>0.22500000000000001</v>
      </c>
      <c r="Y384" s="43">
        <f t="shared" si="50"/>
        <v>2.50305</v>
      </c>
      <c r="Z384" s="53"/>
      <c r="AA384" s="82"/>
      <c r="AB384" s="43"/>
      <c r="AC384" s="47"/>
      <c r="AD384" s="82"/>
      <c r="AE384" s="43"/>
      <c r="AF384" s="53"/>
      <c r="AG384" s="82"/>
      <c r="AH384" s="43"/>
      <c r="AI384" s="47" t="s">
        <v>100</v>
      </c>
      <c r="AJ384" s="4"/>
      <c r="AM384" s="27"/>
      <c r="AN384" s="27"/>
      <c r="AQ384" s="4"/>
      <c r="AR384" s="19">
        <v>2.4500000000000002</v>
      </c>
      <c r="AS384" s="5"/>
      <c r="AT384" s="6"/>
      <c r="AU384" s="4"/>
      <c r="AV384" s="4"/>
      <c r="AW384" s="4"/>
      <c r="AX384" s="4"/>
      <c r="AY384" s="4"/>
      <c r="AZ384" s="4"/>
    </row>
    <row r="385" spans="1:52" x14ac:dyDescent="0.25">
      <c r="A385" s="3" t="s">
        <v>2</v>
      </c>
      <c r="B385" s="20">
        <v>2.91</v>
      </c>
      <c r="C385" s="88">
        <f t="shared" si="44"/>
        <v>2.9303900000000001</v>
      </c>
      <c r="D385" s="86">
        <v>-111.96299999999999</v>
      </c>
      <c r="E385" s="24">
        <v>40.768000000000001</v>
      </c>
      <c r="F385" s="9">
        <v>1</v>
      </c>
      <c r="G385" s="9">
        <v>1992</v>
      </c>
      <c r="H385" s="9">
        <v>6</v>
      </c>
      <c r="I385" s="9">
        <v>3</v>
      </c>
      <c r="J385" s="9">
        <v>4</v>
      </c>
      <c r="K385" s="9">
        <v>20</v>
      </c>
      <c r="L385" s="12">
        <v>13.6</v>
      </c>
      <c r="M385" s="81">
        <f t="shared" si="45"/>
        <v>0.22500000000000001</v>
      </c>
      <c r="N385" s="21">
        <v>0.01</v>
      </c>
      <c r="O385" s="6" t="s">
        <v>174</v>
      </c>
      <c r="P385" s="94"/>
      <c r="Q385" s="72">
        <f t="shared" si="48"/>
        <v>2.9303900000000001</v>
      </c>
      <c r="R385" s="82">
        <f t="shared" si="49"/>
        <v>0.22500000000000001</v>
      </c>
      <c r="S385" s="45"/>
      <c r="T385" s="6"/>
      <c r="V385" s="43"/>
      <c r="W385" s="49">
        <v>2.91</v>
      </c>
      <c r="X385" s="82">
        <v>0.22500000000000001</v>
      </c>
      <c r="Y385" s="43">
        <f t="shared" si="50"/>
        <v>2.9303900000000001</v>
      </c>
      <c r="Z385" s="53"/>
      <c r="AA385" s="82"/>
      <c r="AB385" s="43"/>
      <c r="AC385" s="47"/>
      <c r="AD385" s="82"/>
      <c r="AE385" s="43"/>
      <c r="AF385" s="53"/>
      <c r="AG385" s="82"/>
      <c r="AH385" s="43"/>
      <c r="AI385" s="47" t="s">
        <v>97</v>
      </c>
      <c r="AJ385" s="4"/>
      <c r="AM385" s="27"/>
      <c r="AN385" s="27"/>
      <c r="AQ385" s="4"/>
      <c r="AR385" s="19">
        <v>2.91</v>
      </c>
      <c r="AS385" s="5"/>
      <c r="AT385" s="6"/>
      <c r="AU385" s="4"/>
      <c r="AV385" s="4"/>
      <c r="AW385" s="4"/>
      <c r="AX385" s="4"/>
      <c r="AY385" s="4"/>
      <c r="AZ385" s="4"/>
    </row>
    <row r="386" spans="1:52" x14ac:dyDescent="0.25">
      <c r="A386" s="3" t="s">
        <v>2</v>
      </c>
      <c r="B386" s="20">
        <v>2.92</v>
      </c>
      <c r="C386" s="88">
        <f t="shared" ref="C386:C449" si="51">Q386</f>
        <v>2.9396800000000001</v>
      </c>
      <c r="D386" s="86">
        <v>-112.167</v>
      </c>
      <c r="E386" s="24">
        <v>40.512999999999998</v>
      </c>
      <c r="F386" s="9">
        <v>1</v>
      </c>
      <c r="G386" s="9">
        <v>1992</v>
      </c>
      <c r="H386" s="9">
        <v>6</v>
      </c>
      <c r="I386" s="9">
        <v>6</v>
      </c>
      <c r="J386" s="9">
        <v>17</v>
      </c>
      <c r="K386" s="9">
        <v>18</v>
      </c>
      <c r="L386" s="12">
        <v>24.8</v>
      </c>
      <c r="M386" s="81">
        <f t="shared" ref="M386:M449" si="52">R386</f>
        <v>0.22500000000000001</v>
      </c>
      <c r="N386" s="21">
        <v>0.01</v>
      </c>
      <c r="O386" s="6" t="s">
        <v>174</v>
      </c>
      <c r="P386" s="94"/>
      <c r="Q386" s="72">
        <f t="shared" si="48"/>
        <v>2.9396800000000001</v>
      </c>
      <c r="R386" s="82">
        <f t="shared" si="49"/>
        <v>0.22500000000000001</v>
      </c>
      <c r="S386" s="45"/>
      <c r="T386" s="6"/>
      <c r="V386" s="43"/>
      <c r="W386" s="49">
        <v>2.92</v>
      </c>
      <c r="X386" s="82">
        <v>0.22500000000000001</v>
      </c>
      <c r="Y386" s="43">
        <f t="shared" si="50"/>
        <v>2.9396800000000001</v>
      </c>
      <c r="Z386" s="53"/>
      <c r="AA386" s="82"/>
      <c r="AB386" s="43"/>
      <c r="AC386" s="47"/>
      <c r="AD386" s="82"/>
      <c r="AE386" s="43"/>
      <c r="AF386" s="53"/>
      <c r="AG386" s="82"/>
      <c r="AH386" s="43"/>
      <c r="AI386" s="47"/>
      <c r="AJ386" s="4"/>
      <c r="AM386" s="27"/>
      <c r="AN386" s="27"/>
      <c r="AQ386" s="4"/>
      <c r="AR386" s="19">
        <v>2.92</v>
      </c>
      <c r="AS386" s="5"/>
      <c r="AT386" s="6"/>
      <c r="AU386" s="4"/>
      <c r="AV386" s="4"/>
      <c r="AW386" s="4"/>
      <c r="AX386" s="4"/>
      <c r="AY386" s="4"/>
      <c r="AZ386" s="4"/>
    </row>
    <row r="387" spans="1:52" x14ac:dyDescent="0.25">
      <c r="A387" s="3" t="s">
        <v>2</v>
      </c>
      <c r="B387" s="20">
        <v>2.7</v>
      </c>
      <c r="C387" s="88">
        <f t="shared" si="51"/>
        <v>2.7353000000000001</v>
      </c>
      <c r="D387" s="86">
        <v>-113.14100000000001</v>
      </c>
      <c r="E387" s="24">
        <v>37.491</v>
      </c>
      <c r="F387" s="9">
        <v>6</v>
      </c>
      <c r="G387" s="9">
        <v>1992</v>
      </c>
      <c r="H387" s="9">
        <v>6</v>
      </c>
      <c r="I387" s="9">
        <v>10</v>
      </c>
      <c r="J387" s="9">
        <v>5</v>
      </c>
      <c r="K387" s="9">
        <v>55</v>
      </c>
      <c r="L387" s="12">
        <v>37.5</v>
      </c>
      <c r="M387" s="81">
        <f t="shared" si="52"/>
        <v>0.22500000000000001</v>
      </c>
      <c r="N387" s="21">
        <v>0.01</v>
      </c>
      <c r="O387" s="6" t="s">
        <v>174</v>
      </c>
      <c r="P387" s="94"/>
      <c r="Q387" s="72">
        <f t="shared" si="48"/>
        <v>2.7353000000000001</v>
      </c>
      <c r="R387" s="82">
        <f t="shared" si="49"/>
        <v>0.22500000000000001</v>
      </c>
      <c r="S387" s="45"/>
      <c r="T387" s="6"/>
      <c r="V387" s="43"/>
      <c r="W387" s="49">
        <v>2.7</v>
      </c>
      <c r="X387" s="82">
        <v>0.22500000000000001</v>
      </c>
      <c r="Y387" s="43">
        <f t="shared" si="50"/>
        <v>2.7353000000000001</v>
      </c>
      <c r="Z387" s="53"/>
      <c r="AA387" s="82"/>
      <c r="AB387" s="43"/>
      <c r="AC387" s="47"/>
      <c r="AD387" s="82"/>
      <c r="AE387" s="43"/>
      <c r="AF387" s="53"/>
      <c r="AG387" s="82"/>
      <c r="AH387" s="43"/>
      <c r="AI387" s="47"/>
      <c r="AJ387" s="4"/>
      <c r="AM387" s="27"/>
      <c r="AN387" s="27"/>
      <c r="AQ387" s="4"/>
      <c r="AR387" s="19">
        <v>2.7</v>
      </c>
      <c r="AS387" s="5"/>
      <c r="AT387" s="6"/>
      <c r="AU387" s="4"/>
      <c r="AV387" s="4"/>
      <c r="AW387" s="4"/>
      <c r="AX387" s="4"/>
      <c r="AY387" s="4"/>
      <c r="AZ387" s="4"/>
    </row>
    <row r="388" spans="1:52" x14ac:dyDescent="0.25">
      <c r="A388" s="3" t="s">
        <v>2</v>
      </c>
      <c r="B388" s="20">
        <v>2.78</v>
      </c>
      <c r="C388" s="88">
        <f t="shared" si="51"/>
        <v>2.8096199999999998</v>
      </c>
      <c r="D388" s="86">
        <v>-112.17400000000001</v>
      </c>
      <c r="E388" s="24">
        <v>40.521000000000001</v>
      </c>
      <c r="F388" s="9">
        <v>1</v>
      </c>
      <c r="G388" s="9">
        <v>1992</v>
      </c>
      <c r="H388" s="9">
        <v>6</v>
      </c>
      <c r="I388" s="9">
        <v>14</v>
      </c>
      <c r="J388" s="9">
        <v>20</v>
      </c>
      <c r="K388" s="9">
        <v>16</v>
      </c>
      <c r="L388" s="12">
        <v>6.9</v>
      </c>
      <c r="M388" s="81">
        <f t="shared" si="52"/>
        <v>0.22500000000000001</v>
      </c>
      <c r="N388" s="21">
        <v>0.01</v>
      </c>
      <c r="O388" s="6" t="s">
        <v>174</v>
      </c>
      <c r="P388" s="94"/>
      <c r="Q388" s="72">
        <f t="shared" si="48"/>
        <v>2.8096199999999998</v>
      </c>
      <c r="R388" s="82">
        <f t="shared" si="49"/>
        <v>0.22500000000000001</v>
      </c>
      <c r="S388" s="45"/>
      <c r="T388" s="6"/>
      <c r="V388" s="43"/>
      <c r="W388" s="49">
        <v>2.78</v>
      </c>
      <c r="X388" s="82">
        <v>0.22500000000000001</v>
      </c>
      <c r="Y388" s="43">
        <f t="shared" si="50"/>
        <v>2.8096199999999998</v>
      </c>
      <c r="Z388" s="53"/>
      <c r="AA388" s="82"/>
      <c r="AB388" s="43"/>
      <c r="AC388" s="47"/>
      <c r="AD388" s="82"/>
      <c r="AE388" s="43"/>
      <c r="AF388" s="53"/>
      <c r="AG388" s="82"/>
      <c r="AH388" s="43"/>
      <c r="AI388" s="47"/>
      <c r="AJ388" s="4"/>
      <c r="AM388" s="27"/>
      <c r="AN388" s="27"/>
      <c r="AQ388" s="4"/>
      <c r="AR388" s="19">
        <v>2.78</v>
      </c>
      <c r="AS388" s="5"/>
      <c r="AT388" s="6"/>
      <c r="AU388" s="4"/>
      <c r="AV388" s="4"/>
      <c r="AW388" s="4"/>
      <c r="AX388" s="4"/>
      <c r="AY388" s="4"/>
      <c r="AZ388" s="4"/>
    </row>
    <row r="389" spans="1:52" x14ac:dyDescent="0.25">
      <c r="A389" s="3" t="s">
        <v>2</v>
      </c>
      <c r="B389" s="20">
        <v>3.1</v>
      </c>
      <c r="C389" s="88">
        <f t="shared" si="51"/>
        <v>3.1069</v>
      </c>
      <c r="D389" s="86">
        <v>-112.163</v>
      </c>
      <c r="E389" s="24">
        <v>40.520000000000003</v>
      </c>
      <c r="F389" s="9">
        <v>2</v>
      </c>
      <c r="G389" s="9">
        <v>1992</v>
      </c>
      <c r="H389" s="9">
        <v>6</v>
      </c>
      <c r="I389" s="9">
        <v>15</v>
      </c>
      <c r="J389" s="9">
        <v>17</v>
      </c>
      <c r="K389" s="9">
        <v>19</v>
      </c>
      <c r="L389" s="12">
        <v>4.0999999999999996</v>
      </c>
      <c r="M389" s="81">
        <f t="shared" si="52"/>
        <v>0.22500000000000001</v>
      </c>
      <c r="N389" s="21">
        <v>0.01</v>
      </c>
      <c r="O389" s="6" t="s">
        <v>174</v>
      </c>
      <c r="P389" s="94"/>
      <c r="Q389" s="72">
        <f t="shared" si="48"/>
        <v>3.1069</v>
      </c>
      <c r="R389" s="82">
        <f t="shared" si="49"/>
        <v>0.22500000000000001</v>
      </c>
      <c r="S389" s="45"/>
      <c r="T389" s="6"/>
      <c r="V389" s="43"/>
      <c r="W389" s="49">
        <v>3.1</v>
      </c>
      <c r="X389" s="82">
        <v>0.22500000000000001</v>
      </c>
      <c r="Y389" s="43">
        <f t="shared" si="50"/>
        <v>3.1069</v>
      </c>
      <c r="Z389" s="53"/>
      <c r="AA389" s="82"/>
      <c r="AB389" s="43"/>
      <c r="AC389" s="47"/>
      <c r="AD389" s="82"/>
      <c r="AE389" s="43"/>
      <c r="AF389" s="53"/>
      <c r="AG389" s="82"/>
      <c r="AH389" s="43"/>
      <c r="AI389" s="47"/>
      <c r="AJ389" s="4"/>
      <c r="AM389" s="27"/>
      <c r="AN389" s="27"/>
      <c r="AQ389" s="4"/>
      <c r="AR389" s="19">
        <v>3.1</v>
      </c>
      <c r="AS389" s="5"/>
      <c r="AT389" s="6"/>
      <c r="AU389" s="4"/>
      <c r="AV389" s="4"/>
      <c r="AW389" s="4"/>
      <c r="AX389" s="4"/>
      <c r="AY389" s="4"/>
      <c r="AZ389" s="4"/>
    </row>
    <row r="390" spans="1:52" x14ac:dyDescent="0.25">
      <c r="A390" s="3" t="s">
        <v>2</v>
      </c>
      <c r="B390" s="20">
        <v>2.57</v>
      </c>
      <c r="C390" s="88">
        <f t="shared" si="51"/>
        <v>2.6145299999999998</v>
      </c>
      <c r="D390" s="86">
        <v>-112.17400000000001</v>
      </c>
      <c r="E390" s="24">
        <v>40.529000000000003</v>
      </c>
      <c r="F390" s="9">
        <v>1</v>
      </c>
      <c r="G390" s="9">
        <v>1992</v>
      </c>
      <c r="H390" s="9">
        <v>6</v>
      </c>
      <c r="I390" s="9">
        <v>20</v>
      </c>
      <c r="J390" s="9">
        <v>20</v>
      </c>
      <c r="K390" s="9">
        <v>7</v>
      </c>
      <c r="L390" s="12">
        <v>33.299999999999997</v>
      </c>
      <c r="M390" s="81">
        <f t="shared" si="52"/>
        <v>0.22500000000000001</v>
      </c>
      <c r="N390" s="21">
        <v>0.01</v>
      </c>
      <c r="O390" s="6" t="s">
        <v>174</v>
      </c>
      <c r="P390" s="94"/>
      <c r="Q390" s="72">
        <f t="shared" si="48"/>
        <v>2.6145299999999998</v>
      </c>
      <c r="R390" s="82">
        <f t="shared" si="49"/>
        <v>0.22500000000000001</v>
      </c>
      <c r="S390" s="45"/>
      <c r="T390" s="6"/>
      <c r="V390" s="43"/>
      <c r="W390" s="49">
        <v>2.57</v>
      </c>
      <c r="X390" s="82">
        <v>0.22500000000000001</v>
      </c>
      <c r="Y390" s="43">
        <f t="shared" si="50"/>
        <v>2.6145299999999998</v>
      </c>
      <c r="Z390" s="53"/>
      <c r="AA390" s="82"/>
      <c r="AB390" s="43"/>
      <c r="AC390" s="47"/>
      <c r="AD390" s="82"/>
      <c r="AE390" s="43"/>
      <c r="AF390" s="53"/>
      <c r="AG390" s="82"/>
      <c r="AH390" s="43"/>
      <c r="AI390" s="47"/>
      <c r="AJ390" s="4"/>
      <c r="AM390" s="27"/>
      <c r="AN390" s="27"/>
      <c r="AQ390" s="4"/>
      <c r="AR390" s="19">
        <v>2.57</v>
      </c>
      <c r="AS390" s="5"/>
      <c r="AT390" s="6"/>
      <c r="AU390" s="4"/>
      <c r="AV390" s="4"/>
      <c r="AW390" s="4"/>
      <c r="AX390" s="4"/>
      <c r="AY390" s="4"/>
      <c r="AZ390" s="4"/>
    </row>
    <row r="391" spans="1:52" x14ac:dyDescent="0.25">
      <c r="A391" s="3" t="s">
        <v>2</v>
      </c>
      <c r="B391" s="20">
        <v>4.3</v>
      </c>
      <c r="C391" s="88">
        <f t="shared" si="51"/>
        <v>4.3567593111499088</v>
      </c>
      <c r="D391" s="86">
        <v>-111.56100000000001</v>
      </c>
      <c r="E391" s="24">
        <v>38.787999999999997</v>
      </c>
      <c r="F391" s="9">
        <v>1</v>
      </c>
      <c r="G391" s="9">
        <v>1992</v>
      </c>
      <c r="H391" s="9">
        <v>6</v>
      </c>
      <c r="I391" s="9">
        <v>24</v>
      </c>
      <c r="J391" s="9">
        <v>7</v>
      </c>
      <c r="K391" s="9">
        <v>31</v>
      </c>
      <c r="L391" s="12">
        <v>20.3</v>
      </c>
      <c r="M391" s="81">
        <f t="shared" si="52"/>
        <v>0.1136106533429547</v>
      </c>
      <c r="N391" s="21">
        <v>0.01</v>
      </c>
      <c r="O391" s="3" t="s">
        <v>175</v>
      </c>
      <c r="P391" s="94">
        <f>1/((1/U391^2)+(1/X391^2)+(1/AD391^2)+(1/AG391^2))</f>
        <v>1.2907380553013024E-2</v>
      </c>
      <c r="Q391" s="72">
        <f>(P391/U391^2*V391)+(P391/X391^2*Y391)+(P391/AD391^2*AE391)+(P391/AG391^2*AH391)</f>
        <v>4.3567593111499088</v>
      </c>
      <c r="R391" s="82">
        <f>SQRT(P391)</f>
        <v>0.1136106533429547</v>
      </c>
      <c r="S391" s="49">
        <v>4.3</v>
      </c>
      <c r="T391" s="6" t="s">
        <v>3</v>
      </c>
      <c r="U391" s="82">
        <v>0.20899999999999999</v>
      </c>
      <c r="V391" s="43">
        <f>0.791*S391+0.851</f>
        <v>4.2523</v>
      </c>
      <c r="W391" s="49">
        <v>4.6900000000000004</v>
      </c>
      <c r="X391" s="82">
        <v>0.22500000000000001</v>
      </c>
      <c r="Y391" s="43">
        <f t="shared" si="50"/>
        <v>4.584010000000001</v>
      </c>
      <c r="Z391" s="53"/>
      <c r="AA391" s="82"/>
      <c r="AB391" s="43"/>
      <c r="AC391" s="55">
        <v>4.4000000000000004</v>
      </c>
      <c r="AD391" s="82">
        <v>0.20699999999999999</v>
      </c>
      <c r="AE391" s="43">
        <f>1.078*AC391-0.427</f>
        <v>4.3162000000000011</v>
      </c>
      <c r="AF391" s="55">
        <v>4.3</v>
      </c>
      <c r="AG391" s="82">
        <v>0.29499999999999998</v>
      </c>
      <c r="AH391" s="43">
        <f>1.162*AF391-0.74</f>
        <v>4.2565999999999988</v>
      </c>
      <c r="AI391" s="47" t="s">
        <v>62</v>
      </c>
      <c r="AJ391" s="27">
        <v>4.4000000000000004</v>
      </c>
      <c r="AM391" s="27"/>
      <c r="AN391" s="27">
        <v>4.3</v>
      </c>
      <c r="AQ391" s="4"/>
      <c r="AR391" s="19">
        <v>4.6900000000000004</v>
      </c>
      <c r="AS391" s="19">
        <v>4.3</v>
      </c>
      <c r="AT391" s="6" t="s">
        <v>3</v>
      </c>
      <c r="AU391" s="4"/>
      <c r="AV391" s="4"/>
      <c r="AW391" s="4"/>
      <c r="AX391" s="4"/>
      <c r="AY391" s="4"/>
      <c r="AZ391" s="4"/>
    </row>
    <row r="392" spans="1:52" x14ac:dyDescent="0.25">
      <c r="A392" s="3" t="s">
        <v>2</v>
      </c>
      <c r="B392" s="20">
        <v>2.71</v>
      </c>
      <c r="C392" s="88">
        <f t="shared" si="51"/>
        <v>2.7445900000000001</v>
      </c>
      <c r="D392" s="86">
        <v>-112.217</v>
      </c>
      <c r="E392" s="24">
        <v>39.546999999999997</v>
      </c>
      <c r="F392" s="9">
        <v>1</v>
      </c>
      <c r="G392" s="9">
        <v>1992</v>
      </c>
      <c r="H392" s="9">
        <v>6</v>
      </c>
      <c r="I392" s="9">
        <v>25</v>
      </c>
      <c r="J392" s="9">
        <v>22</v>
      </c>
      <c r="K392" s="9">
        <v>9</v>
      </c>
      <c r="L392" s="12">
        <v>27.5</v>
      </c>
      <c r="M392" s="81">
        <f t="shared" si="52"/>
        <v>0.22500000000000001</v>
      </c>
      <c r="N392" s="21">
        <v>0.01</v>
      </c>
      <c r="O392" s="6" t="s">
        <v>174</v>
      </c>
      <c r="P392" s="94"/>
      <c r="Q392" s="72">
        <f>Y392</f>
        <v>2.7445900000000001</v>
      </c>
      <c r="R392" s="82">
        <f>X392</f>
        <v>0.22500000000000001</v>
      </c>
      <c r="S392" s="48"/>
      <c r="T392" s="6"/>
      <c r="V392" s="43"/>
      <c r="W392" s="49">
        <v>2.71</v>
      </c>
      <c r="X392" s="82">
        <v>0.22500000000000001</v>
      </c>
      <c r="Y392" s="43">
        <f t="shared" si="50"/>
        <v>2.7445900000000001</v>
      </c>
      <c r="Z392" s="53"/>
      <c r="AA392" s="82"/>
      <c r="AB392" s="43"/>
      <c r="AC392" s="47"/>
      <c r="AD392" s="82"/>
      <c r="AE392" s="43"/>
      <c r="AF392" s="53"/>
      <c r="AG392" s="82"/>
      <c r="AH392" s="43"/>
      <c r="AI392" s="47"/>
      <c r="AJ392" s="4"/>
      <c r="AM392" s="27"/>
      <c r="AN392" s="27"/>
      <c r="AQ392" s="4"/>
      <c r="AR392" s="19">
        <v>2.71</v>
      </c>
      <c r="AS392" s="9"/>
      <c r="AT392" s="6"/>
      <c r="AU392" s="4"/>
      <c r="AV392" s="4"/>
      <c r="AW392" s="4"/>
      <c r="AX392" s="4"/>
      <c r="AY392" s="4"/>
      <c r="AZ392" s="4"/>
    </row>
    <row r="393" spans="1:52" x14ac:dyDescent="0.25">
      <c r="A393" s="3" t="s">
        <v>2</v>
      </c>
      <c r="B393" s="20">
        <v>3.26</v>
      </c>
      <c r="C393" s="88">
        <f t="shared" si="51"/>
        <v>3.2555399999999999</v>
      </c>
      <c r="D393" s="86">
        <v>-113.18</v>
      </c>
      <c r="E393" s="24">
        <v>37.728000000000002</v>
      </c>
      <c r="F393" s="9">
        <v>4</v>
      </c>
      <c r="G393" s="9">
        <v>1992</v>
      </c>
      <c r="H393" s="9">
        <v>6</v>
      </c>
      <c r="I393" s="9">
        <v>28</v>
      </c>
      <c r="J393" s="9">
        <v>13</v>
      </c>
      <c r="K393" s="9">
        <v>42</v>
      </c>
      <c r="L393" s="12">
        <v>23.8</v>
      </c>
      <c r="M393" s="81">
        <f t="shared" si="52"/>
        <v>0.22500000000000001</v>
      </c>
      <c r="N393" s="21">
        <v>0.01</v>
      </c>
      <c r="O393" s="6" t="s">
        <v>174</v>
      </c>
      <c r="P393" s="94"/>
      <c r="Q393" s="72">
        <f>Y393</f>
        <v>3.2555399999999999</v>
      </c>
      <c r="R393" s="82">
        <f>X393</f>
        <v>0.22500000000000001</v>
      </c>
      <c r="S393" s="48"/>
      <c r="T393" s="6"/>
      <c r="V393" s="43"/>
      <c r="W393" s="49">
        <v>3.26</v>
      </c>
      <c r="X393" s="82">
        <v>0.22500000000000001</v>
      </c>
      <c r="Y393" s="43">
        <f t="shared" si="50"/>
        <v>3.2555399999999999</v>
      </c>
      <c r="Z393" s="53"/>
      <c r="AA393" s="82"/>
      <c r="AB393" s="43"/>
      <c r="AC393" s="47"/>
      <c r="AD393" s="82"/>
      <c r="AE393" s="43"/>
      <c r="AF393" s="53"/>
      <c r="AG393" s="82"/>
      <c r="AH393" s="43"/>
      <c r="AI393" s="47"/>
      <c r="AJ393" s="4"/>
      <c r="AM393" s="27"/>
      <c r="AN393" s="27"/>
      <c r="AQ393" s="4"/>
      <c r="AR393" s="19">
        <v>3.26</v>
      </c>
      <c r="AS393" s="9"/>
      <c r="AT393" s="6"/>
      <c r="AU393" s="4"/>
      <c r="AV393" s="4"/>
      <c r="AW393" s="4"/>
      <c r="AX393" s="4"/>
      <c r="AY393" s="4"/>
      <c r="AZ393" s="4"/>
    </row>
    <row r="394" spans="1:52" x14ac:dyDescent="0.25">
      <c r="A394" s="3" t="s">
        <v>2</v>
      </c>
      <c r="B394" s="20">
        <v>3.25</v>
      </c>
      <c r="C394" s="88">
        <f t="shared" si="51"/>
        <v>3.2462499999999999</v>
      </c>
      <c r="D394" s="86">
        <v>-113.187</v>
      </c>
      <c r="E394" s="24">
        <v>37.734000000000002</v>
      </c>
      <c r="F394" s="9">
        <v>1</v>
      </c>
      <c r="G394" s="9">
        <v>1992</v>
      </c>
      <c r="H394" s="9">
        <v>6</v>
      </c>
      <c r="I394" s="9">
        <v>28</v>
      </c>
      <c r="J394" s="9">
        <v>13</v>
      </c>
      <c r="K394" s="9">
        <v>48</v>
      </c>
      <c r="L394" s="12">
        <v>35.4</v>
      </c>
      <c r="M394" s="81">
        <f t="shared" si="52"/>
        <v>0.22500000000000001</v>
      </c>
      <c r="N394" s="21">
        <v>0.01</v>
      </c>
      <c r="O394" s="6" t="s">
        <v>174</v>
      </c>
      <c r="P394" s="94"/>
      <c r="Q394" s="72">
        <f>Y394</f>
        <v>3.2462499999999999</v>
      </c>
      <c r="R394" s="82">
        <f>X394</f>
        <v>0.22500000000000001</v>
      </c>
      <c r="S394" s="48"/>
      <c r="T394" s="6"/>
      <c r="V394" s="43"/>
      <c r="W394" s="49">
        <v>3.25</v>
      </c>
      <c r="X394" s="82">
        <v>0.22500000000000001</v>
      </c>
      <c r="Y394" s="43">
        <f t="shared" si="50"/>
        <v>3.2462499999999999</v>
      </c>
      <c r="Z394" s="53"/>
      <c r="AA394" s="82"/>
      <c r="AB394" s="43"/>
      <c r="AC394" s="47"/>
      <c r="AD394" s="82"/>
      <c r="AE394" s="43"/>
      <c r="AF394" s="53"/>
      <c r="AG394" s="82"/>
      <c r="AH394" s="43"/>
      <c r="AI394" s="47" t="s">
        <v>74</v>
      </c>
      <c r="AJ394" s="4"/>
      <c r="AM394" s="27"/>
      <c r="AN394" s="27"/>
      <c r="AQ394" s="4"/>
      <c r="AR394" s="19">
        <v>3.25</v>
      </c>
      <c r="AS394" s="9"/>
      <c r="AT394" s="6"/>
      <c r="AU394" s="4"/>
      <c r="AV394" s="4"/>
      <c r="AW394" s="4"/>
      <c r="AX394" s="4"/>
      <c r="AY394" s="4"/>
      <c r="AZ394" s="4"/>
    </row>
    <row r="395" spans="1:52" x14ac:dyDescent="0.25">
      <c r="A395" s="3" t="s">
        <v>2</v>
      </c>
      <c r="B395" s="20">
        <v>4.17</v>
      </c>
      <c r="C395" s="88">
        <f t="shared" si="51"/>
        <v>3.7103988556137457</v>
      </c>
      <c r="D395" s="86">
        <v>-113.196</v>
      </c>
      <c r="E395" s="24">
        <v>37.728000000000002</v>
      </c>
      <c r="F395" s="9">
        <v>1</v>
      </c>
      <c r="G395" s="9">
        <v>1992</v>
      </c>
      <c r="H395" s="9">
        <v>6</v>
      </c>
      <c r="I395" s="9">
        <v>29</v>
      </c>
      <c r="J395" s="9">
        <v>1</v>
      </c>
      <c r="K395" s="9">
        <v>12</v>
      </c>
      <c r="L395" s="12">
        <v>56.5</v>
      </c>
      <c r="M395" s="81">
        <f t="shared" si="52"/>
        <v>0.16151704475634704</v>
      </c>
      <c r="N395" s="21">
        <v>0.01</v>
      </c>
      <c r="O395" s="3" t="s">
        <v>175</v>
      </c>
      <c r="P395" s="94">
        <f>1/((1/X395^2)+(1/AA395^2))</f>
        <v>2.6087755746823815E-2</v>
      </c>
      <c r="Q395" s="72">
        <f>(P395/X395^2*Y395)+(P395/AA395^2*AB395)</f>
        <v>3.7103988556137457</v>
      </c>
      <c r="R395" s="82">
        <f>SQRT(P395)</f>
        <v>0.16151704475634704</v>
      </c>
      <c r="S395" s="48"/>
      <c r="T395" s="6"/>
      <c r="V395" s="43"/>
      <c r="W395" s="49">
        <v>4.17</v>
      </c>
      <c r="X395" s="82">
        <v>0.22500000000000001</v>
      </c>
      <c r="Y395" s="43">
        <f t="shared" si="50"/>
        <v>4.10093</v>
      </c>
      <c r="Z395" s="55">
        <v>3.2</v>
      </c>
      <c r="AA395" s="82">
        <v>0.23200000000000001</v>
      </c>
      <c r="AB395" s="43">
        <f>0.791*(Z395-0.11)+0.851</f>
        <v>3.2951900000000003</v>
      </c>
      <c r="AC395" s="47"/>
      <c r="AD395" s="82"/>
      <c r="AE395" s="43"/>
      <c r="AF395" s="53"/>
      <c r="AG395" s="82"/>
      <c r="AH395" s="43"/>
      <c r="AI395" s="47" t="s">
        <v>79</v>
      </c>
      <c r="AJ395" s="4"/>
      <c r="AL395" s="4" t="s">
        <v>59</v>
      </c>
      <c r="AM395" s="27">
        <v>3.2</v>
      </c>
      <c r="AN395" s="27"/>
      <c r="AQ395" s="4"/>
      <c r="AR395" s="19">
        <v>4.17</v>
      </c>
      <c r="AS395" s="9"/>
      <c r="AT395" s="6"/>
      <c r="AU395" s="4"/>
      <c r="AV395" s="4"/>
      <c r="AW395" s="4"/>
      <c r="AX395" s="4"/>
      <c r="AY395" s="4"/>
      <c r="AZ395" s="4"/>
    </row>
    <row r="396" spans="1:52" x14ac:dyDescent="0.25">
      <c r="A396" s="3" t="s">
        <v>2</v>
      </c>
      <c r="B396" s="20">
        <v>2.61</v>
      </c>
      <c r="C396" s="88">
        <f t="shared" si="51"/>
        <v>2.6516899999999999</v>
      </c>
      <c r="D396" s="86">
        <v>-113.185</v>
      </c>
      <c r="E396" s="24">
        <v>37.735999999999997</v>
      </c>
      <c r="F396" s="9">
        <v>2</v>
      </c>
      <c r="G396" s="9">
        <v>1992</v>
      </c>
      <c r="H396" s="9">
        <v>6</v>
      </c>
      <c r="I396" s="9">
        <v>29</v>
      </c>
      <c r="J396" s="9">
        <v>1</v>
      </c>
      <c r="K396" s="9">
        <v>23</v>
      </c>
      <c r="L396" s="12">
        <v>37</v>
      </c>
      <c r="M396" s="81">
        <f t="shared" si="52"/>
        <v>0.22500000000000001</v>
      </c>
      <c r="N396" s="21">
        <v>0.01</v>
      </c>
      <c r="O396" s="6" t="s">
        <v>174</v>
      </c>
      <c r="P396" s="94"/>
      <c r="Q396" s="72">
        <f>Y396</f>
        <v>2.6516899999999999</v>
      </c>
      <c r="R396" s="82">
        <f>X396</f>
        <v>0.22500000000000001</v>
      </c>
      <c r="S396" s="48"/>
      <c r="T396" s="6"/>
      <c r="V396" s="43"/>
      <c r="W396" s="49">
        <v>2.61</v>
      </c>
      <c r="X396" s="82">
        <v>0.22500000000000001</v>
      </c>
      <c r="Y396" s="43">
        <f t="shared" si="50"/>
        <v>2.6516899999999999</v>
      </c>
      <c r="Z396" s="53"/>
      <c r="AA396" s="82"/>
      <c r="AB396" s="43"/>
      <c r="AC396" s="47"/>
      <c r="AD396" s="82"/>
      <c r="AE396" s="43"/>
      <c r="AF396" s="53"/>
      <c r="AG396" s="82"/>
      <c r="AH396" s="43"/>
      <c r="AI396" s="47" t="s">
        <v>108</v>
      </c>
      <c r="AJ396" s="4"/>
      <c r="AM396" s="27"/>
      <c r="AN396" s="27"/>
      <c r="AQ396" s="4"/>
      <c r="AR396" s="19">
        <v>2.61</v>
      </c>
      <c r="AS396" s="9"/>
      <c r="AT396" s="6"/>
      <c r="AU396" s="4"/>
      <c r="AV396" s="4"/>
      <c r="AW396" s="4"/>
      <c r="AX396" s="4"/>
      <c r="AY396" s="4"/>
      <c r="AZ396" s="4"/>
    </row>
    <row r="397" spans="1:52" x14ac:dyDescent="0.25">
      <c r="A397" s="3" t="s">
        <v>2</v>
      </c>
      <c r="B397" s="20">
        <v>2.95</v>
      </c>
      <c r="C397" s="88">
        <f t="shared" si="51"/>
        <v>2.9675500000000001</v>
      </c>
      <c r="D397" s="86">
        <v>-113.184</v>
      </c>
      <c r="E397" s="24">
        <v>37.737000000000002</v>
      </c>
      <c r="F397" s="9">
        <v>3</v>
      </c>
      <c r="G397" s="9">
        <v>1992</v>
      </c>
      <c r="H397" s="9">
        <v>6</v>
      </c>
      <c r="I397" s="9">
        <v>29</v>
      </c>
      <c r="J397" s="9">
        <v>1</v>
      </c>
      <c r="K397" s="9">
        <v>25</v>
      </c>
      <c r="L397" s="12">
        <v>14.8</v>
      </c>
      <c r="M397" s="81">
        <f t="shared" si="52"/>
        <v>0.22500000000000001</v>
      </c>
      <c r="N397" s="21">
        <v>0.01</v>
      </c>
      <c r="O397" s="6" t="s">
        <v>174</v>
      </c>
      <c r="P397" s="94"/>
      <c r="Q397" s="72">
        <f>Y397</f>
        <v>2.9675500000000001</v>
      </c>
      <c r="R397" s="82">
        <f>X397</f>
        <v>0.22500000000000001</v>
      </c>
      <c r="S397" s="48"/>
      <c r="T397" s="6"/>
      <c r="V397" s="43"/>
      <c r="W397" s="49">
        <v>2.95</v>
      </c>
      <c r="X397" s="82">
        <v>0.22500000000000001</v>
      </c>
      <c r="Y397" s="43">
        <f t="shared" si="50"/>
        <v>2.9675500000000001</v>
      </c>
      <c r="Z397" s="53"/>
      <c r="AA397" s="82"/>
      <c r="AB397" s="43"/>
      <c r="AC397" s="47"/>
      <c r="AD397" s="82"/>
      <c r="AE397" s="43"/>
      <c r="AF397" s="53"/>
      <c r="AG397" s="82"/>
      <c r="AH397" s="43"/>
      <c r="AI397" s="47" t="s">
        <v>73</v>
      </c>
      <c r="AJ397" s="4"/>
      <c r="AM397" s="27"/>
      <c r="AN397" s="27"/>
      <c r="AQ397" s="4"/>
      <c r="AR397" s="19">
        <v>2.95</v>
      </c>
      <c r="AS397" s="9"/>
      <c r="AT397" s="6"/>
      <c r="AU397" s="4"/>
      <c r="AV397" s="4"/>
      <c r="AW397" s="4"/>
      <c r="AX397" s="4"/>
      <c r="AY397" s="4"/>
      <c r="AZ397" s="4"/>
    </row>
    <row r="398" spans="1:52" x14ac:dyDescent="0.25">
      <c r="A398" s="3" t="s">
        <v>2</v>
      </c>
      <c r="B398" s="20">
        <v>2.54</v>
      </c>
      <c r="C398" s="88">
        <f t="shared" si="51"/>
        <v>2.5866600000000002</v>
      </c>
      <c r="D398" s="86">
        <v>-113.161</v>
      </c>
      <c r="E398" s="24">
        <v>37.738999999999997</v>
      </c>
      <c r="F398" s="9">
        <v>3</v>
      </c>
      <c r="G398" s="9">
        <v>1992</v>
      </c>
      <c r="H398" s="9">
        <v>6</v>
      </c>
      <c r="I398" s="9">
        <v>29</v>
      </c>
      <c r="J398" s="9">
        <v>1</v>
      </c>
      <c r="K398" s="9">
        <v>27</v>
      </c>
      <c r="L398" s="12">
        <v>14.3</v>
      </c>
      <c r="M398" s="81">
        <f t="shared" si="52"/>
        <v>0.22500000000000001</v>
      </c>
      <c r="N398" s="21">
        <v>0.01</v>
      </c>
      <c r="O398" s="6" t="s">
        <v>174</v>
      </c>
      <c r="P398" s="94"/>
      <c r="Q398" s="72">
        <f>Y398</f>
        <v>2.5866600000000002</v>
      </c>
      <c r="R398" s="82">
        <f>X398</f>
        <v>0.22500000000000001</v>
      </c>
      <c r="S398" s="48"/>
      <c r="T398" s="6"/>
      <c r="V398" s="43"/>
      <c r="W398" s="49">
        <v>2.54</v>
      </c>
      <c r="X398" s="82">
        <v>0.22500000000000001</v>
      </c>
      <c r="Y398" s="43">
        <f t="shared" si="50"/>
        <v>2.5866600000000002</v>
      </c>
      <c r="Z398" s="53"/>
      <c r="AA398" s="82"/>
      <c r="AB398" s="43"/>
      <c r="AC398" s="47"/>
      <c r="AD398" s="82"/>
      <c r="AE398" s="43"/>
      <c r="AF398" s="53"/>
      <c r="AG398" s="82"/>
      <c r="AH398" s="43"/>
      <c r="AI398" s="47"/>
      <c r="AJ398" s="4"/>
      <c r="AM398" s="27"/>
      <c r="AN398" s="27"/>
      <c r="AQ398" s="4"/>
      <c r="AR398" s="19">
        <v>2.54</v>
      </c>
      <c r="AS398" s="9"/>
      <c r="AT398" s="6"/>
      <c r="AU398" s="4"/>
      <c r="AV398" s="4"/>
      <c r="AW398" s="4"/>
      <c r="AX398" s="4"/>
      <c r="AY398" s="4"/>
      <c r="AZ398" s="4"/>
    </row>
    <row r="399" spans="1:52" x14ac:dyDescent="0.25">
      <c r="A399" s="3" t="s">
        <v>2</v>
      </c>
      <c r="B399" s="20">
        <v>2.54</v>
      </c>
      <c r="C399" s="88">
        <f t="shared" si="51"/>
        <v>2.5866600000000002</v>
      </c>
      <c r="D399" s="86">
        <v>-113.178</v>
      </c>
      <c r="E399" s="24">
        <v>37.725000000000001</v>
      </c>
      <c r="F399" s="9">
        <v>1</v>
      </c>
      <c r="G399" s="9">
        <v>1992</v>
      </c>
      <c r="H399" s="9">
        <v>6</v>
      </c>
      <c r="I399" s="9">
        <v>29</v>
      </c>
      <c r="J399" s="9">
        <v>1</v>
      </c>
      <c r="K399" s="9">
        <v>44</v>
      </c>
      <c r="L399" s="12">
        <v>1.1000000000000001</v>
      </c>
      <c r="M399" s="81">
        <f t="shared" si="52"/>
        <v>0.22500000000000001</v>
      </c>
      <c r="N399" s="21">
        <v>0.01</v>
      </c>
      <c r="O399" s="6" t="s">
        <v>174</v>
      </c>
      <c r="P399" s="94"/>
      <c r="Q399" s="72">
        <f>Y399</f>
        <v>2.5866600000000002</v>
      </c>
      <c r="R399" s="82">
        <f>X399</f>
        <v>0.22500000000000001</v>
      </c>
      <c r="S399" s="48"/>
      <c r="T399" s="6"/>
      <c r="V399" s="43"/>
      <c r="W399" s="49">
        <v>2.54</v>
      </c>
      <c r="X399" s="82">
        <v>0.22500000000000001</v>
      </c>
      <c r="Y399" s="43">
        <f t="shared" si="50"/>
        <v>2.5866600000000002</v>
      </c>
      <c r="Z399" s="53"/>
      <c r="AA399" s="82"/>
      <c r="AB399" s="43"/>
      <c r="AC399" s="47"/>
      <c r="AD399" s="82"/>
      <c r="AE399" s="43"/>
      <c r="AF399" s="53"/>
      <c r="AG399" s="82"/>
      <c r="AH399" s="43"/>
      <c r="AI399" s="47"/>
      <c r="AJ399" s="4"/>
      <c r="AM399" s="27"/>
      <c r="AN399" s="27"/>
      <c r="AQ399" s="4"/>
      <c r="AR399" s="19">
        <v>2.54</v>
      </c>
      <c r="AS399" s="9"/>
      <c r="AT399" s="6"/>
      <c r="AU399" s="4"/>
      <c r="AV399" s="4"/>
      <c r="AW399" s="4"/>
      <c r="AX399" s="4"/>
      <c r="AY399" s="4"/>
      <c r="AZ399" s="4"/>
    </row>
    <row r="400" spans="1:52" x14ac:dyDescent="0.25">
      <c r="A400" s="3" t="s">
        <v>2</v>
      </c>
      <c r="B400" s="20">
        <v>4.1900000000000004</v>
      </c>
      <c r="C400" s="88">
        <f t="shared" si="51"/>
        <v>3.6907358164742972</v>
      </c>
      <c r="D400" s="86">
        <v>-113.17700000000001</v>
      </c>
      <c r="E400" s="24">
        <v>37.734999999999999</v>
      </c>
      <c r="F400" s="9">
        <v>1</v>
      </c>
      <c r="G400" s="9">
        <v>1992</v>
      </c>
      <c r="H400" s="9">
        <v>6</v>
      </c>
      <c r="I400" s="9">
        <v>29</v>
      </c>
      <c r="J400" s="9">
        <v>1</v>
      </c>
      <c r="K400" s="9">
        <v>59</v>
      </c>
      <c r="L400" s="12">
        <v>6.1</v>
      </c>
      <c r="M400" s="81">
        <f t="shared" si="52"/>
        <v>0.12733954235574607</v>
      </c>
      <c r="N400" s="21">
        <v>0.01</v>
      </c>
      <c r="O400" s="3" t="s">
        <v>175</v>
      </c>
      <c r="P400" s="94">
        <f>1/((1/X400^2)+(1/AA400^2)+(1/AD400^2))</f>
        <v>1.6215359047370845E-2</v>
      </c>
      <c r="Q400" s="72">
        <f>(P400/X400^2*Y400)+(P400/AA400^2*AB400)+(P400/AD400^2*AE400)</f>
        <v>3.6907358164742972</v>
      </c>
      <c r="R400" s="82">
        <f>SQRT(P400)</f>
        <v>0.12733954235574607</v>
      </c>
      <c r="S400" s="48"/>
      <c r="T400" s="6"/>
      <c r="V400" s="43"/>
      <c r="W400" s="49">
        <v>4.1900000000000004</v>
      </c>
      <c r="X400" s="82">
        <v>0.22500000000000001</v>
      </c>
      <c r="Y400" s="43">
        <f t="shared" si="50"/>
        <v>4.1195100000000009</v>
      </c>
      <c r="Z400" s="55">
        <v>3.5</v>
      </c>
      <c r="AA400" s="82">
        <v>0.23200000000000001</v>
      </c>
      <c r="AB400" s="43">
        <f>0.791*(Z400-0.11)+0.851</f>
        <v>3.5324900000000001</v>
      </c>
      <c r="AC400" s="55">
        <v>3.6</v>
      </c>
      <c r="AD400" s="82">
        <v>0.20699999999999999</v>
      </c>
      <c r="AE400" s="43">
        <f>1.078*AC400-0.427</f>
        <v>3.4538000000000002</v>
      </c>
      <c r="AF400" s="53"/>
      <c r="AG400" s="82"/>
      <c r="AH400" s="43"/>
      <c r="AI400" s="47" t="s">
        <v>60</v>
      </c>
      <c r="AJ400" s="27">
        <v>3.6</v>
      </c>
      <c r="AK400" s="5"/>
      <c r="AL400" s="4" t="s">
        <v>54</v>
      </c>
      <c r="AM400" s="27">
        <v>3.5</v>
      </c>
      <c r="AN400" s="27"/>
      <c r="AQ400" s="4"/>
      <c r="AR400" s="19">
        <v>4.1900000000000004</v>
      </c>
      <c r="AS400" s="9"/>
      <c r="AT400" s="6"/>
      <c r="AU400" s="4"/>
      <c r="AV400" s="4"/>
      <c r="AW400" s="4"/>
      <c r="AX400" s="4"/>
      <c r="AY400" s="4"/>
      <c r="AZ400" s="4"/>
    </row>
    <row r="401" spans="1:58" x14ac:dyDescent="0.25">
      <c r="A401" s="3" t="s">
        <v>2</v>
      </c>
      <c r="B401" s="20">
        <v>2.48</v>
      </c>
      <c r="C401" s="88">
        <f t="shared" si="51"/>
        <v>2.5309200000000001</v>
      </c>
      <c r="D401" s="86">
        <v>-113.19799999999999</v>
      </c>
      <c r="E401" s="24">
        <v>37.719000000000001</v>
      </c>
      <c r="F401" s="9">
        <v>1</v>
      </c>
      <c r="G401" s="9">
        <v>1992</v>
      </c>
      <c r="H401" s="9">
        <v>6</v>
      </c>
      <c r="I401" s="9">
        <v>29</v>
      </c>
      <c r="J401" s="9">
        <v>2</v>
      </c>
      <c r="K401" s="9">
        <v>4</v>
      </c>
      <c r="L401" s="12">
        <v>30</v>
      </c>
      <c r="M401" s="81">
        <f t="shared" si="52"/>
        <v>0.22500000000000001</v>
      </c>
      <c r="N401" s="21">
        <v>0.01</v>
      </c>
      <c r="O401" s="6" t="s">
        <v>174</v>
      </c>
      <c r="P401" s="94"/>
      <c r="Q401" s="72">
        <f t="shared" ref="Q401:Q433" si="53">Y401</f>
        <v>2.5309200000000001</v>
      </c>
      <c r="R401" s="82">
        <f t="shared" ref="R401:R433" si="54">X401</f>
        <v>0.22500000000000001</v>
      </c>
      <c r="S401" s="48"/>
      <c r="T401" s="6"/>
      <c r="V401" s="43"/>
      <c r="W401" s="49">
        <v>2.48</v>
      </c>
      <c r="X401" s="82">
        <v>0.22500000000000001</v>
      </c>
      <c r="Y401" s="43">
        <f t="shared" si="50"/>
        <v>2.5309200000000001</v>
      </c>
      <c r="Z401" s="53"/>
      <c r="AA401" s="82"/>
      <c r="AB401" s="43"/>
      <c r="AC401" s="47"/>
      <c r="AD401" s="82"/>
      <c r="AE401" s="43"/>
      <c r="AF401" s="53"/>
      <c r="AG401" s="82"/>
      <c r="AH401" s="43"/>
      <c r="AI401" s="47"/>
      <c r="AJ401" s="4"/>
      <c r="AM401" s="27"/>
      <c r="AN401" s="27"/>
      <c r="AQ401" s="4"/>
      <c r="AR401" s="19">
        <v>2.48</v>
      </c>
      <c r="AS401" s="9"/>
      <c r="AT401" s="6"/>
      <c r="AU401" s="4"/>
      <c r="AV401" s="4"/>
      <c r="AW401" s="4"/>
      <c r="AX401" s="4"/>
      <c r="AY401" s="4"/>
      <c r="AZ401" s="4"/>
    </row>
    <row r="402" spans="1:58" x14ac:dyDescent="0.25">
      <c r="A402" s="3" t="s">
        <v>2</v>
      </c>
      <c r="B402" s="20">
        <v>2.94</v>
      </c>
      <c r="C402" s="88">
        <f t="shared" si="51"/>
        <v>2.9582600000000001</v>
      </c>
      <c r="D402" s="86">
        <v>-113.21</v>
      </c>
      <c r="E402" s="24">
        <v>37.756</v>
      </c>
      <c r="F402" s="9">
        <v>4</v>
      </c>
      <c r="G402" s="9">
        <v>1992</v>
      </c>
      <c r="H402" s="9">
        <v>6</v>
      </c>
      <c r="I402" s="9">
        <v>29</v>
      </c>
      <c r="J402" s="9">
        <v>2</v>
      </c>
      <c r="K402" s="9">
        <v>7</v>
      </c>
      <c r="L402" s="12">
        <v>34.9</v>
      </c>
      <c r="M402" s="81">
        <f t="shared" si="52"/>
        <v>0.22500000000000001</v>
      </c>
      <c r="N402" s="21">
        <v>0.01</v>
      </c>
      <c r="O402" s="6" t="s">
        <v>174</v>
      </c>
      <c r="P402" s="94"/>
      <c r="Q402" s="72">
        <f t="shared" si="53"/>
        <v>2.9582600000000001</v>
      </c>
      <c r="R402" s="82">
        <f t="shared" si="54"/>
        <v>0.22500000000000001</v>
      </c>
      <c r="S402" s="48"/>
      <c r="T402" s="6"/>
      <c r="V402" s="43"/>
      <c r="W402" s="49">
        <v>2.94</v>
      </c>
      <c r="X402" s="82">
        <v>0.22500000000000001</v>
      </c>
      <c r="Y402" s="43">
        <f t="shared" si="50"/>
        <v>2.9582600000000001</v>
      </c>
      <c r="Z402" s="53"/>
      <c r="AA402" s="82"/>
      <c r="AB402" s="43"/>
      <c r="AC402" s="47"/>
      <c r="AD402" s="82"/>
      <c r="AE402" s="43"/>
      <c r="AF402" s="53"/>
      <c r="AG402" s="82"/>
      <c r="AH402" s="43"/>
      <c r="AI402" s="47" t="s">
        <v>73</v>
      </c>
      <c r="AJ402" s="4"/>
      <c r="AM402" s="27"/>
      <c r="AN402" s="27"/>
      <c r="AQ402" s="4"/>
      <c r="AR402" s="19">
        <v>2.94</v>
      </c>
      <c r="AS402" s="9"/>
      <c r="AT402" s="6"/>
      <c r="AU402" s="4"/>
      <c r="AV402" s="4"/>
      <c r="AW402" s="4"/>
      <c r="AX402" s="4"/>
      <c r="AY402" s="4"/>
      <c r="AZ402" s="4"/>
    </row>
    <row r="403" spans="1:58" x14ac:dyDescent="0.25">
      <c r="A403" s="3" t="s">
        <v>2</v>
      </c>
      <c r="B403" s="20">
        <v>2.99</v>
      </c>
      <c r="C403" s="88">
        <f t="shared" si="51"/>
        <v>3.0047100000000002</v>
      </c>
      <c r="D403" s="86">
        <v>-109.979</v>
      </c>
      <c r="E403" s="24">
        <v>37.466000000000001</v>
      </c>
      <c r="F403" s="9">
        <v>0</v>
      </c>
      <c r="G403" s="9">
        <v>1992</v>
      </c>
      <c r="H403" s="9">
        <v>7</v>
      </c>
      <c r="I403" s="9">
        <v>15</v>
      </c>
      <c r="J403" s="9">
        <v>20</v>
      </c>
      <c r="K403" s="9">
        <v>48</v>
      </c>
      <c r="L403" s="12">
        <v>32.5</v>
      </c>
      <c r="M403" s="81">
        <f t="shared" si="52"/>
        <v>0.22500000000000001</v>
      </c>
      <c r="N403" s="21">
        <v>0.01</v>
      </c>
      <c r="O403" s="6" t="s">
        <v>174</v>
      </c>
      <c r="P403" s="94"/>
      <c r="Q403" s="72">
        <f t="shared" si="53"/>
        <v>3.0047100000000002</v>
      </c>
      <c r="R403" s="82">
        <f t="shared" si="54"/>
        <v>0.22500000000000001</v>
      </c>
      <c r="S403" s="48"/>
      <c r="T403" s="6"/>
      <c r="V403" s="43"/>
      <c r="W403" s="49">
        <v>2.99</v>
      </c>
      <c r="X403" s="82">
        <v>0.22500000000000001</v>
      </c>
      <c r="Y403" s="43">
        <f t="shared" si="50"/>
        <v>3.0047100000000002</v>
      </c>
      <c r="Z403" s="53"/>
      <c r="AA403" s="82"/>
      <c r="AB403" s="43"/>
      <c r="AC403" s="47"/>
      <c r="AD403" s="82"/>
      <c r="AE403" s="43"/>
      <c r="AF403" s="53"/>
      <c r="AG403" s="82"/>
      <c r="AH403" s="43"/>
      <c r="AI403" s="47"/>
      <c r="AJ403" s="4"/>
      <c r="AM403" s="27"/>
      <c r="AN403" s="27"/>
      <c r="AQ403" s="4"/>
      <c r="AR403" s="19">
        <v>2.99</v>
      </c>
      <c r="AS403" s="9"/>
      <c r="AT403" s="6"/>
      <c r="AU403" s="4"/>
      <c r="AV403" s="4"/>
      <c r="AW403" s="4"/>
      <c r="AX403" s="4"/>
      <c r="AY403" s="4"/>
      <c r="AZ403" s="4"/>
    </row>
    <row r="404" spans="1:58" x14ac:dyDescent="0.25">
      <c r="A404" s="3" t="s">
        <v>2</v>
      </c>
      <c r="B404" s="20">
        <v>2.4900000000000002</v>
      </c>
      <c r="C404" s="88">
        <f t="shared" si="51"/>
        <v>2.5402100000000001</v>
      </c>
      <c r="D404" s="86">
        <v>-112.43300000000001</v>
      </c>
      <c r="E404" s="24">
        <v>37.72</v>
      </c>
      <c r="F404" s="9">
        <v>5</v>
      </c>
      <c r="G404" s="9">
        <v>1992</v>
      </c>
      <c r="H404" s="9">
        <v>7</v>
      </c>
      <c r="I404" s="9">
        <v>20</v>
      </c>
      <c r="J404" s="9">
        <v>0</v>
      </c>
      <c r="K404" s="9">
        <v>37</v>
      </c>
      <c r="L404" s="12">
        <v>36.1</v>
      </c>
      <c r="M404" s="81">
        <f t="shared" si="52"/>
        <v>0.22500000000000001</v>
      </c>
      <c r="N404" s="21">
        <v>0.01</v>
      </c>
      <c r="O404" s="6" t="s">
        <v>174</v>
      </c>
      <c r="P404" s="94"/>
      <c r="Q404" s="72">
        <f t="shared" si="53"/>
        <v>2.5402100000000001</v>
      </c>
      <c r="R404" s="82">
        <f t="shared" si="54"/>
        <v>0.22500000000000001</v>
      </c>
      <c r="S404" s="48"/>
      <c r="T404" s="6"/>
      <c r="V404" s="43"/>
      <c r="W404" s="49">
        <v>2.4900000000000002</v>
      </c>
      <c r="X404" s="82">
        <v>0.22500000000000001</v>
      </c>
      <c r="Y404" s="43">
        <f t="shared" si="50"/>
        <v>2.5402100000000001</v>
      </c>
      <c r="Z404" s="53"/>
      <c r="AA404" s="82"/>
      <c r="AB404" s="43"/>
      <c r="AC404" s="47"/>
      <c r="AD404" s="82"/>
      <c r="AE404" s="43"/>
      <c r="AF404" s="53"/>
      <c r="AG404" s="82"/>
      <c r="AH404" s="43"/>
      <c r="AI404" s="47"/>
      <c r="AJ404" s="4"/>
      <c r="AM404" s="27"/>
      <c r="AN404" s="27"/>
      <c r="AQ404" s="4"/>
      <c r="AR404" s="19">
        <v>2.4900000000000002</v>
      </c>
      <c r="AS404" s="9"/>
      <c r="AT404" s="6"/>
      <c r="AU404" s="4"/>
      <c r="AV404" s="4"/>
      <c r="AW404" s="4"/>
      <c r="AX404" s="4"/>
      <c r="AY404" s="4"/>
      <c r="AZ404" s="4"/>
    </row>
    <row r="405" spans="1:58" s="4" customFormat="1" x14ac:dyDescent="0.25">
      <c r="A405" s="3" t="s">
        <v>2</v>
      </c>
      <c r="B405" s="20">
        <v>2.46</v>
      </c>
      <c r="C405" s="88">
        <f t="shared" si="51"/>
        <v>2.51234</v>
      </c>
      <c r="D405" s="86">
        <v>-112.446</v>
      </c>
      <c r="E405" s="24">
        <v>37.725999999999999</v>
      </c>
      <c r="F405" s="9">
        <v>1</v>
      </c>
      <c r="G405" s="9">
        <v>1992</v>
      </c>
      <c r="H405" s="9">
        <v>7</v>
      </c>
      <c r="I405" s="9">
        <v>20</v>
      </c>
      <c r="J405" s="9">
        <v>7</v>
      </c>
      <c r="K405" s="9">
        <v>47</v>
      </c>
      <c r="L405" s="12">
        <v>48.5</v>
      </c>
      <c r="M405" s="81">
        <f t="shared" si="52"/>
        <v>0.22500000000000001</v>
      </c>
      <c r="N405" s="21">
        <v>0.01</v>
      </c>
      <c r="O405" s="6" t="s">
        <v>174</v>
      </c>
      <c r="P405" s="94"/>
      <c r="Q405" s="72">
        <f t="shared" si="53"/>
        <v>2.51234</v>
      </c>
      <c r="R405" s="82">
        <f t="shared" si="54"/>
        <v>0.22500000000000001</v>
      </c>
      <c r="S405" s="48"/>
      <c r="T405" s="6"/>
      <c r="U405" s="82"/>
      <c r="V405" s="43"/>
      <c r="W405" s="49">
        <v>2.46</v>
      </c>
      <c r="X405" s="82">
        <v>0.22500000000000001</v>
      </c>
      <c r="Y405" s="43">
        <f t="shared" si="50"/>
        <v>2.51234</v>
      </c>
      <c r="Z405" s="53"/>
      <c r="AA405" s="82"/>
      <c r="AB405" s="43"/>
      <c r="AC405" s="47"/>
      <c r="AD405" s="82"/>
      <c r="AE405" s="43"/>
      <c r="AF405" s="53"/>
      <c r="AG405" s="82"/>
      <c r="AH405" s="43"/>
      <c r="AI405" s="47"/>
      <c r="AM405" s="27"/>
      <c r="AN405" s="27"/>
      <c r="AR405" s="19">
        <v>2.46</v>
      </c>
      <c r="AS405" s="9"/>
      <c r="AT405" s="6"/>
      <c r="BA405"/>
      <c r="BB405"/>
      <c r="BC405"/>
      <c r="BD405"/>
      <c r="BE405"/>
      <c r="BF405"/>
    </row>
    <row r="406" spans="1:58" s="4" customFormat="1" x14ac:dyDescent="0.25">
      <c r="A406" s="3" t="s">
        <v>2</v>
      </c>
      <c r="B406" s="20">
        <v>2.83</v>
      </c>
      <c r="C406" s="88">
        <f t="shared" si="51"/>
        <v>2.8560699999999999</v>
      </c>
      <c r="D406" s="86">
        <v>-112.45699999999999</v>
      </c>
      <c r="E406" s="24">
        <v>37.704000000000001</v>
      </c>
      <c r="F406" s="9">
        <v>4</v>
      </c>
      <c r="G406" s="9">
        <v>1992</v>
      </c>
      <c r="H406" s="9">
        <v>7</v>
      </c>
      <c r="I406" s="9">
        <v>20</v>
      </c>
      <c r="J406" s="9">
        <v>11</v>
      </c>
      <c r="K406" s="9">
        <v>27</v>
      </c>
      <c r="L406" s="12">
        <v>49.6</v>
      </c>
      <c r="M406" s="81">
        <f t="shared" si="52"/>
        <v>0.22500000000000001</v>
      </c>
      <c r="N406" s="21">
        <v>0.01</v>
      </c>
      <c r="O406" s="6" t="s">
        <v>174</v>
      </c>
      <c r="P406" s="94"/>
      <c r="Q406" s="72">
        <f t="shared" si="53"/>
        <v>2.8560699999999999</v>
      </c>
      <c r="R406" s="82">
        <f t="shared" si="54"/>
        <v>0.22500000000000001</v>
      </c>
      <c r="S406" s="48"/>
      <c r="T406" s="6"/>
      <c r="U406" s="82"/>
      <c r="V406" s="43"/>
      <c r="W406" s="49">
        <v>2.83</v>
      </c>
      <c r="X406" s="82">
        <v>0.22500000000000001</v>
      </c>
      <c r="Y406" s="43">
        <f t="shared" si="50"/>
        <v>2.8560699999999999</v>
      </c>
      <c r="Z406" s="53"/>
      <c r="AA406" s="82"/>
      <c r="AB406" s="43"/>
      <c r="AC406" s="47"/>
      <c r="AD406" s="82"/>
      <c r="AE406" s="43"/>
      <c r="AF406" s="53"/>
      <c r="AG406" s="82"/>
      <c r="AH406" s="43"/>
      <c r="AI406" s="47"/>
      <c r="AM406" s="27"/>
      <c r="AN406" s="27"/>
      <c r="AR406" s="19">
        <v>2.83</v>
      </c>
      <c r="AS406" s="9"/>
      <c r="AT406" s="6"/>
      <c r="BA406"/>
      <c r="BB406"/>
      <c r="BC406"/>
      <c r="BD406"/>
      <c r="BE406"/>
      <c r="BF406"/>
    </row>
    <row r="407" spans="1:58" x14ac:dyDescent="0.25">
      <c r="A407" s="3" t="s">
        <v>2</v>
      </c>
      <c r="B407" s="20">
        <v>2.91</v>
      </c>
      <c r="C407" s="88">
        <f t="shared" si="51"/>
        <v>2.9303900000000001</v>
      </c>
      <c r="D407" s="86">
        <v>-112.449</v>
      </c>
      <c r="E407" s="24">
        <v>37.720999999999997</v>
      </c>
      <c r="F407" s="9">
        <v>1</v>
      </c>
      <c r="G407" s="9">
        <v>1992</v>
      </c>
      <c r="H407" s="9">
        <v>7</v>
      </c>
      <c r="I407" s="9">
        <v>21</v>
      </c>
      <c r="J407" s="9">
        <v>0</v>
      </c>
      <c r="K407" s="9">
        <v>54</v>
      </c>
      <c r="L407" s="12">
        <v>3.7</v>
      </c>
      <c r="M407" s="81">
        <f t="shared" si="52"/>
        <v>0.22500000000000001</v>
      </c>
      <c r="N407" s="21">
        <v>0.01</v>
      </c>
      <c r="O407" s="6" t="s">
        <v>174</v>
      </c>
      <c r="P407" s="94"/>
      <c r="Q407" s="72">
        <f t="shared" si="53"/>
        <v>2.9303900000000001</v>
      </c>
      <c r="R407" s="82">
        <f t="shared" si="54"/>
        <v>0.22500000000000001</v>
      </c>
      <c r="S407" s="48"/>
      <c r="T407" s="6"/>
      <c r="V407" s="43"/>
      <c r="W407" s="49">
        <v>2.91</v>
      </c>
      <c r="X407" s="82">
        <v>0.22500000000000001</v>
      </c>
      <c r="Y407" s="43">
        <f t="shared" si="50"/>
        <v>2.9303900000000001</v>
      </c>
      <c r="Z407" s="53"/>
      <c r="AA407" s="82"/>
      <c r="AB407" s="43"/>
      <c r="AC407" s="47"/>
      <c r="AD407" s="82"/>
      <c r="AE407" s="43"/>
      <c r="AF407" s="53"/>
      <c r="AG407" s="82"/>
      <c r="AH407" s="43"/>
      <c r="AI407" s="47"/>
      <c r="AJ407" s="4"/>
      <c r="AM407" s="27"/>
      <c r="AN407" s="27"/>
      <c r="AQ407" s="4"/>
      <c r="AR407" s="19">
        <v>2.91</v>
      </c>
      <c r="AS407" s="9"/>
      <c r="AT407" s="6"/>
      <c r="AU407" s="4"/>
      <c r="AV407" s="4"/>
      <c r="AW407" s="4"/>
      <c r="AX407" s="4"/>
      <c r="AY407" s="4"/>
      <c r="AZ407" s="4"/>
    </row>
    <row r="408" spans="1:58" x14ac:dyDescent="0.25">
      <c r="A408" s="3" t="s">
        <v>2</v>
      </c>
      <c r="B408" s="20">
        <v>2.82</v>
      </c>
      <c r="C408" s="88">
        <f t="shared" si="51"/>
        <v>2.8467799999999999</v>
      </c>
      <c r="D408" s="86">
        <v>-111.95</v>
      </c>
      <c r="E408" s="24">
        <v>38.869999999999997</v>
      </c>
      <c r="F408" s="9">
        <v>2</v>
      </c>
      <c r="G408" s="9">
        <v>1992</v>
      </c>
      <c r="H408" s="9">
        <v>7</v>
      </c>
      <c r="I408" s="9">
        <v>21</v>
      </c>
      <c r="J408" s="9">
        <v>16</v>
      </c>
      <c r="K408" s="9">
        <v>10</v>
      </c>
      <c r="L408" s="12">
        <v>16.100000000000001</v>
      </c>
      <c r="M408" s="81">
        <f t="shared" si="52"/>
        <v>0.22500000000000001</v>
      </c>
      <c r="N408" s="21">
        <v>0.01</v>
      </c>
      <c r="O408" s="6" t="s">
        <v>174</v>
      </c>
      <c r="P408" s="94"/>
      <c r="Q408" s="72">
        <f t="shared" si="53"/>
        <v>2.8467799999999999</v>
      </c>
      <c r="R408" s="82">
        <f t="shared" si="54"/>
        <v>0.22500000000000001</v>
      </c>
      <c r="S408" s="48"/>
      <c r="T408" s="6"/>
      <c r="V408" s="43"/>
      <c r="W408" s="49">
        <v>2.82</v>
      </c>
      <c r="X408" s="82">
        <v>0.22500000000000001</v>
      </c>
      <c r="Y408" s="43">
        <f t="shared" si="50"/>
        <v>2.8467799999999999</v>
      </c>
      <c r="Z408" s="53"/>
      <c r="AA408" s="82"/>
      <c r="AB408" s="43"/>
      <c r="AC408" s="47"/>
      <c r="AD408" s="82"/>
      <c r="AE408" s="43"/>
      <c r="AF408" s="53"/>
      <c r="AG408" s="82"/>
      <c r="AH408" s="43"/>
      <c r="AI408" s="47"/>
      <c r="AJ408" s="4"/>
      <c r="AM408" s="27"/>
      <c r="AN408" s="27"/>
      <c r="AQ408" s="4"/>
      <c r="AR408" s="19">
        <v>2.82</v>
      </c>
      <c r="AS408" s="9"/>
      <c r="AT408" s="6"/>
      <c r="AU408" s="4"/>
      <c r="AV408" s="4"/>
      <c r="AW408" s="4"/>
      <c r="AX408" s="4"/>
      <c r="AY408" s="4"/>
      <c r="AZ408" s="4"/>
    </row>
    <row r="409" spans="1:58" x14ac:dyDescent="0.25">
      <c r="A409" s="3" t="s">
        <v>2</v>
      </c>
      <c r="B409" s="20">
        <v>2.66</v>
      </c>
      <c r="C409" s="88">
        <f t="shared" si="51"/>
        <v>2.69814</v>
      </c>
      <c r="D409" s="86">
        <v>-112.43300000000001</v>
      </c>
      <c r="E409" s="24">
        <v>37.725000000000001</v>
      </c>
      <c r="F409" s="9">
        <v>1</v>
      </c>
      <c r="G409" s="9">
        <v>1992</v>
      </c>
      <c r="H409" s="9">
        <v>7</v>
      </c>
      <c r="I409" s="9">
        <v>24</v>
      </c>
      <c r="J409" s="9">
        <v>16</v>
      </c>
      <c r="K409" s="9">
        <v>39</v>
      </c>
      <c r="L409" s="12">
        <v>40.5</v>
      </c>
      <c r="M409" s="81">
        <f t="shared" si="52"/>
        <v>0.22500000000000001</v>
      </c>
      <c r="N409" s="21">
        <v>0.01</v>
      </c>
      <c r="O409" s="6" t="s">
        <v>174</v>
      </c>
      <c r="P409" s="94"/>
      <c r="Q409" s="72">
        <f t="shared" si="53"/>
        <v>2.69814</v>
      </c>
      <c r="R409" s="82">
        <f t="shared" si="54"/>
        <v>0.22500000000000001</v>
      </c>
      <c r="S409" s="48"/>
      <c r="T409" s="6"/>
      <c r="V409" s="43"/>
      <c r="W409" s="49">
        <v>2.66</v>
      </c>
      <c r="X409" s="82">
        <v>0.22500000000000001</v>
      </c>
      <c r="Y409" s="43">
        <f t="shared" si="50"/>
        <v>2.69814</v>
      </c>
      <c r="Z409" s="53"/>
      <c r="AA409" s="82"/>
      <c r="AB409" s="43"/>
      <c r="AC409" s="47"/>
      <c r="AD409" s="82"/>
      <c r="AE409" s="43"/>
      <c r="AF409" s="53"/>
      <c r="AG409" s="82"/>
      <c r="AH409" s="43"/>
      <c r="AI409" s="47"/>
      <c r="AJ409" s="4"/>
      <c r="AM409" s="27"/>
      <c r="AN409" s="27"/>
      <c r="AQ409" s="4"/>
      <c r="AR409" s="19">
        <v>2.66</v>
      </c>
      <c r="AS409" s="9"/>
      <c r="AT409" s="6"/>
      <c r="AU409" s="4"/>
      <c r="AV409" s="4"/>
      <c r="AW409" s="4"/>
      <c r="AX409" s="4"/>
      <c r="AY409" s="4"/>
      <c r="AZ409" s="4"/>
    </row>
    <row r="410" spans="1:58" x14ac:dyDescent="0.25">
      <c r="A410" s="3" t="s">
        <v>2</v>
      </c>
      <c r="B410" s="20">
        <v>2.66</v>
      </c>
      <c r="C410" s="88">
        <f t="shared" si="51"/>
        <v>2.69814</v>
      </c>
      <c r="D410" s="86">
        <v>-110.86499999999999</v>
      </c>
      <c r="E410" s="24">
        <v>39.158000000000001</v>
      </c>
      <c r="F410" s="9">
        <v>7</v>
      </c>
      <c r="G410" s="9">
        <v>1992</v>
      </c>
      <c r="H410" s="9">
        <v>7</v>
      </c>
      <c r="I410" s="9">
        <v>24</v>
      </c>
      <c r="J410" s="9">
        <v>18</v>
      </c>
      <c r="K410" s="9">
        <v>43</v>
      </c>
      <c r="L410" s="12">
        <v>46.9</v>
      </c>
      <c r="M410" s="81">
        <f t="shared" si="52"/>
        <v>0.22500000000000001</v>
      </c>
      <c r="N410" s="21">
        <v>0.01</v>
      </c>
      <c r="O410" s="6" t="s">
        <v>174</v>
      </c>
      <c r="P410" s="94"/>
      <c r="Q410" s="72">
        <f t="shared" si="53"/>
        <v>2.69814</v>
      </c>
      <c r="R410" s="82">
        <f t="shared" si="54"/>
        <v>0.22500000000000001</v>
      </c>
      <c r="S410" s="48"/>
      <c r="T410" s="6"/>
      <c r="V410" s="43"/>
      <c r="W410" s="49">
        <v>2.66</v>
      </c>
      <c r="X410" s="82">
        <v>0.22500000000000001</v>
      </c>
      <c r="Y410" s="43">
        <f t="shared" si="50"/>
        <v>2.69814</v>
      </c>
      <c r="Z410" s="53"/>
      <c r="AA410" s="82"/>
      <c r="AB410" s="43"/>
      <c r="AC410" s="47"/>
      <c r="AD410" s="82"/>
      <c r="AE410" s="43"/>
      <c r="AF410" s="53"/>
      <c r="AG410" s="82"/>
      <c r="AH410" s="43"/>
      <c r="AI410" s="47"/>
      <c r="AJ410" s="4"/>
      <c r="AM410" s="27"/>
      <c r="AN410" s="27"/>
      <c r="AQ410" s="4"/>
      <c r="AR410" s="19">
        <v>2.66</v>
      </c>
      <c r="AS410" s="9"/>
      <c r="AT410" s="6"/>
      <c r="AU410" s="4"/>
      <c r="AV410" s="4"/>
      <c r="AW410" s="4"/>
      <c r="AX410" s="4"/>
      <c r="AY410" s="4"/>
      <c r="AZ410" s="4"/>
    </row>
    <row r="411" spans="1:58" x14ac:dyDescent="0.25">
      <c r="A411" s="3" t="s">
        <v>2</v>
      </c>
      <c r="B411" s="20">
        <v>2.4700000000000002</v>
      </c>
      <c r="C411" s="88">
        <f t="shared" si="51"/>
        <v>2.52163</v>
      </c>
      <c r="D411" s="86">
        <v>-112.42400000000001</v>
      </c>
      <c r="E411" s="24">
        <v>37.713999999999999</v>
      </c>
      <c r="F411" s="9">
        <v>4</v>
      </c>
      <c r="G411" s="9">
        <v>1992</v>
      </c>
      <c r="H411" s="9">
        <v>7</v>
      </c>
      <c r="I411" s="9">
        <v>26</v>
      </c>
      <c r="J411" s="9">
        <v>20</v>
      </c>
      <c r="K411" s="9">
        <v>11</v>
      </c>
      <c r="L411" s="12">
        <v>10.6</v>
      </c>
      <c r="M411" s="81">
        <f t="shared" si="52"/>
        <v>0.22500000000000001</v>
      </c>
      <c r="N411" s="21">
        <v>0.01</v>
      </c>
      <c r="O411" s="6" t="s">
        <v>174</v>
      </c>
      <c r="P411" s="94"/>
      <c r="Q411" s="72">
        <f t="shared" si="53"/>
        <v>2.52163</v>
      </c>
      <c r="R411" s="82">
        <f t="shared" si="54"/>
        <v>0.22500000000000001</v>
      </c>
      <c r="S411" s="48"/>
      <c r="T411" s="6"/>
      <c r="V411" s="43"/>
      <c r="W411" s="49">
        <v>2.4700000000000002</v>
      </c>
      <c r="X411" s="82">
        <v>0.22500000000000001</v>
      </c>
      <c r="Y411" s="43">
        <f t="shared" si="50"/>
        <v>2.52163</v>
      </c>
      <c r="Z411" s="53"/>
      <c r="AA411" s="82"/>
      <c r="AB411" s="43"/>
      <c r="AC411" s="47"/>
      <c r="AD411" s="82"/>
      <c r="AE411" s="43"/>
      <c r="AF411" s="53"/>
      <c r="AG411" s="82"/>
      <c r="AH411" s="43"/>
      <c r="AI411" s="47"/>
      <c r="AJ411" s="4"/>
      <c r="AM411" s="27"/>
      <c r="AN411" s="27"/>
      <c r="AQ411" s="4"/>
      <c r="AR411" s="19">
        <v>2.4700000000000002</v>
      </c>
      <c r="AS411" s="9"/>
      <c r="AT411" s="6"/>
      <c r="AU411" s="4"/>
      <c r="AV411" s="4"/>
      <c r="AW411" s="4"/>
      <c r="AX411" s="4"/>
      <c r="AY411" s="4"/>
      <c r="AZ411" s="4"/>
    </row>
    <row r="412" spans="1:58" x14ac:dyDescent="0.25">
      <c r="A412" s="3" t="s">
        <v>2</v>
      </c>
      <c r="B412" s="20">
        <v>2.4900000000000002</v>
      </c>
      <c r="C412" s="88">
        <f t="shared" si="51"/>
        <v>2.5402100000000001</v>
      </c>
      <c r="D412" s="86">
        <v>-111.482</v>
      </c>
      <c r="E412" s="24">
        <v>38.756</v>
      </c>
      <c r="F412" s="9">
        <v>1</v>
      </c>
      <c r="G412" s="9">
        <v>1992</v>
      </c>
      <c r="H412" s="9">
        <v>7</v>
      </c>
      <c r="I412" s="9">
        <v>29</v>
      </c>
      <c r="J412" s="9">
        <v>0</v>
      </c>
      <c r="K412" s="9">
        <v>58</v>
      </c>
      <c r="L412" s="12">
        <v>14</v>
      </c>
      <c r="M412" s="81">
        <f t="shared" si="52"/>
        <v>0.22500000000000001</v>
      </c>
      <c r="N412" s="21">
        <v>0.01</v>
      </c>
      <c r="O412" s="6" t="s">
        <v>174</v>
      </c>
      <c r="P412" s="94"/>
      <c r="Q412" s="72">
        <f t="shared" si="53"/>
        <v>2.5402100000000001</v>
      </c>
      <c r="R412" s="82">
        <f t="shared" si="54"/>
        <v>0.22500000000000001</v>
      </c>
      <c r="S412" s="48"/>
      <c r="T412" s="6"/>
      <c r="V412" s="43"/>
      <c r="W412" s="49">
        <v>2.4900000000000002</v>
      </c>
      <c r="X412" s="82">
        <v>0.22500000000000001</v>
      </c>
      <c r="Y412" s="43">
        <f t="shared" si="50"/>
        <v>2.5402100000000001</v>
      </c>
      <c r="Z412" s="53"/>
      <c r="AA412" s="82"/>
      <c r="AB412" s="43"/>
      <c r="AC412" s="47"/>
      <c r="AD412" s="82"/>
      <c r="AE412" s="43"/>
      <c r="AF412" s="53"/>
      <c r="AG412" s="82"/>
      <c r="AH412" s="43"/>
      <c r="AI412" s="47"/>
      <c r="AJ412" s="4"/>
      <c r="AM412" s="27"/>
      <c r="AN412" s="27"/>
      <c r="AQ412" s="4"/>
      <c r="AR412" s="19">
        <v>2.4900000000000002</v>
      </c>
      <c r="AS412" s="9"/>
      <c r="AT412" s="6"/>
      <c r="AU412" s="4"/>
      <c r="AV412" s="4"/>
      <c r="AW412" s="4"/>
      <c r="AX412" s="4"/>
      <c r="AY412" s="4"/>
      <c r="AZ412" s="4"/>
    </row>
    <row r="413" spans="1:58" x14ac:dyDescent="0.25">
      <c r="A413" s="3" t="s">
        <v>2</v>
      </c>
      <c r="B413" s="20">
        <v>2.7</v>
      </c>
      <c r="C413" s="88">
        <f t="shared" si="51"/>
        <v>2.7353000000000001</v>
      </c>
      <c r="D413" s="86">
        <v>-112.315</v>
      </c>
      <c r="E413" s="24">
        <v>38.229999999999997</v>
      </c>
      <c r="F413" s="9">
        <v>1</v>
      </c>
      <c r="G413" s="9">
        <v>1992</v>
      </c>
      <c r="H413" s="9">
        <v>7</v>
      </c>
      <c r="I413" s="9">
        <v>30</v>
      </c>
      <c r="J413" s="9">
        <v>1</v>
      </c>
      <c r="K413" s="9">
        <v>54</v>
      </c>
      <c r="L413" s="12">
        <v>13.8</v>
      </c>
      <c r="M413" s="81">
        <f t="shared" si="52"/>
        <v>0.22500000000000001</v>
      </c>
      <c r="N413" s="21">
        <v>0.01</v>
      </c>
      <c r="O413" s="6" t="s">
        <v>174</v>
      </c>
      <c r="P413" s="94"/>
      <c r="Q413" s="72">
        <f t="shared" si="53"/>
        <v>2.7353000000000001</v>
      </c>
      <c r="R413" s="82">
        <f t="shared" si="54"/>
        <v>0.22500000000000001</v>
      </c>
      <c r="S413" s="48"/>
      <c r="T413" s="6"/>
      <c r="V413" s="43"/>
      <c r="W413" s="49">
        <v>2.7</v>
      </c>
      <c r="X413" s="82">
        <v>0.22500000000000001</v>
      </c>
      <c r="Y413" s="43">
        <f t="shared" si="50"/>
        <v>2.7353000000000001</v>
      </c>
      <c r="Z413" s="53"/>
      <c r="AA413" s="82"/>
      <c r="AB413" s="43"/>
      <c r="AC413" s="47"/>
      <c r="AD413" s="82"/>
      <c r="AE413" s="43"/>
      <c r="AF413" s="53"/>
      <c r="AG413" s="82"/>
      <c r="AH413" s="43"/>
      <c r="AI413" s="47"/>
      <c r="AJ413" s="4"/>
      <c r="AM413" s="27"/>
      <c r="AN413" s="27"/>
      <c r="AQ413" s="4"/>
      <c r="AR413" s="19">
        <v>2.7</v>
      </c>
      <c r="AS413" s="9"/>
      <c r="AT413" s="6"/>
      <c r="AU413" s="4"/>
      <c r="AV413" s="4"/>
      <c r="AW413" s="4"/>
      <c r="AX413" s="4"/>
      <c r="AY413" s="4"/>
      <c r="AZ413" s="4"/>
    </row>
    <row r="414" spans="1:58" x14ac:dyDescent="0.25">
      <c r="A414" s="3" t="s">
        <v>2</v>
      </c>
      <c r="B414" s="20">
        <v>2.5299999999999998</v>
      </c>
      <c r="C414" s="88">
        <f t="shared" si="51"/>
        <v>2.5773699999999997</v>
      </c>
      <c r="D414" s="86">
        <v>-112.32</v>
      </c>
      <c r="E414" s="24">
        <v>38.213999999999999</v>
      </c>
      <c r="F414" s="9">
        <v>1</v>
      </c>
      <c r="G414" s="9">
        <v>1992</v>
      </c>
      <c r="H414" s="9">
        <v>8</v>
      </c>
      <c r="I414" s="9">
        <v>6</v>
      </c>
      <c r="J414" s="9">
        <v>9</v>
      </c>
      <c r="K414" s="9">
        <v>58</v>
      </c>
      <c r="L414" s="12">
        <v>10.1</v>
      </c>
      <c r="M414" s="81">
        <f t="shared" si="52"/>
        <v>0.22500000000000001</v>
      </c>
      <c r="N414" s="21">
        <v>0.01</v>
      </c>
      <c r="O414" s="6" t="s">
        <v>174</v>
      </c>
      <c r="P414" s="94"/>
      <c r="Q414" s="72">
        <f t="shared" si="53"/>
        <v>2.5773699999999997</v>
      </c>
      <c r="R414" s="82">
        <f t="shared" si="54"/>
        <v>0.22500000000000001</v>
      </c>
      <c r="S414" s="48"/>
      <c r="T414" s="6"/>
      <c r="V414" s="43"/>
      <c r="W414" s="49">
        <v>2.5299999999999998</v>
      </c>
      <c r="X414" s="82">
        <v>0.22500000000000001</v>
      </c>
      <c r="Y414" s="43">
        <f t="shared" si="50"/>
        <v>2.5773699999999997</v>
      </c>
      <c r="Z414" s="53"/>
      <c r="AA414" s="82"/>
      <c r="AB414" s="43"/>
      <c r="AC414" s="47"/>
      <c r="AD414" s="82"/>
      <c r="AE414" s="43"/>
      <c r="AF414" s="53"/>
      <c r="AG414" s="82"/>
      <c r="AH414" s="43"/>
      <c r="AI414" s="47"/>
      <c r="AJ414" s="4"/>
      <c r="AM414" s="27"/>
      <c r="AN414" s="27"/>
      <c r="AQ414" s="4"/>
      <c r="AR414" s="19">
        <v>2.5299999999999998</v>
      </c>
      <c r="AS414" s="9"/>
      <c r="AT414" s="6"/>
      <c r="AU414" s="4"/>
      <c r="AV414" s="4"/>
      <c r="AW414" s="4"/>
      <c r="AX414" s="4"/>
      <c r="AY414" s="4"/>
      <c r="AZ414" s="4"/>
    </row>
    <row r="415" spans="1:58" x14ac:dyDescent="0.25">
      <c r="A415" s="3" t="s">
        <v>2</v>
      </c>
      <c r="B415" s="20">
        <v>2.6</v>
      </c>
      <c r="C415" s="88">
        <f t="shared" si="51"/>
        <v>2.6423999999999999</v>
      </c>
      <c r="D415" s="86">
        <v>-111.97799999999999</v>
      </c>
      <c r="E415" s="24">
        <v>39.292000000000002</v>
      </c>
      <c r="F415" s="9">
        <v>0</v>
      </c>
      <c r="G415" s="9">
        <v>1992</v>
      </c>
      <c r="H415" s="9">
        <v>9</v>
      </c>
      <c r="I415" s="9">
        <v>2</v>
      </c>
      <c r="J415" s="9">
        <v>4</v>
      </c>
      <c r="K415" s="9">
        <v>23</v>
      </c>
      <c r="L415" s="12">
        <v>21</v>
      </c>
      <c r="M415" s="81">
        <f t="shared" si="52"/>
        <v>0.22500000000000001</v>
      </c>
      <c r="N415" s="21">
        <v>0.01</v>
      </c>
      <c r="O415" s="6" t="s">
        <v>174</v>
      </c>
      <c r="P415" s="94"/>
      <c r="Q415" s="72">
        <f t="shared" si="53"/>
        <v>2.6423999999999999</v>
      </c>
      <c r="R415" s="82">
        <f t="shared" si="54"/>
        <v>0.22500000000000001</v>
      </c>
      <c r="S415" s="48"/>
      <c r="T415" s="6"/>
      <c r="V415" s="43"/>
      <c r="W415" s="49">
        <v>2.6</v>
      </c>
      <c r="X415" s="82">
        <v>0.22500000000000001</v>
      </c>
      <c r="Y415" s="43">
        <f t="shared" si="50"/>
        <v>2.6423999999999999</v>
      </c>
      <c r="Z415" s="53"/>
      <c r="AA415" s="82"/>
      <c r="AB415" s="43"/>
      <c r="AC415" s="47"/>
      <c r="AD415" s="82"/>
      <c r="AE415" s="43"/>
      <c r="AF415" s="53"/>
      <c r="AG415" s="82"/>
      <c r="AH415" s="43"/>
      <c r="AI415" s="47"/>
      <c r="AJ415" s="4"/>
      <c r="AM415" s="27"/>
      <c r="AN415" s="27"/>
      <c r="AQ415" s="4"/>
      <c r="AR415" s="19">
        <v>2.6</v>
      </c>
      <c r="AS415" s="9"/>
      <c r="AT415" s="6"/>
      <c r="AU415" s="4"/>
      <c r="AV415" s="4"/>
      <c r="AW415" s="4"/>
      <c r="AX415" s="4"/>
      <c r="AY415" s="4"/>
      <c r="AZ415" s="4"/>
    </row>
    <row r="416" spans="1:58" x14ac:dyDescent="0.25">
      <c r="A416" s="3" t="s">
        <v>2</v>
      </c>
      <c r="B416" s="20">
        <v>2.6</v>
      </c>
      <c r="C416" s="88">
        <f t="shared" si="51"/>
        <v>2.6423999999999999</v>
      </c>
      <c r="D416" s="86">
        <v>-113.102</v>
      </c>
      <c r="E416" s="24">
        <v>37.828000000000003</v>
      </c>
      <c r="F416" s="9">
        <v>2</v>
      </c>
      <c r="G416" s="9">
        <v>1992</v>
      </c>
      <c r="H416" s="9">
        <v>9</v>
      </c>
      <c r="I416" s="9">
        <v>2</v>
      </c>
      <c r="J416" s="9">
        <v>22</v>
      </c>
      <c r="K416" s="9">
        <v>39</v>
      </c>
      <c r="L416" s="12">
        <v>21.6</v>
      </c>
      <c r="M416" s="81">
        <f t="shared" si="52"/>
        <v>0.22500000000000001</v>
      </c>
      <c r="N416" s="21">
        <v>0.01</v>
      </c>
      <c r="O416" s="6" t="s">
        <v>174</v>
      </c>
      <c r="P416" s="94"/>
      <c r="Q416" s="72">
        <f t="shared" si="53"/>
        <v>2.6423999999999999</v>
      </c>
      <c r="R416" s="82">
        <f t="shared" si="54"/>
        <v>0.22500000000000001</v>
      </c>
      <c r="S416" s="48"/>
      <c r="T416" s="6"/>
      <c r="V416" s="43"/>
      <c r="W416" s="49">
        <v>2.6</v>
      </c>
      <c r="X416" s="82">
        <v>0.22500000000000001</v>
      </c>
      <c r="Y416" s="43">
        <f t="shared" si="50"/>
        <v>2.6423999999999999</v>
      </c>
      <c r="Z416" s="53"/>
      <c r="AA416" s="82"/>
      <c r="AB416" s="43"/>
      <c r="AC416" s="47"/>
      <c r="AD416" s="82"/>
      <c r="AE416" s="43"/>
      <c r="AF416" s="53"/>
      <c r="AG416" s="82"/>
      <c r="AH416" s="43"/>
      <c r="AI416" s="47"/>
      <c r="AJ416" s="4"/>
      <c r="AM416" s="27"/>
      <c r="AN416" s="27"/>
      <c r="AQ416" s="4"/>
      <c r="AR416" s="19">
        <v>2.6</v>
      </c>
      <c r="AS416" s="9"/>
      <c r="AT416" s="6"/>
      <c r="AU416" s="4"/>
      <c r="AV416" s="4"/>
      <c r="AW416" s="4"/>
      <c r="AX416" s="4"/>
      <c r="AY416" s="4"/>
      <c r="AZ416" s="4"/>
    </row>
    <row r="417" spans="1:52" x14ac:dyDescent="0.25">
      <c r="A417" s="3" t="s">
        <v>2</v>
      </c>
      <c r="B417" s="20">
        <v>2.5499999999999998</v>
      </c>
      <c r="C417" s="88">
        <f t="shared" si="51"/>
        <v>2.5959499999999998</v>
      </c>
      <c r="D417" s="86">
        <v>-113.506</v>
      </c>
      <c r="E417" s="24">
        <v>37.133000000000003</v>
      </c>
      <c r="F417" s="9">
        <v>7</v>
      </c>
      <c r="G417" s="9">
        <v>1992</v>
      </c>
      <c r="H417" s="9">
        <v>9</v>
      </c>
      <c r="I417" s="9">
        <v>10</v>
      </c>
      <c r="J417" s="9">
        <v>6</v>
      </c>
      <c r="K417" s="9">
        <v>42</v>
      </c>
      <c r="L417" s="12">
        <v>16</v>
      </c>
      <c r="M417" s="81">
        <f t="shared" si="52"/>
        <v>0.22500000000000001</v>
      </c>
      <c r="N417" s="21">
        <v>0.01</v>
      </c>
      <c r="O417" s="6" t="s">
        <v>174</v>
      </c>
      <c r="P417" s="94"/>
      <c r="Q417" s="72">
        <f t="shared" si="53"/>
        <v>2.5959499999999998</v>
      </c>
      <c r="R417" s="82">
        <f t="shared" si="54"/>
        <v>0.22500000000000001</v>
      </c>
      <c r="S417" s="48"/>
      <c r="T417" s="6"/>
      <c r="V417" s="43"/>
      <c r="W417" s="49">
        <v>2.5499999999999998</v>
      </c>
      <c r="X417" s="82">
        <v>0.22500000000000001</v>
      </c>
      <c r="Y417" s="43">
        <f t="shared" si="50"/>
        <v>2.5959499999999998</v>
      </c>
      <c r="Z417" s="53"/>
      <c r="AA417" s="82"/>
      <c r="AB417" s="43"/>
      <c r="AC417" s="47"/>
      <c r="AD417" s="82"/>
      <c r="AE417" s="43"/>
      <c r="AF417" s="53"/>
      <c r="AG417" s="82"/>
      <c r="AH417" s="43"/>
      <c r="AI417" s="47"/>
      <c r="AJ417" s="4"/>
      <c r="AM417" s="27"/>
      <c r="AN417" s="27"/>
      <c r="AQ417" s="4"/>
      <c r="AR417" s="19">
        <v>2.5499999999999998</v>
      </c>
      <c r="AS417" s="9"/>
      <c r="AT417" s="6"/>
      <c r="AU417" s="4"/>
      <c r="AV417" s="4"/>
      <c r="AW417" s="4"/>
      <c r="AX417" s="4"/>
      <c r="AY417" s="4"/>
      <c r="AZ417" s="4"/>
    </row>
    <row r="418" spans="1:52" x14ac:dyDescent="0.25">
      <c r="A418" s="3" t="s">
        <v>2</v>
      </c>
      <c r="B418" s="20">
        <v>2.5099999999999998</v>
      </c>
      <c r="C418" s="88">
        <f t="shared" si="51"/>
        <v>2.5587899999999997</v>
      </c>
      <c r="D418" s="86">
        <v>-113.845</v>
      </c>
      <c r="E418" s="24">
        <v>37.381999999999998</v>
      </c>
      <c r="F418" s="9">
        <v>0</v>
      </c>
      <c r="G418" s="9">
        <v>1992</v>
      </c>
      <c r="H418" s="9">
        <v>9</v>
      </c>
      <c r="I418" s="9">
        <v>16</v>
      </c>
      <c r="J418" s="9">
        <v>19</v>
      </c>
      <c r="K418" s="9">
        <v>31</v>
      </c>
      <c r="L418" s="12">
        <v>8.9</v>
      </c>
      <c r="M418" s="81">
        <f t="shared" si="52"/>
        <v>0.22500000000000001</v>
      </c>
      <c r="N418" s="21">
        <v>0.01</v>
      </c>
      <c r="O418" s="6" t="s">
        <v>174</v>
      </c>
      <c r="P418" s="94"/>
      <c r="Q418" s="72">
        <f t="shared" si="53"/>
        <v>2.5587899999999997</v>
      </c>
      <c r="R418" s="82">
        <f t="shared" si="54"/>
        <v>0.22500000000000001</v>
      </c>
      <c r="S418" s="48"/>
      <c r="T418" s="6"/>
      <c r="V418" s="43"/>
      <c r="W418" s="49">
        <v>2.5099999999999998</v>
      </c>
      <c r="X418" s="82">
        <v>0.22500000000000001</v>
      </c>
      <c r="Y418" s="43">
        <f t="shared" si="50"/>
        <v>2.5587899999999997</v>
      </c>
      <c r="Z418" s="53"/>
      <c r="AA418" s="82"/>
      <c r="AB418" s="43"/>
      <c r="AC418" s="47"/>
      <c r="AD418" s="82"/>
      <c r="AE418" s="43"/>
      <c r="AF418" s="53"/>
      <c r="AG418" s="82"/>
      <c r="AH418" s="43"/>
      <c r="AI418" s="47"/>
      <c r="AJ418" s="4"/>
      <c r="AM418" s="27"/>
      <c r="AN418" s="27"/>
      <c r="AQ418" s="4"/>
      <c r="AR418" s="19">
        <v>2.5099999999999998</v>
      </c>
      <c r="AS418" s="9"/>
      <c r="AT418" s="6"/>
      <c r="AU418" s="4"/>
      <c r="AV418" s="4"/>
      <c r="AW418" s="4"/>
      <c r="AX418" s="4"/>
      <c r="AY418" s="4"/>
      <c r="AZ418" s="4"/>
    </row>
    <row r="419" spans="1:52" x14ac:dyDescent="0.25">
      <c r="A419" s="3" t="s">
        <v>2</v>
      </c>
      <c r="B419" s="20">
        <v>2.8</v>
      </c>
      <c r="C419" s="88">
        <f t="shared" si="51"/>
        <v>2.8281999999999998</v>
      </c>
      <c r="D419" s="86">
        <v>-113.15600000000001</v>
      </c>
      <c r="E419" s="24">
        <v>37.695</v>
      </c>
      <c r="F419" s="9">
        <v>0</v>
      </c>
      <c r="G419" s="9">
        <v>1992</v>
      </c>
      <c r="H419" s="9">
        <v>9</v>
      </c>
      <c r="I419" s="9">
        <v>18</v>
      </c>
      <c r="J419" s="9">
        <v>7</v>
      </c>
      <c r="K419" s="9">
        <v>1</v>
      </c>
      <c r="L419" s="12">
        <v>32</v>
      </c>
      <c r="M419" s="81">
        <f t="shared" si="52"/>
        <v>0.22500000000000001</v>
      </c>
      <c r="N419" s="21">
        <v>0.01</v>
      </c>
      <c r="O419" s="6" t="s">
        <v>174</v>
      </c>
      <c r="P419" s="94"/>
      <c r="Q419" s="72">
        <f t="shared" si="53"/>
        <v>2.8281999999999998</v>
      </c>
      <c r="R419" s="82">
        <f t="shared" si="54"/>
        <v>0.22500000000000001</v>
      </c>
      <c r="S419" s="48"/>
      <c r="T419" s="6"/>
      <c r="V419" s="43"/>
      <c r="W419" s="49">
        <v>2.8</v>
      </c>
      <c r="X419" s="82">
        <v>0.22500000000000001</v>
      </c>
      <c r="Y419" s="43">
        <f t="shared" si="50"/>
        <v>2.8281999999999998</v>
      </c>
      <c r="Z419" s="53"/>
      <c r="AA419" s="82"/>
      <c r="AB419" s="43"/>
      <c r="AC419" s="47"/>
      <c r="AD419" s="82"/>
      <c r="AE419" s="43"/>
      <c r="AF419" s="53"/>
      <c r="AG419" s="82"/>
      <c r="AH419" s="43"/>
      <c r="AI419" s="47"/>
      <c r="AJ419" s="4"/>
      <c r="AM419" s="27"/>
      <c r="AN419" s="27"/>
      <c r="AQ419" s="4"/>
      <c r="AR419" s="19">
        <v>2.8</v>
      </c>
      <c r="AS419" s="9"/>
      <c r="AT419" s="6"/>
      <c r="AU419" s="4"/>
      <c r="AV419" s="4"/>
      <c r="AW419" s="4"/>
      <c r="AX419" s="4"/>
      <c r="AY419" s="4"/>
      <c r="AZ419" s="4"/>
    </row>
    <row r="420" spans="1:52" x14ac:dyDescent="0.25">
      <c r="A420" s="3" t="s">
        <v>2</v>
      </c>
      <c r="B420" s="20">
        <v>3.27</v>
      </c>
      <c r="C420" s="88">
        <f t="shared" si="51"/>
        <v>3.2648299999999999</v>
      </c>
      <c r="D420" s="86">
        <v>-112.252</v>
      </c>
      <c r="E420" s="24">
        <v>37.185000000000002</v>
      </c>
      <c r="F420" s="9">
        <v>1</v>
      </c>
      <c r="G420" s="9">
        <v>1992</v>
      </c>
      <c r="H420" s="9">
        <v>9</v>
      </c>
      <c r="I420" s="9">
        <v>19</v>
      </c>
      <c r="J420" s="9">
        <v>2</v>
      </c>
      <c r="K420" s="9">
        <v>54</v>
      </c>
      <c r="L420" s="12">
        <v>16.399999999999999</v>
      </c>
      <c r="M420" s="81">
        <f t="shared" si="52"/>
        <v>0.22500000000000001</v>
      </c>
      <c r="N420" s="21">
        <v>0.01</v>
      </c>
      <c r="O420" s="6" t="s">
        <v>174</v>
      </c>
      <c r="P420" s="94"/>
      <c r="Q420" s="72">
        <f t="shared" si="53"/>
        <v>3.2648299999999999</v>
      </c>
      <c r="R420" s="82">
        <f t="shared" si="54"/>
        <v>0.22500000000000001</v>
      </c>
      <c r="S420" s="48"/>
      <c r="T420" s="6"/>
      <c r="V420" s="43"/>
      <c r="W420" s="49">
        <v>3.27</v>
      </c>
      <c r="X420" s="82">
        <v>0.22500000000000001</v>
      </c>
      <c r="Y420" s="43">
        <f t="shared" si="50"/>
        <v>3.2648299999999999</v>
      </c>
      <c r="Z420" s="53"/>
      <c r="AA420" s="82"/>
      <c r="AB420" s="43"/>
      <c r="AC420" s="47"/>
      <c r="AD420" s="82"/>
      <c r="AE420" s="43"/>
      <c r="AF420" s="53"/>
      <c r="AG420" s="82"/>
      <c r="AH420" s="43"/>
      <c r="AI420" s="47"/>
      <c r="AJ420" s="4"/>
      <c r="AM420" s="27"/>
      <c r="AN420" s="27"/>
      <c r="AQ420" s="4"/>
      <c r="AR420" s="19">
        <v>3.27</v>
      </c>
      <c r="AS420" s="9"/>
      <c r="AT420" s="6"/>
      <c r="AU420" s="4"/>
      <c r="AV420" s="4"/>
      <c r="AW420" s="4"/>
      <c r="AX420" s="4"/>
      <c r="AY420" s="4"/>
      <c r="AZ420" s="4"/>
    </row>
    <row r="421" spans="1:52" x14ac:dyDescent="0.25">
      <c r="A421" s="3" t="s">
        <v>2</v>
      </c>
      <c r="B421" s="20">
        <v>2.78</v>
      </c>
      <c r="C421" s="88">
        <f t="shared" si="51"/>
        <v>2.8096199999999998</v>
      </c>
      <c r="D421" s="86">
        <v>-110.34399999999999</v>
      </c>
      <c r="E421" s="24">
        <v>37.28</v>
      </c>
      <c r="F421" s="9">
        <v>0</v>
      </c>
      <c r="G421" s="9">
        <v>1992</v>
      </c>
      <c r="H421" s="9">
        <v>9</v>
      </c>
      <c r="I421" s="9">
        <v>22</v>
      </c>
      <c r="J421" s="9">
        <v>21</v>
      </c>
      <c r="K421" s="9">
        <v>15</v>
      </c>
      <c r="L421" s="12">
        <v>49</v>
      </c>
      <c r="M421" s="81">
        <f t="shared" si="52"/>
        <v>0.22500000000000001</v>
      </c>
      <c r="N421" s="21">
        <v>0.01</v>
      </c>
      <c r="O421" s="6" t="s">
        <v>174</v>
      </c>
      <c r="P421" s="94"/>
      <c r="Q421" s="72">
        <f t="shared" si="53"/>
        <v>2.8096199999999998</v>
      </c>
      <c r="R421" s="82">
        <f t="shared" si="54"/>
        <v>0.22500000000000001</v>
      </c>
      <c r="S421" s="48"/>
      <c r="T421" s="6"/>
      <c r="V421" s="43"/>
      <c r="W421" s="49">
        <v>2.78</v>
      </c>
      <c r="X421" s="82">
        <v>0.22500000000000001</v>
      </c>
      <c r="Y421" s="43">
        <f t="shared" si="50"/>
        <v>2.8096199999999998</v>
      </c>
      <c r="Z421" s="53"/>
      <c r="AA421" s="82"/>
      <c r="AB421" s="43"/>
      <c r="AC421" s="47"/>
      <c r="AD421" s="82"/>
      <c r="AE421" s="43"/>
      <c r="AF421" s="53"/>
      <c r="AG421" s="82"/>
      <c r="AH421" s="43"/>
      <c r="AI421" s="47"/>
      <c r="AJ421" s="4"/>
      <c r="AM421" s="27"/>
      <c r="AN421" s="27"/>
      <c r="AQ421" s="4"/>
      <c r="AR421" s="19">
        <v>2.78</v>
      </c>
      <c r="AS421" s="9"/>
      <c r="AT421" s="6"/>
      <c r="AU421" s="4"/>
      <c r="AV421" s="4"/>
      <c r="AW421" s="4"/>
      <c r="AX421" s="4"/>
      <c r="AY421" s="4"/>
      <c r="AZ421" s="4"/>
    </row>
    <row r="422" spans="1:52" x14ac:dyDescent="0.25">
      <c r="A422" s="3" t="s">
        <v>2</v>
      </c>
      <c r="B422" s="20">
        <v>2.81</v>
      </c>
      <c r="C422" s="88">
        <f t="shared" si="51"/>
        <v>2.8374899999999998</v>
      </c>
      <c r="D422" s="86">
        <v>-112.53100000000001</v>
      </c>
      <c r="E422" s="24">
        <v>37.962000000000003</v>
      </c>
      <c r="F422" s="9">
        <v>1</v>
      </c>
      <c r="G422" s="9">
        <v>1992</v>
      </c>
      <c r="H422" s="9">
        <v>9</v>
      </c>
      <c r="I422" s="9">
        <v>24</v>
      </c>
      <c r="J422" s="9">
        <v>10</v>
      </c>
      <c r="K422" s="9">
        <v>2</v>
      </c>
      <c r="L422" s="12">
        <v>31.1</v>
      </c>
      <c r="M422" s="81">
        <f t="shared" si="52"/>
        <v>0.22500000000000001</v>
      </c>
      <c r="N422" s="21">
        <v>0.01</v>
      </c>
      <c r="O422" s="6" t="s">
        <v>174</v>
      </c>
      <c r="P422" s="94"/>
      <c r="Q422" s="72">
        <f t="shared" si="53"/>
        <v>2.8374899999999998</v>
      </c>
      <c r="R422" s="82">
        <f t="shared" si="54"/>
        <v>0.22500000000000001</v>
      </c>
      <c r="S422" s="48"/>
      <c r="T422" s="6"/>
      <c r="V422" s="43"/>
      <c r="W422" s="49">
        <v>2.81</v>
      </c>
      <c r="X422" s="82">
        <v>0.22500000000000001</v>
      </c>
      <c r="Y422" s="43">
        <f t="shared" si="50"/>
        <v>2.8374899999999998</v>
      </c>
      <c r="Z422" s="53"/>
      <c r="AA422" s="82"/>
      <c r="AB422" s="43"/>
      <c r="AC422" s="47"/>
      <c r="AD422" s="82"/>
      <c r="AE422" s="43"/>
      <c r="AF422" s="53"/>
      <c r="AG422" s="82"/>
      <c r="AH422" s="43"/>
      <c r="AI422" s="47"/>
      <c r="AJ422" s="4"/>
      <c r="AM422" s="27"/>
      <c r="AN422" s="27"/>
      <c r="AQ422" s="4"/>
      <c r="AR422" s="19">
        <v>2.81</v>
      </c>
      <c r="AS422" s="9"/>
      <c r="AT422" s="6"/>
      <c r="AU422" s="4"/>
      <c r="AV422" s="4"/>
      <c r="AW422" s="4"/>
      <c r="AX422" s="4"/>
      <c r="AY422" s="4"/>
      <c r="AZ422" s="4"/>
    </row>
    <row r="423" spans="1:52" x14ac:dyDescent="0.25">
      <c r="A423" s="3" t="s">
        <v>2</v>
      </c>
      <c r="B423" s="20">
        <v>2.96</v>
      </c>
      <c r="C423" s="88">
        <f t="shared" si="51"/>
        <v>2.9768400000000002</v>
      </c>
      <c r="D423" s="86">
        <v>-112.529</v>
      </c>
      <c r="E423" s="24">
        <v>37.973999999999997</v>
      </c>
      <c r="F423" s="9">
        <v>0</v>
      </c>
      <c r="G423" s="9">
        <v>1992</v>
      </c>
      <c r="H423" s="9">
        <v>9</v>
      </c>
      <c r="I423" s="9">
        <v>24</v>
      </c>
      <c r="J423" s="9">
        <v>11</v>
      </c>
      <c r="K423" s="9">
        <v>23</v>
      </c>
      <c r="L423" s="12">
        <v>11.8</v>
      </c>
      <c r="M423" s="81">
        <f t="shared" si="52"/>
        <v>0.22500000000000001</v>
      </c>
      <c r="N423" s="21">
        <v>0.01</v>
      </c>
      <c r="O423" s="6" t="s">
        <v>174</v>
      </c>
      <c r="P423" s="94"/>
      <c r="Q423" s="72">
        <f t="shared" si="53"/>
        <v>2.9768400000000002</v>
      </c>
      <c r="R423" s="82">
        <f t="shared" si="54"/>
        <v>0.22500000000000001</v>
      </c>
      <c r="S423" s="48"/>
      <c r="T423" s="6"/>
      <c r="V423" s="43"/>
      <c r="W423" s="49">
        <v>2.96</v>
      </c>
      <c r="X423" s="82">
        <v>0.22500000000000001</v>
      </c>
      <c r="Y423" s="43">
        <f t="shared" si="50"/>
        <v>2.9768400000000002</v>
      </c>
      <c r="Z423" s="53"/>
      <c r="AA423" s="82"/>
      <c r="AB423" s="43"/>
      <c r="AC423" s="47"/>
      <c r="AD423" s="82"/>
      <c r="AE423" s="43"/>
      <c r="AF423" s="53"/>
      <c r="AG423" s="82"/>
      <c r="AH423" s="43"/>
      <c r="AI423" s="47"/>
      <c r="AJ423" s="4"/>
      <c r="AM423" s="27"/>
      <c r="AN423" s="27"/>
      <c r="AQ423" s="4"/>
      <c r="AR423" s="19">
        <v>2.96</v>
      </c>
      <c r="AS423" s="9"/>
      <c r="AT423" s="6"/>
      <c r="AU423" s="4"/>
      <c r="AV423" s="4"/>
      <c r="AW423" s="4"/>
      <c r="AX423" s="4"/>
      <c r="AY423" s="4"/>
      <c r="AZ423" s="4"/>
    </row>
    <row r="424" spans="1:52" x14ac:dyDescent="0.25">
      <c r="A424" s="3" t="s">
        <v>2</v>
      </c>
      <c r="B424" s="20">
        <v>2.74</v>
      </c>
      <c r="C424" s="88">
        <f t="shared" si="51"/>
        <v>2.7724600000000001</v>
      </c>
      <c r="D424" s="86">
        <v>-112.53100000000001</v>
      </c>
      <c r="E424" s="24">
        <v>38.006</v>
      </c>
      <c r="F424" s="9">
        <v>10</v>
      </c>
      <c r="G424" s="9">
        <v>1992</v>
      </c>
      <c r="H424" s="9">
        <v>9</v>
      </c>
      <c r="I424" s="9">
        <v>24</v>
      </c>
      <c r="J424" s="9">
        <v>11</v>
      </c>
      <c r="K424" s="9">
        <v>24</v>
      </c>
      <c r="L424" s="12">
        <v>24.1</v>
      </c>
      <c r="M424" s="81">
        <f t="shared" si="52"/>
        <v>0.22500000000000001</v>
      </c>
      <c r="N424" s="21">
        <v>0.01</v>
      </c>
      <c r="O424" s="6" t="s">
        <v>174</v>
      </c>
      <c r="P424" s="94"/>
      <c r="Q424" s="72">
        <f t="shared" si="53"/>
        <v>2.7724600000000001</v>
      </c>
      <c r="R424" s="82">
        <f t="shared" si="54"/>
        <v>0.22500000000000001</v>
      </c>
      <c r="S424" s="48"/>
      <c r="T424" s="6"/>
      <c r="V424" s="43"/>
      <c r="W424" s="49">
        <v>2.74</v>
      </c>
      <c r="X424" s="82">
        <v>0.22500000000000001</v>
      </c>
      <c r="Y424" s="43">
        <f t="shared" si="50"/>
        <v>2.7724600000000001</v>
      </c>
      <c r="Z424" s="53"/>
      <c r="AA424" s="82"/>
      <c r="AB424" s="43"/>
      <c r="AC424" s="47"/>
      <c r="AD424" s="82"/>
      <c r="AE424" s="43"/>
      <c r="AF424" s="53"/>
      <c r="AG424" s="82"/>
      <c r="AH424" s="43"/>
      <c r="AI424" s="47"/>
      <c r="AJ424" s="4"/>
      <c r="AM424" s="27"/>
      <c r="AN424" s="27"/>
      <c r="AQ424" s="4"/>
      <c r="AR424" s="19">
        <v>2.74</v>
      </c>
      <c r="AS424" s="9"/>
      <c r="AT424" s="6"/>
      <c r="AU424" s="4"/>
      <c r="AV424" s="4"/>
      <c r="AW424" s="4"/>
      <c r="AX424" s="4"/>
      <c r="AY424" s="4"/>
      <c r="AZ424" s="4"/>
    </row>
    <row r="425" spans="1:52" x14ac:dyDescent="0.25">
      <c r="A425" s="3" t="s">
        <v>2</v>
      </c>
      <c r="B425" s="20">
        <v>2.91</v>
      </c>
      <c r="C425" s="88">
        <f t="shared" si="51"/>
        <v>2.9303900000000001</v>
      </c>
      <c r="D425" s="86">
        <v>-112.535</v>
      </c>
      <c r="E425" s="24">
        <v>37.972000000000001</v>
      </c>
      <c r="F425" s="9">
        <v>3</v>
      </c>
      <c r="G425" s="9">
        <v>1992</v>
      </c>
      <c r="H425" s="9">
        <v>9</v>
      </c>
      <c r="I425" s="9">
        <v>24</v>
      </c>
      <c r="J425" s="9">
        <v>14</v>
      </c>
      <c r="K425" s="9">
        <v>35</v>
      </c>
      <c r="L425" s="12">
        <v>41</v>
      </c>
      <c r="M425" s="81">
        <f t="shared" si="52"/>
        <v>0.22500000000000001</v>
      </c>
      <c r="N425" s="21">
        <v>0.01</v>
      </c>
      <c r="O425" s="6" t="s">
        <v>174</v>
      </c>
      <c r="P425" s="94"/>
      <c r="Q425" s="72">
        <f t="shared" si="53"/>
        <v>2.9303900000000001</v>
      </c>
      <c r="R425" s="82">
        <f t="shared" si="54"/>
        <v>0.22500000000000001</v>
      </c>
      <c r="S425" s="48"/>
      <c r="T425" s="6"/>
      <c r="V425" s="43"/>
      <c r="W425" s="49">
        <v>2.91</v>
      </c>
      <c r="X425" s="82">
        <v>0.22500000000000001</v>
      </c>
      <c r="Y425" s="43">
        <f t="shared" si="50"/>
        <v>2.9303900000000001</v>
      </c>
      <c r="Z425" s="53"/>
      <c r="AA425" s="82"/>
      <c r="AB425" s="43"/>
      <c r="AC425" s="47"/>
      <c r="AD425" s="82"/>
      <c r="AE425" s="43"/>
      <c r="AF425" s="53"/>
      <c r="AG425" s="82"/>
      <c r="AH425" s="43"/>
      <c r="AI425" s="47" t="s">
        <v>88</v>
      </c>
      <c r="AJ425" s="4"/>
      <c r="AM425" s="27"/>
      <c r="AN425" s="27"/>
      <c r="AQ425" s="4"/>
      <c r="AR425" s="19">
        <v>2.91</v>
      </c>
      <c r="AS425" s="9"/>
      <c r="AT425" s="6"/>
      <c r="AU425" s="4"/>
      <c r="AV425" s="4"/>
      <c r="AW425" s="4"/>
      <c r="AX425" s="4"/>
      <c r="AY425" s="4"/>
      <c r="AZ425" s="4"/>
    </row>
    <row r="426" spans="1:52" x14ac:dyDescent="0.25">
      <c r="A426" s="3" t="s">
        <v>2</v>
      </c>
      <c r="B426" s="20">
        <v>2.52</v>
      </c>
      <c r="C426" s="88">
        <f t="shared" si="51"/>
        <v>2.5680800000000001</v>
      </c>
      <c r="D426" s="86">
        <v>-111.72499999999999</v>
      </c>
      <c r="E426" s="24">
        <v>41.801000000000002</v>
      </c>
      <c r="F426" s="9">
        <v>13</v>
      </c>
      <c r="G426" s="9">
        <v>1992</v>
      </c>
      <c r="H426" s="9">
        <v>9</v>
      </c>
      <c r="I426" s="9">
        <v>24</v>
      </c>
      <c r="J426" s="9">
        <v>15</v>
      </c>
      <c r="K426" s="9">
        <v>36</v>
      </c>
      <c r="L426" s="12">
        <v>48.6</v>
      </c>
      <c r="M426" s="81">
        <f t="shared" si="52"/>
        <v>0.22500000000000001</v>
      </c>
      <c r="N426" s="21">
        <v>0.01</v>
      </c>
      <c r="O426" s="6" t="s">
        <v>174</v>
      </c>
      <c r="P426" s="94"/>
      <c r="Q426" s="72">
        <f t="shared" si="53"/>
        <v>2.5680800000000001</v>
      </c>
      <c r="R426" s="82">
        <f t="shared" si="54"/>
        <v>0.22500000000000001</v>
      </c>
      <c r="S426" s="48"/>
      <c r="T426" s="6"/>
      <c r="V426" s="43"/>
      <c r="W426" s="49">
        <v>2.52</v>
      </c>
      <c r="X426" s="82">
        <v>0.22500000000000001</v>
      </c>
      <c r="Y426" s="43">
        <f t="shared" si="50"/>
        <v>2.5680800000000001</v>
      </c>
      <c r="Z426" s="53"/>
      <c r="AA426" s="82"/>
      <c r="AB426" s="43"/>
      <c r="AC426" s="47"/>
      <c r="AD426" s="82"/>
      <c r="AE426" s="43"/>
      <c r="AF426" s="53"/>
      <c r="AG426" s="82"/>
      <c r="AH426" s="43"/>
      <c r="AI426" s="47"/>
      <c r="AJ426" s="4"/>
      <c r="AM426" s="27"/>
      <c r="AN426" s="27"/>
      <c r="AQ426" s="4"/>
      <c r="AR426" s="19">
        <v>2.52</v>
      </c>
      <c r="AS426" s="9"/>
      <c r="AT426" s="6"/>
      <c r="AU426" s="4"/>
      <c r="AV426" s="4"/>
      <c r="AW426" s="4"/>
      <c r="AX426" s="4"/>
      <c r="AY426" s="4"/>
      <c r="AZ426" s="4"/>
    </row>
    <row r="427" spans="1:52" x14ac:dyDescent="0.25">
      <c r="A427" s="3" t="s">
        <v>2</v>
      </c>
      <c r="B427" s="20">
        <v>2.57</v>
      </c>
      <c r="C427" s="88">
        <f t="shared" si="51"/>
        <v>2.6145299999999998</v>
      </c>
      <c r="D427" s="86">
        <v>-114.19799999999999</v>
      </c>
      <c r="E427" s="24">
        <v>37.299999999999997</v>
      </c>
      <c r="F427" s="9">
        <v>2</v>
      </c>
      <c r="G427" s="9">
        <v>1992</v>
      </c>
      <c r="H427" s="9">
        <v>9</v>
      </c>
      <c r="I427" s="9">
        <v>29</v>
      </c>
      <c r="J427" s="9">
        <v>16</v>
      </c>
      <c r="K427" s="9">
        <v>18</v>
      </c>
      <c r="L427" s="12">
        <v>28.1</v>
      </c>
      <c r="M427" s="81">
        <f t="shared" si="52"/>
        <v>0.22500000000000001</v>
      </c>
      <c r="N427" s="21">
        <v>0.01</v>
      </c>
      <c r="O427" s="6" t="s">
        <v>174</v>
      </c>
      <c r="P427" s="94"/>
      <c r="Q427" s="72">
        <f t="shared" si="53"/>
        <v>2.6145299999999998</v>
      </c>
      <c r="R427" s="82">
        <f t="shared" si="54"/>
        <v>0.22500000000000001</v>
      </c>
      <c r="S427" s="48"/>
      <c r="T427" s="6"/>
      <c r="V427" s="43"/>
      <c r="W427" s="49">
        <v>2.57</v>
      </c>
      <c r="X427" s="82">
        <v>0.22500000000000001</v>
      </c>
      <c r="Y427" s="43">
        <f t="shared" si="50"/>
        <v>2.6145299999999998</v>
      </c>
      <c r="Z427" s="53"/>
      <c r="AA427" s="82"/>
      <c r="AB427" s="43"/>
      <c r="AC427" s="47"/>
      <c r="AD427" s="82"/>
      <c r="AE427" s="43"/>
      <c r="AF427" s="53"/>
      <c r="AG427" s="82"/>
      <c r="AH427" s="43"/>
      <c r="AI427" s="47"/>
      <c r="AJ427" s="4"/>
      <c r="AM427" s="27"/>
      <c r="AN427" s="27"/>
      <c r="AQ427" s="4"/>
      <c r="AR427" s="19">
        <v>2.57</v>
      </c>
      <c r="AS427" s="9"/>
      <c r="AT427" s="6"/>
      <c r="AU427" s="4"/>
      <c r="AV427" s="4"/>
      <c r="AW427" s="4"/>
      <c r="AX427" s="4"/>
      <c r="AY427" s="4"/>
      <c r="AZ427" s="4"/>
    </row>
    <row r="428" spans="1:52" x14ac:dyDescent="0.25">
      <c r="A428" s="3" t="s">
        <v>2</v>
      </c>
      <c r="B428" s="20">
        <v>3.04</v>
      </c>
      <c r="C428" s="88">
        <f t="shared" si="51"/>
        <v>3.0511599999999999</v>
      </c>
      <c r="D428" s="86">
        <v>-109.36499999999999</v>
      </c>
      <c r="E428" s="24">
        <v>40.652999999999999</v>
      </c>
      <c r="F428" s="9">
        <v>1</v>
      </c>
      <c r="G428" s="9">
        <v>1992</v>
      </c>
      <c r="H428" s="9">
        <v>9</v>
      </c>
      <c r="I428" s="9">
        <v>30</v>
      </c>
      <c r="J428" s="9">
        <v>15</v>
      </c>
      <c r="K428" s="9">
        <v>35</v>
      </c>
      <c r="L428" s="12">
        <v>14.4</v>
      </c>
      <c r="M428" s="81">
        <f t="shared" si="52"/>
        <v>0.22500000000000001</v>
      </c>
      <c r="N428" s="21">
        <v>0.01</v>
      </c>
      <c r="O428" s="6" t="s">
        <v>174</v>
      </c>
      <c r="P428" s="94"/>
      <c r="Q428" s="72">
        <f t="shared" si="53"/>
        <v>3.0511599999999999</v>
      </c>
      <c r="R428" s="82">
        <f t="shared" si="54"/>
        <v>0.22500000000000001</v>
      </c>
      <c r="S428" s="48"/>
      <c r="T428" s="6"/>
      <c r="V428" s="43"/>
      <c r="W428" s="49">
        <v>3.04</v>
      </c>
      <c r="X428" s="82">
        <v>0.22500000000000001</v>
      </c>
      <c r="Y428" s="43">
        <f t="shared" si="50"/>
        <v>3.0511599999999999</v>
      </c>
      <c r="Z428" s="53"/>
      <c r="AA428" s="82"/>
      <c r="AB428" s="43"/>
      <c r="AC428" s="47"/>
      <c r="AD428" s="82"/>
      <c r="AE428" s="43"/>
      <c r="AF428" s="53"/>
      <c r="AG428" s="82"/>
      <c r="AH428" s="43"/>
      <c r="AI428" s="47"/>
      <c r="AJ428" s="4"/>
      <c r="AM428" s="27"/>
      <c r="AN428" s="27"/>
      <c r="AQ428" s="4"/>
      <c r="AR428" s="19">
        <v>3.04</v>
      </c>
      <c r="AS428" s="9"/>
      <c r="AT428" s="6"/>
      <c r="AU428" s="4"/>
      <c r="AV428" s="4"/>
      <c r="AW428" s="4"/>
      <c r="AX428" s="4"/>
      <c r="AY428" s="4"/>
      <c r="AZ428" s="4"/>
    </row>
    <row r="429" spans="1:52" x14ac:dyDescent="0.25">
      <c r="A429" s="3" t="s">
        <v>2</v>
      </c>
      <c r="B429" s="20">
        <v>2.6</v>
      </c>
      <c r="C429" s="88">
        <f t="shared" si="51"/>
        <v>2.6423999999999999</v>
      </c>
      <c r="D429" s="86">
        <v>-113.211</v>
      </c>
      <c r="E429" s="24">
        <v>37.749000000000002</v>
      </c>
      <c r="F429" s="9">
        <v>2</v>
      </c>
      <c r="G429" s="9">
        <v>1992</v>
      </c>
      <c r="H429" s="9">
        <v>10</v>
      </c>
      <c r="I429" s="9">
        <v>1</v>
      </c>
      <c r="J429" s="9">
        <v>5</v>
      </c>
      <c r="K429" s="9">
        <v>22</v>
      </c>
      <c r="L429" s="12">
        <v>23.3</v>
      </c>
      <c r="M429" s="81">
        <f t="shared" si="52"/>
        <v>0.22500000000000001</v>
      </c>
      <c r="N429" s="21">
        <v>0.01</v>
      </c>
      <c r="O429" s="6" t="s">
        <v>174</v>
      </c>
      <c r="P429" s="94"/>
      <c r="Q429" s="72">
        <f t="shared" si="53"/>
        <v>2.6423999999999999</v>
      </c>
      <c r="R429" s="82">
        <f t="shared" si="54"/>
        <v>0.22500000000000001</v>
      </c>
      <c r="S429" s="48"/>
      <c r="T429" s="6"/>
      <c r="V429" s="43"/>
      <c r="W429" s="49">
        <v>2.6</v>
      </c>
      <c r="X429" s="82">
        <v>0.22500000000000001</v>
      </c>
      <c r="Y429" s="43">
        <f t="shared" si="50"/>
        <v>2.6423999999999999</v>
      </c>
      <c r="Z429" s="53"/>
      <c r="AA429" s="82"/>
      <c r="AB429" s="43"/>
      <c r="AC429" s="47"/>
      <c r="AD429" s="82"/>
      <c r="AE429" s="43"/>
      <c r="AF429" s="53"/>
      <c r="AG429" s="82"/>
      <c r="AH429" s="43"/>
      <c r="AI429" s="47"/>
      <c r="AJ429" s="4"/>
      <c r="AM429" s="27"/>
      <c r="AN429" s="27"/>
      <c r="AQ429" s="4"/>
      <c r="AR429" s="19">
        <v>2.6</v>
      </c>
      <c r="AS429" s="9"/>
      <c r="AT429" s="6"/>
      <c r="AU429" s="4"/>
      <c r="AV429" s="4"/>
      <c r="AW429" s="4"/>
      <c r="AX429" s="4"/>
      <c r="AY429" s="4"/>
      <c r="AZ429" s="4"/>
    </row>
    <row r="430" spans="1:52" x14ac:dyDescent="0.25">
      <c r="A430" s="3" t="s">
        <v>2</v>
      </c>
      <c r="B430" s="20">
        <v>2.81</v>
      </c>
      <c r="C430" s="88">
        <f t="shared" si="51"/>
        <v>2.8374899999999998</v>
      </c>
      <c r="D430" s="86">
        <v>-110.60899999999999</v>
      </c>
      <c r="E430" s="24">
        <v>38.917999999999999</v>
      </c>
      <c r="F430" s="9">
        <v>0</v>
      </c>
      <c r="G430" s="9">
        <v>1992</v>
      </c>
      <c r="H430" s="9">
        <v>10</v>
      </c>
      <c r="I430" s="9">
        <v>3</v>
      </c>
      <c r="J430" s="9">
        <v>13</v>
      </c>
      <c r="K430" s="9">
        <v>29</v>
      </c>
      <c r="L430" s="12">
        <v>7.8</v>
      </c>
      <c r="M430" s="81">
        <f t="shared" si="52"/>
        <v>0.22500000000000001</v>
      </c>
      <c r="N430" s="21">
        <v>0.01</v>
      </c>
      <c r="O430" s="6" t="s">
        <v>174</v>
      </c>
      <c r="P430" s="94"/>
      <c r="Q430" s="72">
        <f t="shared" si="53"/>
        <v>2.8374899999999998</v>
      </c>
      <c r="R430" s="82">
        <f t="shared" si="54"/>
        <v>0.22500000000000001</v>
      </c>
      <c r="S430" s="48"/>
      <c r="T430" s="6"/>
      <c r="V430" s="43"/>
      <c r="W430" s="49">
        <v>2.81</v>
      </c>
      <c r="X430" s="82">
        <v>0.22500000000000001</v>
      </c>
      <c r="Y430" s="43">
        <f t="shared" si="50"/>
        <v>2.8374899999999998</v>
      </c>
      <c r="Z430" s="53"/>
      <c r="AA430" s="82"/>
      <c r="AB430" s="43"/>
      <c r="AC430" s="47"/>
      <c r="AD430" s="82"/>
      <c r="AE430" s="43"/>
      <c r="AF430" s="53"/>
      <c r="AG430" s="82"/>
      <c r="AH430" s="43"/>
      <c r="AI430" s="47"/>
      <c r="AJ430" s="4"/>
      <c r="AM430" s="27"/>
      <c r="AN430" s="27"/>
      <c r="AQ430" s="4"/>
      <c r="AR430" s="19">
        <v>2.81</v>
      </c>
      <c r="AS430" s="9"/>
      <c r="AT430" s="6"/>
      <c r="AU430" s="4"/>
      <c r="AV430" s="4"/>
      <c r="AW430" s="4"/>
      <c r="AX430" s="4"/>
      <c r="AY430" s="4"/>
      <c r="AZ430" s="4"/>
    </row>
    <row r="431" spans="1:52" x14ac:dyDescent="0.25">
      <c r="A431" s="3" t="s">
        <v>2</v>
      </c>
      <c r="B431" s="20">
        <v>2.92</v>
      </c>
      <c r="C431" s="88">
        <f t="shared" si="51"/>
        <v>2.9396800000000001</v>
      </c>
      <c r="D431" s="86">
        <v>-110.824</v>
      </c>
      <c r="E431" s="24">
        <v>38.046999999999997</v>
      </c>
      <c r="F431" s="9">
        <v>4</v>
      </c>
      <c r="G431" s="9">
        <v>1992</v>
      </c>
      <c r="H431" s="9">
        <v>10</v>
      </c>
      <c r="I431" s="9">
        <v>4</v>
      </c>
      <c r="J431" s="9">
        <v>4</v>
      </c>
      <c r="K431" s="9">
        <v>45</v>
      </c>
      <c r="L431" s="12">
        <v>46.9</v>
      </c>
      <c r="M431" s="81">
        <f t="shared" si="52"/>
        <v>0.22500000000000001</v>
      </c>
      <c r="N431" s="21">
        <v>0.01</v>
      </c>
      <c r="O431" s="6" t="s">
        <v>174</v>
      </c>
      <c r="P431" s="94"/>
      <c r="Q431" s="72">
        <f t="shared" si="53"/>
        <v>2.9396800000000001</v>
      </c>
      <c r="R431" s="82">
        <f t="shared" si="54"/>
        <v>0.22500000000000001</v>
      </c>
      <c r="S431" s="48"/>
      <c r="T431" s="6"/>
      <c r="V431" s="43"/>
      <c r="W431" s="49">
        <v>2.92</v>
      </c>
      <c r="X431" s="82">
        <v>0.22500000000000001</v>
      </c>
      <c r="Y431" s="43">
        <f t="shared" si="50"/>
        <v>2.9396800000000001</v>
      </c>
      <c r="Z431" s="53"/>
      <c r="AA431" s="82"/>
      <c r="AB431" s="43"/>
      <c r="AC431" s="47"/>
      <c r="AD431" s="82"/>
      <c r="AE431" s="43"/>
      <c r="AF431" s="53"/>
      <c r="AG431" s="82"/>
      <c r="AH431" s="43"/>
      <c r="AI431" s="47"/>
      <c r="AJ431" s="4"/>
      <c r="AM431" s="27"/>
      <c r="AN431" s="27"/>
      <c r="AQ431" s="4"/>
      <c r="AR431" s="19">
        <v>2.92</v>
      </c>
      <c r="AS431" s="9"/>
      <c r="AT431" s="6"/>
      <c r="AU431" s="4"/>
      <c r="AV431" s="4"/>
      <c r="AW431" s="4"/>
      <c r="AX431" s="4"/>
      <c r="AY431" s="4"/>
      <c r="AZ431" s="4"/>
    </row>
    <row r="432" spans="1:52" x14ac:dyDescent="0.25">
      <c r="A432" s="3" t="s">
        <v>2</v>
      </c>
      <c r="B432" s="20">
        <v>2.84</v>
      </c>
      <c r="C432" s="88">
        <f t="shared" si="51"/>
        <v>2.8653599999999999</v>
      </c>
      <c r="D432" s="86">
        <v>-111.23</v>
      </c>
      <c r="E432" s="24">
        <v>41.201999999999998</v>
      </c>
      <c r="F432" s="9">
        <v>12</v>
      </c>
      <c r="G432" s="9">
        <v>1992</v>
      </c>
      <c r="H432" s="9">
        <v>10</v>
      </c>
      <c r="I432" s="9">
        <v>11</v>
      </c>
      <c r="J432" s="9">
        <v>12</v>
      </c>
      <c r="K432" s="9">
        <v>24</v>
      </c>
      <c r="L432" s="12">
        <v>16.3</v>
      </c>
      <c r="M432" s="81">
        <f t="shared" si="52"/>
        <v>0.22500000000000001</v>
      </c>
      <c r="N432" s="21">
        <v>0.01</v>
      </c>
      <c r="O432" s="6" t="s">
        <v>174</v>
      </c>
      <c r="P432" s="94"/>
      <c r="Q432" s="72">
        <f t="shared" si="53"/>
        <v>2.8653599999999999</v>
      </c>
      <c r="R432" s="82">
        <f t="shared" si="54"/>
        <v>0.22500000000000001</v>
      </c>
      <c r="S432" s="48"/>
      <c r="T432" s="6"/>
      <c r="V432" s="43"/>
      <c r="W432" s="49">
        <v>2.84</v>
      </c>
      <c r="X432" s="82">
        <v>0.22500000000000001</v>
      </c>
      <c r="Y432" s="43">
        <f t="shared" si="50"/>
        <v>2.8653599999999999</v>
      </c>
      <c r="Z432" s="53"/>
      <c r="AA432" s="82"/>
      <c r="AB432" s="43"/>
      <c r="AC432" s="47"/>
      <c r="AD432" s="82"/>
      <c r="AE432" s="43"/>
      <c r="AF432" s="53"/>
      <c r="AG432" s="82"/>
      <c r="AH432" s="43"/>
      <c r="AI432" s="47"/>
      <c r="AJ432" s="4"/>
      <c r="AM432" s="27"/>
      <c r="AN432" s="27"/>
      <c r="AQ432" s="4"/>
      <c r="AR432" s="19">
        <v>2.84</v>
      </c>
      <c r="AS432" s="9"/>
      <c r="AT432" s="6"/>
      <c r="AU432" s="4"/>
      <c r="AV432" s="4"/>
      <c r="AW432" s="4"/>
      <c r="AX432" s="4"/>
      <c r="AY432" s="4"/>
      <c r="AZ432" s="4"/>
    </row>
    <row r="433" spans="1:52" x14ac:dyDescent="0.25">
      <c r="A433" s="3" t="s">
        <v>2</v>
      </c>
      <c r="B433" s="20">
        <v>2.48</v>
      </c>
      <c r="C433" s="88">
        <f t="shared" si="51"/>
        <v>2.5309200000000001</v>
      </c>
      <c r="D433" s="86">
        <v>-112.04300000000001</v>
      </c>
      <c r="E433" s="24">
        <v>41.798999999999999</v>
      </c>
      <c r="F433" s="9">
        <v>5</v>
      </c>
      <c r="G433" s="9">
        <v>1992</v>
      </c>
      <c r="H433" s="9">
        <v>10</v>
      </c>
      <c r="I433" s="9">
        <v>12</v>
      </c>
      <c r="J433" s="9">
        <v>11</v>
      </c>
      <c r="K433" s="9">
        <v>4</v>
      </c>
      <c r="L433" s="12">
        <v>57.2</v>
      </c>
      <c r="M433" s="81">
        <f t="shared" si="52"/>
        <v>0.22500000000000001</v>
      </c>
      <c r="N433" s="21">
        <v>0.01</v>
      </c>
      <c r="O433" s="6" t="s">
        <v>174</v>
      </c>
      <c r="P433" s="94"/>
      <c r="Q433" s="72">
        <f t="shared" si="53"/>
        <v>2.5309200000000001</v>
      </c>
      <c r="R433" s="82">
        <f t="shared" si="54"/>
        <v>0.22500000000000001</v>
      </c>
      <c r="S433" s="48"/>
      <c r="T433" s="6"/>
      <c r="V433" s="43"/>
      <c r="W433" s="49">
        <v>2.48</v>
      </c>
      <c r="X433" s="82">
        <v>0.22500000000000001</v>
      </c>
      <c r="Y433" s="43">
        <f t="shared" si="50"/>
        <v>2.5309200000000001</v>
      </c>
      <c r="Z433" s="53"/>
      <c r="AA433" s="82"/>
      <c r="AB433" s="43"/>
      <c r="AC433" s="47"/>
      <c r="AD433" s="82"/>
      <c r="AE433" s="43"/>
      <c r="AF433" s="53"/>
      <c r="AG433" s="82"/>
      <c r="AH433" s="43"/>
      <c r="AI433" s="47"/>
      <c r="AJ433" s="4"/>
      <c r="AM433" s="27"/>
      <c r="AN433" s="27"/>
      <c r="AQ433" s="4"/>
      <c r="AR433" s="19">
        <v>2.48</v>
      </c>
      <c r="AS433" s="9"/>
      <c r="AT433" s="6"/>
      <c r="AU433" s="4"/>
      <c r="AV433" s="4"/>
      <c r="AW433" s="4"/>
      <c r="AX433" s="4"/>
      <c r="AY433" s="4"/>
      <c r="AZ433" s="4"/>
    </row>
    <row r="434" spans="1:52" x14ac:dyDescent="0.25">
      <c r="A434" s="3" t="s">
        <v>2</v>
      </c>
      <c r="B434" s="20">
        <v>4.6500000000000004</v>
      </c>
      <c r="C434" s="88">
        <f t="shared" si="51"/>
        <v>4.3598198940723023</v>
      </c>
      <c r="D434" s="86">
        <v>-113.47</v>
      </c>
      <c r="E434" s="24">
        <v>41.514000000000003</v>
      </c>
      <c r="F434" s="9">
        <v>4</v>
      </c>
      <c r="G434" s="9">
        <v>1992</v>
      </c>
      <c r="H434" s="9">
        <v>11</v>
      </c>
      <c r="I434" s="9">
        <v>4</v>
      </c>
      <c r="J434" s="9">
        <v>18</v>
      </c>
      <c r="K434" s="9">
        <v>22</v>
      </c>
      <c r="L434" s="12">
        <v>9.1</v>
      </c>
      <c r="M434" s="81">
        <f t="shared" si="52"/>
        <v>0.1231063180605456</v>
      </c>
      <c r="N434" s="21">
        <v>0.01</v>
      </c>
      <c r="O434" s="3" t="s">
        <v>175</v>
      </c>
      <c r="P434" s="94">
        <f>1/((1/U434^2)+(1/X434^2)+(1/AD434^2))</f>
        <v>1.5155165546424215E-2</v>
      </c>
      <c r="Q434" s="72">
        <f>(P434/U434^2*V434)+(P434/X434^2*Y434)+(P434/AD434^2*AE434)</f>
        <v>4.3598198940723023</v>
      </c>
      <c r="R434" s="82">
        <f>SQRT(P434)</f>
        <v>0.1231063180605456</v>
      </c>
      <c r="S434" s="49">
        <v>4.6500000000000004</v>
      </c>
      <c r="T434" s="6" t="s">
        <v>3</v>
      </c>
      <c r="U434" s="82">
        <v>0.20899999999999999</v>
      </c>
      <c r="V434" s="43">
        <f>0.791*S434+0.851</f>
        <v>4.5291500000000005</v>
      </c>
      <c r="W434" s="49">
        <v>4.43</v>
      </c>
      <c r="X434" s="82">
        <v>0.22500000000000001</v>
      </c>
      <c r="Y434" s="43">
        <f t="shared" si="50"/>
        <v>4.3424700000000005</v>
      </c>
      <c r="Z434" s="53"/>
      <c r="AA434" s="82"/>
      <c r="AB434" s="43"/>
      <c r="AC434" s="55">
        <v>4.3</v>
      </c>
      <c r="AD434" s="82">
        <v>0.20699999999999999</v>
      </c>
      <c r="AE434" s="43">
        <f>1.078*AC434-0.427</f>
        <v>4.2084000000000001</v>
      </c>
      <c r="AF434" s="53"/>
      <c r="AG434" s="82"/>
      <c r="AH434" s="43"/>
      <c r="AI434" s="47"/>
      <c r="AJ434" s="27">
        <v>4.3</v>
      </c>
      <c r="AM434" s="27"/>
      <c r="AN434" s="27"/>
      <c r="AQ434" s="4"/>
      <c r="AR434" s="19">
        <v>4.43</v>
      </c>
      <c r="AS434" s="19">
        <v>4.6500000000000004</v>
      </c>
      <c r="AT434" s="6" t="s">
        <v>3</v>
      </c>
      <c r="AU434" s="4"/>
      <c r="AV434" s="4"/>
      <c r="AW434" s="4"/>
      <c r="AX434" s="4"/>
      <c r="AY434" s="4"/>
      <c r="AZ434" s="4"/>
    </row>
    <row r="435" spans="1:52" x14ac:dyDescent="0.25">
      <c r="A435" s="3" t="s">
        <v>2</v>
      </c>
      <c r="B435" s="20">
        <v>3.64</v>
      </c>
      <c r="C435" s="88">
        <f t="shared" si="51"/>
        <v>3.6222440934829176</v>
      </c>
      <c r="D435" s="86">
        <v>-113.374</v>
      </c>
      <c r="E435" s="24">
        <v>41.521000000000001</v>
      </c>
      <c r="F435" s="9">
        <v>0</v>
      </c>
      <c r="G435" s="9">
        <v>1992</v>
      </c>
      <c r="H435" s="9">
        <v>11</v>
      </c>
      <c r="I435" s="9">
        <v>4</v>
      </c>
      <c r="J435" s="9">
        <v>18</v>
      </c>
      <c r="K435" s="9">
        <v>25</v>
      </c>
      <c r="L435" s="12">
        <v>3.2</v>
      </c>
      <c r="M435" s="81">
        <f t="shared" si="52"/>
        <v>0.15312959783241839</v>
      </c>
      <c r="N435" s="21">
        <v>0.01</v>
      </c>
      <c r="O435" s="3" t="s">
        <v>175</v>
      </c>
      <c r="P435" s="94">
        <f>1/((1/U435^2)+(1/X435^2))</f>
        <v>2.3448673732318199E-2</v>
      </c>
      <c r="Q435" s="72">
        <f>(P435/U435^2*V435)+(P435/X435^2*Y435)</f>
        <v>3.6222440934829176</v>
      </c>
      <c r="R435" s="82">
        <f>SQRT(P435)</f>
        <v>0.15312959783241839</v>
      </c>
      <c r="S435" s="49">
        <v>3.64</v>
      </c>
      <c r="T435" s="6" t="s">
        <v>3</v>
      </c>
      <c r="U435" s="82">
        <v>0.20899999999999999</v>
      </c>
      <c r="V435" s="43">
        <f>0.791*S435+0.851</f>
        <v>3.7302400000000002</v>
      </c>
      <c r="W435" s="49">
        <v>3.52</v>
      </c>
      <c r="X435" s="82">
        <v>0.22500000000000001</v>
      </c>
      <c r="Y435" s="43">
        <f t="shared" si="50"/>
        <v>3.49708</v>
      </c>
      <c r="Z435" s="53"/>
      <c r="AA435" s="82"/>
      <c r="AB435" s="43"/>
      <c r="AC435" s="47"/>
      <c r="AD435" s="82"/>
      <c r="AE435" s="43"/>
      <c r="AF435" s="53"/>
      <c r="AG435" s="82"/>
      <c r="AH435" s="43"/>
      <c r="AI435" s="47"/>
      <c r="AJ435" s="4"/>
      <c r="AM435" s="27"/>
      <c r="AN435" s="27"/>
      <c r="AQ435" s="4"/>
      <c r="AR435" s="19">
        <v>3.52</v>
      </c>
      <c r="AS435" s="19">
        <v>3.64</v>
      </c>
      <c r="AT435" s="6" t="s">
        <v>3</v>
      </c>
      <c r="AU435" s="4"/>
      <c r="AV435" s="4"/>
      <c r="AW435" s="4"/>
      <c r="AX435" s="4"/>
      <c r="AY435" s="4"/>
      <c r="AZ435" s="4"/>
    </row>
    <row r="436" spans="1:52" x14ac:dyDescent="0.25">
      <c r="A436" s="3" t="s">
        <v>2</v>
      </c>
      <c r="B436" s="20">
        <v>2.56</v>
      </c>
      <c r="C436" s="88">
        <f t="shared" si="51"/>
        <v>2.6052400000000002</v>
      </c>
      <c r="D436" s="86">
        <v>-113.40300000000001</v>
      </c>
      <c r="E436" s="24">
        <v>41.530999999999999</v>
      </c>
      <c r="F436" s="9">
        <v>6</v>
      </c>
      <c r="G436" s="9">
        <v>1992</v>
      </c>
      <c r="H436" s="9">
        <v>11</v>
      </c>
      <c r="I436" s="9">
        <v>4</v>
      </c>
      <c r="J436" s="9">
        <v>18</v>
      </c>
      <c r="K436" s="9">
        <v>53</v>
      </c>
      <c r="L436" s="12">
        <v>6.5</v>
      </c>
      <c r="M436" s="81">
        <f t="shared" si="52"/>
        <v>0.22500000000000001</v>
      </c>
      <c r="N436" s="21">
        <v>0.01</v>
      </c>
      <c r="O436" s="6" t="s">
        <v>174</v>
      </c>
      <c r="P436" s="94"/>
      <c r="Q436" s="72">
        <f>Y436</f>
        <v>2.6052400000000002</v>
      </c>
      <c r="R436" s="82">
        <f>X436</f>
        <v>0.22500000000000001</v>
      </c>
      <c r="S436" s="48"/>
      <c r="T436" s="6"/>
      <c r="V436" s="43"/>
      <c r="W436" s="49">
        <v>2.56</v>
      </c>
      <c r="X436" s="82">
        <v>0.22500000000000001</v>
      </c>
      <c r="Y436" s="43">
        <f t="shared" si="50"/>
        <v>2.6052400000000002</v>
      </c>
      <c r="Z436" s="53"/>
      <c r="AA436" s="82"/>
      <c r="AB436" s="43"/>
      <c r="AC436" s="47"/>
      <c r="AD436" s="82"/>
      <c r="AE436" s="43"/>
      <c r="AF436" s="53"/>
      <c r="AG436" s="82"/>
      <c r="AH436" s="43"/>
      <c r="AI436" s="47"/>
      <c r="AJ436" s="4"/>
      <c r="AM436" s="27"/>
      <c r="AN436" s="27"/>
      <c r="AQ436" s="4"/>
      <c r="AR436" s="19">
        <v>2.56</v>
      </c>
      <c r="AS436" s="9"/>
      <c r="AT436" s="6"/>
      <c r="AU436" s="4"/>
      <c r="AV436" s="4"/>
      <c r="AW436" s="4"/>
      <c r="AX436" s="4"/>
      <c r="AY436" s="4"/>
      <c r="AZ436" s="4"/>
    </row>
    <row r="437" spans="1:52" x14ac:dyDescent="0.25">
      <c r="A437" s="3" t="s">
        <v>2</v>
      </c>
      <c r="B437" s="20">
        <v>2.62</v>
      </c>
      <c r="C437" s="88">
        <f t="shared" si="51"/>
        <v>2.6609799999999999</v>
      </c>
      <c r="D437" s="86">
        <v>-113.39</v>
      </c>
      <c r="E437" s="24">
        <v>41.514000000000003</v>
      </c>
      <c r="F437" s="9">
        <v>5</v>
      </c>
      <c r="G437" s="9">
        <v>1992</v>
      </c>
      <c r="H437" s="9">
        <v>11</v>
      </c>
      <c r="I437" s="9">
        <v>4</v>
      </c>
      <c r="J437" s="9">
        <v>19</v>
      </c>
      <c r="K437" s="9">
        <v>33</v>
      </c>
      <c r="L437" s="12">
        <v>14.2</v>
      </c>
      <c r="M437" s="81">
        <f t="shared" si="52"/>
        <v>0.22500000000000001</v>
      </c>
      <c r="N437" s="21">
        <v>0.01</v>
      </c>
      <c r="O437" s="6" t="s">
        <v>174</v>
      </c>
      <c r="P437" s="94"/>
      <c r="Q437" s="72">
        <f>Y437</f>
        <v>2.6609799999999999</v>
      </c>
      <c r="R437" s="82">
        <f>X437</f>
        <v>0.22500000000000001</v>
      </c>
      <c r="S437" s="48"/>
      <c r="T437" s="6"/>
      <c r="V437" s="43"/>
      <c r="W437" s="49">
        <v>2.62</v>
      </c>
      <c r="X437" s="82">
        <v>0.22500000000000001</v>
      </c>
      <c r="Y437" s="43">
        <f t="shared" si="50"/>
        <v>2.6609799999999999</v>
      </c>
      <c r="Z437" s="53"/>
      <c r="AA437" s="82"/>
      <c r="AB437" s="43"/>
      <c r="AC437" s="47"/>
      <c r="AD437" s="82"/>
      <c r="AE437" s="43"/>
      <c r="AF437" s="53"/>
      <c r="AG437" s="82"/>
      <c r="AH437" s="43"/>
      <c r="AI437" s="47"/>
      <c r="AJ437" s="4"/>
      <c r="AM437" s="27"/>
      <c r="AN437" s="27"/>
      <c r="AQ437" s="4"/>
      <c r="AR437" s="19">
        <v>2.62</v>
      </c>
      <c r="AS437" s="9"/>
      <c r="AT437" s="6"/>
      <c r="AU437" s="4"/>
      <c r="AV437" s="4"/>
      <c r="AW437" s="4"/>
      <c r="AX437" s="4"/>
      <c r="AY437" s="4"/>
      <c r="AZ437" s="4"/>
    </row>
    <row r="438" spans="1:52" x14ac:dyDescent="0.25">
      <c r="A438" s="3" t="s">
        <v>2</v>
      </c>
      <c r="B438" s="20">
        <v>2.58</v>
      </c>
      <c r="C438" s="88">
        <f t="shared" si="51"/>
        <v>2.6238200000000003</v>
      </c>
      <c r="D438" s="86">
        <v>-111.801</v>
      </c>
      <c r="E438" s="24">
        <v>39.268999999999998</v>
      </c>
      <c r="F438" s="9">
        <v>8</v>
      </c>
      <c r="G438" s="9">
        <v>1992</v>
      </c>
      <c r="H438" s="9">
        <v>11</v>
      </c>
      <c r="I438" s="9">
        <v>9</v>
      </c>
      <c r="J438" s="9">
        <v>18</v>
      </c>
      <c r="K438" s="9">
        <v>11</v>
      </c>
      <c r="L438" s="12">
        <v>25.6</v>
      </c>
      <c r="M438" s="81">
        <f t="shared" si="52"/>
        <v>0.22500000000000001</v>
      </c>
      <c r="N438" s="21">
        <v>0.01</v>
      </c>
      <c r="O438" s="6" t="s">
        <v>174</v>
      </c>
      <c r="P438" s="94"/>
      <c r="Q438" s="72">
        <f>Y438</f>
        <v>2.6238200000000003</v>
      </c>
      <c r="R438" s="82">
        <f>X438</f>
        <v>0.22500000000000001</v>
      </c>
      <c r="S438" s="48"/>
      <c r="T438" s="6"/>
      <c r="V438" s="43"/>
      <c r="W438" s="49">
        <v>2.58</v>
      </c>
      <c r="X438" s="82">
        <v>0.22500000000000001</v>
      </c>
      <c r="Y438" s="43">
        <f t="shared" si="50"/>
        <v>2.6238200000000003</v>
      </c>
      <c r="Z438" s="53"/>
      <c r="AA438" s="82"/>
      <c r="AB438" s="43"/>
      <c r="AC438" s="47"/>
      <c r="AD438" s="82"/>
      <c r="AE438" s="43"/>
      <c r="AF438" s="53"/>
      <c r="AG438" s="82"/>
      <c r="AH438" s="43"/>
      <c r="AI438" s="47"/>
      <c r="AJ438" s="4"/>
      <c r="AM438" s="27"/>
      <c r="AN438" s="27"/>
      <c r="AQ438" s="4"/>
      <c r="AR438" s="19">
        <v>2.58</v>
      </c>
      <c r="AS438" s="9"/>
      <c r="AT438" s="6"/>
      <c r="AU438" s="4"/>
      <c r="AV438" s="4"/>
      <c r="AW438" s="4"/>
      <c r="AX438" s="4"/>
      <c r="AY438" s="4"/>
      <c r="AZ438" s="4"/>
    </row>
    <row r="439" spans="1:52" x14ac:dyDescent="0.25">
      <c r="A439" s="3" t="s">
        <v>2</v>
      </c>
      <c r="B439" s="20">
        <v>2.81</v>
      </c>
      <c r="C439" s="88">
        <f t="shared" si="51"/>
        <v>2.8374899999999998</v>
      </c>
      <c r="D439" s="86">
        <v>-109.46599999999999</v>
      </c>
      <c r="E439" s="24">
        <v>40.648000000000003</v>
      </c>
      <c r="F439" s="9">
        <v>0</v>
      </c>
      <c r="G439" s="9">
        <v>1992</v>
      </c>
      <c r="H439" s="9">
        <v>11</v>
      </c>
      <c r="I439" s="9">
        <v>23</v>
      </c>
      <c r="J439" s="9">
        <v>18</v>
      </c>
      <c r="K439" s="9">
        <v>36</v>
      </c>
      <c r="L439" s="12">
        <v>42.9</v>
      </c>
      <c r="M439" s="81">
        <f t="shared" si="52"/>
        <v>0.22500000000000001</v>
      </c>
      <c r="N439" s="21">
        <v>0.01</v>
      </c>
      <c r="O439" s="6" t="s">
        <v>174</v>
      </c>
      <c r="P439" s="94"/>
      <c r="Q439" s="72">
        <f>Y439</f>
        <v>2.8374899999999998</v>
      </c>
      <c r="R439" s="82">
        <f>X439</f>
        <v>0.22500000000000001</v>
      </c>
      <c r="S439" s="48"/>
      <c r="T439" s="6"/>
      <c r="V439" s="43"/>
      <c r="W439" s="49">
        <v>2.81</v>
      </c>
      <c r="X439" s="82">
        <v>0.22500000000000001</v>
      </c>
      <c r="Y439" s="43">
        <f t="shared" si="50"/>
        <v>2.8374899999999998</v>
      </c>
      <c r="Z439" s="53"/>
      <c r="AA439" s="82"/>
      <c r="AB439" s="43"/>
      <c r="AC439" s="47"/>
      <c r="AD439" s="82"/>
      <c r="AE439" s="43"/>
      <c r="AF439" s="53"/>
      <c r="AG439" s="82"/>
      <c r="AH439" s="43"/>
      <c r="AI439" s="47"/>
      <c r="AJ439" s="4"/>
      <c r="AM439" s="27"/>
      <c r="AN439" s="27"/>
      <c r="AQ439" s="4"/>
      <c r="AR439" s="19">
        <v>2.81</v>
      </c>
      <c r="AS439" s="9"/>
      <c r="AT439" s="6"/>
      <c r="AU439" s="4"/>
      <c r="AV439" s="4"/>
      <c r="AW439" s="4"/>
      <c r="AX439" s="4"/>
      <c r="AY439" s="4"/>
      <c r="AZ439" s="4"/>
    </row>
    <row r="440" spans="1:52" x14ac:dyDescent="0.25">
      <c r="A440" s="3" t="s">
        <v>2</v>
      </c>
      <c r="B440" s="20">
        <v>2.87</v>
      </c>
      <c r="C440" s="88">
        <f t="shared" si="51"/>
        <v>2.89323</v>
      </c>
      <c r="D440" s="86">
        <v>-111.63</v>
      </c>
      <c r="E440" s="24">
        <v>40.863</v>
      </c>
      <c r="F440" s="9">
        <v>9</v>
      </c>
      <c r="G440" s="9">
        <v>1992</v>
      </c>
      <c r="H440" s="9">
        <v>11</v>
      </c>
      <c r="I440" s="9">
        <v>29</v>
      </c>
      <c r="J440" s="9">
        <v>6</v>
      </c>
      <c r="K440" s="9">
        <v>1</v>
      </c>
      <c r="L440" s="12">
        <v>10.1</v>
      </c>
      <c r="M440" s="81">
        <f t="shared" si="52"/>
        <v>0.22500000000000001</v>
      </c>
      <c r="N440" s="21">
        <v>0.01</v>
      </c>
      <c r="O440" s="6" t="s">
        <v>174</v>
      </c>
      <c r="P440" s="94"/>
      <c r="Q440" s="72">
        <f>Y440</f>
        <v>2.89323</v>
      </c>
      <c r="R440" s="82">
        <f>X440</f>
        <v>0.22500000000000001</v>
      </c>
      <c r="S440" s="48"/>
      <c r="T440" s="6"/>
      <c r="V440" s="43"/>
      <c r="W440" s="49">
        <v>2.87</v>
      </c>
      <c r="X440" s="82">
        <v>0.22500000000000001</v>
      </c>
      <c r="Y440" s="43">
        <f t="shared" si="50"/>
        <v>2.89323</v>
      </c>
      <c r="Z440" s="53"/>
      <c r="AA440" s="82"/>
      <c r="AB440" s="43"/>
      <c r="AC440" s="47"/>
      <c r="AD440" s="82"/>
      <c r="AE440" s="43"/>
      <c r="AF440" s="53"/>
      <c r="AG440" s="82"/>
      <c r="AH440" s="43"/>
      <c r="AI440" s="47" t="s">
        <v>47</v>
      </c>
      <c r="AJ440" s="4"/>
      <c r="AM440" s="27"/>
      <c r="AN440" s="27"/>
      <c r="AQ440" s="4"/>
      <c r="AR440" s="19">
        <v>2.87</v>
      </c>
      <c r="AS440" s="9"/>
      <c r="AT440" s="6"/>
      <c r="AU440" s="4"/>
      <c r="AV440" s="4"/>
      <c r="AW440" s="4"/>
      <c r="AX440" s="4"/>
      <c r="AY440" s="4"/>
      <c r="AZ440" s="4"/>
    </row>
    <row r="441" spans="1:52" x14ac:dyDescent="0.25">
      <c r="A441" s="3" t="s">
        <v>2</v>
      </c>
      <c r="B441" s="20">
        <v>3.27</v>
      </c>
      <c r="C441" s="88">
        <f t="shared" si="51"/>
        <v>3.3178837630805473</v>
      </c>
      <c r="D441" s="86">
        <v>-111.254</v>
      </c>
      <c r="E441" s="24">
        <v>42.456000000000003</v>
      </c>
      <c r="F441" s="9">
        <v>0</v>
      </c>
      <c r="G441" s="9">
        <v>1992</v>
      </c>
      <c r="H441" s="9">
        <v>12</v>
      </c>
      <c r="I441" s="9">
        <v>3</v>
      </c>
      <c r="J441" s="9">
        <v>0</v>
      </c>
      <c r="K441" s="9">
        <v>59</v>
      </c>
      <c r="L441" s="12">
        <v>48.3</v>
      </c>
      <c r="M441" s="81">
        <f t="shared" si="52"/>
        <v>0.16151704475634704</v>
      </c>
      <c r="N441" s="21">
        <v>0.01</v>
      </c>
      <c r="O441" s="3" t="s">
        <v>175</v>
      </c>
      <c r="P441" s="94">
        <f>1/((1/X441^2)+(1/AA441^2))</f>
        <v>2.6087755746823815E-2</v>
      </c>
      <c r="Q441" s="72">
        <f>(P441/X441^2*Y441)+(P441/AA441^2*AB441)</f>
        <v>3.3178837630805473</v>
      </c>
      <c r="R441" s="82">
        <f>SQRT(P441)</f>
        <v>0.16151704475634704</v>
      </c>
      <c r="S441" s="48"/>
      <c r="T441" s="6"/>
      <c r="V441" s="43"/>
      <c r="W441" s="49">
        <v>3.27</v>
      </c>
      <c r="X441" s="82">
        <v>0.22500000000000001</v>
      </c>
      <c r="Y441" s="43">
        <f t="shared" si="50"/>
        <v>3.2648299999999999</v>
      </c>
      <c r="Z441" s="55">
        <v>3.3</v>
      </c>
      <c r="AA441" s="82">
        <v>0.23200000000000001</v>
      </c>
      <c r="AB441" s="43">
        <f>0.791*(Z441-0.11)+0.851</f>
        <v>3.3742900000000002</v>
      </c>
      <c r="AC441" s="47"/>
      <c r="AD441" s="82"/>
      <c r="AE441" s="43"/>
      <c r="AF441" s="53"/>
      <c r="AG441" s="82"/>
      <c r="AH441" s="43"/>
      <c r="AI441" s="47" t="s">
        <v>56</v>
      </c>
      <c r="AJ441" s="4"/>
      <c r="AL441" s="4" t="s">
        <v>116</v>
      </c>
      <c r="AM441" s="27">
        <v>3.3</v>
      </c>
      <c r="AN441" s="27"/>
      <c r="AQ441" s="4"/>
      <c r="AR441" s="19">
        <v>3.27</v>
      </c>
      <c r="AS441" s="9"/>
      <c r="AT441" s="6"/>
      <c r="AU441" s="4"/>
      <c r="AV441" s="4"/>
      <c r="AW441" s="4"/>
      <c r="AX441" s="4"/>
      <c r="AY441" s="4"/>
      <c r="AZ441" s="4"/>
    </row>
    <row r="442" spans="1:52" x14ac:dyDescent="0.25">
      <c r="A442" s="3" t="s">
        <v>2</v>
      </c>
      <c r="B442" s="20">
        <v>2.88</v>
      </c>
      <c r="C442" s="88">
        <f t="shared" si="51"/>
        <v>2.90252</v>
      </c>
      <c r="D442" s="86">
        <v>-112.97199999999999</v>
      </c>
      <c r="E442" s="24">
        <v>37.981000000000002</v>
      </c>
      <c r="F442" s="9">
        <v>8</v>
      </c>
      <c r="G442" s="9">
        <v>1992</v>
      </c>
      <c r="H442" s="9">
        <v>12</v>
      </c>
      <c r="I442" s="9">
        <v>15</v>
      </c>
      <c r="J442" s="9">
        <v>10</v>
      </c>
      <c r="K442" s="9">
        <v>1</v>
      </c>
      <c r="L442" s="12">
        <v>53.7</v>
      </c>
      <c r="M442" s="81">
        <f t="shared" si="52"/>
        <v>0.22500000000000001</v>
      </c>
      <c r="N442" s="21">
        <v>0.01</v>
      </c>
      <c r="O442" s="6" t="s">
        <v>174</v>
      </c>
      <c r="P442" s="94"/>
      <c r="Q442" s="72">
        <f t="shared" ref="Q442:Q450" si="55">Y442</f>
        <v>2.90252</v>
      </c>
      <c r="R442" s="82">
        <f t="shared" ref="R442:R450" si="56">X442</f>
        <v>0.22500000000000001</v>
      </c>
      <c r="S442" s="48"/>
      <c r="T442" s="6"/>
      <c r="V442" s="43"/>
      <c r="W442" s="49">
        <v>2.88</v>
      </c>
      <c r="X442" s="82">
        <v>0.22500000000000001</v>
      </c>
      <c r="Y442" s="43">
        <f t="shared" si="50"/>
        <v>2.90252</v>
      </c>
      <c r="Z442" s="53"/>
      <c r="AA442" s="82"/>
      <c r="AB442" s="43"/>
      <c r="AC442" s="47"/>
      <c r="AD442" s="82"/>
      <c r="AE442" s="43"/>
      <c r="AF442" s="53"/>
      <c r="AG442" s="82"/>
      <c r="AH442" s="43"/>
      <c r="AI442" s="47"/>
      <c r="AJ442" s="4"/>
      <c r="AM442" s="27"/>
      <c r="AN442" s="27"/>
      <c r="AQ442" s="4"/>
      <c r="AR442" s="19">
        <v>2.88</v>
      </c>
      <c r="AS442" s="9"/>
      <c r="AT442" s="6"/>
      <c r="AU442" s="4"/>
      <c r="AV442" s="4"/>
      <c r="AW442" s="4"/>
      <c r="AX442" s="4"/>
      <c r="AY442" s="4"/>
      <c r="AZ442" s="4"/>
    </row>
    <row r="443" spans="1:52" x14ac:dyDescent="0.25">
      <c r="A443" s="3" t="s">
        <v>2</v>
      </c>
      <c r="B443" s="20">
        <v>3.21</v>
      </c>
      <c r="C443" s="88">
        <f t="shared" si="51"/>
        <v>3.2090899999999998</v>
      </c>
      <c r="D443" s="86">
        <v>-111.58199999999999</v>
      </c>
      <c r="E443" s="24">
        <v>41.81</v>
      </c>
      <c r="F443" s="9">
        <v>6</v>
      </c>
      <c r="G443" s="9">
        <v>1992</v>
      </c>
      <c r="H443" s="9">
        <v>12</v>
      </c>
      <c r="I443" s="9">
        <v>22</v>
      </c>
      <c r="J443" s="9">
        <v>5</v>
      </c>
      <c r="K443" s="9">
        <v>34</v>
      </c>
      <c r="L443" s="12">
        <v>32.799999999999997</v>
      </c>
      <c r="M443" s="81">
        <f t="shared" si="52"/>
        <v>0.22500000000000001</v>
      </c>
      <c r="N443" s="21">
        <v>0.01</v>
      </c>
      <c r="O443" s="6" t="s">
        <v>174</v>
      </c>
      <c r="P443" s="94"/>
      <c r="Q443" s="72">
        <f t="shared" si="55"/>
        <v>3.2090899999999998</v>
      </c>
      <c r="R443" s="82">
        <f t="shared" si="56"/>
        <v>0.22500000000000001</v>
      </c>
      <c r="S443" s="48"/>
      <c r="T443" s="6"/>
      <c r="V443" s="43"/>
      <c r="W443" s="49">
        <v>3.21</v>
      </c>
      <c r="X443" s="82">
        <v>0.22500000000000001</v>
      </c>
      <c r="Y443" s="43">
        <f t="shared" ref="Y443:Y506" si="57">0.929*W443+0.227</f>
        <v>3.2090899999999998</v>
      </c>
      <c r="Z443" s="53"/>
      <c r="AA443" s="82"/>
      <c r="AB443" s="43"/>
      <c r="AC443" s="47"/>
      <c r="AD443" s="82"/>
      <c r="AE443" s="43"/>
      <c r="AF443" s="53"/>
      <c r="AG443" s="82"/>
      <c r="AH443" s="43"/>
      <c r="AI443" s="47" t="s">
        <v>43</v>
      </c>
      <c r="AJ443" s="4"/>
      <c r="AM443" s="27"/>
      <c r="AN443" s="27"/>
      <c r="AQ443" s="4"/>
      <c r="AR443" s="19">
        <v>3.21</v>
      </c>
      <c r="AS443" s="9"/>
      <c r="AT443" s="6"/>
      <c r="AU443" s="4"/>
      <c r="AV443" s="4"/>
      <c r="AW443" s="4"/>
      <c r="AX443" s="4"/>
      <c r="AY443" s="4"/>
      <c r="AZ443" s="4"/>
    </row>
    <row r="444" spans="1:52" x14ac:dyDescent="0.25">
      <c r="A444" s="3" t="s">
        <v>2</v>
      </c>
      <c r="B444" s="20">
        <v>2.72</v>
      </c>
      <c r="C444" s="88">
        <f t="shared" si="51"/>
        <v>2.7538800000000001</v>
      </c>
      <c r="D444" s="86">
        <v>-112.678</v>
      </c>
      <c r="E444" s="24">
        <v>37.277999999999999</v>
      </c>
      <c r="F444" s="9">
        <v>1</v>
      </c>
      <c r="G444" s="9">
        <v>1992</v>
      </c>
      <c r="H444" s="9">
        <v>12</v>
      </c>
      <c r="I444" s="9">
        <v>26</v>
      </c>
      <c r="J444" s="9">
        <v>10</v>
      </c>
      <c r="K444" s="9">
        <v>26</v>
      </c>
      <c r="L444" s="12">
        <v>32.1</v>
      </c>
      <c r="M444" s="81">
        <f t="shared" si="52"/>
        <v>0.22500000000000001</v>
      </c>
      <c r="N444" s="21">
        <v>0.01</v>
      </c>
      <c r="O444" s="6" t="s">
        <v>174</v>
      </c>
      <c r="P444" s="94"/>
      <c r="Q444" s="72">
        <f t="shared" si="55"/>
        <v>2.7538800000000001</v>
      </c>
      <c r="R444" s="82">
        <f t="shared" si="56"/>
        <v>0.22500000000000001</v>
      </c>
      <c r="S444" s="48"/>
      <c r="T444" s="6"/>
      <c r="V444" s="43"/>
      <c r="W444" s="49">
        <v>2.72</v>
      </c>
      <c r="X444" s="82">
        <v>0.22500000000000001</v>
      </c>
      <c r="Y444" s="43">
        <f t="shared" si="57"/>
        <v>2.7538800000000001</v>
      </c>
      <c r="Z444" s="53"/>
      <c r="AA444" s="82"/>
      <c r="AB444" s="43"/>
      <c r="AC444" s="47"/>
      <c r="AD444" s="82"/>
      <c r="AE444" s="43"/>
      <c r="AF444" s="53"/>
      <c r="AG444" s="82"/>
      <c r="AH444" s="43"/>
      <c r="AI444" s="47"/>
      <c r="AJ444" s="4"/>
      <c r="AM444" s="27"/>
      <c r="AN444" s="27"/>
      <c r="AQ444" s="4"/>
      <c r="AR444" s="19">
        <v>2.72</v>
      </c>
      <c r="AS444" s="9"/>
      <c r="AT444" s="6"/>
      <c r="AU444" s="4"/>
      <c r="AV444" s="4"/>
      <c r="AW444" s="4"/>
      <c r="AX444" s="4"/>
      <c r="AY444" s="4"/>
      <c r="AZ444" s="4"/>
    </row>
    <row r="445" spans="1:52" x14ac:dyDescent="0.25">
      <c r="A445" s="3" t="s">
        <v>2</v>
      </c>
      <c r="B445" s="20">
        <v>2.88</v>
      </c>
      <c r="C445" s="88">
        <f t="shared" si="51"/>
        <v>2.90252</v>
      </c>
      <c r="D445" s="86">
        <v>-112.474</v>
      </c>
      <c r="E445" s="24">
        <v>37.686</v>
      </c>
      <c r="F445" s="9">
        <v>3</v>
      </c>
      <c r="G445" s="9">
        <v>1993</v>
      </c>
      <c r="H445" s="9">
        <v>1</v>
      </c>
      <c r="I445" s="9">
        <v>12</v>
      </c>
      <c r="J445" s="9">
        <v>3</v>
      </c>
      <c r="K445" s="9">
        <v>34</v>
      </c>
      <c r="L445" s="12">
        <v>2.9</v>
      </c>
      <c r="M445" s="81">
        <f t="shared" si="52"/>
        <v>0.22500000000000001</v>
      </c>
      <c r="N445" s="21">
        <v>0.01</v>
      </c>
      <c r="O445" s="6" t="s">
        <v>174</v>
      </c>
      <c r="P445" s="94"/>
      <c r="Q445" s="72">
        <f t="shared" si="55"/>
        <v>2.90252</v>
      </c>
      <c r="R445" s="82">
        <f t="shared" si="56"/>
        <v>0.22500000000000001</v>
      </c>
      <c r="S445" s="48"/>
      <c r="T445" s="6"/>
      <c r="V445" s="43"/>
      <c r="W445" s="49">
        <v>2.88</v>
      </c>
      <c r="X445" s="82">
        <v>0.22500000000000001</v>
      </c>
      <c r="Y445" s="43">
        <f t="shared" si="57"/>
        <v>2.90252</v>
      </c>
      <c r="Z445" s="53"/>
      <c r="AA445" s="82"/>
      <c r="AB445" s="43"/>
      <c r="AC445" s="47"/>
      <c r="AD445" s="82"/>
      <c r="AE445" s="43"/>
      <c r="AF445" s="53"/>
      <c r="AG445" s="82"/>
      <c r="AH445" s="43"/>
      <c r="AI445" s="47"/>
      <c r="AJ445" s="4"/>
      <c r="AM445" s="27"/>
      <c r="AN445" s="27"/>
      <c r="AQ445" s="4"/>
      <c r="AR445" s="19">
        <v>2.88</v>
      </c>
      <c r="AS445" s="9"/>
      <c r="AT445" s="6"/>
      <c r="AU445" s="4"/>
      <c r="AV445" s="4"/>
      <c r="AW445" s="4"/>
      <c r="AX445" s="4"/>
      <c r="AY445" s="4"/>
      <c r="AZ445" s="4"/>
    </row>
    <row r="446" spans="1:52" x14ac:dyDescent="0.25">
      <c r="A446" s="3" t="s">
        <v>2</v>
      </c>
      <c r="B446" s="20">
        <v>2.58</v>
      </c>
      <c r="C446" s="88">
        <f t="shared" si="51"/>
        <v>2.6238200000000003</v>
      </c>
      <c r="D446" s="86">
        <v>-113.807</v>
      </c>
      <c r="E446" s="24">
        <v>37.106000000000002</v>
      </c>
      <c r="F446" s="9">
        <v>1</v>
      </c>
      <c r="G446" s="9">
        <v>1993</v>
      </c>
      <c r="H446" s="9">
        <v>1</v>
      </c>
      <c r="I446" s="9">
        <v>31</v>
      </c>
      <c r="J446" s="9">
        <v>9</v>
      </c>
      <c r="K446" s="9">
        <v>47</v>
      </c>
      <c r="L446" s="12">
        <v>13.7</v>
      </c>
      <c r="M446" s="81">
        <f t="shared" si="52"/>
        <v>0.22500000000000001</v>
      </c>
      <c r="N446" s="21">
        <v>0.01</v>
      </c>
      <c r="O446" s="6" t="s">
        <v>174</v>
      </c>
      <c r="P446" s="94"/>
      <c r="Q446" s="72">
        <f t="shared" si="55"/>
        <v>2.6238200000000003</v>
      </c>
      <c r="R446" s="82">
        <f t="shared" si="56"/>
        <v>0.22500000000000001</v>
      </c>
      <c r="S446" s="48"/>
      <c r="T446" s="6"/>
      <c r="V446" s="43"/>
      <c r="W446" s="49">
        <v>2.58</v>
      </c>
      <c r="X446" s="82">
        <v>0.22500000000000001</v>
      </c>
      <c r="Y446" s="43">
        <f t="shared" si="57"/>
        <v>2.6238200000000003</v>
      </c>
      <c r="Z446" s="53"/>
      <c r="AA446" s="82"/>
      <c r="AB446" s="43"/>
      <c r="AC446" s="47"/>
      <c r="AD446" s="82"/>
      <c r="AE446" s="43"/>
      <c r="AF446" s="53"/>
      <c r="AG446" s="82"/>
      <c r="AH446" s="43"/>
      <c r="AI446" s="47"/>
      <c r="AJ446" s="4"/>
      <c r="AM446" s="27"/>
      <c r="AN446" s="27"/>
      <c r="AQ446" s="4"/>
      <c r="AR446" s="19">
        <v>2.58</v>
      </c>
      <c r="AS446" s="9"/>
      <c r="AT446" s="6"/>
      <c r="AU446" s="4"/>
      <c r="AV446" s="4"/>
      <c r="AW446" s="4"/>
      <c r="AX446" s="4"/>
      <c r="AY446" s="4"/>
      <c r="AZ446" s="4"/>
    </row>
    <row r="447" spans="1:52" x14ac:dyDescent="0.25">
      <c r="A447" s="3" t="s">
        <v>2</v>
      </c>
      <c r="B447" s="20">
        <v>2.77</v>
      </c>
      <c r="C447" s="88">
        <f t="shared" si="51"/>
        <v>2.8003300000000002</v>
      </c>
      <c r="D447" s="86">
        <v>-113.825</v>
      </c>
      <c r="E447" s="24">
        <v>37.008000000000003</v>
      </c>
      <c r="F447" s="9">
        <v>1</v>
      </c>
      <c r="G447" s="9">
        <v>1993</v>
      </c>
      <c r="H447" s="9">
        <v>2</v>
      </c>
      <c r="I447" s="9">
        <v>21</v>
      </c>
      <c r="J447" s="9">
        <v>22</v>
      </c>
      <c r="K447" s="9">
        <v>9</v>
      </c>
      <c r="L447" s="12">
        <v>17.399999999999999</v>
      </c>
      <c r="M447" s="81">
        <f t="shared" si="52"/>
        <v>0.22500000000000001</v>
      </c>
      <c r="N447" s="21">
        <v>0.01</v>
      </c>
      <c r="O447" s="6" t="s">
        <v>174</v>
      </c>
      <c r="P447" s="94"/>
      <c r="Q447" s="72">
        <f t="shared" si="55"/>
        <v>2.8003300000000002</v>
      </c>
      <c r="R447" s="82">
        <f t="shared" si="56"/>
        <v>0.22500000000000001</v>
      </c>
      <c r="S447" s="48"/>
      <c r="T447" s="6"/>
      <c r="V447" s="43"/>
      <c r="W447" s="49">
        <v>2.77</v>
      </c>
      <c r="X447" s="82">
        <v>0.22500000000000001</v>
      </c>
      <c r="Y447" s="43">
        <f t="shared" si="57"/>
        <v>2.8003300000000002</v>
      </c>
      <c r="Z447" s="53"/>
      <c r="AA447" s="82"/>
      <c r="AB447" s="43"/>
      <c r="AC447" s="47"/>
      <c r="AD447" s="82"/>
      <c r="AE447" s="43"/>
      <c r="AF447" s="53"/>
      <c r="AG447" s="82"/>
      <c r="AH447" s="43"/>
      <c r="AI447" s="47"/>
      <c r="AJ447" s="4"/>
      <c r="AM447" s="27"/>
      <c r="AN447" s="27"/>
      <c r="AQ447" s="4"/>
      <c r="AR447" s="19">
        <v>2.77</v>
      </c>
      <c r="AS447" s="9"/>
      <c r="AT447" s="6"/>
      <c r="AU447" s="4"/>
      <c r="AV447" s="4"/>
      <c r="AW447" s="4"/>
      <c r="AX447" s="4"/>
      <c r="AY447" s="4"/>
      <c r="AZ447" s="4"/>
    </row>
    <row r="448" spans="1:52" x14ac:dyDescent="0.25">
      <c r="A448" s="3" t="s">
        <v>2</v>
      </c>
      <c r="B448" s="20">
        <v>3.13</v>
      </c>
      <c r="C448" s="88">
        <f t="shared" si="51"/>
        <v>3.1347700000000001</v>
      </c>
      <c r="D448" s="86">
        <v>-109.31399999999999</v>
      </c>
      <c r="E448" s="24">
        <v>37.752000000000002</v>
      </c>
      <c r="F448" s="9">
        <v>1</v>
      </c>
      <c r="G448" s="9">
        <v>1993</v>
      </c>
      <c r="H448" s="9">
        <v>2</v>
      </c>
      <c r="I448" s="9">
        <v>24</v>
      </c>
      <c r="J448" s="9">
        <v>20</v>
      </c>
      <c r="K448" s="9">
        <v>11</v>
      </c>
      <c r="L448" s="12">
        <v>15.9</v>
      </c>
      <c r="M448" s="81">
        <f t="shared" si="52"/>
        <v>0.22500000000000001</v>
      </c>
      <c r="N448" s="21">
        <v>0.01</v>
      </c>
      <c r="O448" s="6" t="s">
        <v>174</v>
      </c>
      <c r="P448" s="94"/>
      <c r="Q448" s="72">
        <f t="shared" si="55"/>
        <v>3.1347700000000001</v>
      </c>
      <c r="R448" s="82">
        <f t="shared" si="56"/>
        <v>0.22500000000000001</v>
      </c>
      <c r="S448" s="48"/>
      <c r="T448" s="6"/>
      <c r="V448" s="43"/>
      <c r="W448" s="49">
        <v>3.13</v>
      </c>
      <c r="X448" s="82">
        <v>0.22500000000000001</v>
      </c>
      <c r="Y448" s="43">
        <f t="shared" si="57"/>
        <v>3.1347700000000001</v>
      </c>
      <c r="Z448" s="53"/>
      <c r="AA448" s="82"/>
      <c r="AB448" s="43"/>
      <c r="AC448" s="47"/>
      <c r="AD448" s="82"/>
      <c r="AE448" s="43"/>
      <c r="AF448" s="53"/>
      <c r="AG448" s="82"/>
      <c r="AH448" s="43"/>
      <c r="AI448" s="47"/>
      <c r="AJ448" s="4"/>
      <c r="AM448" s="27"/>
      <c r="AN448" s="27"/>
      <c r="AQ448" s="4"/>
      <c r="AR448" s="19">
        <v>3.13</v>
      </c>
      <c r="AS448" s="9"/>
      <c r="AT448" s="6"/>
      <c r="AU448" s="4"/>
      <c r="AV448" s="4"/>
      <c r="AW448" s="4"/>
      <c r="AX448" s="4"/>
      <c r="AY448" s="4"/>
      <c r="AZ448" s="4"/>
    </row>
    <row r="449" spans="1:58" x14ac:dyDescent="0.25">
      <c r="A449" s="3" t="s">
        <v>2</v>
      </c>
      <c r="B449" s="20">
        <v>2.89</v>
      </c>
      <c r="C449" s="88">
        <f t="shared" si="51"/>
        <v>2.91181</v>
      </c>
      <c r="D449" s="86">
        <v>-114.093</v>
      </c>
      <c r="E449" s="24">
        <v>37.734000000000002</v>
      </c>
      <c r="F449" s="9">
        <v>3</v>
      </c>
      <c r="G449" s="9">
        <v>1993</v>
      </c>
      <c r="H449" s="9">
        <v>2</v>
      </c>
      <c r="I449" s="9">
        <v>26</v>
      </c>
      <c r="J449" s="9">
        <v>16</v>
      </c>
      <c r="K449" s="9">
        <v>47</v>
      </c>
      <c r="L449" s="12">
        <v>51.2</v>
      </c>
      <c r="M449" s="81">
        <f t="shared" si="52"/>
        <v>0.22500000000000001</v>
      </c>
      <c r="N449" s="21">
        <v>0.01</v>
      </c>
      <c r="O449" s="6" t="s">
        <v>174</v>
      </c>
      <c r="P449" s="94"/>
      <c r="Q449" s="72">
        <f t="shared" si="55"/>
        <v>2.91181</v>
      </c>
      <c r="R449" s="82">
        <f t="shared" si="56"/>
        <v>0.22500000000000001</v>
      </c>
      <c r="S449" s="48"/>
      <c r="T449" s="6"/>
      <c r="V449" s="43"/>
      <c r="W449" s="49">
        <v>2.89</v>
      </c>
      <c r="X449" s="82">
        <v>0.22500000000000001</v>
      </c>
      <c r="Y449" s="43">
        <f t="shared" si="57"/>
        <v>2.91181</v>
      </c>
      <c r="Z449" s="53"/>
      <c r="AA449" s="82"/>
      <c r="AB449" s="43"/>
      <c r="AC449" s="47"/>
      <c r="AD449" s="82"/>
      <c r="AE449" s="43"/>
      <c r="AF449" s="53"/>
      <c r="AG449" s="82"/>
      <c r="AH449" s="43"/>
      <c r="AI449" s="47"/>
      <c r="AJ449" s="4"/>
      <c r="AM449" s="27"/>
      <c r="AN449" s="27"/>
      <c r="AQ449" s="4"/>
      <c r="AR449" s="19">
        <v>2.89</v>
      </c>
      <c r="AS449" s="9"/>
      <c r="AT449" s="6"/>
      <c r="AU449" s="4"/>
      <c r="AV449" s="4"/>
      <c r="AW449" s="4"/>
      <c r="AX449" s="4"/>
      <c r="AY449" s="4"/>
      <c r="AZ449" s="4"/>
    </row>
    <row r="450" spans="1:58" x14ac:dyDescent="0.25">
      <c r="A450" s="3" t="s">
        <v>2</v>
      </c>
      <c r="B450" s="20">
        <v>2.46</v>
      </c>
      <c r="C450" s="88">
        <f t="shared" ref="C450:C513" si="58">Q450</f>
        <v>2.51234</v>
      </c>
      <c r="D450" s="86">
        <v>-114.139</v>
      </c>
      <c r="E450" s="24">
        <v>37.198</v>
      </c>
      <c r="F450" s="9">
        <v>0</v>
      </c>
      <c r="G450" s="9">
        <v>1993</v>
      </c>
      <c r="H450" s="9">
        <v>3</v>
      </c>
      <c r="I450" s="9">
        <v>1</v>
      </c>
      <c r="J450" s="9">
        <v>9</v>
      </c>
      <c r="K450" s="9">
        <v>41</v>
      </c>
      <c r="L450" s="12">
        <v>2.1</v>
      </c>
      <c r="M450" s="81">
        <f t="shared" ref="M450:M513" si="59">R450</f>
        <v>0.22500000000000001</v>
      </c>
      <c r="N450" s="21">
        <v>0.01</v>
      </c>
      <c r="O450" s="6" t="s">
        <v>174</v>
      </c>
      <c r="P450" s="94"/>
      <c r="Q450" s="72">
        <f t="shared" si="55"/>
        <v>2.51234</v>
      </c>
      <c r="R450" s="82">
        <f t="shared" si="56"/>
        <v>0.22500000000000001</v>
      </c>
      <c r="S450" s="48"/>
      <c r="T450" s="6"/>
      <c r="V450" s="43"/>
      <c r="W450" s="49">
        <v>2.46</v>
      </c>
      <c r="X450" s="82">
        <v>0.22500000000000001</v>
      </c>
      <c r="Y450" s="43">
        <f t="shared" si="57"/>
        <v>2.51234</v>
      </c>
      <c r="Z450" s="53"/>
      <c r="AA450" s="82"/>
      <c r="AB450" s="43"/>
      <c r="AC450" s="47"/>
      <c r="AD450" s="82"/>
      <c r="AE450" s="43"/>
      <c r="AF450" s="53"/>
      <c r="AG450" s="82"/>
      <c r="AH450" s="43"/>
      <c r="AI450" s="47"/>
      <c r="AJ450" s="4"/>
      <c r="AM450" s="27"/>
      <c r="AN450" s="27"/>
      <c r="AQ450" s="4"/>
      <c r="AR450" s="19">
        <v>2.46</v>
      </c>
      <c r="AS450" s="9"/>
      <c r="AT450" s="6"/>
      <c r="AU450" s="4"/>
      <c r="AV450" s="4"/>
      <c r="AW450" s="4"/>
      <c r="AX450" s="4"/>
      <c r="AY450" s="4"/>
      <c r="AZ450" s="4"/>
    </row>
    <row r="451" spans="1:58" x14ac:dyDescent="0.25">
      <c r="A451" s="3" t="s">
        <v>2</v>
      </c>
      <c r="B451" s="20">
        <v>2.91</v>
      </c>
      <c r="C451" s="88">
        <f t="shared" si="58"/>
        <v>3.10720356451474</v>
      </c>
      <c r="D451" s="86">
        <v>-112.79600000000001</v>
      </c>
      <c r="E451" s="24">
        <v>41.49</v>
      </c>
      <c r="F451" s="9">
        <v>5</v>
      </c>
      <c r="G451" s="9">
        <v>1993</v>
      </c>
      <c r="H451" s="9">
        <v>3</v>
      </c>
      <c r="I451" s="9">
        <v>8</v>
      </c>
      <c r="J451" s="9">
        <v>20</v>
      </c>
      <c r="K451" s="9">
        <v>33</v>
      </c>
      <c r="L451" s="12">
        <v>5.8</v>
      </c>
      <c r="M451" s="81">
        <f t="shared" si="59"/>
        <v>0.16151704475634704</v>
      </c>
      <c r="N451" s="21">
        <v>0.01</v>
      </c>
      <c r="O451" s="3" t="s">
        <v>175</v>
      </c>
      <c r="P451" s="94">
        <f>1/((1/X451^2)+(1/AA451^2))</f>
        <v>2.6087755746823815E-2</v>
      </c>
      <c r="Q451" s="72">
        <f>(P451/X451^2*Y451)+(P451/AA451^2*AB451)</f>
        <v>3.10720356451474</v>
      </c>
      <c r="R451" s="82">
        <f>SQRT(P451)</f>
        <v>0.16151704475634704</v>
      </c>
      <c r="S451" s="48"/>
      <c r="T451" s="6"/>
      <c r="V451" s="43"/>
      <c r="W451" s="49">
        <v>2.91</v>
      </c>
      <c r="X451" s="82">
        <v>0.22500000000000001</v>
      </c>
      <c r="Y451" s="43">
        <f t="shared" si="57"/>
        <v>2.9303900000000001</v>
      </c>
      <c r="Z451" s="55">
        <v>3.2</v>
      </c>
      <c r="AA451" s="82">
        <v>0.23200000000000001</v>
      </c>
      <c r="AB451" s="43">
        <f>0.791*(Z451-0.11)+0.851</f>
        <v>3.2951900000000003</v>
      </c>
      <c r="AC451" s="47"/>
      <c r="AD451" s="82"/>
      <c r="AE451" s="43"/>
      <c r="AF451" s="53"/>
      <c r="AG451" s="82"/>
      <c r="AH451" s="43"/>
      <c r="AI451" s="47" t="s">
        <v>53</v>
      </c>
      <c r="AJ451" s="4"/>
      <c r="AL451" s="4" t="s">
        <v>79</v>
      </c>
      <c r="AM451" s="27">
        <v>3.2</v>
      </c>
      <c r="AN451" s="27"/>
      <c r="AQ451" s="4"/>
      <c r="AR451" s="19">
        <v>2.91</v>
      </c>
      <c r="AS451" s="9"/>
      <c r="AT451" s="6"/>
      <c r="AU451" s="4"/>
      <c r="AV451" s="4"/>
      <c r="AW451" s="4"/>
      <c r="AX451" s="4"/>
      <c r="AY451" s="4"/>
      <c r="AZ451" s="4"/>
    </row>
    <row r="452" spans="1:58" x14ac:dyDescent="0.25">
      <c r="A452" s="3" t="s">
        <v>2</v>
      </c>
      <c r="B452" s="20">
        <v>3.02</v>
      </c>
      <c r="C452" s="88">
        <f t="shared" si="58"/>
        <v>3.0831860972340577</v>
      </c>
      <c r="D452" s="86">
        <v>-112.09399999999999</v>
      </c>
      <c r="E452" s="24">
        <v>39.542000000000002</v>
      </c>
      <c r="F452" s="9">
        <v>0</v>
      </c>
      <c r="G452" s="9">
        <v>1993</v>
      </c>
      <c r="H452" s="9">
        <v>3</v>
      </c>
      <c r="I452" s="9">
        <v>15</v>
      </c>
      <c r="J452" s="9">
        <v>10</v>
      </c>
      <c r="K452" s="9">
        <v>48</v>
      </c>
      <c r="L452" s="12">
        <v>49.9</v>
      </c>
      <c r="M452" s="81">
        <f t="shared" si="59"/>
        <v>0.16151704475634704</v>
      </c>
      <c r="N452" s="21">
        <v>0.01</v>
      </c>
      <c r="O452" s="3" t="s">
        <v>175</v>
      </c>
      <c r="P452" s="94">
        <f>1/((1/X452^2)+(1/AA452^2))</f>
        <v>2.6087755746823815E-2</v>
      </c>
      <c r="Q452" s="72">
        <f>(P452/X452^2*Y452)+(P452/AA452^2*AB452)</f>
        <v>3.0831860972340577</v>
      </c>
      <c r="R452" s="82">
        <f>SQRT(P452)</f>
        <v>0.16151704475634704</v>
      </c>
      <c r="S452" s="48"/>
      <c r="T452" s="6"/>
      <c r="V452" s="43"/>
      <c r="W452" s="49">
        <v>3.02</v>
      </c>
      <c r="X452" s="82">
        <v>0.22500000000000001</v>
      </c>
      <c r="Y452" s="43">
        <f t="shared" si="57"/>
        <v>3.0325799999999998</v>
      </c>
      <c r="Z452" s="55">
        <v>3</v>
      </c>
      <c r="AA452" s="82">
        <v>0.23200000000000001</v>
      </c>
      <c r="AB452" s="43">
        <f>0.791*(Z452-0.11)+0.851</f>
        <v>3.1369900000000004</v>
      </c>
      <c r="AC452" s="47"/>
      <c r="AD452" s="82"/>
      <c r="AE452" s="43"/>
      <c r="AF452" s="53"/>
      <c r="AG452" s="82"/>
      <c r="AH452" s="43"/>
      <c r="AI452" s="47" t="s">
        <v>55</v>
      </c>
      <c r="AJ452" s="4"/>
      <c r="AL452" s="4" t="s">
        <v>50</v>
      </c>
      <c r="AM452" s="27">
        <v>3</v>
      </c>
      <c r="AN452" s="27"/>
      <c r="AQ452" s="4"/>
      <c r="AR452" s="19">
        <v>3.02</v>
      </c>
      <c r="AS452" s="9"/>
      <c r="AT452" s="6"/>
      <c r="AU452" s="4"/>
      <c r="AV452" s="4"/>
      <c r="AW452" s="4"/>
      <c r="AX452" s="4"/>
      <c r="AY452" s="4"/>
      <c r="AZ452" s="4"/>
    </row>
    <row r="453" spans="1:58" x14ac:dyDescent="0.25">
      <c r="A453" s="3" t="s">
        <v>2</v>
      </c>
      <c r="B453" s="20">
        <v>2.96</v>
      </c>
      <c r="C453" s="88">
        <f t="shared" si="58"/>
        <v>2.9768400000000002</v>
      </c>
      <c r="D453" s="86">
        <v>-111.584</v>
      </c>
      <c r="E453" s="24">
        <v>42.417999999999999</v>
      </c>
      <c r="F453" s="9">
        <v>8</v>
      </c>
      <c r="G453" s="9">
        <v>1993</v>
      </c>
      <c r="H453" s="9">
        <v>3</v>
      </c>
      <c r="I453" s="9">
        <v>17</v>
      </c>
      <c r="J453" s="9">
        <v>22</v>
      </c>
      <c r="K453" s="9">
        <v>36</v>
      </c>
      <c r="L453" s="12">
        <v>18</v>
      </c>
      <c r="M453" s="81">
        <f t="shared" si="59"/>
        <v>0.22500000000000001</v>
      </c>
      <c r="N453" s="21">
        <v>0.01</v>
      </c>
      <c r="O453" s="6" t="s">
        <v>174</v>
      </c>
      <c r="P453" s="94"/>
      <c r="Q453" s="72">
        <f t="shared" ref="Q453:Q460" si="60">Y453</f>
        <v>2.9768400000000002</v>
      </c>
      <c r="R453" s="82">
        <f t="shared" ref="R453:R460" si="61">X453</f>
        <v>0.22500000000000001</v>
      </c>
      <c r="S453" s="48"/>
      <c r="T453" s="6"/>
      <c r="V453" s="43"/>
      <c r="W453" s="49">
        <v>2.96</v>
      </c>
      <c r="X453" s="82">
        <v>0.22500000000000001</v>
      </c>
      <c r="Y453" s="43">
        <f t="shared" si="57"/>
        <v>2.9768400000000002</v>
      </c>
      <c r="Z453" s="53"/>
      <c r="AA453" s="82"/>
      <c r="AB453" s="43"/>
      <c r="AC453" s="47"/>
      <c r="AD453" s="82"/>
      <c r="AE453" s="43"/>
      <c r="AF453" s="53"/>
      <c r="AG453" s="82"/>
      <c r="AH453" s="43"/>
      <c r="AI453" s="47"/>
      <c r="AJ453" s="4"/>
      <c r="AM453" s="27"/>
      <c r="AN453" s="27"/>
      <c r="AQ453" s="4"/>
      <c r="AR453" s="19">
        <v>2.96</v>
      </c>
      <c r="AS453" s="9"/>
      <c r="AT453" s="6"/>
      <c r="AU453" s="4"/>
      <c r="AV453" s="4"/>
      <c r="AW453" s="4"/>
      <c r="AX453" s="4"/>
      <c r="AY453" s="4"/>
      <c r="AZ453" s="4"/>
    </row>
    <row r="454" spans="1:58" x14ac:dyDescent="0.25">
      <c r="A454" s="3" t="s">
        <v>2</v>
      </c>
      <c r="B454" s="20">
        <v>2.69</v>
      </c>
      <c r="C454" s="88">
        <f t="shared" si="58"/>
        <v>2.72601</v>
      </c>
      <c r="D454" s="86">
        <v>-112.09399999999999</v>
      </c>
      <c r="E454" s="24">
        <v>39.54</v>
      </c>
      <c r="F454" s="9">
        <v>1</v>
      </c>
      <c r="G454" s="9">
        <v>1993</v>
      </c>
      <c r="H454" s="9">
        <v>3</v>
      </c>
      <c r="I454" s="9">
        <v>18</v>
      </c>
      <c r="J454" s="9">
        <v>2</v>
      </c>
      <c r="K454" s="9">
        <v>43</v>
      </c>
      <c r="L454" s="12">
        <v>44.3</v>
      </c>
      <c r="M454" s="81">
        <f t="shared" si="59"/>
        <v>0.22500000000000001</v>
      </c>
      <c r="N454" s="21">
        <v>0.01</v>
      </c>
      <c r="O454" s="6" t="s">
        <v>174</v>
      </c>
      <c r="P454" s="94"/>
      <c r="Q454" s="72">
        <f t="shared" si="60"/>
        <v>2.72601</v>
      </c>
      <c r="R454" s="82">
        <f t="shared" si="61"/>
        <v>0.22500000000000001</v>
      </c>
      <c r="S454" s="48"/>
      <c r="T454" s="6"/>
      <c r="V454" s="43"/>
      <c r="W454" s="49">
        <v>2.69</v>
      </c>
      <c r="X454" s="82">
        <v>0.22500000000000001</v>
      </c>
      <c r="Y454" s="43">
        <f t="shared" si="57"/>
        <v>2.72601</v>
      </c>
      <c r="Z454" s="53"/>
      <c r="AA454" s="82"/>
      <c r="AB454" s="4"/>
      <c r="AC454" s="47"/>
      <c r="AD454" s="82"/>
      <c r="AE454" s="4"/>
      <c r="AF454" s="53"/>
      <c r="AG454" s="82"/>
      <c r="AH454" s="4"/>
      <c r="AI454" s="47"/>
      <c r="AJ454" s="4"/>
      <c r="AM454" s="27"/>
      <c r="AN454" s="27"/>
      <c r="AQ454" s="4"/>
      <c r="AR454" s="19">
        <v>2.69</v>
      </c>
      <c r="AS454" s="9"/>
      <c r="AT454" s="6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</row>
    <row r="455" spans="1:58" x14ac:dyDescent="0.25">
      <c r="A455" s="3" t="s">
        <v>2</v>
      </c>
      <c r="B455" s="20">
        <v>2.94</v>
      </c>
      <c r="C455" s="88">
        <f t="shared" si="58"/>
        <v>2.9582600000000001</v>
      </c>
      <c r="D455" s="86">
        <v>-111.527</v>
      </c>
      <c r="E455" s="24">
        <v>42.494</v>
      </c>
      <c r="F455" s="9">
        <v>0</v>
      </c>
      <c r="G455" s="9">
        <v>1993</v>
      </c>
      <c r="H455" s="9">
        <v>3</v>
      </c>
      <c r="I455" s="9">
        <v>19</v>
      </c>
      <c r="J455" s="9">
        <v>9</v>
      </c>
      <c r="K455" s="9">
        <v>7</v>
      </c>
      <c r="L455" s="12">
        <v>42.2</v>
      </c>
      <c r="M455" s="81">
        <f t="shared" si="59"/>
        <v>0.22500000000000001</v>
      </c>
      <c r="N455" s="21">
        <v>0.01</v>
      </c>
      <c r="O455" s="6" t="s">
        <v>174</v>
      </c>
      <c r="P455" s="94"/>
      <c r="Q455" s="72">
        <f t="shared" si="60"/>
        <v>2.9582600000000001</v>
      </c>
      <c r="R455" s="82">
        <f t="shared" si="61"/>
        <v>0.22500000000000001</v>
      </c>
      <c r="S455" s="48"/>
      <c r="T455" s="6"/>
      <c r="V455" s="43"/>
      <c r="W455" s="49">
        <v>2.94</v>
      </c>
      <c r="X455" s="82">
        <v>0.22500000000000001</v>
      </c>
      <c r="Y455" s="43">
        <f t="shared" si="57"/>
        <v>2.9582600000000001</v>
      </c>
      <c r="Z455" s="53"/>
      <c r="AA455" s="82"/>
      <c r="AB455" s="43"/>
      <c r="AC455" s="47"/>
      <c r="AD455" s="82"/>
      <c r="AE455" s="43"/>
      <c r="AF455" s="53"/>
      <c r="AG455" s="82"/>
      <c r="AH455" s="43"/>
      <c r="AI455" s="47"/>
      <c r="AJ455" s="4"/>
      <c r="AM455" s="27"/>
      <c r="AN455" s="27"/>
      <c r="AQ455" s="4"/>
      <c r="AR455" s="19">
        <v>2.94</v>
      </c>
      <c r="AS455" s="9"/>
      <c r="AT455" s="6"/>
      <c r="AU455" s="4"/>
      <c r="AV455" s="4"/>
      <c r="AW455" s="4"/>
      <c r="AX455" s="4"/>
      <c r="AY455" s="4"/>
      <c r="AZ455" s="4"/>
    </row>
    <row r="456" spans="1:58" x14ac:dyDescent="0.25">
      <c r="A456" s="3" t="s">
        <v>2</v>
      </c>
      <c r="B456" s="20">
        <v>2.52</v>
      </c>
      <c r="C456" s="88">
        <f t="shared" si="58"/>
        <v>2.5680800000000001</v>
      </c>
      <c r="D456" s="86">
        <v>-110.675</v>
      </c>
      <c r="E456" s="24">
        <v>37.776000000000003</v>
      </c>
      <c r="F456" s="9">
        <v>6</v>
      </c>
      <c r="G456" s="9">
        <v>1993</v>
      </c>
      <c r="H456" s="9">
        <v>3</v>
      </c>
      <c r="I456" s="9">
        <v>23</v>
      </c>
      <c r="J456" s="9">
        <v>12</v>
      </c>
      <c r="K456" s="9">
        <v>12</v>
      </c>
      <c r="L456" s="12">
        <v>40.6</v>
      </c>
      <c r="M456" s="81">
        <f t="shared" si="59"/>
        <v>0.22500000000000001</v>
      </c>
      <c r="N456" s="21">
        <v>0.01</v>
      </c>
      <c r="O456" s="6" t="s">
        <v>174</v>
      </c>
      <c r="P456" s="94"/>
      <c r="Q456" s="72">
        <f t="shared" si="60"/>
        <v>2.5680800000000001</v>
      </c>
      <c r="R456" s="82">
        <f t="shared" si="61"/>
        <v>0.22500000000000001</v>
      </c>
      <c r="S456" s="48"/>
      <c r="T456" s="6"/>
      <c r="V456" s="43"/>
      <c r="W456" s="49">
        <v>2.52</v>
      </c>
      <c r="X456" s="82">
        <v>0.22500000000000001</v>
      </c>
      <c r="Y456" s="43">
        <f t="shared" si="57"/>
        <v>2.5680800000000001</v>
      </c>
      <c r="Z456" s="53"/>
      <c r="AA456" s="82"/>
      <c r="AB456" s="43"/>
      <c r="AC456" s="47"/>
      <c r="AD456" s="82"/>
      <c r="AE456" s="43"/>
      <c r="AF456" s="53"/>
      <c r="AG456" s="82"/>
      <c r="AH456" s="43"/>
      <c r="AI456" s="47"/>
      <c r="AJ456" s="4"/>
      <c r="AM456" s="27"/>
      <c r="AN456" s="27"/>
      <c r="AQ456" s="4"/>
      <c r="AR456" s="19">
        <v>2.52</v>
      </c>
      <c r="AS456" s="9"/>
      <c r="AT456" s="6"/>
      <c r="AU456" s="4"/>
      <c r="AV456" s="4"/>
      <c r="AW456" s="4"/>
      <c r="AX456" s="4"/>
      <c r="AY456" s="4"/>
      <c r="AZ456" s="4"/>
    </row>
    <row r="457" spans="1:58" x14ac:dyDescent="0.25">
      <c r="A457" s="3" t="s">
        <v>2</v>
      </c>
      <c r="B457" s="20">
        <v>2.81</v>
      </c>
      <c r="C457" s="88">
        <f t="shared" si="58"/>
        <v>2.8374899999999998</v>
      </c>
      <c r="D457" s="86">
        <v>-112.97</v>
      </c>
      <c r="E457" s="24">
        <v>38.146000000000001</v>
      </c>
      <c r="F457" s="9">
        <v>7</v>
      </c>
      <c r="G457" s="9">
        <v>1993</v>
      </c>
      <c r="H457" s="9">
        <v>3</v>
      </c>
      <c r="I457" s="9">
        <v>26</v>
      </c>
      <c r="J457" s="9">
        <v>16</v>
      </c>
      <c r="K457" s="9">
        <v>49</v>
      </c>
      <c r="L457" s="12">
        <v>9.1</v>
      </c>
      <c r="M457" s="81">
        <f t="shared" si="59"/>
        <v>0.22500000000000001</v>
      </c>
      <c r="N457" s="21">
        <v>0.01</v>
      </c>
      <c r="O457" s="6" t="s">
        <v>174</v>
      </c>
      <c r="P457" s="94"/>
      <c r="Q457" s="72">
        <f t="shared" si="60"/>
        <v>2.8374899999999998</v>
      </c>
      <c r="R457" s="82">
        <f t="shared" si="61"/>
        <v>0.22500000000000001</v>
      </c>
      <c r="S457" s="48"/>
      <c r="T457" s="6"/>
      <c r="V457" s="43"/>
      <c r="W457" s="49">
        <v>2.81</v>
      </c>
      <c r="X457" s="82">
        <v>0.22500000000000001</v>
      </c>
      <c r="Y457" s="43">
        <f t="shared" si="57"/>
        <v>2.8374899999999998</v>
      </c>
      <c r="Z457" s="53"/>
      <c r="AA457" s="82"/>
      <c r="AB457" s="43"/>
      <c r="AC457" s="47"/>
      <c r="AD457" s="82"/>
      <c r="AE457" s="43"/>
      <c r="AF457" s="53"/>
      <c r="AG457" s="82"/>
      <c r="AH457" s="43"/>
      <c r="AI457" s="47"/>
      <c r="AJ457" s="4"/>
      <c r="AM457" s="27"/>
      <c r="AN457" s="27"/>
      <c r="AQ457" s="4"/>
      <c r="AR457" s="19">
        <v>2.81</v>
      </c>
      <c r="AS457" s="9"/>
      <c r="AT457" s="6"/>
      <c r="AU457" s="4"/>
      <c r="AV457" s="4"/>
      <c r="AW457" s="4"/>
      <c r="AX457" s="4"/>
      <c r="AY457" s="4"/>
      <c r="AZ457" s="4"/>
    </row>
    <row r="458" spans="1:58" x14ac:dyDescent="0.25">
      <c r="A458" s="3" t="s">
        <v>2</v>
      </c>
      <c r="B458" s="20">
        <v>2.4900000000000002</v>
      </c>
      <c r="C458" s="88">
        <f t="shared" si="58"/>
        <v>2.5402100000000001</v>
      </c>
      <c r="D458" s="86">
        <v>-112.40600000000001</v>
      </c>
      <c r="E458" s="24">
        <v>37.716000000000001</v>
      </c>
      <c r="F458" s="9">
        <v>4</v>
      </c>
      <c r="G458" s="9">
        <v>1993</v>
      </c>
      <c r="H458" s="9">
        <v>4</v>
      </c>
      <c r="I458" s="9">
        <v>7</v>
      </c>
      <c r="J458" s="9">
        <v>17</v>
      </c>
      <c r="K458" s="9">
        <v>9</v>
      </c>
      <c r="L458" s="12">
        <v>47</v>
      </c>
      <c r="M458" s="81">
        <f t="shared" si="59"/>
        <v>0.22500000000000001</v>
      </c>
      <c r="N458" s="21">
        <v>0.01</v>
      </c>
      <c r="O458" s="6" t="s">
        <v>174</v>
      </c>
      <c r="P458" s="94"/>
      <c r="Q458" s="72">
        <f t="shared" si="60"/>
        <v>2.5402100000000001</v>
      </c>
      <c r="R458" s="82">
        <f t="shared" si="61"/>
        <v>0.22500000000000001</v>
      </c>
      <c r="S458" s="48"/>
      <c r="T458" s="6"/>
      <c r="V458" s="43"/>
      <c r="W458" s="49">
        <v>2.4900000000000002</v>
      </c>
      <c r="X458" s="82">
        <v>0.22500000000000001</v>
      </c>
      <c r="Y458" s="43">
        <f t="shared" si="57"/>
        <v>2.5402100000000001</v>
      </c>
      <c r="Z458" s="53"/>
      <c r="AA458" s="82"/>
      <c r="AB458" s="43"/>
      <c r="AC458" s="47"/>
      <c r="AD458" s="82"/>
      <c r="AE458" s="43"/>
      <c r="AF458" s="53"/>
      <c r="AG458" s="82"/>
      <c r="AH458" s="43"/>
      <c r="AI458" s="47"/>
      <c r="AJ458" s="4"/>
      <c r="AM458" s="27"/>
      <c r="AN458" s="27"/>
      <c r="AQ458" s="4"/>
      <c r="AR458" s="19">
        <v>2.4900000000000002</v>
      </c>
      <c r="AS458" s="9"/>
      <c r="AT458" s="6"/>
      <c r="AU458" s="4"/>
      <c r="AV458" s="4"/>
      <c r="AW458" s="4"/>
      <c r="AX458" s="4"/>
      <c r="AY458" s="4"/>
      <c r="AZ458" s="4"/>
    </row>
    <row r="459" spans="1:58" x14ac:dyDescent="0.25">
      <c r="A459" s="3" t="s">
        <v>2</v>
      </c>
      <c r="B459" s="20">
        <v>2.8</v>
      </c>
      <c r="C459" s="88">
        <f t="shared" si="58"/>
        <v>2.8281999999999998</v>
      </c>
      <c r="D459" s="86">
        <v>-112.06</v>
      </c>
      <c r="E459" s="24">
        <v>42.155999999999999</v>
      </c>
      <c r="F459" s="9">
        <v>0</v>
      </c>
      <c r="G459" s="9">
        <v>1993</v>
      </c>
      <c r="H459" s="9">
        <v>4</v>
      </c>
      <c r="I459" s="9">
        <v>17</v>
      </c>
      <c r="J459" s="9">
        <v>20</v>
      </c>
      <c r="K459" s="9">
        <v>31</v>
      </c>
      <c r="L459" s="12">
        <v>17.100000000000001</v>
      </c>
      <c r="M459" s="81">
        <f t="shared" si="59"/>
        <v>0.22500000000000001</v>
      </c>
      <c r="N459" s="21">
        <v>0.01</v>
      </c>
      <c r="O459" s="6" t="s">
        <v>174</v>
      </c>
      <c r="P459" s="94"/>
      <c r="Q459" s="72">
        <f t="shared" si="60"/>
        <v>2.8281999999999998</v>
      </c>
      <c r="R459" s="82">
        <f t="shared" si="61"/>
        <v>0.22500000000000001</v>
      </c>
      <c r="S459" s="48"/>
      <c r="T459" s="6"/>
      <c r="V459" s="43"/>
      <c r="W459" s="49">
        <v>2.8</v>
      </c>
      <c r="X459" s="82">
        <v>0.22500000000000001</v>
      </c>
      <c r="Y459" s="43">
        <f t="shared" si="57"/>
        <v>2.8281999999999998</v>
      </c>
      <c r="Z459" s="53"/>
      <c r="AA459" s="82"/>
      <c r="AB459" s="43"/>
      <c r="AC459" s="47"/>
      <c r="AD459" s="82"/>
      <c r="AE459" s="43"/>
      <c r="AF459" s="53"/>
      <c r="AG459" s="82"/>
      <c r="AH459" s="43"/>
      <c r="AI459" s="47"/>
      <c r="AJ459" s="4"/>
      <c r="AM459" s="27"/>
      <c r="AN459" s="27"/>
      <c r="AQ459" s="4"/>
      <c r="AR459" s="19">
        <v>2.8</v>
      </c>
      <c r="AS459" s="9"/>
      <c r="AT459" s="6"/>
      <c r="AU459" s="4"/>
      <c r="AV459" s="4"/>
      <c r="AW459" s="4"/>
      <c r="AX459" s="4"/>
      <c r="AY459" s="4"/>
      <c r="AZ459" s="4"/>
    </row>
    <row r="460" spans="1:58" x14ac:dyDescent="0.25">
      <c r="A460" s="3" t="s">
        <v>2</v>
      </c>
      <c r="B460" s="20">
        <v>2.63</v>
      </c>
      <c r="C460" s="88">
        <f t="shared" si="58"/>
        <v>2.6702699999999999</v>
      </c>
      <c r="D460" s="86">
        <v>-111.818</v>
      </c>
      <c r="E460" s="24">
        <v>40.006999999999998</v>
      </c>
      <c r="F460" s="9">
        <v>1</v>
      </c>
      <c r="G460" s="9">
        <v>1993</v>
      </c>
      <c r="H460" s="9">
        <v>4</v>
      </c>
      <c r="I460" s="9">
        <v>30</v>
      </c>
      <c r="J460" s="9">
        <v>17</v>
      </c>
      <c r="K460" s="9">
        <v>52</v>
      </c>
      <c r="L460" s="12">
        <v>55.7</v>
      </c>
      <c r="M460" s="81">
        <f t="shared" si="59"/>
        <v>0.22500000000000001</v>
      </c>
      <c r="N460" s="21">
        <v>0.01</v>
      </c>
      <c r="O460" s="6" t="s">
        <v>174</v>
      </c>
      <c r="P460" s="94"/>
      <c r="Q460" s="72">
        <f t="shared" si="60"/>
        <v>2.6702699999999999</v>
      </c>
      <c r="R460" s="82">
        <f t="shared" si="61"/>
        <v>0.22500000000000001</v>
      </c>
      <c r="S460" s="48"/>
      <c r="T460" s="6"/>
      <c r="V460" s="43"/>
      <c r="W460" s="49">
        <v>2.63</v>
      </c>
      <c r="X460" s="82">
        <v>0.22500000000000001</v>
      </c>
      <c r="Y460" s="43">
        <f t="shared" si="57"/>
        <v>2.6702699999999999</v>
      </c>
      <c r="Z460" s="53"/>
      <c r="AA460" s="82"/>
      <c r="AB460" s="43"/>
      <c r="AC460" s="47"/>
      <c r="AD460" s="82"/>
      <c r="AE460" s="43"/>
      <c r="AF460" s="53"/>
      <c r="AG460" s="82"/>
      <c r="AH460" s="43"/>
      <c r="AI460" s="47"/>
      <c r="AJ460" s="4"/>
      <c r="AM460" s="27"/>
      <c r="AN460" s="27"/>
      <c r="AQ460" s="4"/>
      <c r="AR460" s="19">
        <v>2.63</v>
      </c>
      <c r="AS460" s="9"/>
      <c r="AT460" s="6"/>
      <c r="AU460" s="4"/>
      <c r="AV460" s="4"/>
      <c r="AW460" s="4"/>
      <c r="AX460" s="4"/>
      <c r="AY460" s="4"/>
      <c r="AZ460" s="4"/>
    </row>
    <row r="461" spans="1:58" x14ac:dyDescent="0.25">
      <c r="A461" s="3" t="s">
        <v>2</v>
      </c>
      <c r="B461" s="20">
        <v>3.49</v>
      </c>
      <c r="C461" s="88">
        <f t="shared" si="58"/>
        <v>3.308187515342417</v>
      </c>
      <c r="D461" s="86">
        <v>-108.884</v>
      </c>
      <c r="E461" s="24">
        <v>40.110999999999997</v>
      </c>
      <c r="F461" s="9">
        <v>0</v>
      </c>
      <c r="G461" s="9">
        <v>1993</v>
      </c>
      <c r="H461" s="9">
        <v>5</v>
      </c>
      <c r="I461" s="9">
        <v>13</v>
      </c>
      <c r="J461" s="9">
        <v>16</v>
      </c>
      <c r="K461" s="9">
        <v>13</v>
      </c>
      <c r="L461" s="12">
        <v>24.5</v>
      </c>
      <c r="M461" s="81">
        <f t="shared" si="59"/>
        <v>0.16151704475634704</v>
      </c>
      <c r="N461" s="21">
        <v>0.01</v>
      </c>
      <c r="O461" s="3" t="s">
        <v>175</v>
      </c>
      <c r="P461" s="94">
        <f>1/((1/X461^2)+(1/AA461^2))</f>
        <v>2.6087755746823815E-2</v>
      </c>
      <c r="Q461" s="72">
        <f>(P461/X461^2*Y461)+(P461/AA461^2*AB461)</f>
        <v>3.308187515342417</v>
      </c>
      <c r="R461" s="82">
        <f>SQRT(P461)</f>
        <v>0.16151704475634704</v>
      </c>
      <c r="S461" s="48"/>
      <c r="T461" s="6"/>
      <c r="V461" s="43"/>
      <c r="W461" s="49">
        <v>3.49</v>
      </c>
      <c r="X461" s="82">
        <v>0.22500000000000001</v>
      </c>
      <c r="Y461" s="43">
        <f t="shared" si="57"/>
        <v>3.4692100000000003</v>
      </c>
      <c r="Z461" s="55">
        <v>3</v>
      </c>
      <c r="AA461" s="82">
        <v>0.23200000000000001</v>
      </c>
      <c r="AB461" s="43">
        <f>0.791*(Z461-0.11)+0.851</f>
        <v>3.1369900000000004</v>
      </c>
      <c r="AC461" s="47"/>
      <c r="AD461" s="82"/>
      <c r="AE461" s="43"/>
      <c r="AF461" s="53"/>
      <c r="AG461" s="82"/>
      <c r="AH461" s="43"/>
      <c r="AI461" s="47" t="s">
        <v>50</v>
      </c>
      <c r="AJ461" s="4"/>
      <c r="AM461" s="27">
        <v>3</v>
      </c>
      <c r="AN461" s="27"/>
      <c r="AQ461" s="4"/>
      <c r="AR461" s="19">
        <v>3.49</v>
      </c>
      <c r="AS461" s="9"/>
      <c r="AT461" s="6"/>
      <c r="AU461" s="4"/>
      <c r="AV461" s="4"/>
      <c r="AW461" s="4"/>
      <c r="AX461" s="4"/>
      <c r="AY461" s="4"/>
      <c r="AZ461" s="4"/>
    </row>
    <row r="462" spans="1:58" x14ac:dyDescent="0.25">
      <c r="A462" s="3" t="s">
        <v>2</v>
      </c>
      <c r="B462" s="20">
        <v>3.12</v>
      </c>
      <c r="C462" s="88">
        <f t="shared" si="58"/>
        <v>3.12548</v>
      </c>
      <c r="D462" s="86">
        <v>-109.28100000000001</v>
      </c>
      <c r="E462" s="24">
        <v>37.728000000000002</v>
      </c>
      <c r="F462" s="9">
        <v>1</v>
      </c>
      <c r="G462" s="9">
        <v>1993</v>
      </c>
      <c r="H462" s="9">
        <v>5</v>
      </c>
      <c r="I462" s="9">
        <v>13</v>
      </c>
      <c r="J462" s="9">
        <v>20</v>
      </c>
      <c r="K462" s="9">
        <v>50</v>
      </c>
      <c r="L462" s="12">
        <v>30</v>
      </c>
      <c r="M462" s="81">
        <f t="shared" si="59"/>
        <v>0.22500000000000001</v>
      </c>
      <c r="N462" s="21">
        <v>0.01</v>
      </c>
      <c r="O462" s="6" t="s">
        <v>174</v>
      </c>
      <c r="P462" s="94"/>
      <c r="Q462" s="72">
        <f>Y462</f>
        <v>3.12548</v>
      </c>
      <c r="R462" s="82">
        <f>X462</f>
        <v>0.22500000000000001</v>
      </c>
      <c r="S462" s="48"/>
      <c r="T462" s="6"/>
      <c r="V462" s="43"/>
      <c r="W462" s="49">
        <v>3.12</v>
      </c>
      <c r="X462" s="82">
        <v>0.22500000000000001</v>
      </c>
      <c r="Y462" s="43">
        <f t="shared" si="57"/>
        <v>3.12548</v>
      </c>
      <c r="Z462" s="53"/>
      <c r="AA462" s="82"/>
      <c r="AB462" s="43"/>
      <c r="AC462" s="47"/>
      <c r="AD462" s="82"/>
      <c r="AE462" s="43"/>
      <c r="AF462" s="53"/>
      <c r="AG462" s="82"/>
      <c r="AH462" s="43"/>
      <c r="AI462" s="47"/>
      <c r="AJ462" s="4"/>
      <c r="AM462" s="27"/>
      <c r="AN462" s="27"/>
      <c r="AQ462" s="4"/>
      <c r="AR462" s="19">
        <v>3.12</v>
      </c>
      <c r="AS462" s="9"/>
      <c r="AT462" s="6"/>
      <c r="AU462" s="4"/>
      <c r="AV462" s="4"/>
      <c r="AW462" s="4"/>
      <c r="AX462" s="4"/>
      <c r="AY462" s="4"/>
      <c r="AZ462" s="4"/>
    </row>
    <row r="463" spans="1:58" x14ac:dyDescent="0.25">
      <c r="A463" s="3" t="s">
        <v>2</v>
      </c>
      <c r="B463" s="20">
        <v>2.81</v>
      </c>
      <c r="C463" s="88">
        <f t="shared" si="58"/>
        <v>2.8374899999999998</v>
      </c>
      <c r="D463" s="86">
        <v>-113.742</v>
      </c>
      <c r="E463" s="24">
        <v>37.851999999999997</v>
      </c>
      <c r="F463" s="9">
        <v>1</v>
      </c>
      <c r="G463" s="9">
        <v>1993</v>
      </c>
      <c r="H463" s="9">
        <v>5</v>
      </c>
      <c r="I463" s="9">
        <v>15</v>
      </c>
      <c r="J463" s="9">
        <v>4</v>
      </c>
      <c r="K463" s="9">
        <v>47</v>
      </c>
      <c r="L463" s="12">
        <v>30.3</v>
      </c>
      <c r="M463" s="81">
        <f t="shared" si="59"/>
        <v>0.22500000000000001</v>
      </c>
      <c r="N463" s="21">
        <v>0.01</v>
      </c>
      <c r="O463" s="6" t="s">
        <v>174</v>
      </c>
      <c r="P463" s="94"/>
      <c r="Q463" s="72">
        <f>Y463</f>
        <v>2.8374899999999998</v>
      </c>
      <c r="R463" s="82">
        <f>X463</f>
        <v>0.22500000000000001</v>
      </c>
      <c r="S463" s="48"/>
      <c r="T463" s="6"/>
      <c r="V463" s="43"/>
      <c r="W463" s="49">
        <v>2.81</v>
      </c>
      <c r="X463" s="82">
        <v>0.22500000000000001</v>
      </c>
      <c r="Y463" s="43">
        <f t="shared" si="57"/>
        <v>2.8374899999999998</v>
      </c>
      <c r="Z463" s="53"/>
      <c r="AA463" s="82"/>
      <c r="AB463" s="43"/>
      <c r="AC463" s="47"/>
      <c r="AD463" s="82"/>
      <c r="AE463" s="43"/>
      <c r="AF463" s="53"/>
      <c r="AG463" s="82"/>
      <c r="AH463" s="43"/>
      <c r="AI463" s="47"/>
      <c r="AJ463" s="4"/>
      <c r="AM463" s="27"/>
      <c r="AN463" s="27"/>
      <c r="AQ463" s="4"/>
      <c r="AR463" s="19">
        <v>2.81</v>
      </c>
      <c r="AS463" s="9"/>
      <c r="AT463" s="6"/>
      <c r="AU463" s="4"/>
      <c r="AV463" s="4"/>
      <c r="AW463" s="4"/>
      <c r="AX463" s="4"/>
      <c r="AY463" s="4"/>
      <c r="AZ463" s="4"/>
    </row>
    <row r="464" spans="1:58" x14ac:dyDescent="0.25">
      <c r="A464" s="3" t="s">
        <v>2</v>
      </c>
      <c r="B464" s="20">
        <v>3.06</v>
      </c>
      <c r="C464" s="88">
        <f t="shared" si="58"/>
        <v>3.1406738409175778</v>
      </c>
      <c r="D464" s="86">
        <v>-113.248</v>
      </c>
      <c r="E464" s="24">
        <v>37.753999999999998</v>
      </c>
      <c r="F464" s="9">
        <v>1</v>
      </c>
      <c r="G464" s="9">
        <v>1993</v>
      </c>
      <c r="H464" s="9">
        <v>5</v>
      </c>
      <c r="I464" s="9">
        <v>16</v>
      </c>
      <c r="J464" s="9">
        <v>3</v>
      </c>
      <c r="K464" s="9">
        <v>30</v>
      </c>
      <c r="L464" s="12">
        <v>53</v>
      </c>
      <c r="M464" s="81">
        <f t="shared" si="59"/>
        <v>0.16151704475634704</v>
      </c>
      <c r="N464" s="21">
        <v>0.01</v>
      </c>
      <c r="O464" s="3" t="s">
        <v>175</v>
      </c>
      <c r="P464" s="94">
        <f>1/((1/X464^2)+(1/AA464^2))</f>
        <v>2.6087755746823815E-2</v>
      </c>
      <c r="Q464" s="72">
        <f>(P464/X464^2*Y464)+(P464/AA464^2*AB464)</f>
        <v>3.1406738409175778</v>
      </c>
      <c r="R464" s="82">
        <f>SQRT(P464)</f>
        <v>0.16151704475634704</v>
      </c>
      <c r="S464" s="48"/>
      <c r="T464" s="6"/>
      <c r="V464" s="43"/>
      <c r="W464" s="49">
        <v>3.06</v>
      </c>
      <c r="X464" s="82">
        <v>0.22500000000000001</v>
      </c>
      <c r="Y464" s="43">
        <f t="shared" si="57"/>
        <v>3.0697399999999999</v>
      </c>
      <c r="Z464" s="55">
        <v>3.1</v>
      </c>
      <c r="AA464" s="82">
        <v>0.23200000000000001</v>
      </c>
      <c r="AB464" s="43">
        <f>0.791*(Z464-0.11)+0.851</f>
        <v>3.2160900000000003</v>
      </c>
      <c r="AC464" s="47"/>
      <c r="AD464" s="82"/>
      <c r="AE464" s="43"/>
      <c r="AF464" s="53"/>
      <c r="AG464" s="82"/>
      <c r="AH464" s="43"/>
      <c r="AI464" s="47" t="s">
        <v>92</v>
      </c>
      <c r="AJ464" s="4"/>
      <c r="AM464" s="27">
        <v>3.1</v>
      </c>
      <c r="AN464" s="27"/>
      <c r="AQ464" s="4"/>
      <c r="AR464" s="19">
        <v>3.06</v>
      </c>
      <c r="AS464" s="9"/>
      <c r="AT464" s="6"/>
      <c r="AU464" s="4"/>
      <c r="AV464" s="4"/>
      <c r="AW464" s="4"/>
      <c r="AX464" s="4"/>
      <c r="AY464" s="4"/>
      <c r="AZ464" s="4"/>
    </row>
    <row r="465" spans="1:52" x14ac:dyDescent="0.25">
      <c r="A465" s="3" t="s">
        <v>2</v>
      </c>
      <c r="B465" s="20">
        <v>2.56</v>
      </c>
      <c r="C465" s="88">
        <f t="shared" si="58"/>
        <v>2.6052400000000002</v>
      </c>
      <c r="D465" s="86">
        <v>-112.523</v>
      </c>
      <c r="E465" s="24">
        <v>37.890999999999998</v>
      </c>
      <c r="F465" s="9">
        <v>6</v>
      </c>
      <c r="G465" s="9">
        <v>1993</v>
      </c>
      <c r="H465" s="9">
        <v>5</v>
      </c>
      <c r="I465" s="9">
        <v>17</v>
      </c>
      <c r="J465" s="9">
        <v>18</v>
      </c>
      <c r="K465" s="9">
        <v>30</v>
      </c>
      <c r="L465" s="12">
        <v>58.8</v>
      </c>
      <c r="M465" s="81">
        <f t="shared" si="59"/>
        <v>0.22500000000000001</v>
      </c>
      <c r="N465" s="21">
        <v>0.01</v>
      </c>
      <c r="O465" s="6" t="s">
        <v>174</v>
      </c>
      <c r="P465" s="94"/>
      <c r="Q465" s="72">
        <f>Y465</f>
        <v>2.6052400000000002</v>
      </c>
      <c r="R465" s="82">
        <f>X465</f>
        <v>0.22500000000000001</v>
      </c>
      <c r="S465" s="48"/>
      <c r="T465" s="6"/>
      <c r="V465" s="43"/>
      <c r="W465" s="49">
        <v>2.56</v>
      </c>
      <c r="X465" s="82">
        <v>0.22500000000000001</v>
      </c>
      <c r="Y465" s="43">
        <f t="shared" si="57"/>
        <v>2.6052400000000002</v>
      </c>
      <c r="Z465" s="53"/>
      <c r="AA465" s="82"/>
      <c r="AB465" s="43"/>
      <c r="AC465" s="47"/>
      <c r="AD465" s="82"/>
      <c r="AE465" s="43"/>
      <c r="AF465" s="53"/>
      <c r="AG465" s="82"/>
      <c r="AH465" s="43"/>
      <c r="AI465" s="47"/>
      <c r="AJ465" s="4"/>
      <c r="AM465" s="27"/>
      <c r="AN465" s="27"/>
      <c r="AQ465" s="4"/>
      <c r="AR465" s="19">
        <v>2.56</v>
      </c>
      <c r="AS465" s="9"/>
      <c r="AT465" s="6"/>
      <c r="AU465" s="4"/>
      <c r="AV465" s="4"/>
      <c r="AW465" s="4"/>
      <c r="AX465" s="4"/>
      <c r="AY465" s="4"/>
      <c r="AZ465" s="4"/>
    </row>
    <row r="466" spans="1:52" x14ac:dyDescent="0.25">
      <c r="A466" s="3" t="s">
        <v>2</v>
      </c>
      <c r="B466" s="20">
        <v>3.66</v>
      </c>
      <c r="C466" s="88">
        <f t="shared" si="58"/>
        <v>3.5812644411148034</v>
      </c>
      <c r="D466" s="86">
        <v>-112.119</v>
      </c>
      <c r="E466" s="24">
        <v>37.052999999999997</v>
      </c>
      <c r="F466" s="9">
        <v>0</v>
      </c>
      <c r="G466" s="9">
        <v>1993</v>
      </c>
      <c r="H466" s="9">
        <v>5</v>
      </c>
      <c r="I466" s="9">
        <v>27</v>
      </c>
      <c r="J466" s="9">
        <v>6</v>
      </c>
      <c r="K466" s="9">
        <v>21</v>
      </c>
      <c r="L466" s="12">
        <v>54.2</v>
      </c>
      <c r="M466" s="81">
        <f t="shared" si="59"/>
        <v>0.16151704475634704</v>
      </c>
      <c r="N466" s="21">
        <v>0.01</v>
      </c>
      <c r="O466" s="3" t="s">
        <v>175</v>
      </c>
      <c r="P466" s="94">
        <f>1/((1/X466^2)+(1/AA466^2))</f>
        <v>2.6087755746823815E-2</v>
      </c>
      <c r="Q466" s="72">
        <f>(P466/X466^2*Y466)+(P466/AA466^2*AB466)</f>
        <v>3.5812644411148034</v>
      </c>
      <c r="R466" s="82">
        <f>SQRT(P466)</f>
        <v>0.16151704475634704</v>
      </c>
      <c r="S466" s="48"/>
      <c r="T466" s="6"/>
      <c r="V466" s="43"/>
      <c r="W466" s="49">
        <v>3.66</v>
      </c>
      <c r="X466" s="82">
        <v>0.22500000000000001</v>
      </c>
      <c r="Y466" s="43">
        <f t="shared" si="57"/>
        <v>3.6271400000000003</v>
      </c>
      <c r="Z466" s="55">
        <v>3.5</v>
      </c>
      <c r="AA466" s="82">
        <v>0.23200000000000001</v>
      </c>
      <c r="AB466" s="43">
        <f>0.791*(Z466-0.11)+0.851</f>
        <v>3.5324900000000001</v>
      </c>
      <c r="AC466" s="53">
        <v>3.3</v>
      </c>
      <c r="AD466" s="82">
        <v>0.20699999999999999</v>
      </c>
      <c r="AE466" s="43">
        <f>1.078*AC466-0.427</f>
        <v>3.1303999999999998</v>
      </c>
      <c r="AF466" s="53"/>
      <c r="AG466" s="82"/>
      <c r="AH466" s="43"/>
      <c r="AI466" s="47" t="s">
        <v>54</v>
      </c>
      <c r="AJ466" s="27">
        <v>3.3</v>
      </c>
      <c r="AL466" s="4" t="s">
        <v>118</v>
      </c>
      <c r="AM466" s="27">
        <v>3.5</v>
      </c>
      <c r="AN466" s="27"/>
      <c r="AQ466" s="4"/>
      <c r="AR466" s="19">
        <v>3.66</v>
      </c>
      <c r="AS466" s="9"/>
      <c r="AT466" s="6"/>
      <c r="AU466" s="4"/>
      <c r="AV466" s="4"/>
      <c r="AW466" s="4"/>
      <c r="AX466" s="4"/>
      <c r="AY466" s="4"/>
      <c r="AZ466" s="4"/>
    </row>
    <row r="467" spans="1:52" x14ac:dyDescent="0.25">
      <c r="A467" s="3" t="s">
        <v>2</v>
      </c>
      <c r="B467" s="20">
        <v>2.5099999999999998</v>
      </c>
      <c r="C467" s="88">
        <f t="shared" si="58"/>
        <v>2.5587899999999997</v>
      </c>
      <c r="D467" s="86">
        <v>-110.672</v>
      </c>
      <c r="E467" s="24">
        <v>37.771000000000001</v>
      </c>
      <c r="F467" s="9">
        <v>8</v>
      </c>
      <c r="G467" s="9">
        <v>1993</v>
      </c>
      <c r="H467" s="9">
        <v>6</v>
      </c>
      <c r="I467" s="9">
        <v>2</v>
      </c>
      <c r="J467" s="9">
        <v>9</v>
      </c>
      <c r="K467" s="9">
        <v>14</v>
      </c>
      <c r="L467" s="12">
        <v>51.5</v>
      </c>
      <c r="M467" s="81">
        <f t="shared" si="59"/>
        <v>0.22500000000000001</v>
      </c>
      <c r="N467" s="21">
        <v>0.01</v>
      </c>
      <c r="O467" s="6" t="s">
        <v>174</v>
      </c>
      <c r="P467" s="94"/>
      <c r="Q467" s="72">
        <f>Y467</f>
        <v>2.5587899999999997</v>
      </c>
      <c r="R467" s="82">
        <f>X467</f>
        <v>0.22500000000000001</v>
      </c>
      <c r="S467" s="48"/>
      <c r="T467" s="6"/>
      <c r="V467" s="43"/>
      <c r="W467" s="49">
        <v>2.5099999999999998</v>
      </c>
      <c r="X467" s="82">
        <v>0.22500000000000001</v>
      </c>
      <c r="Y467" s="43">
        <f t="shared" si="57"/>
        <v>2.5587899999999997</v>
      </c>
      <c r="Z467" s="53"/>
      <c r="AA467" s="82"/>
      <c r="AB467" s="43"/>
      <c r="AC467" s="47"/>
      <c r="AD467" s="82"/>
      <c r="AE467" s="43"/>
      <c r="AF467" s="53"/>
      <c r="AG467" s="82"/>
      <c r="AH467" s="43"/>
      <c r="AI467" s="47"/>
      <c r="AJ467" s="4"/>
      <c r="AM467" s="27"/>
      <c r="AN467" s="27"/>
      <c r="AQ467" s="4"/>
      <c r="AR467" s="19">
        <v>2.5099999999999998</v>
      </c>
      <c r="AS467" s="9"/>
      <c r="AT467" s="6"/>
      <c r="AU467" s="4"/>
      <c r="AV467" s="4"/>
      <c r="AW467" s="4"/>
      <c r="AX467" s="4"/>
      <c r="AY467" s="4"/>
      <c r="AZ467" s="4"/>
    </row>
    <row r="468" spans="1:52" x14ac:dyDescent="0.25">
      <c r="A468" s="3" t="s">
        <v>2</v>
      </c>
      <c r="B468" s="20">
        <v>3.68</v>
      </c>
      <c r="C468" s="88">
        <f t="shared" si="58"/>
        <v>3.6457200000000003</v>
      </c>
      <c r="D468" s="86">
        <v>-110.35599999999999</v>
      </c>
      <c r="E468" s="24">
        <v>36.965000000000003</v>
      </c>
      <c r="F468" s="9">
        <v>0</v>
      </c>
      <c r="G468" s="9">
        <v>1993</v>
      </c>
      <c r="H468" s="9">
        <v>6</v>
      </c>
      <c r="I468" s="9">
        <v>3</v>
      </c>
      <c r="J468" s="9">
        <v>16</v>
      </c>
      <c r="K468" s="9">
        <v>17</v>
      </c>
      <c r="L468" s="12">
        <v>28.4</v>
      </c>
      <c r="M468" s="81">
        <f t="shared" si="59"/>
        <v>0.22500000000000001</v>
      </c>
      <c r="N468" s="21">
        <v>0.01</v>
      </c>
      <c r="O468" s="6" t="s">
        <v>174</v>
      </c>
      <c r="P468" s="94"/>
      <c r="Q468" s="72">
        <f>Y468</f>
        <v>3.6457200000000003</v>
      </c>
      <c r="R468" s="82">
        <f>X468</f>
        <v>0.22500000000000001</v>
      </c>
      <c r="S468" s="48"/>
      <c r="T468" s="6"/>
      <c r="V468" s="43"/>
      <c r="W468" s="49">
        <v>3.68</v>
      </c>
      <c r="X468" s="82">
        <v>0.22500000000000001</v>
      </c>
      <c r="Y468" s="43">
        <f t="shared" si="57"/>
        <v>3.6457200000000003</v>
      </c>
      <c r="Z468" s="53"/>
      <c r="AA468" s="82"/>
      <c r="AB468" s="43"/>
      <c r="AC468" s="47"/>
      <c r="AD468" s="82"/>
      <c r="AE468" s="43"/>
      <c r="AF468" s="53"/>
      <c r="AG468" s="82"/>
      <c r="AH468" s="43"/>
      <c r="AI468" s="47"/>
      <c r="AJ468" s="4"/>
      <c r="AM468" s="27"/>
      <c r="AN468" s="27"/>
      <c r="AQ468" s="4"/>
      <c r="AR468" s="19">
        <v>3.68</v>
      </c>
      <c r="AS468" s="9"/>
      <c r="AT468" s="6"/>
      <c r="AU468" s="4"/>
      <c r="AV468" s="4"/>
      <c r="AW468" s="4"/>
      <c r="AX468" s="4"/>
      <c r="AY468" s="4"/>
      <c r="AZ468" s="4"/>
    </row>
    <row r="469" spans="1:52" x14ac:dyDescent="0.25">
      <c r="A469" s="3" t="s">
        <v>2</v>
      </c>
      <c r="B469" s="20">
        <v>2.88</v>
      </c>
      <c r="C469" s="88">
        <f t="shared" si="58"/>
        <v>2.90252</v>
      </c>
      <c r="D469" s="86">
        <v>-112.678</v>
      </c>
      <c r="E469" s="24">
        <v>38.188000000000002</v>
      </c>
      <c r="F469" s="9">
        <v>0</v>
      </c>
      <c r="G469" s="9">
        <v>1993</v>
      </c>
      <c r="H469" s="9">
        <v>6</v>
      </c>
      <c r="I469" s="9">
        <v>4</v>
      </c>
      <c r="J469" s="9">
        <v>16</v>
      </c>
      <c r="K469" s="9">
        <v>9</v>
      </c>
      <c r="L469" s="12">
        <v>10.7</v>
      </c>
      <c r="M469" s="81">
        <f t="shared" si="59"/>
        <v>0.22500000000000001</v>
      </c>
      <c r="N469" s="21">
        <v>0.01</v>
      </c>
      <c r="O469" s="6" t="s">
        <v>174</v>
      </c>
      <c r="P469" s="94"/>
      <c r="Q469" s="72">
        <f>Y469</f>
        <v>2.90252</v>
      </c>
      <c r="R469" s="82">
        <f>X469</f>
        <v>0.22500000000000001</v>
      </c>
      <c r="S469" s="48"/>
      <c r="T469" s="6"/>
      <c r="V469" s="43"/>
      <c r="W469" s="49">
        <v>2.88</v>
      </c>
      <c r="X469" s="82">
        <v>0.22500000000000001</v>
      </c>
      <c r="Y469" s="43">
        <f t="shared" si="57"/>
        <v>2.90252</v>
      </c>
      <c r="Z469" s="53"/>
      <c r="AA469" s="82"/>
      <c r="AB469" s="43"/>
      <c r="AC469" s="47"/>
      <c r="AD469" s="82"/>
      <c r="AE469" s="43"/>
      <c r="AF469" s="53"/>
      <c r="AG469" s="82"/>
      <c r="AH469" s="43"/>
      <c r="AI469" s="47"/>
      <c r="AJ469" s="4"/>
      <c r="AM469" s="27"/>
      <c r="AN469" s="27"/>
      <c r="AQ469" s="4"/>
      <c r="AR469" s="19">
        <v>2.88</v>
      </c>
      <c r="AS469" s="9"/>
      <c r="AT469" s="6"/>
      <c r="AU469" s="4"/>
      <c r="AV469" s="4"/>
      <c r="AW469" s="4"/>
      <c r="AX469" s="4"/>
      <c r="AY469" s="4"/>
      <c r="AZ469" s="4"/>
    </row>
    <row r="470" spans="1:52" x14ac:dyDescent="0.25">
      <c r="A470" s="3" t="s">
        <v>2</v>
      </c>
      <c r="B470" s="20">
        <v>2.77</v>
      </c>
      <c r="C470" s="88">
        <f t="shared" si="58"/>
        <v>2.8003300000000002</v>
      </c>
      <c r="D470" s="86">
        <v>-110.66800000000001</v>
      </c>
      <c r="E470" s="24">
        <v>37.792000000000002</v>
      </c>
      <c r="F470" s="9">
        <v>1</v>
      </c>
      <c r="G470" s="9">
        <v>1993</v>
      </c>
      <c r="H470" s="9">
        <v>6</v>
      </c>
      <c r="I470" s="9">
        <v>7</v>
      </c>
      <c r="J470" s="9">
        <v>23</v>
      </c>
      <c r="K470" s="9">
        <v>11</v>
      </c>
      <c r="L470" s="12">
        <v>11.7</v>
      </c>
      <c r="M470" s="81">
        <f t="shared" si="59"/>
        <v>0.22500000000000001</v>
      </c>
      <c r="N470" s="21">
        <v>0.01</v>
      </c>
      <c r="O470" s="6" t="s">
        <v>174</v>
      </c>
      <c r="P470" s="94"/>
      <c r="Q470" s="72">
        <f>Y470</f>
        <v>2.8003300000000002</v>
      </c>
      <c r="R470" s="82">
        <f>X470</f>
        <v>0.22500000000000001</v>
      </c>
      <c r="S470" s="48"/>
      <c r="T470" s="6"/>
      <c r="V470" s="43"/>
      <c r="W470" s="49">
        <v>2.77</v>
      </c>
      <c r="X470" s="82">
        <v>0.22500000000000001</v>
      </c>
      <c r="Y470" s="43">
        <f t="shared" si="57"/>
        <v>2.8003300000000002</v>
      </c>
      <c r="Z470" s="53"/>
      <c r="AA470" s="82"/>
      <c r="AB470" s="43"/>
      <c r="AC470" s="47"/>
      <c r="AD470" s="82"/>
      <c r="AE470" s="43"/>
      <c r="AF470" s="53"/>
      <c r="AG470" s="82"/>
      <c r="AH470" s="43"/>
      <c r="AI470" s="47"/>
      <c r="AJ470" s="4"/>
      <c r="AM470" s="27"/>
      <c r="AN470" s="27"/>
      <c r="AQ470" s="4"/>
      <c r="AR470" s="19">
        <v>2.77</v>
      </c>
      <c r="AS470" s="9"/>
      <c r="AT470" s="6"/>
      <c r="AU470" s="4"/>
      <c r="AV470" s="4"/>
      <c r="AW470" s="4"/>
      <c r="AX470" s="4"/>
      <c r="AY470" s="4"/>
      <c r="AZ470" s="4"/>
    </row>
    <row r="471" spans="1:52" x14ac:dyDescent="0.25">
      <c r="A471" s="3" t="s">
        <v>2</v>
      </c>
      <c r="B471" s="20">
        <v>3.15</v>
      </c>
      <c r="C471" s="88">
        <f t="shared" si="58"/>
        <v>3.1837592188532211</v>
      </c>
      <c r="D471" s="86">
        <v>-112.402</v>
      </c>
      <c r="E471" s="24">
        <v>38.332999999999998</v>
      </c>
      <c r="F471" s="9">
        <v>1</v>
      </c>
      <c r="G471" s="9">
        <v>1993</v>
      </c>
      <c r="H471" s="9">
        <v>6</v>
      </c>
      <c r="I471" s="9">
        <v>11</v>
      </c>
      <c r="J471" s="9">
        <v>12</v>
      </c>
      <c r="K471" s="9">
        <v>6</v>
      </c>
      <c r="L471" s="12">
        <v>15.6</v>
      </c>
      <c r="M471" s="81">
        <f t="shared" si="59"/>
        <v>0.16151704475634704</v>
      </c>
      <c r="N471" s="21">
        <v>0.01</v>
      </c>
      <c r="O471" s="3" t="s">
        <v>175</v>
      </c>
      <c r="P471" s="94">
        <f>1/((1/X471^2)+(1/AA471^2))</f>
        <v>2.6087755746823815E-2</v>
      </c>
      <c r="Q471" s="72">
        <f>(P471/X471^2*Y471)+(P471/AA471^2*AB471)</f>
        <v>3.1837592188532211</v>
      </c>
      <c r="R471" s="82">
        <f>SQRT(P471)</f>
        <v>0.16151704475634704</v>
      </c>
      <c r="S471" s="48"/>
      <c r="T471" s="6"/>
      <c r="V471" s="43"/>
      <c r="W471" s="49">
        <v>3.15</v>
      </c>
      <c r="X471" s="82">
        <v>0.22500000000000001</v>
      </c>
      <c r="Y471" s="43">
        <f t="shared" si="57"/>
        <v>3.1533500000000001</v>
      </c>
      <c r="Z471" s="55">
        <v>3.1</v>
      </c>
      <c r="AA471" s="82">
        <v>0.23200000000000001</v>
      </c>
      <c r="AB471" s="43">
        <f>0.791*(Z471-0.11)+0.851</f>
        <v>3.2160900000000003</v>
      </c>
      <c r="AC471" s="47"/>
      <c r="AD471" s="82"/>
      <c r="AE471" s="43"/>
      <c r="AF471" s="53"/>
      <c r="AG471" s="82"/>
      <c r="AH471" s="43"/>
      <c r="AI471" s="47" t="s">
        <v>104</v>
      </c>
      <c r="AJ471" s="4"/>
      <c r="AL471" s="4" t="s">
        <v>92</v>
      </c>
      <c r="AM471" s="27">
        <v>3.1</v>
      </c>
      <c r="AN471" s="27"/>
      <c r="AQ471" s="4"/>
      <c r="AR471" s="19">
        <v>3.15</v>
      </c>
      <c r="AS471" s="9"/>
      <c r="AT471" s="6"/>
      <c r="AU471" s="4"/>
      <c r="AV471" s="4"/>
      <c r="AW471" s="4"/>
      <c r="AX471" s="4"/>
      <c r="AY471" s="4"/>
      <c r="AZ471" s="4"/>
    </row>
    <row r="472" spans="1:52" x14ac:dyDescent="0.25">
      <c r="A472" s="3" t="s">
        <v>2</v>
      </c>
      <c r="B472" s="20">
        <v>2.64</v>
      </c>
      <c r="C472" s="88">
        <f t="shared" si="58"/>
        <v>2.6795599999999999</v>
      </c>
      <c r="D472" s="86">
        <v>-109.28700000000001</v>
      </c>
      <c r="E472" s="24">
        <v>40.631999999999998</v>
      </c>
      <c r="F472" s="9">
        <v>0</v>
      </c>
      <c r="G472" s="9">
        <v>1993</v>
      </c>
      <c r="H472" s="9">
        <v>6</v>
      </c>
      <c r="I472" s="9">
        <v>11</v>
      </c>
      <c r="J472" s="9">
        <v>16</v>
      </c>
      <c r="K472" s="9">
        <v>12</v>
      </c>
      <c r="L472" s="12">
        <v>17</v>
      </c>
      <c r="M472" s="81">
        <f t="shared" si="59"/>
        <v>0.22500000000000001</v>
      </c>
      <c r="N472" s="21">
        <v>0.01</v>
      </c>
      <c r="O472" s="6" t="s">
        <v>174</v>
      </c>
      <c r="P472" s="94"/>
      <c r="Q472" s="72">
        <f>Y472</f>
        <v>2.6795599999999999</v>
      </c>
      <c r="R472" s="82">
        <f>X472</f>
        <v>0.22500000000000001</v>
      </c>
      <c r="S472" s="57"/>
      <c r="T472" s="30"/>
      <c r="V472" s="43"/>
      <c r="W472" s="49">
        <v>2.64</v>
      </c>
      <c r="X472" s="82">
        <v>0.22500000000000001</v>
      </c>
      <c r="Y472" s="43">
        <f t="shared" si="57"/>
        <v>2.6795599999999999</v>
      </c>
      <c r="Z472" s="53"/>
      <c r="AA472" s="82"/>
      <c r="AB472" s="43"/>
      <c r="AC472" s="57"/>
      <c r="AD472" s="82"/>
      <c r="AE472" s="43"/>
      <c r="AF472" s="53"/>
      <c r="AG472" s="82"/>
      <c r="AH472" s="43"/>
      <c r="AI472" s="57"/>
      <c r="AJ472" s="19"/>
      <c r="AK472" s="19"/>
      <c r="AL472" s="19"/>
      <c r="AM472" s="27"/>
      <c r="AN472" s="27"/>
      <c r="AO472" s="19"/>
      <c r="AP472" s="19"/>
      <c r="AQ472" s="19"/>
      <c r="AR472" s="19">
        <v>2.64</v>
      </c>
      <c r="AS472" s="19"/>
      <c r="AT472" s="30"/>
      <c r="AU472" s="19"/>
      <c r="AV472" s="19"/>
      <c r="AW472" s="19"/>
      <c r="AX472" s="19"/>
      <c r="AY472" s="19"/>
      <c r="AZ472" s="19"/>
    </row>
    <row r="473" spans="1:52" x14ac:dyDescent="0.25">
      <c r="A473" s="3" t="s">
        <v>2</v>
      </c>
      <c r="B473" s="20">
        <v>3.42</v>
      </c>
      <c r="C473" s="88">
        <f t="shared" si="58"/>
        <v>3.2746766658369166</v>
      </c>
      <c r="D473" s="86">
        <v>-112.634</v>
      </c>
      <c r="E473" s="24">
        <v>38.057000000000002</v>
      </c>
      <c r="F473" s="9">
        <v>0</v>
      </c>
      <c r="G473" s="9">
        <v>1993</v>
      </c>
      <c r="H473" s="9">
        <v>6</v>
      </c>
      <c r="I473" s="9">
        <v>16</v>
      </c>
      <c r="J473" s="9">
        <v>7</v>
      </c>
      <c r="K473" s="9">
        <v>22</v>
      </c>
      <c r="L473" s="12">
        <v>24</v>
      </c>
      <c r="M473" s="81">
        <f t="shared" si="59"/>
        <v>0.16151704475634704</v>
      </c>
      <c r="N473" s="21">
        <v>0.01</v>
      </c>
      <c r="O473" s="3" t="s">
        <v>175</v>
      </c>
      <c r="P473" s="94">
        <f>1/((1/X473^2)+(1/AA473^2))</f>
        <v>2.6087755746823815E-2</v>
      </c>
      <c r="Q473" s="72">
        <f>(P473/X473^2*Y473)+(P473/AA473^2*AB473)</f>
        <v>3.2746766658369166</v>
      </c>
      <c r="R473" s="82">
        <f>SQRT(P473)</f>
        <v>0.16151704475634704</v>
      </c>
      <c r="S473" s="48"/>
      <c r="T473" s="6"/>
      <c r="V473" s="43"/>
      <c r="W473" s="49">
        <v>3.42</v>
      </c>
      <c r="X473" s="82">
        <v>0.22500000000000001</v>
      </c>
      <c r="Y473" s="43">
        <f t="shared" si="57"/>
        <v>3.4041799999999998</v>
      </c>
      <c r="Z473" s="55">
        <v>3</v>
      </c>
      <c r="AA473" s="82">
        <v>0.23200000000000001</v>
      </c>
      <c r="AB473" s="43">
        <f>0.791*(Z473-0.11)+0.851</f>
        <v>3.1369900000000004</v>
      </c>
      <c r="AC473" s="47"/>
      <c r="AD473" s="82"/>
      <c r="AE473" s="43"/>
      <c r="AF473" s="53"/>
      <c r="AG473" s="82"/>
      <c r="AH473" s="43"/>
      <c r="AI473" s="47" t="s">
        <v>118</v>
      </c>
      <c r="AJ473" s="4"/>
      <c r="AL473" s="4" t="s">
        <v>50</v>
      </c>
      <c r="AM473" s="27">
        <v>3</v>
      </c>
      <c r="AN473" s="27"/>
      <c r="AQ473" s="4"/>
      <c r="AR473" s="19">
        <v>3.42</v>
      </c>
      <c r="AS473" s="9"/>
      <c r="AT473" s="6"/>
      <c r="AU473" s="4"/>
      <c r="AV473" s="4"/>
      <c r="AW473" s="4"/>
      <c r="AX473" s="4"/>
      <c r="AY473" s="4"/>
      <c r="AZ473" s="4"/>
    </row>
    <row r="474" spans="1:52" x14ac:dyDescent="0.25">
      <c r="A474" s="3" t="s">
        <v>2</v>
      </c>
      <c r="B474" s="20">
        <v>2.67</v>
      </c>
      <c r="C474" s="88">
        <f t="shared" si="58"/>
        <v>2.70743</v>
      </c>
      <c r="D474" s="86">
        <v>-110.65600000000001</v>
      </c>
      <c r="E474" s="24">
        <v>37.787999999999997</v>
      </c>
      <c r="F474" s="9">
        <v>1</v>
      </c>
      <c r="G474" s="9">
        <v>1993</v>
      </c>
      <c r="H474" s="9">
        <v>6</v>
      </c>
      <c r="I474" s="9">
        <v>17</v>
      </c>
      <c r="J474" s="9">
        <v>8</v>
      </c>
      <c r="K474" s="9">
        <v>47</v>
      </c>
      <c r="L474" s="12">
        <v>13.2</v>
      </c>
      <c r="M474" s="81">
        <f t="shared" si="59"/>
        <v>0.22500000000000001</v>
      </c>
      <c r="N474" s="21">
        <v>0.01</v>
      </c>
      <c r="O474" s="6" t="s">
        <v>174</v>
      </c>
      <c r="P474" s="94"/>
      <c r="Q474" s="72">
        <f>Y474</f>
        <v>2.70743</v>
      </c>
      <c r="R474" s="82">
        <f>X474</f>
        <v>0.22500000000000001</v>
      </c>
      <c r="S474" s="48"/>
      <c r="T474" s="6"/>
      <c r="V474" s="43"/>
      <c r="W474" s="49">
        <v>2.67</v>
      </c>
      <c r="X474" s="82">
        <v>0.22500000000000001</v>
      </c>
      <c r="Y474" s="43">
        <f t="shared" si="57"/>
        <v>2.70743</v>
      </c>
      <c r="Z474" s="53"/>
      <c r="AA474" s="82"/>
      <c r="AB474" s="43"/>
      <c r="AC474" s="47"/>
      <c r="AD474" s="82"/>
      <c r="AE474" s="43"/>
      <c r="AF474" s="53"/>
      <c r="AG474" s="82"/>
      <c r="AH474" s="43"/>
      <c r="AI474" s="47"/>
      <c r="AJ474" s="4"/>
      <c r="AM474" s="27"/>
      <c r="AN474" s="27"/>
      <c r="AQ474" s="4"/>
      <c r="AR474" s="19">
        <v>2.67</v>
      </c>
      <c r="AS474" s="9"/>
      <c r="AT474" s="6"/>
      <c r="AU474" s="4"/>
      <c r="AV474" s="4"/>
      <c r="AW474" s="4"/>
      <c r="AX474" s="4"/>
      <c r="AY474" s="4"/>
      <c r="AZ474" s="4"/>
    </row>
    <row r="475" spans="1:52" x14ac:dyDescent="0.25">
      <c r="A475" s="3" t="s">
        <v>2</v>
      </c>
      <c r="B475" s="20">
        <v>2.52</v>
      </c>
      <c r="C475" s="88">
        <f t="shared" si="58"/>
        <v>2.5680800000000001</v>
      </c>
      <c r="D475" s="86">
        <v>-109.758</v>
      </c>
      <c r="E475" s="24">
        <v>38.231000000000002</v>
      </c>
      <c r="F475" s="9">
        <v>1</v>
      </c>
      <c r="G475" s="9">
        <v>1993</v>
      </c>
      <c r="H475" s="9">
        <v>6</v>
      </c>
      <c r="I475" s="9">
        <v>23</v>
      </c>
      <c r="J475" s="9">
        <v>14</v>
      </c>
      <c r="K475" s="9">
        <v>48</v>
      </c>
      <c r="L475" s="12">
        <v>23</v>
      </c>
      <c r="M475" s="81">
        <f t="shared" si="59"/>
        <v>0.22500000000000001</v>
      </c>
      <c r="N475" s="21">
        <v>0.01</v>
      </c>
      <c r="O475" s="6" t="s">
        <v>174</v>
      </c>
      <c r="P475" s="94"/>
      <c r="Q475" s="72">
        <f>Y475</f>
        <v>2.5680800000000001</v>
      </c>
      <c r="R475" s="82">
        <f>X475</f>
        <v>0.22500000000000001</v>
      </c>
      <c r="S475" s="48"/>
      <c r="T475" s="6"/>
      <c r="V475" s="43"/>
      <c r="W475" s="49">
        <v>2.52</v>
      </c>
      <c r="X475" s="82">
        <v>0.22500000000000001</v>
      </c>
      <c r="Y475" s="43">
        <f t="shared" si="57"/>
        <v>2.5680800000000001</v>
      </c>
      <c r="Z475" s="53"/>
      <c r="AA475" s="82"/>
      <c r="AB475" s="43"/>
      <c r="AC475" s="47"/>
      <c r="AD475" s="82"/>
      <c r="AE475" s="43"/>
      <c r="AF475" s="53"/>
      <c r="AG475" s="82"/>
      <c r="AH475" s="43"/>
      <c r="AI475" s="47"/>
      <c r="AJ475" s="4"/>
      <c r="AM475" s="27"/>
      <c r="AN475" s="27"/>
      <c r="AQ475" s="4"/>
      <c r="AR475" s="19">
        <v>2.52</v>
      </c>
      <c r="AS475" s="9"/>
      <c r="AT475" s="6"/>
      <c r="AU475" s="4"/>
      <c r="AV475" s="4"/>
      <c r="AW475" s="4"/>
      <c r="AX475" s="4"/>
      <c r="AY475" s="4"/>
      <c r="AZ475" s="4"/>
    </row>
    <row r="476" spans="1:52" x14ac:dyDescent="0.25">
      <c r="A476" s="3" t="s">
        <v>2</v>
      </c>
      <c r="B476" s="20">
        <v>2.66</v>
      </c>
      <c r="C476" s="88">
        <f t="shared" si="58"/>
        <v>2.69814</v>
      </c>
      <c r="D476" s="86">
        <v>-110.059</v>
      </c>
      <c r="E476" s="24">
        <v>41.649000000000001</v>
      </c>
      <c r="F476" s="9">
        <v>1</v>
      </c>
      <c r="G476" s="9">
        <v>1993</v>
      </c>
      <c r="H476" s="9">
        <v>6</v>
      </c>
      <c r="I476" s="9">
        <v>25</v>
      </c>
      <c r="J476" s="9">
        <v>11</v>
      </c>
      <c r="K476" s="9">
        <v>15</v>
      </c>
      <c r="L476" s="12">
        <v>53.9</v>
      </c>
      <c r="M476" s="81">
        <f t="shared" si="59"/>
        <v>0.22500000000000001</v>
      </c>
      <c r="N476" s="21">
        <v>0.01</v>
      </c>
      <c r="O476" s="6" t="s">
        <v>174</v>
      </c>
      <c r="P476" s="94"/>
      <c r="Q476" s="72">
        <f>Y476</f>
        <v>2.69814</v>
      </c>
      <c r="R476" s="82">
        <f>X476</f>
        <v>0.22500000000000001</v>
      </c>
      <c r="S476" s="48"/>
      <c r="T476" s="6"/>
      <c r="V476" s="43"/>
      <c r="W476" s="49">
        <v>2.66</v>
      </c>
      <c r="X476" s="82">
        <v>0.22500000000000001</v>
      </c>
      <c r="Y476" s="43">
        <f t="shared" si="57"/>
        <v>2.69814</v>
      </c>
      <c r="Z476" s="53"/>
      <c r="AA476" s="82"/>
      <c r="AB476" s="43"/>
      <c r="AC476" s="47"/>
      <c r="AD476" s="82"/>
      <c r="AE476" s="43"/>
      <c r="AF476" s="53"/>
      <c r="AG476" s="82"/>
      <c r="AH476" s="43"/>
      <c r="AI476" s="47"/>
      <c r="AJ476" s="4"/>
      <c r="AM476" s="27"/>
      <c r="AN476" s="27"/>
      <c r="AQ476" s="4"/>
      <c r="AR476" s="19">
        <v>2.66</v>
      </c>
      <c r="AS476" s="9"/>
      <c r="AT476" s="6"/>
      <c r="AU476" s="4"/>
      <c r="AV476" s="4"/>
      <c r="AW476" s="4"/>
      <c r="AX476" s="4"/>
      <c r="AY476" s="4"/>
      <c r="AZ476" s="4"/>
    </row>
    <row r="477" spans="1:52" x14ac:dyDescent="0.25">
      <c r="A477" s="3" t="s">
        <v>2</v>
      </c>
      <c r="B477" s="20">
        <v>2.46</v>
      </c>
      <c r="C477" s="88">
        <f t="shared" si="58"/>
        <v>2.51234</v>
      </c>
      <c r="D477" s="86">
        <v>-110.97499999999999</v>
      </c>
      <c r="E477" s="24">
        <v>38.914999999999999</v>
      </c>
      <c r="F477" s="9">
        <v>0</v>
      </c>
      <c r="G477" s="9">
        <v>1993</v>
      </c>
      <c r="H477" s="9">
        <v>6</v>
      </c>
      <c r="I477" s="9">
        <v>30</v>
      </c>
      <c r="J477" s="9">
        <v>7</v>
      </c>
      <c r="K477" s="9">
        <v>54</v>
      </c>
      <c r="L477" s="12">
        <v>45.5</v>
      </c>
      <c r="M477" s="81">
        <f t="shared" si="59"/>
        <v>0.22500000000000001</v>
      </c>
      <c r="N477" s="21">
        <v>0.01</v>
      </c>
      <c r="O477" s="6" t="s">
        <v>174</v>
      </c>
      <c r="P477" s="94"/>
      <c r="Q477" s="72">
        <f>Y477</f>
        <v>2.51234</v>
      </c>
      <c r="R477" s="82">
        <f>X477</f>
        <v>0.22500000000000001</v>
      </c>
      <c r="S477" s="48"/>
      <c r="T477" s="6"/>
      <c r="V477" s="43"/>
      <c r="W477" s="49">
        <v>2.46</v>
      </c>
      <c r="X477" s="82">
        <v>0.22500000000000001</v>
      </c>
      <c r="Y477" s="43">
        <f t="shared" si="57"/>
        <v>2.51234</v>
      </c>
      <c r="Z477" s="53"/>
      <c r="AA477" s="82"/>
      <c r="AB477" s="43"/>
      <c r="AC477" s="47"/>
      <c r="AD477" s="82"/>
      <c r="AE477" s="43"/>
      <c r="AF477" s="53"/>
      <c r="AG477" s="82"/>
      <c r="AH477" s="43"/>
      <c r="AI477" s="47"/>
      <c r="AJ477" s="4"/>
      <c r="AM477" s="27"/>
      <c r="AN477" s="27"/>
      <c r="AQ477" s="4"/>
      <c r="AR477" s="19">
        <v>2.46</v>
      </c>
      <c r="AS477" s="9"/>
      <c r="AT477" s="6"/>
      <c r="AU477" s="4"/>
      <c r="AV477" s="4"/>
      <c r="AW477" s="4"/>
      <c r="AX477" s="4"/>
      <c r="AY477" s="4"/>
      <c r="AZ477" s="4"/>
    </row>
    <row r="478" spans="1:52" x14ac:dyDescent="0.25">
      <c r="A478" s="3" t="s">
        <v>2</v>
      </c>
      <c r="B478" s="20">
        <v>3.61</v>
      </c>
      <c r="C478" s="88">
        <f t="shared" si="58"/>
        <v>3.5800895769682013</v>
      </c>
      <c r="D478" s="86">
        <v>-112.285</v>
      </c>
      <c r="E478" s="24">
        <v>42.134</v>
      </c>
      <c r="F478" s="9">
        <v>7</v>
      </c>
      <c r="G478" s="9">
        <v>1993</v>
      </c>
      <c r="H478" s="9">
        <v>7</v>
      </c>
      <c r="I478" s="9">
        <v>3</v>
      </c>
      <c r="J478" s="9">
        <v>0</v>
      </c>
      <c r="K478" s="9">
        <v>16</v>
      </c>
      <c r="L478" s="12">
        <v>33.5</v>
      </c>
      <c r="M478" s="81">
        <f t="shared" si="59"/>
        <v>0.12780097202950721</v>
      </c>
      <c r="N478" s="21">
        <v>0.01</v>
      </c>
      <c r="O478" s="3" t="s">
        <v>175</v>
      </c>
      <c r="P478" s="94">
        <f>1/((1/U478^2)+(1/X478^2)+(1/AA478^2))</f>
        <v>1.6333088451686885E-2</v>
      </c>
      <c r="Q478" s="72">
        <f>(P478/U478^2*V478)+(P478/X478^2*Y478)+(P478/AA478^2*AB478)</f>
        <v>3.5800895769682013</v>
      </c>
      <c r="R478" s="82">
        <f>SQRT(P478)</f>
        <v>0.12780097202950721</v>
      </c>
      <c r="S478" s="49">
        <v>3.61</v>
      </c>
      <c r="T478" s="6" t="s">
        <v>3</v>
      </c>
      <c r="U478" s="82">
        <v>0.20899999999999999</v>
      </c>
      <c r="V478" s="43">
        <f>0.791*S478+0.851</f>
        <v>3.7065100000000002</v>
      </c>
      <c r="W478" s="49">
        <v>3.66</v>
      </c>
      <c r="X478" s="82">
        <v>0.22500000000000001</v>
      </c>
      <c r="Y478" s="43">
        <f t="shared" si="57"/>
        <v>3.6271400000000003</v>
      </c>
      <c r="Z478" s="55">
        <v>3.3</v>
      </c>
      <c r="AA478" s="82">
        <v>0.23200000000000001</v>
      </c>
      <c r="AB478" s="43">
        <f>0.791*(Z478-0.11)+0.851</f>
        <v>3.3742900000000002</v>
      </c>
      <c r="AC478" s="47"/>
      <c r="AD478" s="82"/>
      <c r="AE478" s="43"/>
      <c r="AF478" s="53"/>
      <c r="AG478" s="82"/>
      <c r="AH478" s="43"/>
      <c r="AI478" s="47" t="s">
        <v>56</v>
      </c>
      <c r="AJ478" s="4"/>
      <c r="AM478" s="27">
        <v>3.3</v>
      </c>
      <c r="AN478" s="27"/>
      <c r="AQ478" s="4"/>
      <c r="AR478" s="19">
        <v>3.66</v>
      </c>
      <c r="AS478" s="19">
        <v>3.61</v>
      </c>
      <c r="AT478" s="6" t="s">
        <v>3</v>
      </c>
      <c r="AU478" s="4"/>
      <c r="AV478" s="4"/>
      <c r="AW478" s="4"/>
      <c r="AX478" s="4"/>
      <c r="AY478" s="4"/>
      <c r="AZ478" s="4"/>
    </row>
    <row r="479" spans="1:52" x14ac:dyDescent="0.25">
      <c r="A479" s="3" t="s">
        <v>2</v>
      </c>
      <c r="B479" s="20">
        <v>3.18</v>
      </c>
      <c r="C479" s="88">
        <f t="shared" si="58"/>
        <v>3.3131370719681383</v>
      </c>
      <c r="D479" s="86">
        <v>-112.05800000000001</v>
      </c>
      <c r="E479" s="24">
        <v>38.765999999999998</v>
      </c>
      <c r="F479" s="9">
        <v>2</v>
      </c>
      <c r="G479" s="9">
        <v>1993</v>
      </c>
      <c r="H479" s="9">
        <v>7</v>
      </c>
      <c r="I479" s="9">
        <v>20</v>
      </c>
      <c r="J479" s="9">
        <v>3</v>
      </c>
      <c r="K479" s="9">
        <v>57</v>
      </c>
      <c r="L479" s="12">
        <v>3.1</v>
      </c>
      <c r="M479" s="81">
        <f t="shared" si="59"/>
        <v>0.16151704475634704</v>
      </c>
      <c r="N479" s="21">
        <v>0.01</v>
      </c>
      <c r="O479" s="3" t="s">
        <v>175</v>
      </c>
      <c r="P479" s="94">
        <f>1/((1/X479^2)+(1/AA479^2))</f>
        <v>2.6087755746823815E-2</v>
      </c>
      <c r="Q479" s="72">
        <f>(P479/X479^2*Y479)+(P479/AA479^2*AB479)</f>
        <v>3.3131370719681383</v>
      </c>
      <c r="R479" s="82">
        <f>SQRT(P479)</f>
        <v>0.16151704475634704</v>
      </c>
      <c r="S479" s="48"/>
      <c r="T479" s="6"/>
      <c r="V479" s="43"/>
      <c r="W479" s="49">
        <v>3.18</v>
      </c>
      <c r="X479" s="82">
        <v>0.22500000000000001</v>
      </c>
      <c r="Y479" s="43">
        <f t="shared" si="57"/>
        <v>3.1812200000000002</v>
      </c>
      <c r="Z479" s="55">
        <v>3.4</v>
      </c>
      <c r="AA479" s="82">
        <v>0.23200000000000001</v>
      </c>
      <c r="AB479" s="43">
        <f>0.791*(Z479-0.11)+0.851</f>
        <v>3.4533900000000002</v>
      </c>
      <c r="AC479" s="47"/>
      <c r="AD479" s="82"/>
      <c r="AE479" s="43"/>
      <c r="AF479" s="53"/>
      <c r="AG479" s="82"/>
      <c r="AH479" s="43"/>
      <c r="AI479" s="47" t="s">
        <v>119</v>
      </c>
      <c r="AJ479" s="4"/>
      <c r="AL479" s="4" t="s">
        <v>95</v>
      </c>
      <c r="AM479" s="27">
        <v>3.4</v>
      </c>
      <c r="AN479" s="27"/>
      <c r="AQ479" s="4"/>
      <c r="AR479" s="19">
        <v>3.18</v>
      </c>
      <c r="AS479" s="9"/>
      <c r="AT479" s="6"/>
      <c r="AU479" s="4"/>
      <c r="AV479" s="4"/>
      <c r="AW479" s="4"/>
      <c r="AX479" s="4"/>
      <c r="AY479" s="4"/>
      <c r="AZ479" s="4"/>
    </row>
    <row r="480" spans="1:52" x14ac:dyDescent="0.25">
      <c r="A480" s="3" t="s">
        <v>2</v>
      </c>
      <c r="B480" s="20">
        <v>2.68</v>
      </c>
      <c r="C480" s="88">
        <f t="shared" si="58"/>
        <v>2.71672</v>
      </c>
      <c r="D480" s="86">
        <v>-112.571</v>
      </c>
      <c r="E480" s="24">
        <v>37.917999999999999</v>
      </c>
      <c r="F480" s="9">
        <v>1</v>
      </c>
      <c r="G480" s="9">
        <v>1993</v>
      </c>
      <c r="H480" s="9">
        <v>8</v>
      </c>
      <c r="I480" s="9">
        <v>9</v>
      </c>
      <c r="J480" s="9">
        <v>19</v>
      </c>
      <c r="K480" s="9">
        <v>25</v>
      </c>
      <c r="L480" s="12">
        <v>27.6</v>
      </c>
      <c r="M480" s="81">
        <f t="shared" si="59"/>
        <v>0.22500000000000001</v>
      </c>
      <c r="N480" s="21">
        <v>0.01</v>
      </c>
      <c r="O480" s="6" t="s">
        <v>174</v>
      </c>
      <c r="P480" s="94"/>
      <c r="Q480" s="72">
        <f>Y480</f>
        <v>2.71672</v>
      </c>
      <c r="R480" s="82">
        <f>X480</f>
        <v>0.22500000000000001</v>
      </c>
      <c r="S480" s="48"/>
      <c r="T480" s="6"/>
      <c r="V480" s="43"/>
      <c r="W480" s="49">
        <v>2.68</v>
      </c>
      <c r="X480" s="82">
        <v>0.22500000000000001</v>
      </c>
      <c r="Y480" s="43">
        <f t="shared" si="57"/>
        <v>2.71672</v>
      </c>
      <c r="Z480" s="53"/>
      <c r="AA480" s="82"/>
      <c r="AB480" s="43"/>
      <c r="AC480" s="47"/>
      <c r="AD480" s="82"/>
      <c r="AE480" s="43"/>
      <c r="AF480" s="53"/>
      <c r="AG480" s="82"/>
      <c r="AH480" s="43"/>
      <c r="AI480" s="47"/>
      <c r="AJ480" s="4"/>
      <c r="AM480" s="27"/>
      <c r="AN480" s="27"/>
      <c r="AQ480" s="4"/>
      <c r="AR480" s="19">
        <v>2.68</v>
      </c>
      <c r="AS480" s="9"/>
      <c r="AT480" s="6"/>
      <c r="AU480" s="4"/>
      <c r="AV480" s="4"/>
      <c r="AW480" s="4"/>
      <c r="AX480" s="4"/>
      <c r="AY480" s="4"/>
      <c r="AZ480" s="4"/>
    </row>
    <row r="481" spans="1:52" x14ac:dyDescent="0.25">
      <c r="A481" s="3" t="s">
        <v>2</v>
      </c>
      <c r="B481" s="20">
        <v>3.05</v>
      </c>
      <c r="C481" s="88">
        <f t="shared" si="58"/>
        <v>3.0604499999999999</v>
      </c>
      <c r="D481" s="86">
        <v>-112.80200000000001</v>
      </c>
      <c r="E481" s="24">
        <v>37.875999999999998</v>
      </c>
      <c r="F481" s="9">
        <v>0</v>
      </c>
      <c r="G481" s="9">
        <v>1993</v>
      </c>
      <c r="H481" s="9">
        <v>8</v>
      </c>
      <c r="I481" s="9">
        <v>12</v>
      </c>
      <c r="J481" s="9">
        <v>18</v>
      </c>
      <c r="K481" s="9">
        <v>28</v>
      </c>
      <c r="L481" s="12">
        <v>45.4</v>
      </c>
      <c r="M481" s="81">
        <f t="shared" si="59"/>
        <v>0.22500000000000001</v>
      </c>
      <c r="N481" s="21">
        <v>0.01</v>
      </c>
      <c r="O481" s="6" t="s">
        <v>174</v>
      </c>
      <c r="P481" s="94"/>
      <c r="Q481" s="72">
        <f>Y481</f>
        <v>3.0604499999999999</v>
      </c>
      <c r="R481" s="82">
        <f>X481</f>
        <v>0.22500000000000001</v>
      </c>
      <c r="S481" s="48"/>
      <c r="T481" s="6"/>
      <c r="V481" s="43"/>
      <c r="W481" s="49">
        <v>3.05</v>
      </c>
      <c r="X481" s="82">
        <v>0.22500000000000001</v>
      </c>
      <c r="Y481" s="43">
        <f t="shared" si="57"/>
        <v>3.0604499999999999</v>
      </c>
      <c r="Z481" s="53"/>
      <c r="AA481" s="82"/>
      <c r="AB481" s="43"/>
      <c r="AC481" s="47"/>
      <c r="AD481" s="82"/>
      <c r="AE481" s="43"/>
      <c r="AF481" s="53"/>
      <c r="AG481" s="82"/>
      <c r="AH481" s="43"/>
      <c r="AI481" s="47"/>
      <c r="AJ481" s="4"/>
      <c r="AM481" s="27"/>
      <c r="AN481" s="27"/>
      <c r="AQ481" s="4"/>
      <c r="AR481" s="19">
        <v>3.05</v>
      </c>
      <c r="AS481" s="9"/>
      <c r="AT481" s="6"/>
      <c r="AU481" s="4"/>
      <c r="AV481" s="4"/>
      <c r="AW481" s="4"/>
      <c r="AX481" s="4"/>
      <c r="AY481" s="4"/>
      <c r="AZ481" s="4"/>
    </row>
    <row r="482" spans="1:52" x14ac:dyDescent="0.25">
      <c r="A482" s="3" t="s">
        <v>2</v>
      </c>
      <c r="B482" s="20">
        <v>2.4700000000000002</v>
      </c>
      <c r="C482" s="88">
        <f t="shared" si="58"/>
        <v>2.52163</v>
      </c>
      <c r="D482" s="86">
        <v>-113.309</v>
      </c>
      <c r="E482" s="24">
        <v>37.731000000000002</v>
      </c>
      <c r="F482" s="9">
        <v>0</v>
      </c>
      <c r="G482" s="9">
        <v>1993</v>
      </c>
      <c r="H482" s="9">
        <v>8</v>
      </c>
      <c r="I482" s="9">
        <v>20</v>
      </c>
      <c r="J482" s="9">
        <v>19</v>
      </c>
      <c r="K482" s="9">
        <v>21</v>
      </c>
      <c r="L482" s="12">
        <v>16.600000000000001</v>
      </c>
      <c r="M482" s="81">
        <f t="shared" si="59"/>
        <v>0.22500000000000001</v>
      </c>
      <c r="N482" s="21">
        <v>0.01</v>
      </c>
      <c r="O482" s="6" t="s">
        <v>174</v>
      </c>
      <c r="P482" s="94"/>
      <c r="Q482" s="72">
        <f>Y482</f>
        <v>2.52163</v>
      </c>
      <c r="R482" s="82">
        <f>X482</f>
        <v>0.22500000000000001</v>
      </c>
      <c r="S482" s="48"/>
      <c r="T482" s="6"/>
      <c r="V482" s="43"/>
      <c r="W482" s="49">
        <v>2.4700000000000002</v>
      </c>
      <c r="X482" s="82">
        <v>0.22500000000000001</v>
      </c>
      <c r="Y482" s="43">
        <f t="shared" si="57"/>
        <v>2.52163</v>
      </c>
      <c r="Z482" s="53"/>
      <c r="AA482" s="82"/>
      <c r="AB482" s="43"/>
      <c r="AC482" s="47"/>
      <c r="AD482" s="82"/>
      <c r="AE482" s="43"/>
      <c r="AF482" s="53"/>
      <c r="AG482" s="82"/>
      <c r="AH482" s="43"/>
      <c r="AI482" s="47"/>
      <c r="AJ482" s="4"/>
      <c r="AM482" s="27"/>
      <c r="AN482" s="27"/>
      <c r="AQ482" s="4"/>
      <c r="AR482" s="19">
        <v>2.4700000000000002</v>
      </c>
      <c r="AS482" s="9"/>
      <c r="AT482" s="6"/>
      <c r="AU482" s="4"/>
      <c r="AV482" s="4"/>
      <c r="AW482" s="4"/>
      <c r="AX482" s="4"/>
      <c r="AY482" s="4"/>
      <c r="AZ482" s="4"/>
    </row>
    <row r="483" spans="1:52" x14ac:dyDescent="0.25">
      <c r="A483" s="3" t="s">
        <v>2</v>
      </c>
      <c r="B483" s="20">
        <v>2.5099999999999998</v>
      </c>
      <c r="C483" s="88">
        <f t="shared" si="58"/>
        <v>2.5587899999999997</v>
      </c>
      <c r="D483" s="86">
        <v>-112.419</v>
      </c>
      <c r="E483" s="24">
        <v>40.255000000000003</v>
      </c>
      <c r="F483" s="9">
        <v>0</v>
      </c>
      <c r="G483" s="9">
        <v>1993</v>
      </c>
      <c r="H483" s="9">
        <v>9</v>
      </c>
      <c r="I483" s="9">
        <v>2</v>
      </c>
      <c r="J483" s="9">
        <v>21</v>
      </c>
      <c r="K483" s="9">
        <v>2</v>
      </c>
      <c r="L483" s="12">
        <v>6</v>
      </c>
      <c r="M483" s="81">
        <f t="shared" si="59"/>
        <v>0.22500000000000001</v>
      </c>
      <c r="N483" s="21">
        <v>0.01</v>
      </c>
      <c r="O483" s="6" t="s">
        <v>174</v>
      </c>
      <c r="P483" s="94"/>
      <c r="Q483" s="72">
        <f>Y483</f>
        <v>2.5587899999999997</v>
      </c>
      <c r="R483" s="82">
        <f>X483</f>
        <v>0.22500000000000001</v>
      </c>
      <c r="S483" s="48"/>
      <c r="T483" s="6"/>
      <c r="V483" s="43"/>
      <c r="W483" s="49">
        <v>2.5099999999999998</v>
      </c>
      <c r="X483" s="82">
        <v>0.22500000000000001</v>
      </c>
      <c r="Y483" s="43">
        <f t="shared" si="57"/>
        <v>2.5587899999999997</v>
      </c>
      <c r="Z483" s="53"/>
      <c r="AA483" s="82"/>
      <c r="AB483" s="43"/>
      <c r="AC483" s="47"/>
      <c r="AD483" s="82"/>
      <c r="AE483" s="43"/>
      <c r="AF483" s="53"/>
      <c r="AG483" s="82"/>
      <c r="AH483" s="43"/>
      <c r="AI483" s="47"/>
      <c r="AJ483" s="4"/>
      <c r="AM483" s="27"/>
      <c r="AN483" s="27"/>
      <c r="AQ483" s="4"/>
      <c r="AR483" s="19">
        <v>2.5099999999999998</v>
      </c>
      <c r="AS483" s="9"/>
      <c r="AT483" s="6"/>
      <c r="AU483" s="4"/>
      <c r="AV483" s="4"/>
      <c r="AW483" s="4"/>
      <c r="AX483" s="4"/>
      <c r="AY483" s="4"/>
      <c r="AZ483" s="4"/>
    </row>
    <row r="484" spans="1:52" x14ac:dyDescent="0.25">
      <c r="A484" s="3" t="s">
        <v>2</v>
      </c>
      <c r="B484" s="20">
        <v>3.01</v>
      </c>
      <c r="C484" s="88">
        <f t="shared" si="58"/>
        <v>3.0400601461957515</v>
      </c>
      <c r="D484" s="86">
        <v>-110.227</v>
      </c>
      <c r="E484" s="24">
        <v>42.283000000000001</v>
      </c>
      <c r="F484" s="9">
        <v>0</v>
      </c>
      <c r="G484" s="9">
        <v>1993</v>
      </c>
      <c r="H484" s="9">
        <v>9</v>
      </c>
      <c r="I484" s="9">
        <v>4</v>
      </c>
      <c r="J484" s="9">
        <v>9</v>
      </c>
      <c r="K484" s="9">
        <v>35</v>
      </c>
      <c r="L484" s="12">
        <v>10.8</v>
      </c>
      <c r="M484" s="81">
        <f t="shared" si="59"/>
        <v>0.16151704475634704</v>
      </c>
      <c r="N484" s="21">
        <v>0.01</v>
      </c>
      <c r="O484" s="3" t="s">
        <v>175</v>
      </c>
      <c r="P484" s="94">
        <f>1/((1/X484^2)+(1/AA484^2))</f>
        <v>2.6087755746823815E-2</v>
      </c>
      <c r="Q484" s="72">
        <f>(P484/X484^2*Y484)+(P484/AA484^2*AB484)</f>
        <v>3.0400601461957515</v>
      </c>
      <c r="R484" s="82">
        <f>SQRT(P484)</f>
        <v>0.16151704475634704</v>
      </c>
      <c r="S484" s="48"/>
      <c r="T484" s="6"/>
      <c r="V484" s="43"/>
      <c r="W484" s="49">
        <v>3.01</v>
      </c>
      <c r="X484" s="82">
        <v>0.22500000000000001</v>
      </c>
      <c r="Y484" s="43">
        <f t="shared" si="57"/>
        <v>3.0232899999999998</v>
      </c>
      <c r="Z484" s="55">
        <v>2.9</v>
      </c>
      <c r="AA484" s="82">
        <v>0.23200000000000001</v>
      </c>
      <c r="AB484" s="43">
        <f>0.791*(Z484-0.11)+0.851</f>
        <v>3.05789</v>
      </c>
      <c r="AC484" s="47"/>
      <c r="AD484" s="82"/>
      <c r="AE484" s="43"/>
      <c r="AF484" s="53"/>
      <c r="AG484" s="82"/>
      <c r="AH484" s="43"/>
      <c r="AI484" s="47" t="s">
        <v>49</v>
      </c>
      <c r="AJ484" s="4"/>
      <c r="AM484" s="27">
        <v>2.9</v>
      </c>
      <c r="AN484" s="27"/>
      <c r="AQ484" s="4"/>
      <c r="AR484" s="19">
        <v>3.01</v>
      </c>
      <c r="AS484" s="9"/>
      <c r="AT484" s="6"/>
      <c r="AU484" s="4"/>
      <c r="AV484" s="4"/>
      <c r="AW484" s="4"/>
      <c r="AX484" s="4"/>
      <c r="AY484" s="4"/>
      <c r="AZ484" s="4"/>
    </row>
    <row r="485" spans="1:52" x14ac:dyDescent="0.25">
      <c r="A485" s="3" t="s">
        <v>2</v>
      </c>
      <c r="B485" s="20">
        <v>3.1</v>
      </c>
      <c r="C485" s="88">
        <f t="shared" si="58"/>
        <v>3.1069</v>
      </c>
      <c r="D485" s="86">
        <v>-113.001</v>
      </c>
      <c r="E485" s="24">
        <v>37.279000000000003</v>
      </c>
      <c r="F485" s="9">
        <v>4</v>
      </c>
      <c r="G485" s="9">
        <v>1993</v>
      </c>
      <c r="H485" s="9">
        <v>9</v>
      </c>
      <c r="I485" s="9">
        <v>11</v>
      </c>
      <c r="J485" s="9">
        <v>20</v>
      </c>
      <c r="K485" s="9">
        <v>50</v>
      </c>
      <c r="L485" s="12">
        <v>59.7</v>
      </c>
      <c r="M485" s="81">
        <f t="shared" si="59"/>
        <v>0.22500000000000001</v>
      </c>
      <c r="N485" s="21">
        <v>0.01</v>
      </c>
      <c r="O485" s="6" t="s">
        <v>174</v>
      </c>
      <c r="P485" s="94"/>
      <c r="Q485" s="72">
        <f>Y485</f>
        <v>3.1069</v>
      </c>
      <c r="R485" s="82">
        <f>X485</f>
        <v>0.22500000000000001</v>
      </c>
      <c r="S485" s="48"/>
      <c r="T485" s="6"/>
      <c r="V485" s="43"/>
      <c r="W485" s="49">
        <v>3.1</v>
      </c>
      <c r="X485" s="82">
        <v>0.22500000000000001</v>
      </c>
      <c r="Y485" s="43">
        <f t="shared" si="57"/>
        <v>3.1069</v>
      </c>
      <c r="Z485" s="53"/>
      <c r="AA485" s="82"/>
      <c r="AB485" s="43"/>
      <c r="AC485" s="47"/>
      <c r="AD485" s="82"/>
      <c r="AE485" s="43"/>
      <c r="AF485" s="53"/>
      <c r="AG485" s="82"/>
      <c r="AH485" s="43"/>
      <c r="AI485" s="47"/>
      <c r="AJ485" s="4"/>
      <c r="AM485" s="27"/>
      <c r="AN485" s="27"/>
      <c r="AQ485" s="4"/>
      <c r="AR485" s="19">
        <v>3.1</v>
      </c>
      <c r="AS485" s="9"/>
      <c r="AT485" s="6"/>
      <c r="AU485" s="4"/>
      <c r="AV485" s="4"/>
      <c r="AW485" s="4"/>
      <c r="AX485" s="4"/>
      <c r="AY485" s="4"/>
      <c r="AZ485" s="4"/>
    </row>
    <row r="486" spans="1:52" x14ac:dyDescent="0.25">
      <c r="A486" s="3" t="s">
        <v>2</v>
      </c>
      <c r="B486" s="20">
        <v>2.79</v>
      </c>
      <c r="C486" s="88">
        <f t="shared" si="58"/>
        <v>2.8189100000000002</v>
      </c>
      <c r="D486" s="86">
        <v>-111.642</v>
      </c>
      <c r="E486" s="24">
        <v>42.369</v>
      </c>
      <c r="F486" s="9">
        <v>5</v>
      </c>
      <c r="G486" s="9">
        <v>1993</v>
      </c>
      <c r="H486" s="9">
        <v>9</v>
      </c>
      <c r="I486" s="9">
        <v>13</v>
      </c>
      <c r="J486" s="9">
        <v>15</v>
      </c>
      <c r="K486" s="9">
        <v>19</v>
      </c>
      <c r="L486" s="12">
        <v>31.5</v>
      </c>
      <c r="M486" s="81">
        <f t="shared" si="59"/>
        <v>0.22500000000000001</v>
      </c>
      <c r="N486" s="21">
        <v>0.01</v>
      </c>
      <c r="O486" s="6" t="s">
        <v>174</v>
      </c>
      <c r="P486" s="94"/>
      <c r="Q486" s="72">
        <f>Y486</f>
        <v>2.8189100000000002</v>
      </c>
      <c r="R486" s="82">
        <f>X486</f>
        <v>0.22500000000000001</v>
      </c>
      <c r="S486" s="48"/>
      <c r="T486" s="6"/>
      <c r="V486" s="43"/>
      <c r="W486" s="49">
        <v>2.79</v>
      </c>
      <c r="X486" s="82">
        <v>0.22500000000000001</v>
      </c>
      <c r="Y486" s="43">
        <f t="shared" si="57"/>
        <v>2.8189100000000002</v>
      </c>
      <c r="Z486" s="53"/>
      <c r="AA486" s="82"/>
      <c r="AB486" s="43"/>
      <c r="AC486" s="47"/>
      <c r="AD486" s="82"/>
      <c r="AE486" s="43"/>
      <c r="AF486" s="53"/>
      <c r="AG486" s="82"/>
      <c r="AH486" s="43"/>
      <c r="AI486" s="47"/>
      <c r="AJ486" s="4"/>
      <c r="AM486" s="27"/>
      <c r="AN486" s="27"/>
      <c r="AQ486" s="4"/>
      <c r="AR486" s="19">
        <v>2.79</v>
      </c>
      <c r="AS486" s="9"/>
      <c r="AT486" s="6"/>
      <c r="AU486" s="4"/>
      <c r="AV486" s="4"/>
      <c r="AW486" s="4"/>
      <c r="AX486" s="4"/>
      <c r="AY486" s="4"/>
      <c r="AZ486" s="4"/>
    </row>
    <row r="487" spans="1:52" x14ac:dyDescent="0.25">
      <c r="A487" s="3" t="s">
        <v>2</v>
      </c>
      <c r="B487" s="20">
        <v>2.48</v>
      </c>
      <c r="C487" s="88">
        <f t="shared" si="58"/>
        <v>2.5309200000000001</v>
      </c>
      <c r="D487" s="86">
        <v>-109.77200000000001</v>
      </c>
      <c r="E487" s="24">
        <v>38.32</v>
      </c>
      <c r="F487" s="9">
        <v>0</v>
      </c>
      <c r="G487" s="9">
        <v>1993</v>
      </c>
      <c r="H487" s="9">
        <v>9</v>
      </c>
      <c r="I487" s="9">
        <v>22</v>
      </c>
      <c r="J487" s="9">
        <v>8</v>
      </c>
      <c r="K487" s="9">
        <v>18</v>
      </c>
      <c r="L487" s="12">
        <v>44.6</v>
      </c>
      <c r="M487" s="81">
        <f t="shared" si="59"/>
        <v>0.22500000000000001</v>
      </c>
      <c r="N487" s="21">
        <v>0.01</v>
      </c>
      <c r="O487" s="6" t="s">
        <v>174</v>
      </c>
      <c r="P487" s="94"/>
      <c r="Q487" s="72">
        <f>Y487</f>
        <v>2.5309200000000001</v>
      </c>
      <c r="R487" s="82">
        <f>X487</f>
        <v>0.22500000000000001</v>
      </c>
      <c r="S487" s="48"/>
      <c r="T487" s="6"/>
      <c r="V487" s="43"/>
      <c r="W487" s="49">
        <v>2.48</v>
      </c>
      <c r="X487" s="82">
        <v>0.22500000000000001</v>
      </c>
      <c r="Y487" s="43">
        <f t="shared" si="57"/>
        <v>2.5309200000000001</v>
      </c>
      <c r="Z487" s="53"/>
      <c r="AA487" s="82"/>
      <c r="AB487" s="43"/>
      <c r="AC487" s="47"/>
      <c r="AD487" s="82"/>
      <c r="AE487" s="43"/>
      <c r="AF487" s="53"/>
      <c r="AG487" s="82"/>
      <c r="AH487" s="43"/>
      <c r="AI487" s="47"/>
      <c r="AJ487" s="4"/>
      <c r="AM487" s="27"/>
      <c r="AN487" s="27"/>
      <c r="AQ487" s="4"/>
      <c r="AR487" s="19">
        <v>2.48</v>
      </c>
      <c r="AS487" s="9"/>
      <c r="AT487" s="6"/>
      <c r="AU487" s="4"/>
      <c r="AV487" s="4"/>
      <c r="AW487" s="4"/>
      <c r="AX487" s="4"/>
      <c r="AY487" s="4"/>
      <c r="AZ487" s="4"/>
    </row>
    <row r="488" spans="1:52" x14ac:dyDescent="0.25">
      <c r="A488" s="3" t="s">
        <v>2</v>
      </c>
      <c r="B488" s="20">
        <v>3.19</v>
      </c>
      <c r="C488" s="88">
        <f t="shared" si="58"/>
        <v>3.1905100000000002</v>
      </c>
      <c r="D488" s="86">
        <v>-112.294</v>
      </c>
      <c r="E488" s="24">
        <v>42.125</v>
      </c>
      <c r="F488" s="9">
        <v>3</v>
      </c>
      <c r="G488" s="9">
        <v>1993</v>
      </c>
      <c r="H488" s="9">
        <v>9</v>
      </c>
      <c r="I488" s="9">
        <v>23</v>
      </c>
      <c r="J488" s="9">
        <v>22</v>
      </c>
      <c r="K488" s="9">
        <v>4</v>
      </c>
      <c r="L488" s="12">
        <v>10.1</v>
      </c>
      <c r="M488" s="81">
        <f t="shared" si="59"/>
        <v>0.22500000000000001</v>
      </c>
      <c r="N488" s="21">
        <v>0.01</v>
      </c>
      <c r="O488" s="6" t="s">
        <v>174</v>
      </c>
      <c r="P488" s="94"/>
      <c r="Q488" s="72">
        <f>Y488</f>
        <v>3.1905100000000002</v>
      </c>
      <c r="R488" s="82">
        <f>X488</f>
        <v>0.22500000000000001</v>
      </c>
      <c r="S488" s="48"/>
      <c r="T488" s="6"/>
      <c r="V488" s="43"/>
      <c r="W488" s="49">
        <v>3.19</v>
      </c>
      <c r="X488" s="82">
        <v>0.22500000000000001</v>
      </c>
      <c r="Y488" s="43">
        <f t="shared" si="57"/>
        <v>3.1905100000000002</v>
      </c>
      <c r="Z488" s="53"/>
      <c r="AA488" s="82"/>
      <c r="AB488" s="43"/>
      <c r="AC488" s="47"/>
      <c r="AD488" s="82"/>
      <c r="AE488" s="43"/>
      <c r="AF488" s="53"/>
      <c r="AG488" s="82"/>
      <c r="AH488" s="43"/>
      <c r="AI488" s="47" t="s">
        <v>87</v>
      </c>
      <c r="AJ488" s="4"/>
      <c r="AM488" s="27"/>
      <c r="AN488" s="27"/>
      <c r="AQ488" s="4"/>
      <c r="AR488" s="19">
        <v>3.19</v>
      </c>
      <c r="AS488" s="9"/>
      <c r="AT488" s="6"/>
      <c r="AU488" s="4"/>
      <c r="AV488" s="4"/>
      <c r="AW488" s="4"/>
      <c r="AX488" s="4"/>
      <c r="AY488" s="4"/>
      <c r="AZ488" s="4"/>
    </row>
    <row r="489" spans="1:52" x14ac:dyDescent="0.25">
      <c r="A489" s="3" t="s">
        <v>2</v>
      </c>
      <c r="B489" s="20">
        <v>2.97</v>
      </c>
      <c r="C489" s="88">
        <f t="shared" si="58"/>
        <v>3.0975884629819346</v>
      </c>
      <c r="D489" s="86">
        <v>-112.47799999999999</v>
      </c>
      <c r="E489" s="24">
        <v>38.031999999999996</v>
      </c>
      <c r="F489" s="9">
        <v>0</v>
      </c>
      <c r="G489" s="9">
        <v>1993</v>
      </c>
      <c r="H489" s="9">
        <v>10</v>
      </c>
      <c r="I489" s="9">
        <v>5</v>
      </c>
      <c r="J489" s="9">
        <v>2</v>
      </c>
      <c r="K489" s="9">
        <v>24</v>
      </c>
      <c r="L489" s="12">
        <v>9.1</v>
      </c>
      <c r="M489" s="81">
        <f t="shared" si="59"/>
        <v>0.16151704475634704</v>
      </c>
      <c r="N489" s="21">
        <v>0.01</v>
      </c>
      <c r="O489" s="3" t="s">
        <v>175</v>
      </c>
      <c r="P489" s="94">
        <f>1/((1/X489^2)+(1/AA489^2))</f>
        <v>2.6087755746823815E-2</v>
      </c>
      <c r="Q489" s="72">
        <f>(P489/X489^2*Y489)+(P489/AA489^2*AB489)</f>
        <v>3.0975884629819346</v>
      </c>
      <c r="R489" s="82">
        <f>SQRT(P489)</f>
        <v>0.16151704475634704</v>
      </c>
      <c r="S489" s="48"/>
      <c r="T489" s="6"/>
      <c r="V489" s="43"/>
      <c r="W489" s="49">
        <v>2.97</v>
      </c>
      <c r="X489" s="82">
        <v>0.22500000000000001</v>
      </c>
      <c r="Y489" s="43">
        <f t="shared" si="57"/>
        <v>2.9861300000000002</v>
      </c>
      <c r="Z489" s="55">
        <v>3.1</v>
      </c>
      <c r="AA489" s="82">
        <v>0.23200000000000001</v>
      </c>
      <c r="AB489" s="43">
        <f>0.791*(Z489-0.11)+0.851</f>
        <v>3.2160900000000003</v>
      </c>
      <c r="AC489" s="47"/>
      <c r="AD489" s="82"/>
      <c r="AE489" s="43"/>
      <c r="AF489" s="53"/>
      <c r="AG489" s="82"/>
      <c r="AH489" s="43"/>
      <c r="AI489" s="47" t="s">
        <v>92</v>
      </c>
      <c r="AJ489" s="4"/>
      <c r="AL489" s="4" t="s">
        <v>88</v>
      </c>
      <c r="AM489" s="27">
        <v>3.1</v>
      </c>
      <c r="AN489" s="27"/>
      <c r="AQ489" s="4"/>
      <c r="AR489" s="19">
        <v>2.97</v>
      </c>
      <c r="AS489" s="9"/>
      <c r="AT489" s="6"/>
      <c r="AU489" s="4"/>
      <c r="AV489" s="4"/>
      <c r="AW489" s="4"/>
      <c r="AX489" s="4"/>
      <c r="AY489" s="4"/>
      <c r="AZ489" s="4"/>
    </row>
    <row r="490" spans="1:52" x14ac:dyDescent="0.25">
      <c r="A490" s="3" t="s">
        <v>2</v>
      </c>
      <c r="B490" s="20">
        <v>2.52</v>
      </c>
      <c r="C490" s="88">
        <f t="shared" si="58"/>
        <v>2.5680800000000001</v>
      </c>
      <c r="D490" s="86">
        <v>-113.502</v>
      </c>
      <c r="E490" s="24">
        <v>37.017000000000003</v>
      </c>
      <c r="F490" s="9">
        <v>0</v>
      </c>
      <c r="G490" s="9">
        <v>1993</v>
      </c>
      <c r="H490" s="9">
        <v>10</v>
      </c>
      <c r="I490" s="9">
        <v>7</v>
      </c>
      <c r="J490" s="9">
        <v>13</v>
      </c>
      <c r="K490" s="9">
        <v>18</v>
      </c>
      <c r="L490" s="12">
        <v>25.6</v>
      </c>
      <c r="M490" s="81">
        <f t="shared" si="59"/>
        <v>0.22500000000000001</v>
      </c>
      <c r="N490" s="21">
        <v>0.01</v>
      </c>
      <c r="O490" s="6" t="s">
        <v>174</v>
      </c>
      <c r="P490" s="94"/>
      <c r="Q490" s="72">
        <f t="shared" ref="Q490:Q495" si="62">Y490</f>
        <v>2.5680800000000001</v>
      </c>
      <c r="R490" s="82">
        <f t="shared" ref="R490:R495" si="63">X490</f>
        <v>0.22500000000000001</v>
      </c>
      <c r="S490" s="48"/>
      <c r="T490" s="6"/>
      <c r="V490" s="43"/>
      <c r="W490" s="49">
        <v>2.52</v>
      </c>
      <c r="X490" s="82">
        <v>0.22500000000000001</v>
      </c>
      <c r="Y490" s="43">
        <f t="shared" si="57"/>
        <v>2.5680800000000001</v>
      </c>
      <c r="Z490" s="53"/>
      <c r="AA490" s="82"/>
      <c r="AB490" s="43"/>
      <c r="AC490" s="47"/>
      <c r="AD490" s="82"/>
      <c r="AE490" s="43"/>
      <c r="AF490" s="53"/>
      <c r="AG490" s="82"/>
      <c r="AH490" s="43"/>
      <c r="AI490" s="47"/>
      <c r="AJ490" s="4"/>
      <c r="AM490" s="27"/>
      <c r="AN490" s="27"/>
      <c r="AQ490" s="4"/>
      <c r="AR490" s="19">
        <v>2.52</v>
      </c>
      <c r="AS490" s="9"/>
      <c r="AT490" s="6"/>
      <c r="AU490" s="4"/>
      <c r="AV490" s="4"/>
      <c r="AW490" s="4"/>
      <c r="AX490" s="4"/>
      <c r="AY490" s="4"/>
      <c r="AZ490" s="4"/>
    </row>
    <row r="491" spans="1:52" x14ac:dyDescent="0.25">
      <c r="A491" s="3" t="s">
        <v>2</v>
      </c>
      <c r="B491" s="20">
        <v>2.61</v>
      </c>
      <c r="C491" s="88">
        <f t="shared" si="58"/>
        <v>2.6516899999999999</v>
      </c>
      <c r="D491" s="86">
        <v>-113.084</v>
      </c>
      <c r="E491" s="24">
        <v>37.841999999999999</v>
      </c>
      <c r="F491" s="9">
        <v>2</v>
      </c>
      <c r="G491" s="9">
        <v>1993</v>
      </c>
      <c r="H491" s="9">
        <v>10</v>
      </c>
      <c r="I491" s="9">
        <v>9</v>
      </c>
      <c r="J491" s="9">
        <v>15</v>
      </c>
      <c r="K491" s="9">
        <v>57</v>
      </c>
      <c r="L491" s="12">
        <v>1.2</v>
      </c>
      <c r="M491" s="81">
        <f t="shared" si="59"/>
        <v>0.22500000000000001</v>
      </c>
      <c r="N491" s="21">
        <v>0.01</v>
      </c>
      <c r="O491" s="6" t="s">
        <v>174</v>
      </c>
      <c r="P491" s="94"/>
      <c r="Q491" s="72">
        <f t="shared" si="62"/>
        <v>2.6516899999999999</v>
      </c>
      <c r="R491" s="82">
        <f t="shared" si="63"/>
        <v>0.22500000000000001</v>
      </c>
      <c r="S491" s="48"/>
      <c r="T491" s="6"/>
      <c r="V491" s="43"/>
      <c r="W491" s="49">
        <v>2.61</v>
      </c>
      <c r="X491" s="82">
        <v>0.22500000000000001</v>
      </c>
      <c r="Y491" s="43">
        <f t="shared" si="57"/>
        <v>2.6516899999999999</v>
      </c>
      <c r="Z491" s="53"/>
      <c r="AA491" s="82"/>
      <c r="AB491" s="43"/>
      <c r="AC491" s="47"/>
      <c r="AD491" s="82"/>
      <c r="AE491" s="43"/>
      <c r="AF491" s="53"/>
      <c r="AG491" s="82"/>
      <c r="AH491" s="43"/>
      <c r="AI491" s="47"/>
      <c r="AJ491" s="4"/>
      <c r="AM491" s="27"/>
      <c r="AN491" s="27"/>
      <c r="AQ491" s="4"/>
      <c r="AR491" s="19">
        <v>2.61</v>
      </c>
      <c r="AS491" s="9"/>
      <c r="AT491" s="6"/>
      <c r="AU491" s="4"/>
      <c r="AV491" s="4"/>
      <c r="AW491" s="4"/>
      <c r="AX491" s="4"/>
      <c r="AY491" s="4"/>
      <c r="AZ491" s="4"/>
    </row>
    <row r="492" spans="1:52" x14ac:dyDescent="0.25">
      <c r="A492" s="3" t="s">
        <v>2</v>
      </c>
      <c r="B492" s="20">
        <v>2.84</v>
      </c>
      <c r="C492" s="88">
        <f t="shared" si="58"/>
        <v>2.8653599999999999</v>
      </c>
      <c r="D492" s="86">
        <v>-112.02500000000001</v>
      </c>
      <c r="E492" s="24">
        <v>39.290999999999997</v>
      </c>
      <c r="F492" s="9">
        <v>0</v>
      </c>
      <c r="G492" s="9">
        <v>1993</v>
      </c>
      <c r="H492" s="9">
        <v>10</v>
      </c>
      <c r="I492" s="9">
        <v>14</v>
      </c>
      <c r="J492" s="9">
        <v>9</v>
      </c>
      <c r="K492" s="9">
        <v>42</v>
      </c>
      <c r="L492" s="12">
        <v>30.2</v>
      </c>
      <c r="M492" s="81">
        <f t="shared" si="59"/>
        <v>0.22500000000000001</v>
      </c>
      <c r="N492" s="21">
        <v>0.01</v>
      </c>
      <c r="O492" s="6" t="s">
        <v>174</v>
      </c>
      <c r="P492" s="94"/>
      <c r="Q492" s="72">
        <f t="shared" si="62"/>
        <v>2.8653599999999999</v>
      </c>
      <c r="R492" s="82">
        <f t="shared" si="63"/>
        <v>0.22500000000000001</v>
      </c>
      <c r="S492" s="48"/>
      <c r="T492" s="6"/>
      <c r="V492" s="43"/>
      <c r="W492" s="49">
        <v>2.84</v>
      </c>
      <c r="X492" s="82">
        <v>0.22500000000000001</v>
      </c>
      <c r="Y492" s="43">
        <f t="shared" si="57"/>
        <v>2.8653599999999999</v>
      </c>
      <c r="Z492" s="53"/>
      <c r="AA492" s="82"/>
      <c r="AB492" s="43"/>
      <c r="AC492" s="47"/>
      <c r="AD492" s="82"/>
      <c r="AE492" s="43"/>
      <c r="AF492" s="53"/>
      <c r="AG492" s="82"/>
      <c r="AH492" s="43"/>
      <c r="AI492" s="47"/>
      <c r="AJ492" s="4"/>
      <c r="AM492" s="27"/>
      <c r="AN492" s="27"/>
      <c r="AQ492" s="4"/>
      <c r="AR492" s="19">
        <v>2.84</v>
      </c>
      <c r="AS492" s="9"/>
      <c r="AT492" s="6"/>
      <c r="AU492" s="4"/>
      <c r="AV492" s="4"/>
      <c r="AW492" s="4"/>
      <c r="AX492" s="4"/>
      <c r="AY492" s="4"/>
      <c r="AZ492" s="4"/>
    </row>
    <row r="493" spans="1:52" x14ac:dyDescent="0.25">
      <c r="A493" s="3" t="s">
        <v>2</v>
      </c>
      <c r="B493" s="20">
        <v>2.93</v>
      </c>
      <c r="C493" s="88">
        <f t="shared" si="58"/>
        <v>2.9489700000000001</v>
      </c>
      <c r="D493" s="86">
        <v>-109.78400000000001</v>
      </c>
      <c r="E493" s="24">
        <v>38.283000000000001</v>
      </c>
      <c r="F493" s="9">
        <v>1</v>
      </c>
      <c r="G493" s="9">
        <v>1993</v>
      </c>
      <c r="H493" s="9">
        <v>10</v>
      </c>
      <c r="I493" s="9">
        <v>14</v>
      </c>
      <c r="J493" s="9">
        <v>15</v>
      </c>
      <c r="K493" s="9">
        <v>57</v>
      </c>
      <c r="L493" s="12">
        <v>29.4</v>
      </c>
      <c r="M493" s="81">
        <f t="shared" si="59"/>
        <v>0.22500000000000001</v>
      </c>
      <c r="N493" s="21">
        <v>0.01</v>
      </c>
      <c r="O493" s="6" t="s">
        <v>174</v>
      </c>
      <c r="P493" s="94"/>
      <c r="Q493" s="72">
        <f t="shared" si="62"/>
        <v>2.9489700000000001</v>
      </c>
      <c r="R493" s="82">
        <f t="shared" si="63"/>
        <v>0.22500000000000001</v>
      </c>
      <c r="S493" s="48"/>
      <c r="T493" s="6"/>
      <c r="V493" s="43"/>
      <c r="W493" s="49">
        <v>2.93</v>
      </c>
      <c r="X493" s="82">
        <v>0.22500000000000001</v>
      </c>
      <c r="Y493" s="43">
        <f t="shared" si="57"/>
        <v>2.9489700000000001</v>
      </c>
      <c r="Z493" s="53"/>
      <c r="AA493" s="82"/>
      <c r="AB493" s="43"/>
      <c r="AC493" s="47"/>
      <c r="AD493" s="82"/>
      <c r="AE493" s="43"/>
      <c r="AF493" s="53"/>
      <c r="AG493" s="82"/>
      <c r="AH493" s="43"/>
      <c r="AI493" s="47"/>
      <c r="AJ493" s="4"/>
      <c r="AM493" s="27"/>
      <c r="AN493" s="27"/>
      <c r="AQ493" s="4"/>
      <c r="AR493" s="19">
        <v>2.93</v>
      </c>
      <c r="AS493" s="9"/>
      <c r="AT493" s="6"/>
      <c r="AU493" s="4"/>
      <c r="AV493" s="4"/>
      <c r="AW493" s="4"/>
      <c r="AX493" s="4"/>
      <c r="AY493" s="4"/>
      <c r="AZ493" s="4"/>
    </row>
    <row r="494" spans="1:52" x14ac:dyDescent="0.25">
      <c r="A494" s="3" t="s">
        <v>2</v>
      </c>
      <c r="B494" s="20">
        <v>3.59</v>
      </c>
      <c r="C494" s="88">
        <f t="shared" si="58"/>
        <v>3.5621100000000001</v>
      </c>
      <c r="D494" s="86">
        <v>-109.78400000000001</v>
      </c>
      <c r="E494" s="24">
        <v>38.311999999999998</v>
      </c>
      <c r="F494" s="9">
        <v>1</v>
      </c>
      <c r="G494" s="9">
        <v>1993</v>
      </c>
      <c r="H494" s="9">
        <v>10</v>
      </c>
      <c r="I494" s="9">
        <v>14</v>
      </c>
      <c r="J494" s="9">
        <v>18</v>
      </c>
      <c r="K494" s="9">
        <v>39</v>
      </c>
      <c r="L494" s="12">
        <v>40.5</v>
      </c>
      <c r="M494" s="81">
        <f t="shared" si="59"/>
        <v>0.22500000000000001</v>
      </c>
      <c r="N494" s="21">
        <v>0.01</v>
      </c>
      <c r="O494" s="6" t="s">
        <v>174</v>
      </c>
      <c r="P494" s="94"/>
      <c r="Q494" s="72">
        <f t="shared" si="62"/>
        <v>3.5621100000000001</v>
      </c>
      <c r="R494" s="82">
        <f t="shared" si="63"/>
        <v>0.22500000000000001</v>
      </c>
      <c r="S494" s="48"/>
      <c r="T494" s="6"/>
      <c r="V494" s="43"/>
      <c r="W494" s="49">
        <v>3.59</v>
      </c>
      <c r="X494" s="82">
        <v>0.22500000000000001</v>
      </c>
      <c r="Y494" s="43">
        <f t="shared" si="57"/>
        <v>3.5621100000000001</v>
      </c>
      <c r="Z494" s="53"/>
      <c r="AA494" s="82"/>
      <c r="AB494" s="43"/>
      <c r="AC494" s="47"/>
      <c r="AD494" s="82"/>
      <c r="AE494" s="43"/>
      <c r="AF494" s="53"/>
      <c r="AG494" s="82"/>
      <c r="AH494" s="43"/>
      <c r="AI494" s="47"/>
      <c r="AJ494" s="4"/>
      <c r="AM494" s="27"/>
      <c r="AN494" s="27"/>
      <c r="AQ494" s="4"/>
      <c r="AR494" s="19">
        <v>3.59</v>
      </c>
      <c r="AS494" s="9"/>
      <c r="AT494" s="6"/>
      <c r="AU494" s="4"/>
      <c r="AV494" s="4"/>
      <c r="AW494" s="4"/>
      <c r="AX494" s="4"/>
      <c r="AY494" s="4"/>
      <c r="AZ494" s="4"/>
    </row>
    <row r="495" spans="1:52" x14ac:dyDescent="0.25">
      <c r="A495" s="3" t="s">
        <v>2</v>
      </c>
      <c r="B495" s="20">
        <v>2.5</v>
      </c>
      <c r="C495" s="88">
        <f t="shared" si="58"/>
        <v>2.5495000000000001</v>
      </c>
      <c r="D495" s="86">
        <v>-109.765</v>
      </c>
      <c r="E495" s="24">
        <v>38.31</v>
      </c>
      <c r="F495" s="9">
        <v>0</v>
      </c>
      <c r="G495" s="9">
        <v>1993</v>
      </c>
      <c r="H495" s="9">
        <v>10</v>
      </c>
      <c r="I495" s="9">
        <v>16</v>
      </c>
      <c r="J495" s="9">
        <v>12</v>
      </c>
      <c r="K495" s="9">
        <v>47</v>
      </c>
      <c r="L495" s="12">
        <v>3.6</v>
      </c>
      <c r="M495" s="81">
        <f t="shared" si="59"/>
        <v>0.22500000000000001</v>
      </c>
      <c r="N495" s="21">
        <v>0.01</v>
      </c>
      <c r="O495" s="6" t="s">
        <v>174</v>
      </c>
      <c r="P495" s="94"/>
      <c r="Q495" s="72">
        <f t="shared" si="62"/>
        <v>2.5495000000000001</v>
      </c>
      <c r="R495" s="82">
        <f t="shared" si="63"/>
        <v>0.22500000000000001</v>
      </c>
      <c r="S495" s="48"/>
      <c r="T495" s="6"/>
      <c r="V495" s="43"/>
      <c r="W495" s="49">
        <v>2.5</v>
      </c>
      <c r="X495" s="82">
        <v>0.22500000000000001</v>
      </c>
      <c r="Y495" s="43">
        <f t="shared" si="57"/>
        <v>2.5495000000000001</v>
      </c>
      <c r="Z495" s="53"/>
      <c r="AA495" s="82"/>
      <c r="AB495" s="43"/>
      <c r="AC495" s="47"/>
      <c r="AD495" s="82"/>
      <c r="AE495" s="43"/>
      <c r="AF495" s="53"/>
      <c r="AG495" s="82"/>
      <c r="AH495" s="43"/>
      <c r="AI495" s="47"/>
      <c r="AJ495" s="4"/>
      <c r="AM495" s="27"/>
      <c r="AN495" s="27"/>
      <c r="AQ495" s="4"/>
      <c r="AR495" s="19">
        <v>2.5</v>
      </c>
      <c r="AS495" s="9"/>
      <c r="AT495" s="6"/>
      <c r="AU495" s="4"/>
      <c r="AV495" s="4"/>
      <c r="AW495" s="4"/>
      <c r="AX495" s="4"/>
      <c r="AY495" s="4"/>
      <c r="AZ495" s="4"/>
    </row>
    <row r="496" spans="1:52" x14ac:dyDescent="0.25">
      <c r="A496" s="3" t="s">
        <v>2</v>
      </c>
      <c r="B496" s="20">
        <v>3.16</v>
      </c>
      <c r="C496" s="88">
        <f t="shared" si="58"/>
        <v>3.2652238567147611</v>
      </c>
      <c r="D496" s="86">
        <v>-111.828</v>
      </c>
      <c r="E496" s="24">
        <v>38.948999999999998</v>
      </c>
      <c r="F496" s="9">
        <v>2</v>
      </c>
      <c r="G496" s="9">
        <v>1993</v>
      </c>
      <c r="H496" s="9">
        <v>10</v>
      </c>
      <c r="I496" s="9">
        <v>21</v>
      </c>
      <c r="J496" s="9">
        <v>22</v>
      </c>
      <c r="K496" s="9">
        <v>7</v>
      </c>
      <c r="L496" s="12">
        <v>17</v>
      </c>
      <c r="M496" s="81">
        <f t="shared" si="59"/>
        <v>0.16151704475634704</v>
      </c>
      <c r="N496" s="21">
        <v>0.01</v>
      </c>
      <c r="O496" s="3" t="s">
        <v>175</v>
      </c>
      <c r="P496" s="94">
        <f>1/((1/X496^2)+(1/AA496^2))</f>
        <v>2.6087755746823815E-2</v>
      </c>
      <c r="Q496" s="72">
        <f>(P496/X496^2*Y496)+(P496/AA496^2*AB496)</f>
        <v>3.2652238567147611</v>
      </c>
      <c r="R496" s="82">
        <f>SQRT(P496)</f>
        <v>0.16151704475634704</v>
      </c>
      <c r="S496" s="48"/>
      <c r="T496" s="6"/>
      <c r="V496" s="43"/>
      <c r="W496" s="49">
        <v>3.16</v>
      </c>
      <c r="X496" s="82">
        <v>0.22500000000000001</v>
      </c>
      <c r="Y496" s="43">
        <f t="shared" si="57"/>
        <v>3.1626400000000001</v>
      </c>
      <c r="Z496" s="55">
        <v>3.3</v>
      </c>
      <c r="AA496" s="82">
        <v>0.23200000000000001</v>
      </c>
      <c r="AB496" s="43">
        <f>0.791*(Z496-0.11)+0.851</f>
        <v>3.3742900000000002</v>
      </c>
      <c r="AC496" s="47"/>
      <c r="AD496" s="82"/>
      <c r="AE496" s="43"/>
      <c r="AF496" s="53"/>
      <c r="AG496" s="82"/>
      <c r="AH496" s="43"/>
      <c r="AI496" s="47" t="s">
        <v>118</v>
      </c>
      <c r="AJ496" s="4"/>
      <c r="AL496" s="4" t="s">
        <v>56</v>
      </c>
      <c r="AM496" s="27">
        <v>3.3</v>
      </c>
      <c r="AN496" s="27"/>
      <c r="AQ496" s="4"/>
      <c r="AR496" s="19">
        <v>3.16</v>
      </c>
      <c r="AS496" s="9"/>
      <c r="AT496" s="6"/>
      <c r="AU496" s="4"/>
      <c r="AV496" s="4"/>
      <c r="AW496" s="4"/>
      <c r="AX496" s="4"/>
      <c r="AY496" s="4"/>
      <c r="AZ496" s="4"/>
    </row>
    <row r="497" spans="1:58" x14ac:dyDescent="0.25">
      <c r="A497" s="3" t="s">
        <v>2</v>
      </c>
      <c r="B497" s="20">
        <v>2.74</v>
      </c>
      <c r="C497" s="88">
        <f t="shared" si="58"/>
        <v>2.7724600000000001</v>
      </c>
      <c r="D497" s="86">
        <v>-111.93300000000001</v>
      </c>
      <c r="E497" s="24">
        <v>40.338999999999999</v>
      </c>
      <c r="F497" s="9">
        <v>1</v>
      </c>
      <c r="G497" s="9">
        <v>1993</v>
      </c>
      <c r="H497" s="9">
        <v>10</v>
      </c>
      <c r="I497" s="9">
        <v>27</v>
      </c>
      <c r="J497" s="9">
        <v>0</v>
      </c>
      <c r="K497" s="9">
        <v>41</v>
      </c>
      <c r="L497" s="12">
        <v>55.4</v>
      </c>
      <c r="M497" s="81">
        <f t="shared" si="59"/>
        <v>0.22500000000000001</v>
      </c>
      <c r="N497" s="21">
        <v>0.01</v>
      </c>
      <c r="O497" s="6" t="s">
        <v>174</v>
      </c>
      <c r="P497" s="94"/>
      <c r="Q497" s="72">
        <f>Y497</f>
        <v>2.7724600000000001</v>
      </c>
      <c r="R497" s="82">
        <f>X497</f>
        <v>0.22500000000000001</v>
      </c>
      <c r="S497" s="48"/>
      <c r="T497" s="6"/>
      <c r="V497" s="43"/>
      <c r="W497" s="49">
        <v>2.74</v>
      </c>
      <c r="X497" s="82">
        <v>0.22500000000000001</v>
      </c>
      <c r="Y497" s="43">
        <f t="shared" si="57"/>
        <v>2.7724600000000001</v>
      </c>
      <c r="Z497" s="53"/>
      <c r="AA497" s="82"/>
      <c r="AB497" s="43"/>
      <c r="AC497" s="47"/>
      <c r="AD497" s="82"/>
      <c r="AE497" s="43"/>
      <c r="AF497" s="53"/>
      <c r="AG497" s="82"/>
      <c r="AH497" s="43"/>
      <c r="AI497" s="47"/>
      <c r="AJ497" s="4"/>
      <c r="AM497" s="27"/>
      <c r="AN497" s="27"/>
      <c r="AQ497" s="4"/>
      <c r="AR497" s="19">
        <v>2.74</v>
      </c>
      <c r="AS497" s="9"/>
      <c r="AT497" s="6"/>
      <c r="AU497" s="4"/>
      <c r="AV497" s="4"/>
      <c r="AW497" s="4"/>
      <c r="AX497" s="4"/>
      <c r="AY497" s="4"/>
      <c r="AZ497" s="4"/>
    </row>
    <row r="498" spans="1:58" x14ac:dyDescent="0.25">
      <c r="A498" s="3" t="s">
        <v>2</v>
      </c>
      <c r="B498" s="20">
        <v>3.46</v>
      </c>
      <c r="C498" s="88">
        <f t="shared" si="58"/>
        <v>3.2938257226972025</v>
      </c>
      <c r="D498" s="86">
        <v>-112.765</v>
      </c>
      <c r="E498" s="24">
        <v>37.893999999999998</v>
      </c>
      <c r="F498" s="9">
        <v>0</v>
      </c>
      <c r="G498" s="9">
        <v>1993</v>
      </c>
      <c r="H498" s="9">
        <v>11</v>
      </c>
      <c r="I498" s="9">
        <v>6</v>
      </c>
      <c r="J498" s="9">
        <v>7</v>
      </c>
      <c r="K498" s="9">
        <v>30</v>
      </c>
      <c r="L498" s="12">
        <v>3.5</v>
      </c>
      <c r="M498" s="81">
        <f t="shared" si="59"/>
        <v>0.16151704475634704</v>
      </c>
      <c r="N498" s="21">
        <v>0.01</v>
      </c>
      <c r="O498" s="3" t="s">
        <v>175</v>
      </c>
      <c r="P498" s="94">
        <f>1/((1/X498^2)+(1/AA498^2))</f>
        <v>2.6087755746823815E-2</v>
      </c>
      <c r="Q498" s="72">
        <f>(P498/X498^2*Y498)+(P498/AA498^2*AB498)</f>
        <v>3.2938257226972025</v>
      </c>
      <c r="R498" s="82">
        <f>SQRT(P498)</f>
        <v>0.16151704475634704</v>
      </c>
      <c r="S498" s="48"/>
      <c r="T498" s="6"/>
      <c r="V498" s="43"/>
      <c r="W498" s="49">
        <v>3.46</v>
      </c>
      <c r="X498" s="82">
        <v>0.22500000000000001</v>
      </c>
      <c r="Y498" s="43">
        <f t="shared" si="57"/>
        <v>3.4413399999999998</v>
      </c>
      <c r="Z498" s="55">
        <v>3</v>
      </c>
      <c r="AA498" s="82">
        <v>0.23200000000000001</v>
      </c>
      <c r="AB498" s="43">
        <f>0.791*(Z498-0.11)+0.851</f>
        <v>3.1369900000000004</v>
      </c>
      <c r="AC498" s="47"/>
      <c r="AD498" s="82"/>
      <c r="AE498" s="43"/>
      <c r="AF498" s="53"/>
      <c r="AG498" s="82"/>
      <c r="AH498" s="43"/>
      <c r="AI498" s="47" t="s">
        <v>50</v>
      </c>
      <c r="AJ498" s="4"/>
      <c r="AM498" s="27">
        <v>3</v>
      </c>
      <c r="AN498" s="27"/>
      <c r="AQ498" s="4"/>
      <c r="AR498" s="19">
        <v>3.46</v>
      </c>
      <c r="AS498" s="9"/>
      <c r="AT498" s="6"/>
      <c r="AU498" s="4"/>
      <c r="AV498" s="4"/>
      <c r="AW498" s="4"/>
      <c r="AX498" s="4"/>
      <c r="AY498" s="4"/>
      <c r="AZ498" s="4"/>
    </row>
    <row r="499" spans="1:58" x14ac:dyDescent="0.25">
      <c r="A499" s="3" t="s">
        <v>2</v>
      </c>
      <c r="B499" s="20">
        <v>2.98</v>
      </c>
      <c r="C499" s="88">
        <f t="shared" si="58"/>
        <v>2.9954200000000002</v>
      </c>
      <c r="D499" s="86">
        <v>-112.55800000000001</v>
      </c>
      <c r="E499" s="24">
        <v>37.277999999999999</v>
      </c>
      <c r="F499" s="9">
        <v>0</v>
      </c>
      <c r="G499" s="9">
        <v>1993</v>
      </c>
      <c r="H499" s="9">
        <v>11</v>
      </c>
      <c r="I499" s="9">
        <v>17</v>
      </c>
      <c r="J499" s="9">
        <v>10</v>
      </c>
      <c r="K499" s="9">
        <v>48</v>
      </c>
      <c r="L499" s="12">
        <v>40.1</v>
      </c>
      <c r="M499" s="81">
        <f t="shared" si="59"/>
        <v>0.22500000000000001</v>
      </c>
      <c r="N499" s="21">
        <v>0.01</v>
      </c>
      <c r="O499" s="6" t="s">
        <v>174</v>
      </c>
      <c r="P499" s="94"/>
      <c r="Q499" s="72">
        <f t="shared" ref="Q499:Q507" si="64">Y499</f>
        <v>2.9954200000000002</v>
      </c>
      <c r="R499" s="82">
        <f t="shared" ref="R499:R507" si="65">X499</f>
        <v>0.22500000000000001</v>
      </c>
      <c r="S499" s="45"/>
      <c r="T499" s="6"/>
      <c r="V499" s="43"/>
      <c r="W499" s="49">
        <v>2.98</v>
      </c>
      <c r="X499" s="82">
        <v>0.22500000000000001</v>
      </c>
      <c r="Y499" s="43">
        <f t="shared" si="57"/>
        <v>2.9954200000000002</v>
      </c>
      <c r="Z499" s="53"/>
      <c r="AA499" s="82"/>
      <c r="AB499" s="43"/>
      <c r="AC499" s="47"/>
      <c r="AD499" s="82"/>
      <c r="AE499" s="43"/>
      <c r="AF499" s="53"/>
      <c r="AG499" s="82"/>
      <c r="AH499" s="43"/>
      <c r="AI499" s="47"/>
      <c r="AJ499" s="4"/>
      <c r="AM499" s="27"/>
      <c r="AN499" s="27"/>
      <c r="AQ499" s="4"/>
      <c r="AR499" s="19">
        <v>2.98</v>
      </c>
      <c r="AS499" s="5"/>
      <c r="AT499" s="6"/>
      <c r="AU499" s="4"/>
      <c r="AV499" s="4"/>
      <c r="AW499" s="4"/>
      <c r="AX499" s="4"/>
      <c r="AY499" s="4"/>
      <c r="AZ499" s="4"/>
    </row>
    <row r="500" spans="1:58" x14ac:dyDescent="0.25">
      <c r="A500" s="3" t="s">
        <v>2</v>
      </c>
      <c r="B500" s="20">
        <v>2.54</v>
      </c>
      <c r="C500" s="88">
        <f t="shared" si="58"/>
        <v>2.5866600000000002</v>
      </c>
      <c r="D500" s="86">
        <v>-113.694</v>
      </c>
      <c r="E500" s="24">
        <v>40.417999999999999</v>
      </c>
      <c r="F500" s="9">
        <v>4</v>
      </c>
      <c r="G500" s="9">
        <v>1993</v>
      </c>
      <c r="H500" s="9">
        <v>12</v>
      </c>
      <c r="I500" s="9">
        <v>18</v>
      </c>
      <c r="J500" s="9">
        <v>13</v>
      </c>
      <c r="K500" s="9">
        <v>28</v>
      </c>
      <c r="L500" s="12">
        <v>53.4</v>
      </c>
      <c r="M500" s="81">
        <f t="shared" si="59"/>
        <v>0.22500000000000001</v>
      </c>
      <c r="N500" s="21">
        <v>0.01</v>
      </c>
      <c r="O500" s="6" t="s">
        <v>174</v>
      </c>
      <c r="P500" s="94"/>
      <c r="Q500" s="72">
        <f t="shared" si="64"/>
        <v>2.5866600000000002</v>
      </c>
      <c r="R500" s="82">
        <f t="shared" si="65"/>
        <v>0.22500000000000001</v>
      </c>
      <c r="S500" s="45"/>
      <c r="T500" s="6"/>
      <c r="V500" s="43"/>
      <c r="W500" s="49">
        <v>2.54</v>
      </c>
      <c r="X500" s="82">
        <v>0.22500000000000001</v>
      </c>
      <c r="Y500" s="43">
        <f t="shared" si="57"/>
        <v>2.5866600000000002</v>
      </c>
      <c r="Z500" s="53"/>
      <c r="AA500" s="82"/>
      <c r="AB500" s="43"/>
      <c r="AC500" s="47"/>
      <c r="AD500" s="82"/>
      <c r="AE500" s="43"/>
      <c r="AF500" s="53"/>
      <c r="AG500" s="82"/>
      <c r="AH500" s="43"/>
      <c r="AI500" s="47"/>
      <c r="AJ500" s="4"/>
      <c r="AM500" s="27"/>
      <c r="AN500" s="27"/>
      <c r="AQ500" s="4"/>
      <c r="AR500" s="19">
        <v>2.54</v>
      </c>
      <c r="AS500" s="5"/>
      <c r="AT500" s="6"/>
      <c r="AU500" s="4"/>
      <c r="AV500" s="4"/>
      <c r="AW500" s="4"/>
      <c r="AX500" s="4"/>
      <c r="AY500" s="4"/>
      <c r="AZ500" s="4"/>
    </row>
    <row r="501" spans="1:58" x14ac:dyDescent="0.25">
      <c r="A501" s="3" t="s">
        <v>2</v>
      </c>
      <c r="B501" s="20">
        <v>2.5499999999999998</v>
      </c>
      <c r="C501" s="88">
        <f t="shared" si="58"/>
        <v>2.5959499999999998</v>
      </c>
      <c r="D501" s="86">
        <v>-112.562</v>
      </c>
      <c r="E501" s="24">
        <v>37.759</v>
      </c>
      <c r="F501" s="9">
        <v>8</v>
      </c>
      <c r="G501" s="9">
        <v>1993</v>
      </c>
      <c r="H501" s="9">
        <v>12</v>
      </c>
      <c r="I501" s="9">
        <v>24</v>
      </c>
      <c r="J501" s="9">
        <v>13</v>
      </c>
      <c r="K501" s="9">
        <v>37</v>
      </c>
      <c r="L501" s="12">
        <v>36.1</v>
      </c>
      <c r="M501" s="81">
        <f t="shared" si="59"/>
        <v>0.22500000000000001</v>
      </c>
      <c r="N501" s="21">
        <v>0.01</v>
      </c>
      <c r="O501" s="6" t="s">
        <v>174</v>
      </c>
      <c r="P501" s="94"/>
      <c r="Q501" s="72">
        <f t="shared" si="64"/>
        <v>2.5959499999999998</v>
      </c>
      <c r="R501" s="82">
        <f t="shared" si="65"/>
        <v>0.22500000000000001</v>
      </c>
      <c r="S501" s="45"/>
      <c r="T501" s="6"/>
      <c r="V501" s="43"/>
      <c r="W501" s="49">
        <v>2.5499999999999998</v>
      </c>
      <c r="X501" s="82">
        <v>0.22500000000000001</v>
      </c>
      <c r="Y501" s="43">
        <f t="shared" si="57"/>
        <v>2.5959499999999998</v>
      </c>
      <c r="Z501" s="53"/>
      <c r="AA501" s="82"/>
      <c r="AB501" s="43"/>
      <c r="AC501" s="47"/>
      <c r="AD501" s="82"/>
      <c r="AE501" s="43"/>
      <c r="AF501" s="53"/>
      <c r="AG501" s="82"/>
      <c r="AH501" s="43"/>
      <c r="AI501" s="47"/>
      <c r="AJ501" s="4"/>
      <c r="AM501" s="27"/>
      <c r="AN501" s="27"/>
      <c r="AQ501" s="4"/>
      <c r="AR501" s="19">
        <v>2.5499999999999998</v>
      </c>
      <c r="AS501" s="5"/>
      <c r="AT501" s="6"/>
      <c r="AU501" s="4"/>
      <c r="AV501" s="4"/>
      <c r="AW501" s="4"/>
      <c r="AX501" s="4"/>
      <c r="AY501" s="4"/>
      <c r="AZ501" s="4"/>
    </row>
    <row r="502" spans="1:58" x14ac:dyDescent="0.25">
      <c r="A502" s="3" t="s">
        <v>2</v>
      </c>
      <c r="B502" s="20">
        <v>2.52</v>
      </c>
      <c r="C502" s="88">
        <f t="shared" si="58"/>
        <v>2.5680800000000001</v>
      </c>
      <c r="D502" s="86">
        <v>-110.517</v>
      </c>
      <c r="E502" s="24">
        <v>41.247</v>
      </c>
      <c r="F502" s="9">
        <v>0</v>
      </c>
      <c r="G502" s="9">
        <v>1993</v>
      </c>
      <c r="H502" s="9">
        <v>12</v>
      </c>
      <c r="I502" s="9">
        <v>27</v>
      </c>
      <c r="J502" s="9">
        <v>22</v>
      </c>
      <c r="K502" s="9">
        <v>11</v>
      </c>
      <c r="L502" s="12">
        <v>32.4</v>
      </c>
      <c r="M502" s="81">
        <f t="shared" si="59"/>
        <v>0.22500000000000001</v>
      </c>
      <c r="N502" s="21">
        <v>0.01</v>
      </c>
      <c r="O502" s="6" t="s">
        <v>174</v>
      </c>
      <c r="P502" s="94"/>
      <c r="Q502" s="72">
        <f t="shared" si="64"/>
        <v>2.5680800000000001</v>
      </c>
      <c r="R502" s="82">
        <f t="shared" si="65"/>
        <v>0.22500000000000001</v>
      </c>
      <c r="S502" s="45"/>
      <c r="T502" s="6"/>
      <c r="V502" s="43"/>
      <c r="W502" s="49">
        <v>2.52</v>
      </c>
      <c r="X502" s="82">
        <v>0.22500000000000001</v>
      </c>
      <c r="Y502" s="43">
        <f t="shared" si="57"/>
        <v>2.5680800000000001</v>
      </c>
      <c r="Z502" s="53"/>
      <c r="AA502" s="82"/>
      <c r="AB502" s="43"/>
      <c r="AC502" s="47"/>
      <c r="AD502" s="82"/>
      <c r="AE502" s="43"/>
      <c r="AF502" s="53"/>
      <c r="AG502" s="82"/>
      <c r="AH502" s="43"/>
      <c r="AI502" s="47"/>
      <c r="AJ502" s="4"/>
      <c r="AM502" s="27"/>
      <c r="AN502" s="27"/>
      <c r="AQ502" s="4"/>
      <c r="AR502" s="19">
        <v>2.52</v>
      </c>
      <c r="AS502" s="5"/>
      <c r="AT502" s="6"/>
      <c r="AU502" s="4"/>
      <c r="AV502" s="4"/>
      <c r="AW502" s="4"/>
      <c r="AX502" s="4"/>
      <c r="AY502" s="4"/>
      <c r="AZ502" s="4"/>
    </row>
    <row r="503" spans="1:58" x14ac:dyDescent="0.25">
      <c r="A503" s="3" t="s">
        <v>2</v>
      </c>
      <c r="B503" s="20">
        <v>2.48</v>
      </c>
      <c r="C503" s="88">
        <f t="shared" si="58"/>
        <v>2.5309200000000001</v>
      </c>
      <c r="D503" s="86">
        <v>-112.395</v>
      </c>
      <c r="E503" s="24">
        <v>41.697000000000003</v>
      </c>
      <c r="F503" s="9">
        <v>9</v>
      </c>
      <c r="G503" s="9">
        <v>1994</v>
      </c>
      <c r="H503" s="9">
        <v>1</v>
      </c>
      <c r="I503" s="9">
        <v>17</v>
      </c>
      <c r="J503" s="9">
        <v>9</v>
      </c>
      <c r="K503" s="9">
        <v>58</v>
      </c>
      <c r="L503" s="12">
        <v>40.799999999999997</v>
      </c>
      <c r="M503" s="81">
        <f t="shared" si="59"/>
        <v>0.22500000000000001</v>
      </c>
      <c r="N503" s="21">
        <v>0.01</v>
      </c>
      <c r="O503" s="6" t="s">
        <v>174</v>
      </c>
      <c r="P503" s="94"/>
      <c r="Q503" s="72">
        <f t="shared" si="64"/>
        <v>2.5309200000000001</v>
      </c>
      <c r="R503" s="82">
        <f t="shared" si="65"/>
        <v>0.22500000000000001</v>
      </c>
      <c r="S503" s="45"/>
      <c r="T503" s="6"/>
      <c r="V503" s="43"/>
      <c r="W503" s="49">
        <v>2.48</v>
      </c>
      <c r="X503" s="82">
        <v>0.22500000000000001</v>
      </c>
      <c r="Y503" s="43">
        <f t="shared" si="57"/>
        <v>2.5309200000000001</v>
      </c>
      <c r="Z503" s="53"/>
      <c r="AA503" s="82"/>
      <c r="AB503" s="4"/>
      <c r="AC503" s="47"/>
      <c r="AD503" s="82"/>
      <c r="AE503" s="4"/>
      <c r="AF503" s="53"/>
      <c r="AG503" s="82"/>
      <c r="AH503" s="4"/>
      <c r="AI503" s="47"/>
      <c r="AJ503" s="4"/>
      <c r="AM503" s="27"/>
      <c r="AN503" s="27"/>
      <c r="AQ503" s="4"/>
      <c r="AR503" s="19">
        <v>2.48</v>
      </c>
      <c r="AS503" s="5"/>
      <c r="AT503" s="6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</row>
    <row r="504" spans="1:58" x14ac:dyDescent="0.25">
      <c r="A504" s="3" t="s">
        <v>2</v>
      </c>
      <c r="B504" s="20">
        <v>2.88</v>
      </c>
      <c r="C504" s="88">
        <f t="shared" si="58"/>
        <v>2.90252</v>
      </c>
      <c r="D504" s="86">
        <v>-112.39</v>
      </c>
      <c r="E504" s="24">
        <v>41.703000000000003</v>
      </c>
      <c r="F504" s="9">
        <v>9</v>
      </c>
      <c r="G504" s="9">
        <v>1994</v>
      </c>
      <c r="H504" s="9">
        <v>1</v>
      </c>
      <c r="I504" s="9">
        <v>17</v>
      </c>
      <c r="J504" s="9">
        <v>11</v>
      </c>
      <c r="K504" s="9">
        <v>3</v>
      </c>
      <c r="L504" s="12">
        <v>24.4</v>
      </c>
      <c r="M504" s="81">
        <f t="shared" si="59"/>
        <v>0.22500000000000001</v>
      </c>
      <c r="N504" s="21">
        <v>0.01</v>
      </c>
      <c r="O504" s="6" t="s">
        <v>174</v>
      </c>
      <c r="P504" s="94"/>
      <c r="Q504" s="72">
        <f t="shared" si="64"/>
        <v>2.90252</v>
      </c>
      <c r="R504" s="82">
        <f t="shared" si="65"/>
        <v>0.22500000000000001</v>
      </c>
      <c r="S504" s="45"/>
      <c r="T504" s="6"/>
      <c r="V504" s="43"/>
      <c r="W504" s="49">
        <v>2.88</v>
      </c>
      <c r="X504" s="82">
        <v>0.22500000000000001</v>
      </c>
      <c r="Y504" s="43">
        <f t="shared" si="57"/>
        <v>2.90252</v>
      </c>
      <c r="Z504" s="53"/>
      <c r="AA504" s="82"/>
      <c r="AB504" s="43"/>
      <c r="AC504" s="47"/>
      <c r="AD504" s="82"/>
      <c r="AE504" s="43"/>
      <c r="AF504" s="53"/>
      <c r="AG504" s="82"/>
      <c r="AH504" s="43"/>
      <c r="AI504" s="47"/>
      <c r="AJ504" s="4"/>
      <c r="AM504" s="27"/>
      <c r="AN504" s="27"/>
      <c r="AQ504" s="4"/>
      <c r="AR504" s="19">
        <v>2.88</v>
      </c>
      <c r="AS504" s="5"/>
      <c r="AT504" s="6"/>
      <c r="AU504" s="4"/>
      <c r="AV504" s="4"/>
      <c r="AW504" s="4"/>
      <c r="AX504" s="4"/>
      <c r="AY504" s="4"/>
      <c r="AZ504" s="4"/>
    </row>
    <row r="505" spans="1:58" x14ac:dyDescent="0.25">
      <c r="A505" s="3" t="s">
        <v>2</v>
      </c>
      <c r="B505" s="20">
        <v>2.82</v>
      </c>
      <c r="C505" s="88">
        <f t="shared" si="58"/>
        <v>2.8467799999999999</v>
      </c>
      <c r="D505" s="86">
        <v>-112.384</v>
      </c>
      <c r="E505" s="24">
        <v>41.695999999999998</v>
      </c>
      <c r="F505" s="9">
        <v>4</v>
      </c>
      <c r="G505" s="9">
        <v>1994</v>
      </c>
      <c r="H505" s="9">
        <v>1</v>
      </c>
      <c r="I505" s="9">
        <v>17</v>
      </c>
      <c r="J505" s="9">
        <v>11</v>
      </c>
      <c r="K505" s="9">
        <v>14</v>
      </c>
      <c r="L505" s="12">
        <v>33.5</v>
      </c>
      <c r="M505" s="81">
        <f t="shared" si="59"/>
        <v>0.22500000000000001</v>
      </c>
      <c r="N505" s="21">
        <v>0.01</v>
      </c>
      <c r="O505" s="6" t="s">
        <v>174</v>
      </c>
      <c r="P505" s="94"/>
      <c r="Q505" s="72">
        <f t="shared" si="64"/>
        <v>2.8467799999999999</v>
      </c>
      <c r="R505" s="82">
        <f t="shared" si="65"/>
        <v>0.22500000000000001</v>
      </c>
      <c r="S505" s="45"/>
      <c r="T505" s="6"/>
      <c r="V505" s="43"/>
      <c r="W505" s="49">
        <v>2.82</v>
      </c>
      <c r="X505" s="82">
        <v>0.22500000000000001</v>
      </c>
      <c r="Y505" s="43">
        <f t="shared" si="57"/>
        <v>2.8467799999999999</v>
      </c>
      <c r="Z505" s="53"/>
      <c r="AA505" s="82"/>
      <c r="AB505" s="43"/>
      <c r="AC505" s="47"/>
      <c r="AD505" s="82"/>
      <c r="AE505" s="43"/>
      <c r="AF505" s="53"/>
      <c r="AG505" s="82"/>
      <c r="AH505" s="43"/>
      <c r="AI505" s="47"/>
      <c r="AJ505" s="4"/>
      <c r="AM505" s="27"/>
      <c r="AN505" s="27"/>
      <c r="AQ505" s="4"/>
      <c r="AR505" s="19">
        <v>2.82</v>
      </c>
      <c r="AS505" s="5"/>
      <c r="AT505" s="6"/>
      <c r="AU505" s="4"/>
      <c r="AV505" s="4"/>
      <c r="AW505" s="4"/>
      <c r="AX505" s="4"/>
      <c r="AY505" s="4"/>
      <c r="AZ505" s="4"/>
    </row>
    <row r="506" spans="1:58" x14ac:dyDescent="0.25">
      <c r="A506" s="3" t="s">
        <v>2</v>
      </c>
      <c r="B506" s="20">
        <v>2.54</v>
      </c>
      <c r="C506" s="88">
        <f t="shared" si="58"/>
        <v>2.5866600000000002</v>
      </c>
      <c r="D506" s="86">
        <v>-112.389</v>
      </c>
      <c r="E506" s="24">
        <v>41.697000000000003</v>
      </c>
      <c r="F506" s="9">
        <v>8</v>
      </c>
      <c r="G506" s="9">
        <v>1994</v>
      </c>
      <c r="H506" s="9">
        <v>1</v>
      </c>
      <c r="I506" s="9">
        <v>17</v>
      </c>
      <c r="J506" s="9">
        <v>11</v>
      </c>
      <c r="K506" s="9">
        <v>36</v>
      </c>
      <c r="L506" s="12">
        <v>5.3</v>
      </c>
      <c r="M506" s="81">
        <f t="shared" si="59"/>
        <v>0.22500000000000001</v>
      </c>
      <c r="N506" s="21">
        <v>0.01</v>
      </c>
      <c r="O506" s="6" t="s">
        <v>174</v>
      </c>
      <c r="P506" s="94"/>
      <c r="Q506" s="72">
        <f t="shared" si="64"/>
        <v>2.5866600000000002</v>
      </c>
      <c r="R506" s="82">
        <f t="shared" si="65"/>
        <v>0.22500000000000001</v>
      </c>
      <c r="S506" s="45"/>
      <c r="T506" s="6"/>
      <c r="V506" s="43"/>
      <c r="W506" s="49">
        <v>2.54</v>
      </c>
      <c r="X506" s="82">
        <v>0.22500000000000001</v>
      </c>
      <c r="Y506" s="43">
        <f t="shared" si="57"/>
        <v>2.5866600000000002</v>
      </c>
      <c r="Z506" s="53"/>
      <c r="AA506" s="82"/>
      <c r="AB506" s="43"/>
      <c r="AC506" s="47"/>
      <c r="AD506" s="82"/>
      <c r="AE506" s="43"/>
      <c r="AF506" s="53"/>
      <c r="AG506" s="82"/>
      <c r="AH506" s="43"/>
      <c r="AI506" s="47"/>
      <c r="AJ506" s="4"/>
      <c r="AM506" s="27"/>
      <c r="AN506" s="27"/>
      <c r="AQ506" s="4"/>
      <c r="AR506" s="19">
        <v>2.54</v>
      </c>
      <c r="AS506" s="5"/>
      <c r="AT506" s="6"/>
      <c r="AU506" s="4"/>
      <c r="AV506" s="4"/>
      <c r="AW506" s="4"/>
      <c r="AX506" s="4"/>
      <c r="AY506" s="4"/>
      <c r="AZ506" s="4"/>
    </row>
    <row r="507" spans="1:58" x14ac:dyDescent="0.25">
      <c r="A507" s="3" t="s">
        <v>2</v>
      </c>
      <c r="B507" s="20">
        <v>2.97</v>
      </c>
      <c r="C507" s="88">
        <f t="shared" si="58"/>
        <v>2.9861300000000002</v>
      </c>
      <c r="D507" s="86">
        <v>-113.17100000000001</v>
      </c>
      <c r="E507" s="24">
        <v>38.119999999999997</v>
      </c>
      <c r="F507" s="9">
        <v>2</v>
      </c>
      <c r="G507" s="9">
        <v>1994</v>
      </c>
      <c r="H507" s="9">
        <v>1</v>
      </c>
      <c r="I507" s="9">
        <v>31</v>
      </c>
      <c r="J507" s="9">
        <v>12</v>
      </c>
      <c r="K507" s="9">
        <v>39</v>
      </c>
      <c r="L507" s="12">
        <v>36.1</v>
      </c>
      <c r="M507" s="81">
        <f t="shared" si="59"/>
        <v>0.22500000000000001</v>
      </c>
      <c r="N507" s="21">
        <v>0.01</v>
      </c>
      <c r="O507" s="6" t="s">
        <v>174</v>
      </c>
      <c r="P507" s="94"/>
      <c r="Q507" s="72">
        <f t="shared" si="64"/>
        <v>2.9861300000000002</v>
      </c>
      <c r="R507" s="82">
        <f t="shared" si="65"/>
        <v>0.22500000000000001</v>
      </c>
      <c r="S507" s="45"/>
      <c r="T507" s="6"/>
      <c r="V507" s="43"/>
      <c r="W507" s="49">
        <v>2.97</v>
      </c>
      <c r="X507" s="82">
        <v>0.22500000000000001</v>
      </c>
      <c r="Y507" s="43">
        <f t="shared" ref="Y507:Y569" si="66">0.929*W507+0.227</f>
        <v>2.9861300000000002</v>
      </c>
      <c r="Z507" s="53"/>
      <c r="AA507" s="82"/>
      <c r="AB507" s="43"/>
      <c r="AC507" s="47"/>
      <c r="AD507" s="82"/>
      <c r="AE507" s="43"/>
      <c r="AF507" s="53"/>
      <c r="AG507" s="82"/>
      <c r="AH507" s="43"/>
      <c r="AI507" s="47"/>
      <c r="AJ507" s="4"/>
      <c r="AM507" s="27"/>
      <c r="AN507" s="27"/>
      <c r="AQ507" s="4"/>
      <c r="AR507" s="19">
        <v>2.97</v>
      </c>
      <c r="AS507" s="5"/>
      <c r="AT507" s="6"/>
      <c r="AU507" s="4"/>
      <c r="AV507" s="4"/>
      <c r="AW507" s="4"/>
      <c r="AX507" s="4"/>
      <c r="AY507" s="4"/>
      <c r="AZ507" s="4"/>
    </row>
    <row r="508" spans="1:58" x14ac:dyDescent="0.25">
      <c r="A508" s="3" t="s">
        <v>2</v>
      </c>
      <c r="B508" s="20">
        <v>3.24</v>
      </c>
      <c r="C508" s="88">
        <f t="shared" si="58"/>
        <v>3.3777412556194975</v>
      </c>
      <c r="D508" s="86">
        <v>-111.21</v>
      </c>
      <c r="E508" s="24">
        <v>42.484999999999999</v>
      </c>
      <c r="F508" s="9">
        <v>1</v>
      </c>
      <c r="G508" s="9">
        <v>1994</v>
      </c>
      <c r="H508" s="9">
        <v>2</v>
      </c>
      <c r="I508" s="9">
        <v>3</v>
      </c>
      <c r="J508" s="9">
        <v>10</v>
      </c>
      <c r="K508" s="9">
        <v>9</v>
      </c>
      <c r="L508" s="12">
        <v>27.5</v>
      </c>
      <c r="M508" s="81">
        <f t="shared" si="59"/>
        <v>0.12780097202950721</v>
      </c>
      <c r="N508" s="21">
        <v>0.01</v>
      </c>
      <c r="O508" s="3" t="s">
        <v>175</v>
      </c>
      <c r="P508" s="94">
        <f>1/((1/U508^2)+(1/X508^2)+(1/AA508^2))</f>
        <v>1.6333088451686885E-2</v>
      </c>
      <c r="Q508" s="72">
        <f>(P508/U508^2*V508)+(P508/X508^2*Y508)+(P508/AA508^2*AB508)</f>
        <v>3.3777412556194975</v>
      </c>
      <c r="R508" s="82">
        <f>SQRT(P508)</f>
        <v>0.12780097202950721</v>
      </c>
      <c r="S508" s="49">
        <v>3.24</v>
      </c>
      <c r="T508" s="6" t="s">
        <v>3</v>
      </c>
      <c r="U508" s="82">
        <v>0.20899999999999999</v>
      </c>
      <c r="V508" s="43">
        <f>0.791*S508+0.851</f>
        <v>3.4138400000000004</v>
      </c>
      <c r="W508" s="49">
        <v>3.35</v>
      </c>
      <c r="X508" s="82">
        <v>0.22500000000000001</v>
      </c>
      <c r="Y508" s="43">
        <f t="shared" si="66"/>
        <v>3.3391500000000001</v>
      </c>
      <c r="Z508" s="55">
        <v>3.3</v>
      </c>
      <c r="AA508" s="82">
        <v>0.23200000000000001</v>
      </c>
      <c r="AB508" s="43">
        <f>0.791*(Z508-0.11)+0.851</f>
        <v>3.3742900000000002</v>
      </c>
      <c r="AC508" s="47"/>
      <c r="AD508" s="82"/>
      <c r="AE508" s="43"/>
      <c r="AF508" s="53"/>
      <c r="AG508" s="82"/>
      <c r="AH508" s="43"/>
      <c r="AI508" s="47" t="s">
        <v>56</v>
      </c>
      <c r="AJ508" s="4"/>
      <c r="AM508" s="27">
        <v>3.3</v>
      </c>
      <c r="AN508" s="27"/>
      <c r="AQ508" s="4"/>
      <c r="AR508" s="19">
        <v>3.35</v>
      </c>
      <c r="AS508" s="19">
        <v>3.24</v>
      </c>
      <c r="AT508" s="6" t="s">
        <v>3</v>
      </c>
      <c r="AU508" s="4"/>
      <c r="AV508" s="4"/>
      <c r="AW508" s="4"/>
      <c r="AX508" s="4"/>
      <c r="AY508" s="4"/>
      <c r="AZ508" s="4"/>
    </row>
    <row r="509" spans="1:58" x14ac:dyDescent="0.25">
      <c r="A509" s="3" t="s">
        <v>2</v>
      </c>
      <c r="B509" s="20">
        <v>3.06</v>
      </c>
      <c r="C509" s="88">
        <f t="shared" si="58"/>
        <v>3.0697399999999999</v>
      </c>
      <c r="D509" s="86">
        <v>-111.251</v>
      </c>
      <c r="E509" s="24">
        <v>42.468000000000004</v>
      </c>
      <c r="F509" s="9">
        <v>0</v>
      </c>
      <c r="G509" s="9">
        <v>1994</v>
      </c>
      <c r="H509" s="9">
        <v>2</v>
      </c>
      <c r="I509" s="9">
        <v>3</v>
      </c>
      <c r="J509" s="9">
        <v>10</v>
      </c>
      <c r="K509" s="9">
        <v>28</v>
      </c>
      <c r="L509" s="12">
        <v>30.4</v>
      </c>
      <c r="M509" s="81">
        <f t="shared" si="59"/>
        <v>0.22500000000000001</v>
      </c>
      <c r="N509" s="21">
        <v>0.01</v>
      </c>
      <c r="O509" s="6" t="s">
        <v>174</v>
      </c>
      <c r="P509" s="94"/>
      <c r="Q509" s="72">
        <f>Y509</f>
        <v>3.0697399999999999</v>
      </c>
      <c r="R509" s="82">
        <f>X509</f>
        <v>0.22500000000000001</v>
      </c>
      <c r="S509" s="45"/>
      <c r="T509" s="6"/>
      <c r="V509" s="43"/>
      <c r="W509" s="49">
        <v>3.06</v>
      </c>
      <c r="X509" s="82">
        <v>0.22500000000000001</v>
      </c>
      <c r="Y509" s="43">
        <f t="shared" si="66"/>
        <v>3.0697399999999999</v>
      </c>
      <c r="Z509" s="53"/>
      <c r="AA509" s="82"/>
      <c r="AB509" s="43"/>
      <c r="AC509" s="47"/>
      <c r="AD509" s="82"/>
      <c r="AE509" s="43"/>
      <c r="AF509" s="53"/>
      <c r="AG509" s="82"/>
      <c r="AH509" s="43"/>
      <c r="AI509" s="47"/>
      <c r="AJ509" s="4"/>
      <c r="AM509" s="27"/>
      <c r="AN509" s="27"/>
      <c r="AQ509" s="4"/>
      <c r="AR509" s="19">
        <v>3.06</v>
      </c>
      <c r="AS509" s="5"/>
      <c r="AT509" s="6"/>
      <c r="AU509" s="4"/>
      <c r="AV509" s="4"/>
      <c r="AW509" s="4"/>
      <c r="AX509" s="4"/>
      <c r="AY509" s="4"/>
      <c r="AZ509" s="4"/>
    </row>
    <row r="510" spans="1:58" x14ac:dyDescent="0.25">
      <c r="A510" s="3" t="s">
        <v>2</v>
      </c>
      <c r="B510" s="20">
        <v>2.9</v>
      </c>
      <c r="C510" s="88">
        <f t="shared" si="58"/>
        <v>2.9211</v>
      </c>
      <c r="D510" s="86">
        <v>-110.25700000000001</v>
      </c>
      <c r="E510" s="24">
        <v>37.012</v>
      </c>
      <c r="F510" s="9">
        <v>1</v>
      </c>
      <c r="G510" s="9">
        <v>1994</v>
      </c>
      <c r="H510" s="9">
        <v>2</v>
      </c>
      <c r="I510" s="9">
        <v>3</v>
      </c>
      <c r="J510" s="9">
        <v>19</v>
      </c>
      <c r="K510" s="9">
        <v>8</v>
      </c>
      <c r="L510" s="12">
        <v>45.9</v>
      </c>
      <c r="M510" s="81">
        <f t="shared" si="59"/>
        <v>0.22500000000000001</v>
      </c>
      <c r="N510" s="21">
        <v>0.01</v>
      </c>
      <c r="O510" s="6" t="s">
        <v>174</v>
      </c>
      <c r="P510" s="94"/>
      <c r="Q510" s="72">
        <f>Y510</f>
        <v>2.9211</v>
      </c>
      <c r="R510" s="82">
        <f>X510</f>
        <v>0.22500000000000001</v>
      </c>
      <c r="S510" s="45"/>
      <c r="T510" s="6"/>
      <c r="V510" s="43"/>
      <c r="W510" s="49">
        <v>2.9</v>
      </c>
      <c r="X510" s="82">
        <v>0.22500000000000001</v>
      </c>
      <c r="Y510" s="43">
        <f t="shared" si="66"/>
        <v>2.9211</v>
      </c>
      <c r="Z510" s="53"/>
      <c r="AA510" s="82"/>
      <c r="AB510" s="43"/>
      <c r="AC510" s="47"/>
      <c r="AD510" s="82"/>
      <c r="AE510" s="43"/>
      <c r="AF510" s="53"/>
      <c r="AG510" s="82"/>
      <c r="AH510" s="43"/>
      <c r="AI510" s="47"/>
      <c r="AJ510" s="4"/>
      <c r="AM510" s="27"/>
      <c r="AN510" s="27"/>
      <c r="AQ510" s="4"/>
      <c r="AR510" s="19">
        <v>2.9</v>
      </c>
      <c r="AS510" s="5"/>
      <c r="AT510" s="6"/>
      <c r="AU510" s="4"/>
      <c r="AV510" s="4"/>
      <c r="AW510" s="4"/>
      <c r="AX510" s="4"/>
      <c r="AY510" s="4"/>
      <c r="AZ510" s="4"/>
    </row>
    <row r="511" spans="1:58" x14ac:dyDescent="0.25">
      <c r="A511" s="3" t="s">
        <v>2</v>
      </c>
      <c r="B511" s="20">
        <v>2.56</v>
      </c>
      <c r="C511" s="88">
        <f t="shared" si="58"/>
        <v>2.6052400000000002</v>
      </c>
      <c r="D511" s="86">
        <v>-113.129</v>
      </c>
      <c r="E511" s="24">
        <v>37.664000000000001</v>
      </c>
      <c r="F511" s="9">
        <v>1</v>
      </c>
      <c r="G511" s="9">
        <v>1994</v>
      </c>
      <c r="H511" s="9">
        <v>2</v>
      </c>
      <c r="I511" s="9">
        <v>25</v>
      </c>
      <c r="J511" s="9">
        <v>11</v>
      </c>
      <c r="K511" s="9">
        <v>10</v>
      </c>
      <c r="L511" s="12">
        <v>45.2</v>
      </c>
      <c r="M511" s="81">
        <f t="shared" si="59"/>
        <v>0.22500000000000001</v>
      </c>
      <c r="N511" s="21">
        <v>0.01</v>
      </c>
      <c r="O511" s="6" t="s">
        <v>174</v>
      </c>
      <c r="P511" s="94"/>
      <c r="Q511" s="72">
        <f>Y511</f>
        <v>2.6052400000000002</v>
      </c>
      <c r="R511" s="82">
        <f>X511</f>
        <v>0.22500000000000001</v>
      </c>
      <c r="S511" s="45"/>
      <c r="T511" s="6"/>
      <c r="V511" s="43"/>
      <c r="W511" s="49">
        <v>2.56</v>
      </c>
      <c r="X511" s="82">
        <v>0.22500000000000001</v>
      </c>
      <c r="Y511" s="43">
        <f t="shared" si="66"/>
        <v>2.6052400000000002</v>
      </c>
      <c r="Z511" s="53"/>
      <c r="AA511" s="82"/>
      <c r="AB511" s="43"/>
      <c r="AC511" s="47"/>
      <c r="AD511" s="82"/>
      <c r="AE511" s="43"/>
      <c r="AF511" s="53"/>
      <c r="AG511" s="82"/>
      <c r="AH511" s="43"/>
      <c r="AI511" s="47"/>
      <c r="AJ511" s="4"/>
      <c r="AM511" s="27"/>
      <c r="AN511" s="27"/>
      <c r="AQ511" s="4"/>
      <c r="AR511" s="19">
        <v>2.56</v>
      </c>
      <c r="AS511" s="5"/>
      <c r="AT511" s="6"/>
      <c r="AU511" s="4"/>
      <c r="AV511" s="4"/>
      <c r="AW511" s="4"/>
      <c r="AX511" s="4"/>
      <c r="AY511" s="4"/>
      <c r="AZ511" s="4"/>
    </row>
    <row r="512" spans="1:58" x14ac:dyDescent="0.25">
      <c r="A512" s="3" t="s">
        <v>2</v>
      </c>
      <c r="B512" s="20">
        <v>2.5</v>
      </c>
      <c r="C512" s="88">
        <f t="shared" si="58"/>
        <v>2.680893610757404</v>
      </c>
      <c r="D512" s="86">
        <v>-112.53400000000001</v>
      </c>
      <c r="E512" s="24">
        <v>38.709000000000003</v>
      </c>
      <c r="F512" s="9">
        <v>1</v>
      </c>
      <c r="G512" s="9">
        <v>1994</v>
      </c>
      <c r="H512" s="9">
        <v>2</v>
      </c>
      <c r="I512" s="9">
        <v>27</v>
      </c>
      <c r="J512" s="9">
        <v>5</v>
      </c>
      <c r="K512" s="9">
        <v>58</v>
      </c>
      <c r="L512" s="12">
        <v>42.9</v>
      </c>
      <c r="M512" s="81">
        <f t="shared" si="59"/>
        <v>0.16151704475634704</v>
      </c>
      <c r="N512" s="21">
        <v>0.01</v>
      </c>
      <c r="O512" s="3" t="s">
        <v>175</v>
      </c>
      <c r="P512" s="94">
        <f>1/((1/X512^2)+(1/AA512^2))</f>
        <v>2.6087755746823815E-2</v>
      </c>
      <c r="Q512" s="72">
        <f>(P512/X512^2*Y512)+(P512/AA512^2*AB512)</f>
        <v>2.680893610757404</v>
      </c>
      <c r="R512" s="82">
        <f>SQRT(P512)</f>
        <v>0.16151704475634704</v>
      </c>
      <c r="S512" s="45"/>
      <c r="T512" s="6"/>
      <c r="V512" s="43"/>
      <c r="W512" s="49">
        <v>2.5</v>
      </c>
      <c r="X512" s="82">
        <v>0.22500000000000001</v>
      </c>
      <c r="Y512" s="43">
        <f t="shared" si="66"/>
        <v>2.5495000000000001</v>
      </c>
      <c r="Z512" s="55">
        <v>2.6</v>
      </c>
      <c r="AA512" s="82">
        <v>0.23200000000000001</v>
      </c>
      <c r="AB512" s="43">
        <f>0.791*(Z512-0.11)+0.851</f>
        <v>2.8205900000000002</v>
      </c>
      <c r="AC512" s="47"/>
      <c r="AD512" s="82"/>
      <c r="AE512" s="43"/>
      <c r="AF512" s="53"/>
      <c r="AG512" s="82"/>
      <c r="AH512" s="43"/>
      <c r="AI512" s="47" t="s">
        <v>121</v>
      </c>
      <c r="AJ512" s="4"/>
      <c r="AM512" s="27">
        <v>2.6</v>
      </c>
      <c r="AN512" s="27"/>
      <c r="AQ512" s="4"/>
      <c r="AR512" s="19">
        <v>2.5</v>
      </c>
      <c r="AS512" s="5"/>
      <c r="AT512" s="6"/>
      <c r="AU512" s="4"/>
      <c r="AV512" s="4"/>
      <c r="AW512" s="4"/>
      <c r="AX512" s="4"/>
      <c r="AY512" s="4"/>
      <c r="AZ512" s="4"/>
    </row>
    <row r="513" spans="1:58" x14ac:dyDescent="0.25">
      <c r="A513" s="3" t="s">
        <v>2</v>
      </c>
      <c r="B513" s="20">
        <v>2.7</v>
      </c>
      <c r="C513" s="88">
        <f t="shared" si="58"/>
        <v>2.7353000000000001</v>
      </c>
      <c r="D513" s="86">
        <v>-110.36</v>
      </c>
      <c r="E513" s="24">
        <v>37.087000000000003</v>
      </c>
      <c r="F513" s="9">
        <v>1</v>
      </c>
      <c r="G513" s="9">
        <v>1994</v>
      </c>
      <c r="H513" s="9">
        <v>3</v>
      </c>
      <c r="I513" s="9">
        <v>8</v>
      </c>
      <c r="J513" s="9">
        <v>1</v>
      </c>
      <c r="K513" s="9">
        <v>34</v>
      </c>
      <c r="L513" s="12">
        <v>27.5</v>
      </c>
      <c r="M513" s="81">
        <f t="shared" si="59"/>
        <v>0.22500000000000001</v>
      </c>
      <c r="N513" s="21">
        <v>0.01</v>
      </c>
      <c r="O513" s="6" t="s">
        <v>174</v>
      </c>
      <c r="P513" s="94"/>
      <c r="Q513" s="72">
        <f>Y513</f>
        <v>2.7353000000000001</v>
      </c>
      <c r="R513" s="82">
        <f>X513</f>
        <v>0.22500000000000001</v>
      </c>
      <c r="S513" s="45"/>
      <c r="T513" s="6"/>
      <c r="V513" s="43"/>
      <c r="W513" s="49">
        <v>2.7</v>
      </c>
      <c r="X513" s="82">
        <v>0.22500000000000001</v>
      </c>
      <c r="Y513" s="43">
        <f t="shared" si="66"/>
        <v>2.7353000000000001</v>
      </c>
      <c r="Z513" s="53"/>
      <c r="AA513" s="82"/>
      <c r="AB513" s="43"/>
      <c r="AC513" s="47"/>
      <c r="AD513" s="82"/>
      <c r="AE513" s="43"/>
      <c r="AF513" s="53"/>
      <c r="AG513" s="82"/>
      <c r="AH513" s="43"/>
      <c r="AI513" s="47"/>
      <c r="AJ513" s="4"/>
      <c r="AM513" s="27"/>
      <c r="AN513" s="27"/>
      <c r="AQ513" s="4"/>
      <c r="AR513" s="19">
        <v>2.7</v>
      </c>
      <c r="AS513" s="5"/>
      <c r="AT513" s="6"/>
      <c r="AU513" s="4"/>
      <c r="AV513" s="4"/>
      <c r="AW513" s="4"/>
      <c r="AX513" s="4"/>
      <c r="AY513" s="4"/>
      <c r="AZ513" s="4"/>
    </row>
    <row r="514" spans="1:58" x14ac:dyDescent="0.25">
      <c r="A514" s="3" t="s">
        <v>2</v>
      </c>
      <c r="B514" s="20">
        <v>2.78</v>
      </c>
      <c r="C514" s="88">
        <f t="shared" ref="C514:C577" si="67">Q514</f>
        <v>2.9299530692491076</v>
      </c>
      <c r="D514" s="86">
        <v>-108.791</v>
      </c>
      <c r="E514" s="24">
        <v>39.414000000000001</v>
      </c>
      <c r="F514" s="9">
        <v>0</v>
      </c>
      <c r="G514" s="9">
        <v>1994</v>
      </c>
      <c r="H514" s="9">
        <v>3</v>
      </c>
      <c r="I514" s="9">
        <v>8</v>
      </c>
      <c r="J514" s="9">
        <v>11</v>
      </c>
      <c r="K514" s="9">
        <v>40</v>
      </c>
      <c r="L514" s="12">
        <v>21.1</v>
      </c>
      <c r="M514" s="81">
        <f t="shared" ref="M514:M577" si="68">R514</f>
        <v>0.16151704475634704</v>
      </c>
      <c r="N514" s="21">
        <v>0.01</v>
      </c>
      <c r="O514" s="3" t="s">
        <v>175</v>
      </c>
      <c r="P514" s="94">
        <f>1/((1/X514^2)+(1/AA514^2))</f>
        <v>2.6087755746823815E-2</v>
      </c>
      <c r="Q514" s="72">
        <f>(P514/X514^2*Y514)+(P514/AA514^2*AB514)</f>
        <v>2.9299530692491076</v>
      </c>
      <c r="R514" s="82">
        <f>SQRT(P514)</f>
        <v>0.16151704475634704</v>
      </c>
      <c r="S514" s="45"/>
      <c r="T514" s="6"/>
      <c r="V514" s="43"/>
      <c r="W514" s="49">
        <v>2.78</v>
      </c>
      <c r="X514" s="82">
        <v>0.22500000000000001</v>
      </c>
      <c r="Y514" s="43">
        <f t="shared" si="66"/>
        <v>2.8096199999999998</v>
      </c>
      <c r="Z514" s="55">
        <v>2.9</v>
      </c>
      <c r="AA514" s="82">
        <v>0.23200000000000001</v>
      </c>
      <c r="AB514" s="43">
        <f>0.791*(Z514-0.11)+0.851</f>
        <v>3.05789</v>
      </c>
      <c r="AC514" s="47"/>
      <c r="AD514" s="82"/>
      <c r="AE514" s="43"/>
      <c r="AF514" s="53"/>
      <c r="AG514" s="82"/>
      <c r="AH514" s="43"/>
      <c r="AI514" s="47" t="s">
        <v>49</v>
      </c>
      <c r="AJ514" s="4"/>
      <c r="AM514" s="27">
        <v>2.9</v>
      </c>
      <c r="AN514" s="27"/>
      <c r="AQ514" s="4"/>
      <c r="AR514" s="19">
        <v>2.78</v>
      </c>
      <c r="AS514" s="5"/>
      <c r="AT514" s="6"/>
      <c r="AU514" s="4"/>
      <c r="AV514" s="4"/>
      <c r="AW514" s="4"/>
      <c r="AX514" s="4"/>
      <c r="AY514" s="4"/>
      <c r="AZ514" s="4"/>
    </row>
    <row r="515" spans="1:58" x14ac:dyDescent="0.25">
      <c r="A515" s="3" t="s">
        <v>2</v>
      </c>
      <c r="B515" s="20">
        <v>2.84</v>
      </c>
      <c r="C515" s="88">
        <f t="shared" si="67"/>
        <v>2.8653599999999999</v>
      </c>
      <c r="D515" s="86">
        <v>-114.21299999999999</v>
      </c>
      <c r="E515" s="24">
        <v>37.365000000000002</v>
      </c>
      <c r="F515" s="9">
        <v>0</v>
      </c>
      <c r="G515" s="9">
        <v>1994</v>
      </c>
      <c r="H515" s="9">
        <v>3</v>
      </c>
      <c r="I515" s="9">
        <v>17</v>
      </c>
      <c r="J515" s="9">
        <v>13</v>
      </c>
      <c r="K515" s="9">
        <v>18</v>
      </c>
      <c r="L515" s="12">
        <v>20.9</v>
      </c>
      <c r="M515" s="81">
        <f t="shared" si="68"/>
        <v>0.22500000000000001</v>
      </c>
      <c r="N515" s="21">
        <v>0.01</v>
      </c>
      <c r="O515" s="6" t="s">
        <v>174</v>
      </c>
      <c r="P515" s="94"/>
      <c r="Q515" s="72">
        <f>Y515</f>
        <v>2.8653599999999999</v>
      </c>
      <c r="R515" s="82">
        <f>X515</f>
        <v>0.22500000000000001</v>
      </c>
      <c r="S515" s="45"/>
      <c r="T515" s="6"/>
      <c r="V515" s="43"/>
      <c r="W515" s="49">
        <v>2.84</v>
      </c>
      <c r="X515" s="82">
        <v>0.22500000000000001</v>
      </c>
      <c r="Y515" s="43">
        <f t="shared" si="66"/>
        <v>2.8653599999999999</v>
      </c>
      <c r="Z515" s="53"/>
      <c r="AA515" s="82"/>
      <c r="AB515" s="43"/>
      <c r="AC515" s="47"/>
      <c r="AD515" s="82"/>
      <c r="AE515" s="43"/>
      <c r="AF515" s="53"/>
      <c r="AG515" s="82"/>
      <c r="AH515" s="43"/>
      <c r="AI515" s="47"/>
      <c r="AJ515" s="4"/>
      <c r="AM515" s="27"/>
      <c r="AN515" s="27"/>
      <c r="AQ515" s="4"/>
      <c r="AR515" s="19">
        <v>2.84</v>
      </c>
      <c r="AS515" s="5"/>
      <c r="AT515" s="6"/>
      <c r="AU515" s="4"/>
      <c r="AV515" s="4"/>
      <c r="AW515" s="4"/>
      <c r="AX515" s="4"/>
      <c r="AY515" s="4"/>
      <c r="AZ515" s="4"/>
    </row>
    <row r="516" spans="1:58" x14ac:dyDescent="0.25">
      <c r="A516" s="3" t="s">
        <v>2</v>
      </c>
      <c r="B516" s="20">
        <v>2.48</v>
      </c>
      <c r="C516" s="88">
        <f t="shared" si="67"/>
        <v>2.5309200000000001</v>
      </c>
      <c r="D516" s="86">
        <v>-112.45399999999999</v>
      </c>
      <c r="E516" s="24">
        <v>38.682000000000002</v>
      </c>
      <c r="F516" s="9">
        <v>1</v>
      </c>
      <c r="G516" s="9">
        <v>1994</v>
      </c>
      <c r="H516" s="9">
        <v>3</v>
      </c>
      <c r="I516" s="9">
        <v>29</v>
      </c>
      <c r="J516" s="9">
        <v>5</v>
      </c>
      <c r="K516" s="9">
        <v>43</v>
      </c>
      <c r="L516" s="12">
        <v>58.2</v>
      </c>
      <c r="M516" s="81">
        <f t="shared" si="68"/>
        <v>0.22500000000000001</v>
      </c>
      <c r="N516" s="21">
        <v>0.01</v>
      </c>
      <c r="O516" s="6" t="s">
        <v>174</v>
      </c>
      <c r="P516" s="94"/>
      <c r="Q516" s="72">
        <f>Y516</f>
        <v>2.5309200000000001</v>
      </c>
      <c r="R516" s="82">
        <f>X516</f>
        <v>0.22500000000000001</v>
      </c>
      <c r="S516" s="45"/>
      <c r="T516" s="6"/>
      <c r="V516" s="43"/>
      <c r="W516" s="49">
        <v>2.48</v>
      </c>
      <c r="X516" s="82">
        <v>0.22500000000000001</v>
      </c>
      <c r="Y516" s="43">
        <f t="shared" si="66"/>
        <v>2.5309200000000001</v>
      </c>
      <c r="Z516" s="53"/>
      <c r="AA516" s="82"/>
      <c r="AB516" s="43"/>
      <c r="AC516" s="47"/>
      <c r="AD516" s="82"/>
      <c r="AE516" s="43"/>
      <c r="AF516" s="53"/>
      <c r="AG516" s="82"/>
      <c r="AH516" s="43"/>
      <c r="AI516" s="47"/>
      <c r="AJ516" s="4"/>
      <c r="AM516" s="27"/>
      <c r="AN516" s="27"/>
      <c r="AQ516" s="4"/>
      <c r="AR516" s="19">
        <v>2.48</v>
      </c>
      <c r="AS516" s="5"/>
      <c r="AT516" s="6"/>
      <c r="AU516" s="4"/>
      <c r="AV516" s="4"/>
      <c r="AW516" s="4"/>
      <c r="AX516" s="4"/>
      <c r="AY516" s="4"/>
      <c r="AZ516" s="4"/>
    </row>
    <row r="517" spans="1:58" x14ac:dyDescent="0.25">
      <c r="A517" s="3" t="s">
        <v>2</v>
      </c>
      <c r="B517" s="20">
        <v>2.97</v>
      </c>
      <c r="C517" s="88">
        <f t="shared" si="67"/>
        <v>2.9861300000000002</v>
      </c>
      <c r="D517" s="86">
        <v>-111.756</v>
      </c>
      <c r="E517" s="24">
        <v>40.334000000000003</v>
      </c>
      <c r="F517" s="9">
        <v>4</v>
      </c>
      <c r="G517" s="9">
        <v>1994</v>
      </c>
      <c r="H517" s="9">
        <v>4</v>
      </c>
      <c r="I517" s="9">
        <v>23</v>
      </c>
      <c r="J517" s="9">
        <v>15</v>
      </c>
      <c r="K517" s="9">
        <v>17</v>
      </c>
      <c r="L517" s="12">
        <v>56.3</v>
      </c>
      <c r="M517" s="81">
        <f t="shared" si="68"/>
        <v>0.22500000000000001</v>
      </c>
      <c r="N517" s="21">
        <v>0.01</v>
      </c>
      <c r="O517" s="6" t="s">
        <v>174</v>
      </c>
      <c r="P517" s="94"/>
      <c r="Q517" s="72">
        <f>Y517</f>
        <v>2.9861300000000002</v>
      </c>
      <c r="R517" s="82">
        <f>X517</f>
        <v>0.22500000000000001</v>
      </c>
      <c r="S517" s="45"/>
      <c r="T517" s="6"/>
      <c r="V517" s="43"/>
      <c r="W517" s="49">
        <v>2.97</v>
      </c>
      <c r="X517" s="82">
        <v>0.22500000000000001</v>
      </c>
      <c r="Y517" s="43">
        <f t="shared" si="66"/>
        <v>2.9861300000000002</v>
      </c>
      <c r="Z517" s="53"/>
      <c r="AA517" s="82"/>
      <c r="AB517" s="43"/>
      <c r="AC517" s="47"/>
      <c r="AD517" s="82"/>
      <c r="AE517" s="43"/>
      <c r="AF517" s="53"/>
      <c r="AG517" s="82"/>
      <c r="AH517" s="43"/>
      <c r="AI517" s="47"/>
      <c r="AJ517" s="4"/>
      <c r="AM517" s="27"/>
      <c r="AN517" s="27"/>
      <c r="AQ517" s="4"/>
      <c r="AR517" s="19">
        <v>2.97</v>
      </c>
      <c r="AS517" s="5"/>
      <c r="AT517" s="6"/>
      <c r="AU517" s="4"/>
      <c r="AV517" s="4"/>
      <c r="AW517" s="4"/>
      <c r="AX517" s="4"/>
      <c r="AY517" s="4"/>
      <c r="AZ517" s="4"/>
    </row>
    <row r="518" spans="1:58" x14ac:dyDescent="0.25">
      <c r="A518" s="3" t="s">
        <v>2</v>
      </c>
      <c r="B518" s="20">
        <v>2.5099999999999998</v>
      </c>
      <c r="C518" s="88">
        <f t="shared" si="67"/>
        <v>2.5587899999999997</v>
      </c>
      <c r="D518" s="86">
        <v>-111.18300000000001</v>
      </c>
      <c r="E518" s="24">
        <v>42.482999999999997</v>
      </c>
      <c r="F518" s="9">
        <v>7</v>
      </c>
      <c r="G518" s="9">
        <v>1994</v>
      </c>
      <c r="H518" s="9">
        <v>5</v>
      </c>
      <c r="I518" s="9">
        <v>3</v>
      </c>
      <c r="J518" s="9">
        <v>10</v>
      </c>
      <c r="K518" s="9">
        <v>19</v>
      </c>
      <c r="L518" s="12">
        <v>48.8</v>
      </c>
      <c r="M518" s="81">
        <f t="shared" si="68"/>
        <v>0.22500000000000001</v>
      </c>
      <c r="N518" s="21">
        <v>0.01</v>
      </c>
      <c r="O518" s="6" t="s">
        <v>174</v>
      </c>
      <c r="P518" s="94"/>
      <c r="Q518" s="72">
        <f>Y518</f>
        <v>2.5587899999999997</v>
      </c>
      <c r="R518" s="82">
        <f>X518</f>
        <v>0.22500000000000001</v>
      </c>
      <c r="S518" s="45"/>
      <c r="T518" s="6"/>
      <c r="V518" s="43"/>
      <c r="W518" s="49">
        <v>2.5099999999999998</v>
      </c>
      <c r="X518" s="82">
        <v>0.22500000000000001</v>
      </c>
      <c r="Y518" s="43">
        <f t="shared" si="66"/>
        <v>2.5587899999999997</v>
      </c>
      <c r="Z518" s="53"/>
      <c r="AA518" s="82"/>
      <c r="AB518" s="43"/>
      <c r="AC518" s="47"/>
      <c r="AD518" s="82"/>
      <c r="AE518" s="43"/>
      <c r="AF518" s="53"/>
      <c r="AG518" s="82"/>
      <c r="AH518" s="43"/>
      <c r="AI518" s="47"/>
      <c r="AJ518" s="4"/>
      <c r="AM518" s="27"/>
      <c r="AN518" s="27"/>
      <c r="AQ518" s="4"/>
      <c r="AR518" s="19">
        <v>2.5099999999999998</v>
      </c>
      <c r="AS518" s="5"/>
      <c r="AT518" s="6"/>
      <c r="AU518" s="4"/>
      <c r="AV518" s="4"/>
      <c r="AW518" s="4"/>
      <c r="AX518" s="4"/>
      <c r="AY518" s="4"/>
      <c r="AZ518" s="4"/>
    </row>
    <row r="519" spans="1:58" x14ac:dyDescent="0.25">
      <c r="A519" s="3" t="s">
        <v>2</v>
      </c>
      <c r="B519" s="20">
        <v>3.03</v>
      </c>
      <c r="C519" s="88">
        <f t="shared" si="67"/>
        <v>3.0418699999999999</v>
      </c>
      <c r="D519" s="86">
        <v>-111.712</v>
      </c>
      <c r="E519" s="24">
        <v>41.682000000000002</v>
      </c>
      <c r="F519" s="9">
        <v>16</v>
      </c>
      <c r="G519" s="9">
        <v>1994</v>
      </c>
      <c r="H519" s="9">
        <v>5</v>
      </c>
      <c r="I519" s="9">
        <v>5</v>
      </c>
      <c r="J519" s="9">
        <v>18</v>
      </c>
      <c r="K519" s="9">
        <v>4</v>
      </c>
      <c r="L519" s="12">
        <v>35</v>
      </c>
      <c r="M519" s="81">
        <f t="shared" si="68"/>
        <v>0.22500000000000001</v>
      </c>
      <c r="N519" s="21">
        <v>0.01</v>
      </c>
      <c r="O519" s="6" t="s">
        <v>174</v>
      </c>
      <c r="P519" s="94"/>
      <c r="Q519" s="72">
        <f>Y519</f>
        <v>3.0418699999999999</v>
      </c>
      <c r="R519" s="82">
        <f>X519</f>
        <v>0.22500000000000001</v>
      </c>
      <c r="S519" s="45"/>
      <c r="T519" s="6"/>
      <c r="V519" s="43"/>
      <c r="W519" s="49">
        <v>3.03</v>
      </c>
      <c r="X519" s="82">
        <v>0.22500000000000001</v>
      </c>
      <c r="Y519" s="43">
        <f t="shared" si="66"/>
        <v>3.0418699999999999</v>
      </c>
      <c r="Z519" s="53"/>
      <c r="AA519" s="82"/>
      <c r="AB519" s="43"/>
      <c r="AC519" s="47"/>
      <c r="AD519" s="82"/>
      <c r="AE519" s="43"/>
      <c r="AF519" s="53"/>
      <c r="AG519" s="82"/>
      <c r="AH519" s="43"/>
      <c r="AI519" s="47"/>
      <c r="AJ519" s="4"/>
      <c r="AM519" s="27"/>
      <c r="AN519" s="27"/>
      <c r="AQ519" s="4"/>
      <c r="AR519" s="19">
        <v>3.03</v>
      </c>
      <c r="AS519" s="5"/>
      <c r="AT519" s="6"/>
      <c r="AU519" s="4"/>
      <c r="AV519" s="4"/>
      <c r="AW519" s="4"/>
      <c r="AX519" s="4"/>
      <c r="AY519" s="4"/>
      <c r="AZ519" s="4"/>
    </row>
    <row r="520" spans="1:58" x14ac:dyDescent="0.25">
      <c r="A520" s="3" t="s">
        <v>2</v>
      </c>
      <c r="B520" s="20">
        <v>3.07</v>
      </c>
      <c r="C520" s="88">
        <f t="shared" si="67"/>
        <v>3.2795050142996285</v>
      </c>
      <c r="D520" s="86">
        <v>-112.371</v>
      </c>
      <c r="E520" s="24">
        <v>41.786999999999999</v>
      </c>
      <c r="F520" s="9">
        <v>0</v>
      </c>
      <c r="G520" s="9">
        <v>1994</v>
      </c>
      <c r="H520" s="9">
        <v>5</v>
      </c>
      <c r="I520" s="9">
        <v>6</v>
      </c>
      <c r="J520" s="9">
        <v>1</v>
      </c>
      <c r="K520" s="9">
        <v>37</v>
      </c>
      <c r="L520" s="12">
        <v>54.3</v>
      </c>
      <c r="M520" s="81">
        <f t="shared" si="68"/>
        <v>0.12780097202950721</v>
      </c>
      <c r="N520" s="21">
        <v>0.01</v>
      </c>
      <c r="O520" s="3" t="s">
        <v>175</v>
      </c>
      <c r="P520" s="94">
        <f>1/((1/U520^2)+(1/X520^2)+(1/AA520^2))</f>
        <v>1.6333088451686885E-2</v>
      </c>
      <c r="Q520" s="72">
        <f>(P520/U520^2*V520)+(P520/X520^2*Y520)+(P520/AA520^2*AB520)</f>
        <v>3.2795050142996285</v>
      </c>
      <c r="R520" s="82">
        <f>SQRT(P520)</f>
        <v>0.12780097202950721</v>
      </c>
      <c r="S520" s="49">
        <v>3.07</v>
      </c>
      <c r="T520" s="6" t="s">
        <v>3</v>
      </c>
      <c r="U520" s="82">
        <v>0.20899999999999999</v>
      </c>
      <c r="V520" s="43">
        <f>0.791*S520+0.851</f>
        <v>3.2793700000000001</v>
      </c>
      <c r="W520" s="49">
        <v>3.19</v>
      </c>
      <c r="X520" s="82">
        <v>0.22500000000000001</v>
      </c>
      <c r="Y520" s="43">
        <f t="shared" si="66"/>
        <v>3.1905100000000002</v>
      </c>
      <c r="Z520" s="55">
        <v>3.3</v>
      </c>
      <c r="AA520" s="82">
        <v>0.23200000000000001</v>
      </c>
      <c r="AB520" s="43">
        <f>0.791*(Z520-0.11)+0.851</f>
        <v>3.3742900000000002</v>
      </c>
      <c r="AC520" s="47"/>
      <c r="AD520" s="82"/>
      <c r="AE520" s="43"/>
      <c r="AF520" s="53"/>
      <c r="AG520" s="82"/>
      <c r="AH520" s="43"/>
      <c r="AI520" s="47" t="s">
        <v>56</v>
      </c>
      <c r="AJ520" s="4"/>
      <c r="AM520" s="27">
        <v>3.3</v>
      </c>
      <c r="AN520" s="27"/>
      <c r="AQ520" s="4"/>
      <c r="AR520" s="19">
        <v>3.19</v>
      </c>
      <c r="AS520" s="19">
        <v>3.07</v>
      </c>
      <c r="AT520" s="6" t="s">
        <v>3</v>
      </c>
      <c r="AU520" s="4"/>
      <c r="AV520" s="4"/>
      <c r="AW520" s="4"/>
      <c r="AX520" s="4"/>
      <c r="AY520" s="4"/>
      <c r="AZ520" s="4"/>
    </row>
    <row r="521" spans="1:58" x14ac:dyDescent="0.25">
      <c r="A521" s="3" t="s">
        <v>2</v>
      </c>
      <c r="B521" s="20">
        <v>2.76</v>
      </c>
      <c r="C521" s="88">
        <f t="shared" si="67"/>
        <v>3.1218524163341752</v>
      </c>
      <c r="D521" s="86">
        <v>-111.39700000000001</v>
      </c>
      <c r="E521" s="24">
        <v>40.066000000000003</v>
      </c>
      <c r="F521" s="9">
        <v>0</v>
      </c>
      <c r="G521" s="9">
        <v>1994</v>
      </c>
      <c r="H521" s="9">
        <v>5</v>
      </c>
      <c r="I521" s="9">
        <v>6</v>
      </c>
      <c r="J521" s="9">
        <v>22</v>
      </c>
      <c r="K521" s="9">
        <v>42</v>
      </c>
      <c r="L521" s="12">
        <v>45.6</v>
      </c>
      <c r="M521" s="81">
        <f t="shared" si="68"/>
        <v>0.12780097202950721</v>
      </c>
      <c r="N521" s="21">
        <v>0.01</v>
      </c>
      <c r="O521" s="3" t="s">
        <v>175</v>
      </c>
      <c r="P521" s="94">
        <f>1/((1/U521^2)+(1/X521^2)+(1/AA521^2))</f>
        <v>1.6333088451686885E-2</v>
      </c>
      <c r="Q521" s="72">
        <f>(P521/U521^2*V521)+(P521/X521^2*Y521)+(P521/AA521^2*AB521)</f>
        <v>3.1218524163341752</v>
      </c>
      <c r="R521" s="82">
        <f>SQRT(P521)</f>
        <v>0.12780097202950721</v>
      </c>
      <c r="S521" s="49">
        <v>2.76</v>
      </c>
      <c r="T521" s="6" t="s">
        <v>3</v>
      </c>
      <c r="U521" s="82">
        <v>0.20899999999999999</v>
      </c>
      <c r="V521" s="43">
        <f>0.791*S521+0.851</f>
        <v>3.03416</v>
      </c>
      <c r="W521" s="49">
        <v>3.05</v>
      </c>
      <c r="X521" s="82">
        <v>0.22500000000000001</v>
      </c>
      <c r="Y521" s="43">
        <f t="shared" si="66"/>
        <v>3.0604499999999999</v>
      </c>
      <c r="Z521" s="55">
        <v>3.2</v>
      </c>
      <c r="AA521" s="82">
        <v>0.23200000000000001</v>
      </c>
      <c r="AB521" s="43">
        <f>0.791*(Z521-0.11)+0.851</f>
        <v>3.2951900000000003</v>
      </c>
      <c r="AC521" s="53"/>
      <c r="AD521" s="82"/>
      <c r="AE521" s="43"/>
      <c r="AF521" s="53"/>
      <c r="AG521" s="82"/>
      <c r="AH521" s="43"/>
      <c r="AI521" s="47" t="s">
        <v>89</v>
      </c>
      <c r="AJ521" s="27"/>
      <c r="AK521" s="5"/>
      <c r="AL521" s="4" t="s">
        <v>79</v>
      </c>
      <c r="AM521" s="27">
        <v>3.2</v>
      </c>
      <c r="AN521" s="27"/>
      <c r="AQ521" s="4"/>
      <c r="AR521" s="19">
        <v>3.05</v>
      </c>
      <c r="AS521" s="19">
        <v>2.76</v>
      </c>
      <c r="AT521" s="6" t="s">
        <v>3</v>
      </c>
      <c r="AU521" s="4"/>
      <c r="AV521" s="4"/>
      <c r="AW521" s="4"/>
      <c r="AX521" s="4"/>
      <c r="AY521" s="4"/>
      <c r="AZ521" s="4"/>
    </row>
    <row r="522" spans="1:58" x14ac:dyDescent="0.25">
      <c r="A522" s="3" t="s">
        <v>2</v>
      </c>
      <c r="B522" s="20">
        <v>3</v>
      </c>
      <c r="C522" s="88">
        <f t="shared" si="67"/>
        <v>3.0139999999999998</v>
      </c>
      <c r="D522" s="86">
        <v>-110.36199999999999</v>
      </c>
      <c r="E522" s="24">
        <v>37.015999999999998</v>
      </c>
      <c r="F522" s="9">
        <v>0</v>
      </c>
      <c r="G522" s="9">
        <v>1994</v>
      </c>
      <c r="H522" s="9">
        <v>5</v>
      </c>
      <c r="I522" s="9">
        <v>12</v>
      </c>
      <c r="J522" s="9">
        <v>19</v>
      </c>
      <c r="K522" s="9">
        <v>47</v>
      </c>
      <c r="L522" s="12">
        <v>33.1</v>
      </c>
      <c r="M522" s="81">
        <f t="shared" si="68"/>
        <v>0.22500000000000001</v>
      </c>
      <c r="N522" s="21">
        <v>0.01</v>
      </c>
      <c r="O522" s="6" t="s">
        <v>174</v>
      </c>
      <c r="P522" s="94"/>
      <c r="Q522" s="72">
        <f>Y522</f>
        <v>3.0139999999999998</v>
      </c>
      <c r="R522" s="82">
        <f>X522</f>
        <v>0.22500000000000001</v>
      </c>
      <c r="S522" s="45"/>
      <c r="T522" s="6"/>
      <c r="V522" s="43"/>
      <c r="W522" s="49">
        <v>3</v>
      </c>
      <c r="X522" s="82">
        <v>0.22500000000000001</v>
      </c>
      <c r="Y522" s="43">
        <f t="shared" si="66"/>
        <v>3.0139999999999998</v>
      </c>
      <c r="Z522" s="53"/>
      <c r="AA522" s="82"/>
      <c r="AB522" s="43"/>
      <c r="AC522" s="47"/>
      <c r="AD522" s="82"/>
      <c r="AE522" s="43"/>
      <c r="AF522" s="53"/>
      <c r="AG522" s="82"/>
      <c r="AH522" s="43"/>
      <c r="AI522" s="47"/>
      <c r="AJ522" s="4"/>
      <c r="AM522" s="27"/>
      <c r="AN522" s="27"/>
      <c r="AQ522" s="4"/>
      <c r="AR522" s="19">
        <v>3</v>
      </c>
      <c r="AS522" s="5"/>
      <c r="AT522" s="6"/>
      <c r="AU522" s="4"/>
      <c r="AV522" s="4"/>
      <c r="AW522" s="4"/>
      <c r="AX522" s="4"/>
      <c r="AY522" s="4"/>
      <c r="AZ522" s="4"/>
    </row>
    <row r="523" spans="1:58" x14ac:dyDescent="0.25">
      <c r="A523" s="3" t="s">
        <v>2</v>
      </c>
      <c r="B523" s="20">
        <v>2.96</v>
      </c>
      <c r="C523" s="88">
        <f t="shared" si="67"/>
        <v>2.9768400000000002</v>
      </c>
      <c r="D523" s="86">
        <v>-110.238</v>
      </c>
      <c r="E523" s="24">
        <v>37.140999999999998</v>
      </c>
      <c r="F523" s="9">
        <v>1</v>
      </c>
      <c r="G523" s="9">
        <v>1994</v>
      </c>
      <c r="H523" s="9">
        <v>5</v>
      </c>
      <c r="I523" s="9">
        <v>20</v>
      </c>
      <c r="J523" s="9">
        <v>17</v>
      </c>
      <c r="K523" s="9">
        <v>10</v>
      </c>
      <c r="L523" s="12">
        <v>37.1</v>
      </c>
      <c r="M523" s="81">
        <f t="shared" si="68"/>
        <v>0.22500000000000001</v>
      </c>
      <c r="N523" s="21">
        <v>0.01</v>
      </c>
      <c r="O523" s="6" t="s">
        <v>174</v>
      </c>
      <c r="P523" s="94"/>
      <c r="Q523" s="72">
        <f>Y523</f>
        <v>2.9768400000000002</v>
      </c>
      <c r="R523" s="82">
        <f>X523</f>
        <v>0.22500000000000001</v>
      </c>
      <c r="S523" s="45"/>
      <c r="T523" s="6"/>
      <c r="V523" s="43"/>
      <c r="W523" s="49">
        <v>2.96</v>
      </c>
      <c r="X523" s="82">
        <v>0.22500000000000001</v>
      </c>
      <c r="Y523" s="43">
        <f t="shared" si="66"/>
        <v>2.9768400000000002</v>
      </c>
      <c r="Z523" s="53"/>
      <c r="AA523" s="82"/>
      <c r="AB523" s="43"/>
      <c r="AC523" s="47"/>
      <c r="AD523" s="82"/>
      <c r="AE523" s="43"/>
      <c r="AF523" s="53"/>
      <c r="AG523" s="82"/>
      <c r="AH523" s="43"/>
      <c r="AI523" s="47"/>
      <c r="AJ523" s="4"/>
      <c r="AM523" s="27"/>
      <c r="AN523" s="27"/>
      <c r="AQ523" s="4"/>
      <c r="AR523" s="19">
        <v>2.96</v>
      </c>
      <c r="AS523" s="5"/>
      <c r="AT523" s="6"/>
      <c r="AU523" s="4"/>
      <c r="AV523" s="4"/>
      <c r="AW523" s="4"/>
      <c r="AX523" s="4"/>
      <c r="AY523" s="4"/>
      <c r="AZ523" s="4"/>
    </row>
    <row r="524" spans="1:58" s="4" customFormat="1" x14ac:dyDescent="0.25">
      <c r="A524" s="3" t="s">
        <v>2</v>
      </c>
      <c r="B524" s="20">
        <v>2.66</v>
      </c>
      <c r="C524" s="88">
        <f t="shared" si="67"/>
        <v>2.69814</v>
      </c>
      <c r="D524" s="86">
        <v>-110.285</v>
      </c>
      <c r="E524" s="24">
        <v>36.972000000000001</v>
      </c>
      <c r="F524" s="9">
        <v>0</v>
      </c>
      <c r="G524" s="9">
        <v>1994</v>
      </c>
      <c r="H524" s="9">
        <v>5</v>
      </c>
      <c r="I524" s="9">
        <v>20</v>
      </c>
      <c r="J524" s="9">
        <v>21</v>
      </c>
      <c r="K524" s="9">
        <v>16</v>
      </c>
      <c r="L524" s="12">
        <v>47.6</v>
      </c>
      <c r="M524" s="81">
        <f t="shared" si="68"/>
        <v>0.22500000000000001</v>
      </c>
      <c r="N524" s="21">
        <v>0.01</v>
      </c>
      <c r="O524" s="6" t="s">
        <v>174</v>
      </c>
      <c r="P524" s="94"/>
      <c r="Q524" s="72">
        <f>Y524</f>
        <v>2.69814</v>
      </c>
      <c r="R524" s="82">
        <f>X524</f>
        <v>0.22500000000000001</v>
      </c>
      <c r="S524" s="45"/>
      <c r="T524" s="6"/>
      <c r="U524" s="82"/>
      <c r="V524" s="43"/>
      <c r="W524" s="49">
        <v>2.66</v>
      </c>
      <c r="X524" s="82">
        <v>0.22500000000000001</v>
      </c>
      <c r="Y524" s="43">
        <f t="shared" si="66"/>
        <v>2.69814</v>
      </c>
      <c r="Z524" s="53"/>
      <c r="AA524" s="82"/>
      <c r="AB524" s="43"/>
      <c r="AC524" s="47"/>
      <c r="AD524" s="82"/>
      <c r="AE524" s="43"/>
      <c r="AF524" s="53"/>
      <c r="AG524" s="82"/>
      <c r="AH524" s="43"/>
      <c r="AI524" s="47"/>
      <c r="AM524" s="27"/>
      <c r="AN524" s="27"/>
      <c r="AR524" s="19">
        <v>2.66</v>
      </c>
      <c r="AS524" s="5"/>
      <c r="AT524" s="6"/>
      <c r="BA524"/>
      <c r="BB524"/>
      <c r="BC524"/>
      <c r="BD524"/>
      <c r="BE524"/>
      <c r="BF524"/>
    </row>
    <row r="525" spans="1:58" x14ac:dyDescent="0.25">
      <c r="A525" s="3" t="s">
        <v>2</v>
      </c>
      <c r="B525" s="20">
        <v>3.16</v>
      </c>
      <c r="C525" s="88">
        <f t="shared" si="67"/>
        <v>3.2652238567147611</v>
      </c>
      <c r="D525" s="86">
        <v>-112.172</v>
      </c>
      <c r="E525" s="24">
        <v>38.456000000000003</v>
      </c>
      <c r="F525" s="9">
        <v>5</v>
      </c>
      <c r="G525" s="9">
        <v>1994</v>
      </c>
      <c r="H525" s="9">
        <v>6</v>
      </c>
      <c r="I525" s="9">
        <v>3</v>
      </c>
      <c r="J525" s="9">
        <v>4</v>
      </c>
      <c r="K525" s="9">
        <v>25</v>
      </c>
      <c r="L525" s="12">
        <v>29.4</v>
      </c>
      <c r="M525" s="81">
        <f t="shared" si="68"/>
        <v>0.16151704475634704</v>
      </c>
      <c r="N525" s="21">
        <v>0.01</v>
      </c>
      <c r="O525" s="3" t="s">
        <v>175</v>
      </c>
      <c r="P525" s="94">
        <f>1/((1/X525^2)+(1/AA525^2))</f>
        <v>2.6087755746823815E-2</v>
      </c>
      <c r="Q525" s="72">
        <f>(P525/X525^2*Y525)+(P525/AA525^2*AB525)</f>
        <v>3.2652238567147611</v>
      </c>
      <c r="R525" s="82">
        <f>SQRT(P525)</f>
        <v>0.16151704475634704</v>
      </c>
      <c r="S525" s="45"/>
      <c r="T525" s="6"/>
      <c r="V525" s="43"/>
      <c r="W525" s="49">
        <v>3.16</v>
      </c>
      <c r="X525" s="82">
        <v>0.22500000000000001</v>
      </c>
      <c r="Y525" s="43">
        <f t="shared" si="66"/>
        <v>3.1626400000000001</v>
      </c>
      <c r="Z525" s="55">
        <v>3.3</v>
      </c>
      <c r="AA525" s="82">
        <v>0.23200000000000001</v>
      </c>
      <c r="AB525" s="43">
        <f>0.791*(Z525-0.11)+0.851</f>
        <v>3.3742900000000002</v>
      </c>
      <c r="AC525" s="47"/>
      <c r="AD525" s="82"/>
      <c r="AE525" s="43"/>
      <c r="AF525" s="53"/>
      <c r="AG525" s="82"/>
      <c r="AH525" s="43"/>
      <c r="AI525" s="47" t="s">
        <v>56</v>
      </c>
      <c r="AJ525" s="4"/>
      <c r="AM525" s="27">
        <v>3.3</v>
      </c>
      <c r="AN525" s="27"/>
      <c r="AQ525" s="4"/>
      <c r="AR525" s="19">
        <v>3.16</v>
      </c>
      <c r="AS525" s="5"/>
      <c r="AT525" s="6"/>
      <c r="AU525" s="4"/>
      <c r="AV525" s="4"/>
      <c r="AW525" s="4"/>
      <c r="AX525" s="4"/>
      <c r="AY525" s="4"/>
      <c r="AZ525" s="4"/>
    </row>
    <row r="526" spans="1:58" x14ac:dyDescent="0.25">
      <c r="A526" s="3" t="s">
        <v>2</v>
      </c>
      <c r="B526" s="20">
        <v>2.4900000000000002</v>
      </c>
      <c r="C526" s="88">
        <f t="shared" si="67"/>
        <v>2.5402100000000001</v>
      </c>
      <c r="D526" s="86">
        <v>-112.872</v>
      </c>
      <c r="E526" s="24">
        <v>38.082000000000001</v>
      </c>
      <c r="F526" s="9">
        <v>9</v>
      </c>
      <c r="G526" s="9">
        <v>1994</v>
      </c>
      <c r="H526" s="9">
        <v>6</v>
      </c>
      <c r="I526" s="9">
        <v>8</v>
      </c>
      <c r="J526" s="9">
        <v>0</v>
      </c>
      <c r="K526" s="9">
        <v>51</v>
      </c>
      <c r="L526" s="12">
        <v>24.3</v>
      </c>
      <c r="M526" s="81">
        <f t="shared" si="68"/>
        <v>0.22500000000000001</v>
      </c>
      <c r="N526" s="21">
        <v>0.01</v>
      </c>
      <c r="O526" s="6" t="s">
        <v>174</v>
      </c>
      <c r="P526" s="94"/>
      <c r="Q526" s="72">
        <f t="shared" ref="Q526:Q531" si="69">Y526</f>
        <v>2.5402100000000001</v>
      </c>
      <c r="R526" s="82">
        <f t="shared" ref="R526:R531" si="70">X526</f>
        <v>0.22500000000000001</v>
      </c>
      <c r="S526" s="45"/>
      <c r="T526" s="6"/>
      <c r="V526" s="43"/>
      <c r="W526" s="49">
        <v>2.4900000000000002</v>
      </c>
      <c r="X526" s="82">
        <v>0.22500000000000001</v>
      </c>
      <c r="Y526" s="43">
        <f t="shared" si="66"/>
        <v>2.5402100000000001</v>
      </c>
      <c r="Z526" s="53"/>
      <c r="AA526" s="82"/>
      <c r="AB526" s="43"/>
      <c r="AC526" s="47"/>
      <c r="AD526" s="82"/>
      <c r="AE526" s="43"/>
      <c r="AF526" s="53"/>
      <c r="AG526" s="82"/>
      <c r="AH526" s="43"/>
      <c r="AI526" s="47"/>
      <c r="AJ526" s="4"/>
      <c r="AM526" s="27"/>
      <c r="AN526" s="27"/>
      <c r="AQ526" s="4"/>
      <c r="AR526" s="19">
        <v>2.4900000000000002</v>
      </c>
      <c r="AS526" s="5"/>
      <c r="AT526" s="6"/>
      <c r="AU526" s="4"/>
      <c r="AV526" s="4"/>
      <c r="AW526" s="4"/>
      <c r="AX526" s="4"/>
      <c r="AY526" s="4"/>
      <c r="AZ526" s="4"/>
    </row>
    <row r="527" spans="1:58" x14ac:dyDescent="0.25">
      <c r="A527" s="3" t="s">
        <v>2</v>
      </c>
      <c r="B527" s="20">
        <v>2.61</v>
      </c>
      <c r="C527" s="88">
        <f t="shared" si="67"/>
        <v>2.6516899999999999</v>
      </c>
      <c r="D527" s="86">
        <v>-111.431</v>
      </c>
      <c r="E527" s="24">
        <v>38.814</v>
      </c>
      <c r="F527" s="9">
        <v>1</v>
      </c>
      <c r="G527" s="9">
        <v>1994</v>
      </c>
      <c r="H527" s="9">
        <v>6</v>
      </c>
      <c r="I527" s="9">
        <v>16</v>
      </c>
      <c r="J527" s="9">
        <v>11</v>
      </c>
      <c r="K527" s="9">
        <v>56</v>
      </c>
      <c r="L527" s="12">
        <v>14</v>
      </c>
      <c r="M527" s="81">
        <f t="shared" si="68"/>
        <v>0.22500000000000001</v>
      </c>
      <c r="N527" s="21">
        <v>0.01</v>
      </c>
      <c r="O527" s="6" t="s">
        <v>174</v>
      </c>
      <c r="P527" s="94"/>
      <c r="Q527" s="72">
        <f t="shared" si="69"/>
        <v>2.6516899999999999</v>
      </c>
      <c r="R527" s="82">
        <f t="shared" si="70"/>
        <v>0.22500000000000001</v>
      </c>
      <c r="S527" s="45"/>
      <c r="T527" s="6"/>
      <c r="V527" s="43"/>
      <c r="W527" s="49">
        <v>2.61</v>
      </c>
      <c r="X527" s="82">
        <v>0.22500000000000001</v>
      </c>
      <c r="Y527" s="43">
        <f t="shared" si="66"/>
        <v>2.6516899999999999</v>
      </c>
      <c r="Z527" s="53"/>
      <c r="AA527" s="82"/>
      <c r="AB527" s="43"/>
      <c r="AC527" s="47"/>
      <c r="AD527" s="82"/>
      <c r="AE527" s="43"/>
      <c r="AF527" s="53"/>
      <c r="AG527" s="82"/>
      <c r="AH527" s="43"/>
      <c r="AI527" s="47"/>
      <c r="AJ527" s="4"/>
      <c r="AM527" s="27"/>
      <c r="AN527" s="27"/>
      <c r="AQ527" s="4"/>
      <c r="AR527" s="19">
        <v>2.61</v>
      </c>
      <c r="AS527" s="5"/>
      <c r="AT527" s="6"/>
      <c r="AU527" s="4"/>
      <c r="AV527" s="4"/>
      <c r="AW527" s="4"/>
      <c r="AX527" s="4"/>
      <c r="AY527" s="4"/>
      <c r="AZ527" s="4"/>
    </row>
    <row r="528" spans="1:58" x14ac:dyDescent="0.25">
      <c r="A528" s="3" t="s">
        <v>2</v>
      </c>
      <c r="B528" s="20">
        <v>2.57</v>
      </c>
      <c r="C528" s="88">
        <f t="shared" si="67"/>
        <v>2.6145299999999998</v>
      </c>
      <c r="D528" s="86">
        <v>-112.255</v>
      </c>
      <c r="E528" s="24">
        <v>38.261000000000003</v>
      </c>
      <c r="F528" s="9">
        <v>3</v>
      </c>
      <c r="G528" s="9">
        <v>1994</v>
      </c>
      <c r="H528" s="9">
        <v>6</v>
      </c>
      <c r="I528" s="9">
        <v>21</v>
      </c>
      <c r="J528" s="9">
        <v>21</v>
      </c>
      <c r="K528" s="9">
        <v>17</v>
      </c>
      <c r="L528" s="12">
        <v>35.700000000000003</v>
      </c>
      <c r="M528" s="81">
        <f t="shared" si="68"/>
        <v>0.22500000000000001</v>
      </c>
      <c r="N528" s="21">
        <v>0.01</v>
      </c>
      <c r="O528" s="6" t="s">
        <v>174</v>
      </c>
      <c r="P528" s="94"/>
      <c r="Q528" s="72">
        <f t="shared" si="69"/>
        <v>2.6145299999999998</v>
      </c>
      <c r="R528" s="82">
        <f t="shared" si="70"/>
        <v>0.22500000000000001</v>
      </c>
      <c r="S528" s="45"/>
      <c r="T528" s="6"/>
      <c r="V528" s="43"/>
      <c r="W528" s="49">
        <v>2.57</v>
      </c>
      <c r="X528" s="82">
        <v>0.22500000000000001</v>
      </c>
      <c r="Y528" s="43">
        <f t="shared" si="66"/>
        <v>2.6145299999999998</v>
      </c>
      <c r="Z528" s="53"/>
      <c r="AA528" s="82"/>
      <c r="AB528" s="43"/>
      <c r="AC528" s="47"/>
      <c r="AD528" s="82"/>
      <c r="AE528" s="43"/>
      <c r="AF528" s="53"/>
      <c r="AG528" s="82"/>
      <c r="AH528" s="43"/>
      <c r="AI528" s="47"/>
      <c r="AJ528" s="4"/>
      <c r="AM528" s="27"/>
      <c r="AN528" s="27"/>
      <c r="AQ528" s="4"/>
      <c r="AR528" s="19">
        <v>2.57</v>
      </c>
      <c r="AS528" s="5"/>
      <c r="AT528" s="6"/>
      <c r="AU528" s="4"/>
      <c r="AV528" s="4"/>
      <c r="AW528" s="4"/>
      <c r="AX528" s="4"/>
      <c r="AY528" s="4"/>
      <c r="AZ528" s="4"/>
    </row>
    <row r="529" spans="1:58" x14ac:dyDescent="0.25">
      <c r="A529" s="3" t="s">
        <v>2</v>
      </c>
      <c r="B529" s="20">
        <v>2.96</v>
      </c>
      <c r="C529" s="88">
        <f t="shared" si="67"/>
        <v>2.9768400000000002</v>
      </c>
      <c r="D529" s="86">
        <v>-114.11799999999999</v>
      </c>
      <c r="E529" s="24">
        <v>37.545000000000002</v>
      </c>
      <c r="F529" s="9">
        <v>0</v>
      </c>
      <c r="G529" s="9">
        <v>1994</v>
      </c>
      <c r="H529" s="9">
        <v>7</v>
      </c>
      <c r="I529" s="9">
        <v>5</v>
      </c>
      <c r="J529" s="9">
        <v>9</v>
      </c>
      <c r="K529" s="9">
        <v>30</v>
      </c>
      <c r="L529" s="12">
        <v>55.9</v>
      </c>
      <c r="M529" s="81">
        <f t="shared" si="68"/>
        <v>0.22500000000000001</v>
      </c>
      <c r="N529" s="21">
        <v>0.01</v>
      </c>
      <c r="O529" s="6" t="s">
        <v>174</v>
      </c>
      <c r="P529" s="94"/>
      <c r="Q529" s="72">
        <f t="shared" si="69"/>
        <v>2.9768400000000002</v>
      </c>
      <c r="R529" s="82">
        <f t="shared" si="70"/>
        <v>0.22500000000000001</v>
      </c>
      <c r="S529" s="45"/>
      <c r="T529" s="6"/>
      <c r="V529" s="43"/>
      <c r="W529" s="49">
        <v>2.96</v>
      </c>
      <c r="X529" s="82">
        <v>0.22500000000000001</v>
      </c>
      <c r="Y529" s="43">
        <f t="shared" si="66"/>
        <v>2.9768400000000002</v>
      </c>
      <c r="Z529" s="53"/>
      <c r="AA529" s="82"/>
      <c r="AB529" s="43"/>
      <c r="AC529" s="47"/>
      <c r="AD529" s="82"/>
      <c r="AE529" s="43"/>
      <c r="AF529" s="53"/>
      <c r="AG529" s="82"/>
      <c r="AH529" s="43"/>
      <c r="AI529" s="47"/>
      <c r="AJ529" s="4"/>
      <c r="AM529" s="27"/>
      <c r="AN529" s="27"/>
      <c r="AQ529" s="4"/>
      <c r="AR529" s="19">
        <v>2.96</v>
      </c>
      <c r="AS529" s="5"/>
      <c r="AT529" s="6"/>
      <c r="AU529" s="4"/>
      <c r="AV529" s="4"/>
      <c r="AW529" s="4"/>
      <c r="AX529" s="4"/>
      <c r="AY529" s="4"/>
      <c r="AZ529" s="4"/>
    </row>
    <row r="530" spans="1:58" x14ac:dyDescent="0.25">
      <c r="A530" s="3" t="s">
        <v>2</v>
      </c>
      <c r="B530" s="20">
        <v>2.99</v>
      </c>
      <c r="C530" s="88">
        <f t="shared" si="67"/>
        <v>3.0047100000000002</v>
      </c>
      <c r="D530" s="86">
        <v>-112.039</v>
      </c>
      <c r="E530" s="24">
        <v>39.997</v>
      </c>
      <c r="F530" s="9">
        <v>5</v>
      </c>
      <c r="G530" s="9">
        <v>1994</v>
      </c>
      <c r="H530" s="9">
        <v>7</v>
      </c>
      <c r="I530" s="9">
        <v>13</v>
      </c>
      <c r="J530" s="9">
        <v>14</v>
      </c>
      <c r="K530" s="9">
        <v>58</v>
      </c>
      <c r="L530" s="12">
        <v>46.5</v>
      </c>
      <c r="M530" s="81">
        <f t="shared" si="68"/>
        <v>0.22500000000000001</v>
      </c>
      <c r="N530" s="21">
        <v>0.01</v>
      </c>
      <c r="O530" s="6" t="s">
        <v>174</v>
      </c>
      <c r="P530" s="94"/>
      <c r="Q530" s="72">
        <f t="shared" si="69"/>
        <v>3.0047100000000002</v>
      </c>
      <c r="R530" s="82">
        <f t="shared" si="70"/>
        <v>0.22500000000000001</v>
      </c>
      <c r="S530" s="45"/>
      <c r="T530" s="6"/>
      <c r="V530" s="43"/>
      <c r="W530" s="49">
        <v>2.99</v>
      </c>
      <c r="X530" s="82">
        <v>0.22500000000000001</v>
      </c>
      <c r="Y530" s="43">
        <f t="shared" si="66"/>
        <v>3.0047100000000002</v>
      </c>
      <c r="Z530" s="53"/>
      <c r="AA530" s="82"/>
      <c r="AB530" s="43"/>
      <c r="AC530" s="47"/>
      <c r="AD530" s="82"/>
      <c r="AE530" s="43"/>
      <c r="AF530" s="53"/>
      <c r="AG530" s="82"/>
      <c r="AH530" s="43"/>
      <c r="AI530" s="47"/>
      <c r="AJ530" s="4"/>
      <c r="AM530" s="27"/>
      <c r="AN530" s="27"/>
      <c r="AQ530" s="4"/>
      <c r="AR530" s="19">
        <v>2.99</v>
      </c>
      <c r="AS530" s="5"/>
      <c r="AT530" s="6"/>
      <c r="AU530" s="4"/>
      <c r="AV530" s="4"/>
      <c r="AW530" s="4"/>
      <c r="AX530" s="4"/>
      <c r="AY530" s="4"/>
      <c r="AZ530" s="4"/>
    </row>
    <row r="531" spans="1:58" x14ac:dyDescent="0.25">
      <c r="A531" s="3" t="s">
        <v>2</v>
      </c>
      <c r="B531" s="20">
        <v>2.64</v>
      </c>
      <c r="C531" s="88">
        <f t="shared" si="67"/>
        <v>2.6795599999999999</v>
      </c>
      <c r="D531" s="86">
        <v>-111.193</v>
      </c>
      <c r="E531" s="24">
        <v>38.167999999999999</v>
      </c>
      <c r="F531" s="9">
        <v>1</v>
      </c>
      <c r="G531" s="9">
        <v>1994</v>
      </c>
      <c r="H531" s="9">
        <v>7</v>
      </c>
      <c r="I531" s="9">
        <v>16</v>
      </c>
      <c r="J531" s="9">
        <v>2</v>
      </c>
      <c r="K531" s="9">
        <v>22</v>
      </c>
      <c r="L531" s="12">
        <v>21.6</v>
      </c>
      <c r="M531" s="81">
        <f t="shared" si="68"/>
        <v>0.22500000000000001</v>
      </c>
      <c r="N531" s="21">
        <v>0.01</v>
      </c>
      <c r="O531" s="6" t="s">
        <v>174</v>
      </c>
      <c r="P531" s="94"/>
      <c r="Q531" s="72">
        <f t="shared" si="69"/>
        <v>2.6795599999999999</v>
      </c>
      <c r="R531" s="82">
        <f t="shared" si="70"/>
        <v>0.22500000000000001</v>
      </c>
      <c r="S531" s="45"/>
      <c r="T531" s="6"/>
      <c r="V531" s="43"/>
      <c r="W531" s="49">
        <v>2.64</v>
      </c>
      <c r="X531" s="82">
        <v>0.22500000000000001</v>
      </c>
      <c r="Y531" s="43">
        <f t="shared" si="66"/>
        <v>2.6795599999999999</v>
      </c>
      <c r="Z531" s="53"/>
      <c r="AA531" s="82"/>
      <c r="AB531" s="43"/>
      <c r="AC531" s="47"/>
      <c r="AD531" s="82"/>
      <c r="AE531" s="43"/>
      <c r="AF531" s="53"/>
      <c r="AG531" s="82"/>
      <c r="AH531" s="43"/>
      <c r="AI531" s="47"/>
      <c r="AJ531" s="4"/>
      <c r="AM531" s="27"/>
      <c r="AN531" s="27"/>
      <c r="AQ531" s="4"/>
      <c r="AR531" s="19">
        <v>2.64</v>
      </c>
      <c r="AS531" s="5"/>
      <c r="AT531" s="6"/>
      <c r="AU531" s="4"/>
      <c r="AV531" s="4"/>
      <c r="AW531" s="4"/>
      <c r="AX531" s="4"/>
      <c r="AY531" s="4"/>
      <c r="AZ531" s="4"/>
    </row>
    <row r="532" spans="1:58" x14ac:dyDescent="0.25">
      <c r="A532" s="3" t="s">
        <v>2</v>
      </c>
      <c r="B532" s="20">
        <v>2.46</v>
      </c>
      <c r="C532" s="88">
        <f t="shared" si="67"/>
        <v>2.6617445538971181</v>
      </c>
      <c r="D532" s="86">
        <v>-112.81399999999999</v>
      </c>
      <c r="E532" s="24">
        <v>41.649000000000001</v>
      </c>
      <c r="F532" s="9">
        <v>2</v>
      </c>
      <c r="G532" s="9">
        <v>1994</v>
      </c>
      <c r="H532" s="9">
        <v>8</v>
      </c>
      <c r="I532" s="9">
        <v>8</v>
      </c>
      <c r="J532" s="9">
        <v>4</v>
      </c>
      <c r="K532" s="9">
        <v>8</v>
      </c>
      <c r="L532" s="12">
        <v>19.600000000000001</v>
      </c>
      <c r="M532" s="81">
        <f t="shared" si="68"/>
        <v>0.16151704475634704</v>
      </c>
      <c r="N532" s="21">
        <v>0.01</v>
      </c>
      <c r="O532" s="3" t="s">
        <v>175</v>
      </c>
      <c r="P532" s="94">
        <f>1/((1/X532^2)+(1/AA532^2))</f>
        <v>2.6087755746823815E-2</v>
      </c>
      <c r="Q532" s="72">
        <f>(P532/X532^2*Y532)+(P532/AA532^2*AB532)</f>
        <v>2.6617445538971181</v>
      </c>
      <c r="R532" s="82">
        <f>SQRT(P532)</f>
        <v>0.16151704475634704</v>
      </c>
      <c r="S532" s="45"/>
      <c r="T532" s="6"/>
      <c r="V532" s="43"/>
      <c r="W532" s="49">
        <v>2.46</v>
      </c>
      <c r="X532" s="82">
        <v>0.22500000000000001</v>
      </c>
      <c r="Y532" s="43">
        <f t="shared" si="66"/>
        <v>2.51234</v>
      </c>
      <c r="Z532" s="55">
        <v>2.6</v>
      </c>
      <c r="AA532" s="82">
        <v>0.23200000000000001</v>
      </c>
      <c r="AB532" s="43">
        <f>0.791*(Z532-0.11)+0.851</f>
        <v>2.8205900000000002</v>
      </c>
      <c r="AC532" s="47"/>
      <c r="AD532" s="82"/>
      <c r="AE532" s="43"/>
      <c r="AF532" s="53"/>
      <c r="AG532" s="82"/>
      <c r="AH532" s="43"/>
      <c r="AI532" s="47" t="s">
        <v>121</v>
      </c>
      <c r="AJ532" s="4"/>
      <c r="AM532" s="27">
        <v>2.6</v>
      </c>
      <c r="AN532" s="27"/>
      <c r="AQ532" s="4"/>
      <c r="AR532" s="19">
        <v>2.46</v>
      </c>
      <c r="AS532" s="5"/>
      <c r="AT532" s="6"/>
      <c r="AU532" s="4"/>
      <c r="AV532" s="4"/>
      <c r="AW532" s="4"/>
      <c r="AX532" s="4"/>
      <c r="AY532" s="4"/>
      <c r="AZ532" s="4"/>
    </row>
    <row r="533" spans="1:58" x14ac:dyDescent="0.25">
      <c r="A533" s="3" t="s">
        <v>2</v>
      </c>
      <c r="B533" s="20">
        <v>2.65</v>
      </c>
      <c r="C533" s="88">
        <f t="shared" si="67"/>
        <v>2.68885</v>
      </c>
      <c r="D533" s="86">
        <v>-112.483</v>
      </c>
      <c r="E533" s="24">
        <v>37.588999999999999</v>
      </c>
      <c r="F533" s="9">
        <v>0</v>
      </c>
      <c r="G533" s="9">
        <v>1994</v>
      </c>
      <c r="H533" s="9">
        <v>8</v>
      </c>
      <c r="I533" s="9">
        <v>20</v>
      </c>
      <c r="J533" s="9">
        <v>21</v>
      </c>
      <c r="K533" s="9">
        <v>42</v>
      </c>
      <c r="L533" s="12">
        <v>9.1999999999999993</v>
      </c>
      <c r="M533" s="81">
        <f t="shared" si="68"/>
        <v>0.22500000000000001</v>
      </c>
      <c r="N533" s="21">
        <v>0.01</v>
      </c>
      <c r="O533" s="6" t="s">
        <v>174</v>
      </c>
      <c r="P533" s="94"/>
      <c r="Q533" s="72">
        <f>Y533</f>
        <v>2.68885</v>
      </c>
      <c r="R533" s="82">
        <f>X533</f>
        <v>0.22500000000000001</v>
      </c>
      <c r="S533" s="45"/>
      <c r="T533" s="6"/>
      <c r="V533" s="43"/>
      <c r="W533" s="49">
        <v>2.65</v>
      </c>
      <c r="X533" s="82">
        <v>0.22500000000000001</v>
      </c>
      <c r="Y533" s="43">
        <f t="shared" si="66"/>
        <v>2.68885</v>
      </c>
      <c r="Z533" s="53"/>
      <c r="AA533" s="82"/>
      <c r="AB533" s="43"/>
      <c r="AC533" s="47"/>
      <c r="AD533" s="82"/>
      <c r="AE533" s="43"/>
      <c r="AF533" s="53"/>
      <c r="AG533" s="82"/>
      <c r="AH533" s="43"/>
      <c r="AI533" s="47"/>
      <c r="AJ533" s="4"/>
      <c r="AM533" s="27"/>
      <c r="AN533" s="27"/>
      <c r="AQ533" s="4"/>
      <c r="AR533" s="19">
        <v>2.65</v>
      </c>
      <c r="AS533" s="5"/>
      <c r="AT533" s="6"/>
      <c r="AU533" s="4"/>
      <c r="AV533" s="4"/>
      <c r="AW533" s="4"/>
      <c r="AX533" s="4"/>
      <c r="AY533" s="4"/>
      <c r="AZ533" s="4"/>
    </row>
    <row r="534" spans="1:58" x14ac:dyDescent="0.25">
      <c r="A534" s="3" t="s">
        <v>2</v>
      </c>
      <c r="B534" s="20">
        <v>2.57</v>
      </c>
      <c r="C534" s="88">
        <f t="shared" si="67"/>
        <v>2.6145299999999998</v>
      </c>
      <c r="D534" s="86">
        <v>-114.14</v>
      </c>
      <c r="E534" s="24">
        <v>37.720999999999997</v>
      </c>
      <c r="F534" s="9">
        <v>23</v>
      </c>
      <c r="G534" s="9">
        <v>1994</v>
      </c>
      <c r="H534" s="9">
        <v>8</v>
      </c>
      <c r="I534" s="9">
        <v>21</v>
      </c>
      <c r="J534" s="9">
        <v>12</v>
      </c>
      <c r="K534" s="9">
        <v>53</v>
      </c>
      <c r="L534" s="12">
        <v>33.1</v>
      </c>
      <c r="M534" s="81">
        <f t="shared" si="68"/>
        <v>0.22500000000000001</v>
      </c>
      <c r="N534" s="21">
        <v>0.01</v>
      </c>
      <c r="O534" s="6" t="s">
        <v>174</v>
      </c>
      <c r="P534" s="94"/>
      <c r="Q534" s="72">
        <f>Y534</f>
        <v>2.6145299999999998</v>
      </c>
      <c r="R534" s="82">
        <f>X534</f>
        <v>0.22500000000000001</v>
      </c>
      <c r="S534" s="45"/>
      <c r="T534" s="6"/>
      <c r="V534" s="43"/>
      <c r="W534" s="49">
        <v>2.57</v>
      </c>
      <c r="X534" s="82">
        <v>0.22500000000000001</v>
      </c>
      <c r="Y534" s="43">
        <f t="shared" si="66"/>
        <v>2.6145299999999998</v>
      </c>
      <c r="Z534" s="53"/>
      <c r="AA534" s="82"/>
      <c r="AB534" s="43"/>
      <c r="AC534" s="47"/>
      <c r="AD534" s="82"/>
      <c r="AE534" s="43"/>
      <c r="AF534" s="53"/>
      <c r="AG534" s="82"/>
      <c r="AH534" s="43"/>
      <c r="AI534" s="47"/>
      <c r="AJ534" s="4"/>
      <c r="AM534" s="27"/>
      <c r="AN534" s="27"/>
      <c r="AQ534" s="4"/>
      <c r="AR534" s="19">
        <v>2.57</v>
      </c>
      <c r="AS534" s="5"/>
      <c r="AT534" s="6"/>
      <c r="AU534" s="4"/>
      <c r="AV534" s="4"/>
      <c r="AW534" s="4"/>
      <c r="AX534" s="4"/>
      <c r="AY534" s="4"/>
      <c r="AZ534" s="4"/>
    </row>
    <row r="535" spans="1:58" x14ac:dyDescent="0.25">
      <c r="A535" s="3" t="s">
        <v>2</v>
      </c>
      <c r="B535" s="20">
        <v>4.03</v>
      </c>
      <c r="C535" s="88">
        <f t="shared" si="67"/>
        <v>4.041438929156361</v>
      </c>
      <c r="D535" s="86">
        <v>-112.298</v>
      </c>
      <c r="E535" s="24">
        <v>38.076000000000001</v>
      </c>
      <c r="F535" s="9">
        <v>1</v>
      </c>
      <c r="G535" s="9">
        <v>1994</v>
      </c>
      <c r="H535" s="9">
        <v>9</v>
      </c>
      <c r="I535" s="9">
        <v>6</v>
      </c>
      <c r="J535" s="9">
        <v>3</v>
      </c>
      <c r="K535" s="9">
        <v>48</v>
      </c>
      <c r="L535" s="12">
        <v>37.5</v>
      </c>
      <c r="M535" s="81">
        <f t="shared" si="68"/>
        <v>0.10874501539473735</v>
      </c>
      <c r="N535" s="21">
        <v>0.01</v>
      </c>
      <c r="O535" s="3" t="s">
        <v>175</v>
      </c>
      <c r="P535" s="94">
        <f>1/((1/U535^2)+(1/X535^2)+(1/AA535^2)+(1/AD535^2))</f>
        <v>1.1825478373201664E-2</v>
      </c>
      <c r="Q535" s="72">
        <f>(P535/U535^2*V535)+(P535/X535^2*Y535)+(P535/AA535^2*AB535)+(P535/AD535^2*AE535)</f>
        <v>4.041438929156361</v>
      </c>
      <c r="R535" s="82">
        <f t="shared" ref="R535:R542" si="71">SQRT(P535)</f>
        <v>0.10874501539473735</v>
      </c>
      <c r="S535" s="49">
        <v>4.03</v>
      </c>
      <c r="T535" s="6" t="s">
        <v>3</v>
      </c>
      <c r="U535" s="82">
        <v>0.20899999999999999</v>
      </c>
      <c r="V535" s="43">
        <f>0.791*S535+0.851</f>
        <v>4.0387300000000002</v>
      </c>
      <c r="W535" s="49">
        <v>4.32</v>
      </c>
      <c r="X535" s="82">
        <v>0.22500000000000001</v>
      </c>
      <c r="Y535" s="43">
        <f t="shared" si="66"/>
        <v>4.2402800000000012</v>
      </c>
      <c r="Z535" s="55">
        <v>4.3</v>
      </c>
      <c r="AA535" s="82">
        <v>0.23200000000000001</v>
      </c>
      <c r="AB535" s="43">
        <f t="shared" ref="AB535:AB542" si="72">0.791*(Z535-0.11)+0.851</f>
        <v>4.1652899999999997</v>
      </c>
      <c r="AC535" s="55">
        <v>3.9</v>
      </c>
      <c r="AD535" s="82">
        <v>0.20699999999999999</v>
      </c>
      <c r="AE535" s="43">
        <f>1.078*AC535-0.427</f>
        <v>3.7772000000000001</v>
      </c>
      <c r="AF535" s="53"/>
      <c r="AG535" s="82"/>
      <c r="AH535" s="4"/>
      <c r="AI535" s="47" t="s">
        <v>51</v>
      </c>
      <c r="AJ535" s="27">
        <v>3.9</v>
      </c>
      <c r="AM535" s="27">
        <v>4.3</v>
      </c>
      <c r="AN535" s="27"/>
      <c r="AQ535" s="4"/>
      <c r="AR535" s="19">
        <v>4.32</v>
      </c>
      <c r="AS535" s="19">
        <v>4.03</v>
      </c>
      <c r="AT535" s="6" t="s">
        <v>3</v>
      </c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</row>
    <row r="536" spans="1:58" x14ac:dyDescent="0.25">
      <c r="A536" s="3" t="s">
        <v>2</v>
      </c>
      <c r="B536" s="20">
        <v>2.95</v>
      </c>
      <c r="C536" s="88">
        <f t="shared" si="67"/>
        <v>3.3010108019725983</v>
      </c>
      <c r="D536" s="86">
        <v>-111.512</v>
      </c>
      <c r="E536" s="24">
        <v>39.460999999999999</v>
      </c>
      <c r="F536" s="9">
        <v>10</v>
      </c>
      <c r="G536" s="9">
        <v>1994</v>
      </c>
      <c r="H536" s="9">
        <v>9</v>
      </c>
      <c r="I536" s="9">
        <v>9</v>
      </c>
      <c r="J536" s="9">
        <v>20</v>
      </c>
      <c r="K536" s="9">
        <v>6</v>
      </c>
      <c r="L536" s="12">
        <v>42.1</v>
      </c>
      <c r="M536" s="81">
        <f t="shared" si="68"/>
        <v>0.12780097202950721</v>
      </c>
      <c r="N536" s="21">
        <v>0.01</v>
      </c>
      <c r="O536" s="3" t="s">
        <v>175</v>
      </c>
      <c r="P536" s="94">
        <f>1/((1/U536^2)+(1/X536^2)+(1/AA536^2))</f>
        <v>1.6333088451686885E-2</v>
      </c>
      <c r="Q536" s="72">
        <f>(P536/U536^2*V536)+(P536/X536^2*Y536)+(P536/AA536^2*AB536)</f>
        <v>3.3010108019725983</v>
      </c>
      <c r="R536" s="82">
        <f t="shared" si="71"/>
        <v>0.12780097202950721</v>
      </c>
      <c r="S536" s="49">
        <v>2.95</v>
      </c>
      <c r="T536" s="6" t="s">
        <v>3</v>
      </c>
      <c r="U536" s="82">
        <v>0.20899999999999999</v>
      </c>
      <c r="V536" s="43">
        <f>0.791*S536+0.851</f>
        <v>3.1844500000000004</v>
      </c>
      <c r="W536" s="49">
        <v>3.22</v>
      </c>
      <c r="X536" s="82">
        <v>0.22500000000000001</v>
      </c>
      <c r="Y536" s="43">
        <f t="shared" si="66"/>
        <v>3.2183800000000002</v>
      </c>
      <c r="Z536" s="55">
        <v>3.5</v>
      </c>
      <c r="AA536" s="82">
        <v>0.23200000000000001</v>
      </c>
      <c r="AB536" s="43">
        <f t="shared" si="72"/>
        <v>3.5324900000000001</v>
      </c>
      <c r="AC536" s="47"/>
      <c r="AD536" s="82"/>
      <c r="AE536" s="43"/>
      <c r="AF536" s="53"/>
      <c r="AG536" s="82"/>
      <c r="AH536" s="43"/>
      <c r="AI536" s="47" t="s">
        <v>54</v>
      </c>
      <c r="AJ536" s="4"/>
      <c r="AM536" s="27">
        <v>3.5</v>
      </c>
      <c r="AN536" s="27"/>
      <c r="AQ536" s="4"/>
      <c r="AR536" s="19">
        <v>3.22</v>
      </c>
      <c r="AS536" s="19">
        <v>2.95</v>
      </c>
      <c r="AT536" s="6" t="s">
        <v>3</v>
      </c>
      <c r="AU536" s="4"/>
      <c r="AV536" s="4"/>
      <c r="AW536" s="4"/>
      <c r="AX536" s="4"/>
      <c r="AY536" s="4"/>
      <c r="AZ536" s="4"/>
    </row>
    <row r="537" spans="1:58" x14ac:dyDescent="0.25">
      <c r="A537" s="3" t="s">
        <v>2</v>
      </c>
      <c r="B537" s="20">
        <v>2.61</v>
      </c>
      <c r="C537" s="88">
        <f t="shared" si="67"/>
        <v>2.8102308907696587</v>
      </c>
      <c r="D537" s="86">
        <v>-111.512</v>
      </c>
      <c r="E537" s="24">
        <v>39.457999999999998</v>
      </c>
      <c r="F537" s="9">
        <v>9</v>
      </c>
      <c r="G537" s="9">
        <v>1994</v>
      </c>
      <c r="H537" s="9">
        <v>9</v>
      </c>
      <c r="I537" s="9">
        <v>9</v>
      </c>
      <c r="J537" s="9">
        <v>20</v>
      </c>
      <c r="K537" s="9">
        <v>11</v>
      </c>
      <c r="L537" s="12">
        <v>49.6</v>
      </c>
      <c r="M537" s="81">
        <f t="shared" si="68"/>
        <v>0.16151704475634704</v>
      </c>
      <c r="N537" s="21">
        <v>0.01</v>
      </c>
      <c r="O537" s="3" t="s">
        <v>175</v>
      </c>
      <c r="P537" s="94">
        <f>1/((1/X537^2)+(1/AA537^2))</f>
        <v>2.6087755746823815E-2</v>
      </c>
      <c r="Q537" s="72">
        <f>(P537/X537^2*Y537)+(P537/AA537^2*AB537)</f>
        <v>2.8102308907696587</v>
      </c>
      <c r="R537" s="82">
        <f t="shared" si="71"/>
        <v>0.16151704475634704</v>
      </c>
      <c r="S537" s="45"/>
      <c r="T537" s="6"/>
      <c r="V537" s="43"/>
      <c r="W537" s="49">
        <v>2.61</v>
      </c>
      <c r="X537" s="82">
        <v>0.22500000000000001</v>
      </c>
      <c r="Y537" s="43">
        <f t="shared" si="66"/>
        <v>2.6516899999999999</v>
      </c>
      <c r="Z537" s="55">
        <v>2.8</v>
      </c>
      <c r="AA537" s="82">
        <v>0.23200000000000001</v>
      </c>
      <c r="AB537" s="43">
        <f t="shared" si="72"/>
        <v>2.97879</v>
      </c>
      <c r="AC537" s="47"/>
      <c r="AD537" s="82"/>
      <c r="AE537" s="43"/>
      <c r="AF537" s="53"/>
      <c r="AG537" s="82"/>
      <c r="AH537" s="43"/>
      <c r="AI537" s="47" t="s">
        <v>48</v>
      </c>
      <c r="AJ537" s="4"/>
      <c r="AM537" s="27">
        <v>2.8</v>
      </c>
      <c r="AN537" s="27"/>
      <c r="AQ537" s="4"/>
      <c r="AR537" s="19">
        <v>2.61</v>
      </c>
      <c r="AS537" s="5"/>
      <c r="AT537" s="6"/>
      <c r="AU537" s="4"/>
      <c r="AV537" s="4"/>
      <c r="AW537" s="4"/>
      <c r="AX537" s="4"/>
      <c r="AY537" s="4"/>
      <c r="AZ537" s="4"/>
    </row>
    <row r="538" spans="1:58" x14ac:dyDescent="0.25">
      <c r="A538" s="3" t="s">
        <v>2</v>
      </c>
      <c r="B538" s="20">
        <v>2.97</v>
      </c>
      <c r="C538" s="88">
        <f t="shared" si="67"/>
        <v>3.020911089335466</v>
      </c>
      <c r="D538" s="86">
        <v>-111.51</v>
      </c>
      <c r="E538" s="24">
        <v>39.460999999999999</v>
      </c>
      <c r="F538" s="9">
        <v>7</v>
      </c>
      <c r="G538" s="9">
        <v>1994</v>
      </c>
      <c r="H538" s="9">
        <v>9</v>
      </c>
      <c r="I538" s="9">
        <v>9</v>
      </c>
      <c r="J538" s="9">
        <v>20</v>
      </c>
      <c r="K538" s="9">
        <v>13</v>
      </c>
      <c r="L538" s="12">
        <v>29.8</v>
      </c>
      <c r="M538" s="81">
        <f t="shared" si="68"/>
        <v>0.16151704475634704</v>
      </c>
      <c r="N538" s="21">
        <v>0.01</v>
      </c>
      <c r="O538" s="3" t="s">
        <v>175</v>
      </c>
      <c r="P538" s="94">
        <f>1/((1/X538^2)+(1/AA538^2))</f>
        <v>2.6087755746823815E-2</v>
      </c>
      <c r="Q538" s="72">
        <f>(P538/X538^2*Y538)+(P538/AA538^2*AB538)</f>
        <v>3.020911089335466</v>
      </c>
      <c r="R538" s="82">
        <f t="shared" si="71"/>
        <v>0.16151704475634704</v>
      </c>
      <c r="S538" s="45"/>
      <c r="T538" s="6"/>
      <c r="V538" s="43"/>
      <c r="W538" s="49">
        <v>2.97</v>
      </c>
      <c r="X538" s="82">
        <v>0.22500000000000001</v>
      </c>
      <c r="Y538" s="43">
        <f t="shared" si="66"/>
        <v>2.9861300000000002</v>
      </c>
      <c r="Z538" s="55">
        <v>2.9</v>
      </c>
      <c r="AA538" s="82">
        <v>0.23200000000000001</v>
      </c>
      <c r="AB538" s="43">
        <f t="shared" si="72"/>
        <v>3.05789</v>
      </c>
      <c r="AC538" s="47"/>
      <c r="AD538" s="82"/>
      <c r="AE538" s="43"/>
      <c r="AF538" s="53"/>
      <c r="AG538" s="82"/>
      <c r="AH538" s="43"/>
      <c r="AI538" s="47" t="s">
        <v>49</v>
      </c>
      <c r="AJ538" s="4"/>
      <c r="AM538" s="27">
        <v>2.9</v>
      </c>
      <c r="AN538" s="27"/>
      <c r="AQ538" s="4"/>
      <c r="AR538" s="19">
        <v>2.97</v>
      </c>
      <c r="AS538" s="5"/>
      <c r="AT538" s="6"/>
      <c r="AU538" s="4"/>
      <c r="AV538" s="4"/>
      <c r="AW538" s="4"/>
      <c r="AX538" s="4"/>
      <c r="AY538" s="4"/>
      <c r="AZ538" s="4"/>
    </row>
    <row r="539" spans="1:58" x14ac:dyDescent="0.25">
      <c r="A539" s="3" t="s">
        <v>2</v>
      </c>
      <c r="B539" s="20">
        <v>2.54</v>
      </c>
      <c r="C539" s="88">
        <f t="shared" si="67"/>
        <v>2.7000426676176899</v>
      </c>
      <c r="D539" s="86">
        <v>-111.508</v>
      </c>
      <c r="E539" s="24">
        <v>39.451000000000001</v>
      </c>
      <c r="F539" s="9">
        <v>6</v>
      </c>
      <c r="G539" s="9">
        <v>1994</v>
      </c>
      <c r="H539" s="9">
        <v>9</v>
      </c>
      <c r="I539" s="9">
        <v>9</v>
      </c>
      <c r="J539" s="9">
        <v>20</v>
      </c>
      <c r="K539" s="9">
        <v>43</v>
      </c>
      <c r="L539" s="12">
        <v>1.3</v>
      </c>
      <c r="M539" s="81">
        <f t="shared" si="68"/>
        <v>0.16151704475634704</v>
      </c>
      <c r="N539" s="21">
        <v>0.01</v>
      </c>
      <c r="O539" s="3" t="s">
        <v>175</v>
      </c>
      <c r="P539" s="94">
        <f>1/((1/X539^2)+(1/AA539^2))</f>
        <v>2.6087755746823815E-2</v>
      </c>
      <c r="Q539" s="72">
        <f>(P539/X539^2*Y539)+(P539/AA539^2*AB539)</f>
        <v>2.7000426676176899</v>
      </c>
      <c r="R539" s="82">
        <f t="shared" si="71"/>
        <v>0.16151704475634704</v>
      </c>
      <c r="S539" s="45"/>
      <c r="T539" s="6"/>
      <c r="V539" s="43"/>
      <c r="W539" s="49">
        <v>2.54</v>
      </c>
      <c r="X539" s="82">
        <v>0.22500000000000001</v>
      </c>
      <c r="Y539" s="43">
        <f t="shared" si="66"/>
        <v>2.5866600000000002</v>
      </c>
      <c r="Z539" s="55">
        <v>2.6</v>
      </c>
      <c r="AA539" s="82">
        <v>0.23200000000000001</v>
      </c>
      <c r="AB539" s="43">
        <f t="shared" si="72"/>
        <v>2.8205900000000002</v>
      </c>
      <c r="AC539" s="47"/>
      <c r="AD539" s="82"/>
      <c r="AE539" s="43"/>
      <c r="AF539" s="53"/>
      <c r="AG539" s="82"/>
      <c r="AH539" s="43"/>
      <c r="AI539" s="47" t="s">
        <v>121</v>
      </c>
      <c r="AJ539" s="4"/>
      <c r="AM539" s="27">
        <v>2.6</v>
      </c>
      <c r="AN539" s="27"/>
      <c r="AQ539" s="4"/>
      <c r="AR539" s="19">
        <v>2.54</v>
      </c>
      <c r="AS539" s="5"/>
      <c r="AT539" s="6"/>
      <c r="AU539" s="4"/>
      <c r="AV539" s="4"/>
      <c r="AW539" s="4"/>
      <c r="AX539" s="4"/>
      <c r="AY539" s="4"/>
      <c r="AZ539" s="4"/>
    </row>
    <row r="540" spans="1:58" x14ac:dyDescent="0.25">
      <c r="A540" s="3" t="s">
        <v>2</v>
      </c>
      <c r="B540" s="20">
        <v>3.58</v>
      </c>
      <c r="C540" s="88">
        <f t="shared" si="67"/>
        <v>3.6196437010407001</v>
      </c>
      <c r="D540" s="86">
        <v>-111.517</v>
      </c>
      <c r="E540" s="24">
        <v>39.463000000000001</v>
      </c>
      <c r="F540" s="9">
        <v>7</v>
      </c>
      <c r="G540" s="9">
        <v>1994</v>
      </c>
      <c r="H540" s="9">
        <v>9</v>
      </c>
      <c r="I540" s="9">
        <v>10</v>
      </c>
      <c r="J540" s="9">
        <v>6</v>
      </c>
      <c r="K540" s="9">
        <v>33</v>
      </c>
      <c r="L540" s="12">
        <v>42.4</v>
      </c>
      <c r="M540" s="81">
        <f t="shared" si="68"/>
        <v>0.16151704475634704</v>
      </c>
      <c r="N540" s="21">
        <v>0.01</v>
      </c>
      <c r="O540" s="3" t="s">
        <v>175</v>
      </c>
      <c r="P540" s="94">
        <f>1/((1/X540^2)+(1/AA540^2))</f>
        <v>2.6087755746823815E-2</v>
      </c>
      <c r="Q540" s="72">
        <f>(P540/X540^2*Y540)+(P540/AA540^2*AB540)</f>
        <v>3.6196437010407001</v>
      </c>
      <c r="R540" s="82">
        <f t="shared" si="71"/>
        <v>0.16151704475634704</v>
      </c>
      <c r="S540" s="45"/>
      <c r="T540" s="6"/>
      <c r="V540" s="43"/>
      <c r="W540" s="49">
        <v>3.58</v>
      </c>
      <c r="X540" s="82">
        <v>0.22500000000000001</v>
      </c>
      <c r="Y540" s="43">
        <f t="shared" si="66"/>
        <v>3.5528200000000001</v>
      </c>
      <c r="Z540" s="55">
        <v>3.7</v>
      </c>
      <c r="AA540" s="82">
        <v>0.23200000000000001</v>
      </c>
      <c r="AB540" s="43">
        <f t="shared" si="72"/>
        <v>3.6906900000000005</v>
      </c>
      <c r="AC540" s="47"/>
      <c r="AD540" s="82"/>
      <c r="AE540" s="43"/>
      <c r="AF540" s="53"/>
      <c r="AG540" s="82"/>
      <c r="AH540" s="43"/>
      <c r="AI540" s="47" t="s">
        <v>42</v>
      </c>
      <c r="AJ540" s="4"/>
      <c r="AM540" s="27">
        <v>3.7</v>
      </c>
      <c r="AN540" s="27"/>
      <c r="AQ540" s="4"/>
      <c r="AR540" s="19">
        <v>3.58</v>
      </c>
      <c r="AS540" s="5"/>
      <c r="AT540" s="6"/>
      <c r="AU540" s="4"/>
      <c r="AV540" s="4"/>
      <c r="AW540" s="4"/>
      <c r="AX540" s="4"/>
      <c r="AY540" s="4"/>
      <c r="AZ540" s="4"/>
    </row>
    <row r="541" spans="1:58" x14ac:dyDescent="0.25">
      <c r="A541" s="3" t="s">
        <v>2</v>
      </c>
      <c r="B541" s="20">
        <v>2.56</v>
      </c>
      <c r="C541" s="88">
        <f t="shared" si="67"/>
        <v>2.7862945696943013</v>
      </c>
      <c r="D541" s="86">
        <v>-111.51300000000001</v>
      </c>
      <c r="E541" s="24">
        <v>39.448999999999998</v>
      </c>
      <c r="F541" s="9">
        <v>6</v>
      </c>
      <c r="G541" s="9">
        <v>1994</v>
      </c>
      <c r="H541" s="9">
        <v>9</v>
      </c>
      <c r="I541" s="9">
        <v>10</v>
      </c>
      <c r="J541" s="9">
        <v>7</v>
      </c>
      <c r="K541" s="9">
        <v>42</v>
      </c>
      <c r="L541" s="12">
        <v>22.2</v>
      </c>
      <c r="M541" s="81">
        <f t="shared" si="68"/>
        <v>0.16151704475634704</v>
      </c>
      <c r="N541" s="21">
        <v>0.01</v>
      </c>
      <c r="O541" s="3" t="s">
        <v>175</v>
      </c>
      <c r="P541" s="94">
        <f>1/((1/X541^2)+(1/AA541^2))</f>
        <v>2.6087755746823815E-2</v>
      </c>
      <c r="Q541" s="72">
        <f>(P541/X541^2*Y541)+(P541/AA541^2*AB541)</f>
        <v>2.7862945696943013</v>
      </c>
      <c r="R541" s="82">
        <f t="shared" si="71"/>
        <v>0.16151704475634704</v>
      </c>
      <c r="S541" s="45"/>
      <c r="T541" s="6"/>
      <c r="V541" s="43"/>
      <c r="W541" s="49">
        <v>2.56</v>
      </c>
      <c r="X541" s="82">
        <v>0.22500000000000001</v>
      </c>
      <c r="Y541" s="43">
        <f t="shared" si="66"/>
        <v>2.6052400000000002</v>
      </c>
      <c r="Z541" s="55">
        <v>2.8</v>
      </c>
      <c r="AA541" s="82">
        <v>0.23200000000000001</v>
      </c>
      <c r="AB541" s="43">
        <f t="shared" si="72"/>
        <v>2.97879</v>
      </c>
      <c r="AC541" s="47"/>
      <c r="AD541" s="82"/>
      <c r="AE541" s="43"/>
      <c r="AF541" s="53"/>
      <c r="AG541" s="82"/>
      <c r="AH541" s="43"/>
      <c r="AI541" s="47" t="s">
        <v>48</v>
      </c>
      <c r="AJ541" s="4"/>
      <c r="AM541" s="27">
        <v>2.8</v>
      </c>
      <c r="AN541" s="27"/>
      <c r="AQ541" s="4"/>
      <c r="AR541" s="19">
        <v>2.56</v>
      </c>
      <c r="AS541" s="5"/>
      <c r="AT541" s="6"/>
      <c r="AU541" s="4"/>
      <c r="AV541" s="4"/>
      <c r="AW541" s="4"/>
      <c r="AX541" s="4"/>
      <c r="AY541" s="4"/>
      <c r="AZ541" s="4"/>
    </row>
    <row r="542" spans="1:58" x14ac:dyDescent="0.25">
      <c r="A542" s="3" t="s">
        <v>2</v>
      </c>
      <c r="B542" s="20">
        <v>2.93</v>
      </c>
      <c r="C542" s="88">
        <f t="shared" si="67"/>
        <v>3.3220958328813861</v>
      </c>
      <c r="D542" s="86">
        <v>-111.509</v>
      </c>
      <c r="E542" s="24">
        <v>39.466000000000001</v>
      </c>
      <c r="F542" s="9">
        <v>4</v>
      </c>
      <c r="G542" s="9">
        <v>1994</v>
      </c>
      <c r="H542" s="9">
        <v>9</v>
      </c>
      <c r="I542" s="9">
        <v>10</v>
      </c>
      <c r="J542" s="9">
        <v>9</v>
      </c>
      <c r="K542" s="9">
        <v>23</v>
      </c>
      <c r="L542" s="12">
        <v>33.299999999999997</v>
      </c>
      <c r="M542" s="81">
        <f t="shared" si="68"/>
        <v>0.12780097202950721</v>
      </c>
      <c r="N542" s="21">
        <v>0.01</v>
      </c>
      <c r="O542" s="3" t="s">
        <v>175</v>
      </c>
      <c r="P542" s="94">
        <f>1/((1/U542^2)+(1/X542^2)+(1/AA542^2))</f>
        <v>1.6333088451686885E-2</v>
      </c>
      <c r="Q542" s="72">
        <f>(P542/U542^2*V542)+(P542/X542^2*Y542)+(P542/AA542^2*AB542)</f>
        <v>3.3220958328813861</v>
      </c>
      <c r="R542" s="82">
        <f t="shared" si="71"/>
        <v>0.12780097202950721</v>
      </c>
      <c r="S542" s="49">
        <v>2.93</v>
      </c>
      <c r="T542" s="6" t="s">
        <v>3</v>
      </c>
      <c r="U542" s="82">
        <v>0.20899999999999999</v>
      </c>
      <c r="V542" s="43">
        <f>0.791*S542+0.851</f>
        <v>3.1686300000000003</v>
      </c>
      <c r="W542" s="49">
        <v>3.23</v>
      </c>
      <c r="X542" s="82">
        <v>0.22500000000000001</v>
      </c>
      <c r="Y542" s="43">
        <f t="shared" si="66"/>
        <v>3.2276699999999998</v>
      </c>
      <c r="Z542" s="55">
        <v>3.6</v>
      </c>
      <c r="AA542" s="82">
        <v>0.23200000000000001</v>
      </c>
      <c r="AB542" s="43">
        <f t="shared" si="72"/>
        <v>3.6115900000000001</v>
      </c>
      <c r="AC542" s="47"/>
      <c r="AD542" s="82"/>
      <c r="AE542" s="43"/>
      <c r="AF542" s="53"/>
      <c r="AG542" s="82"/>
      <c r="AH542" s="43"/>
      <c r="AI542" s="47" t="s">
        <v>82</v>
      </c>
      <c r="AJ542" s="4"/>
      <c r="AM542" s="27">
        <v>3.6</v>
      </c>
      <c r="AN542" s="27"/>
      <c r="AQ542" s="4"/>
      <c r="AR542" s="19">
        <v>3.23</v>
      </c>
      <c r="AS542" s="19">
        <v>2.93</v>
      </c>
      <c r="AT542" s="6" t="s">
        <v>3</v>
      </c>
      <c r="AU542" s="4"/>
      <c r="AV542" s="4"/>
      <c r="AW542" s="4"/>
      <c r="AX542" s="4"/>
      <c r="AY542" s="4"/>
      <c r="AZ542" s="4"/>
    </row>
    <row r="543" spans="1:58" x14ac:dyDescent="0.25">
      <c r="A543" s="3" t="s">
        <v>2</v>
      </c>
      <c r="B543" s="20">
        <v>2.63</v>
      </c>
      <c r="C543" s="88">
        <f t="shared" si="67"/>
        <v>2.6702699999999999</v>
      </c>
      <c r="D543" s="86">
        <v>-113.739</v>
      </c>
      <c r="E543" s="24">
        <v>37.85</v>
      </c>
      <c r="F543" s="9">
        <v>0</v>
      </c>
      <c r="G543" s="9">
        <v>1994</v>
      </c>
      <c r="H543" s="9">
        <v>9</v>
      </c>
      <c r="I543" s="9">
        <v>15</v>
      </c>
      <c r="J543" s="9">
        <v>11</v>
      </c>
      <c r="K543" s="9">
        <v>18</v>
      </c>
      <c r="L543" s="12">
        <v>8.3000000000000007</v>
      </c>
      <c r="M543" s="81">
        <f t="shared" si="68"/>
        <v>0.22500000000000001</v>
      </c>
      <c r="N543" s="21">
        <v>0.01</v>
      </c>
      <c r="O543" s="6" t="s">
        <v>174</v>
      </c>
      <c r="P543" s="94"/>
      <c r="Q543" s="72">
        <f>Y543</f>
        <v>2.6702699999999999</v>
      </c>
      <c r="R543" s="82">
        <f>X543</f>
        <v>0.22500000000000001</v>
      </c>
      <c r="S543" s="45"/>
      <c r="T543" s="6"/>
      <c r="V543" s="43"/>
      <c r="W543" s="49">
        <v>2.63</v>
      </c>
      <c r="X543" s="82">
        <v>0.22500000000000001</v>
      </c>
      <c r="Y543" s="43">
        <f t="shared" si="66"/>
        <v>2.6702699999999999</v>
      </c>
      <c r="Z543" s="53"/>
      <c r="AA543" s="82"/>
      <c r="AB543" s="43"/>
      <c r="AC543" s="47"/>
      <c r="AD543" s="82"/>
      <c r="AE543" s="43"/>
      <c r="AF543" s="53"/>
      <c r="AG543" s="82"/>
      <c r="AH543" s="43"/>
      <c r="AI543" s="47"/>
      <c r="AJ543" s="4"/>
      <c r="AM543" s="27"/>
      <c r="AN543" s="27"/>
      <c r="AQ543" s="4"/>
      <c r="AR543" s="19">
        <v>2.63</v>
      </c>
      <c r="AS543" s="5"/>
      <c r="AT543" s="6"/>
      <c r="AU543" s="4"/>
      <c r="AV543" s="4"/>
      <c r="AW543" s="4"/>
      <c r="AX543" s="4"/>
      <c r="AY543" s="4"/>
      <c r="AZ543" s="4"/>
    </row>
    <row r="544" spans="1:58" x14ac:dyDescent="0.25">
      <c r="A544" s="3" t="s">
        <v>2</v>
      </c>
      <c r="B544" s="20">
        <v>3.15</v>
      </c>
      <c r="C544" s="88">
        <f t="shared" si="67"/>
        <v>3.2220979056764554</v>
      </c>
      <c r="D544" s="86">
        <v>-113.78700000000001</v>
      </c>
      <c r="E544" s="24">
        <v>37.847000000000001</v>
      </c>
      <c r="F544" s="9">
        <v>1</v>
      </c>
      <c r="G544" s="9">
        <v>1994</v>
      </c>
      <c r="H544" s="9">
        <v>9</v>
      </c>
      <c r="I544" s="9">
        <v>16</v>
      </c>
      <c r="J544" s="9">
        <v>16</v>
      </c>
      <c r="K544" s="9">
        <v>3</v>
      </c>
      <c r="L544" s="12">
        <v>18.399999999999999</v>
      </c>
      <c r="M544" s="81">
        <f t="shared" si="68"/>
        <v>0.16151704475634704</v>
      </c>
      <c r="N544" s="21">
        <v>0.01</v>
      </c>
      <c r="O544" s="3" t="s">
        <v>175</v>
      </c>
      <c r="P544" s="94">
        <f>1/((1/X544^2)+(1/AA544^2))</f>
        <v>2.6087755746823815E-2</v>
      </c>
      <c r="Q544" s="72">
        <f>(P544/X544^2*Y544)+(P544/AA544^2*AB544)</f>
        <v>3.2220979056764554</v>
      </c>
      <c r="R544" s="82">
        <f>SQRT(P544)</f>
        <v>0.16151704475634704</v>
      </c>
      <c r="S544" s="45"/>
      <c r="T544" s="6"/>
      <c r="V544" s="43"/>
      <c r="W544" s="49">
        <v>3.15</v>
      </c>
      <c r="X544" s="82">
        <v>0.22500000000000001</v>
      </c>
      <c r="Y544" s="43">
        <f t="shared" si="66"/>
        <v>3.1533500000000001</v>
      </c>
      <c r="Z544" s="55">
        <v>3.2</v>
      </c>
      <c r="AA544" s="82">
        <v>0.23200000000000001</v>
      </c>
      <c r="AB544" s="43">
        <f>0.791*(Z544-0.11)+0.851</f>
        <v>3.2951900000000003</v>
      </c>
      <c r="AC544" s="47"/>
      <c r="AD544" s="82"/>
      <c r="AE544" s="43"/>
      <c r="AF544" s="53"/>
      <c r="AG544" s="82"/>
      <c r="AH544" s="43"/>
      <c r="AI544" s="47" t="s">
        <v>79</v>
      </c>
      <c r="AJ544" s="4"/>
      <c r="AM544" s="27">
        <v>3.2</v>
      </c>
      <c r="AN544" s="27"/>
      <c r="AQ544" s="4"/>
      <c r="AR544" s="19">
        <v>3.15</v>
      </c>
      <c r="AS544" s="5"/>
      <c r="AT544" s="6"/>
      <c r="AU544" s="4"/>
      <c r="AV544" s="4"/>
      <c r="AW544" s="4"/>
      <c r="AX544" s="4"/>
      <c r="AY544" s="4"/>
      <c r="AZ544" s="4"/>
    </row>
    <row r="545" spans="1:52" x14ac:dyDescent="0.25">
      <c r="A545" s="3" t="s">
        <v>2</v>
      </c>
      <c r="B545" s="20">
        <v>2.84</v>
      </c>
      <c r="C545" s="88">
        <f t="shared" si="67"/>
        <v>2.8264312296142342</v>
      </c>
      <c r="D545" s="86">
        <v>-111.318</v>
      </c>
      <c r="E545" s="24">
        <v>40.319000000000003</v>
      </c>
      <c r="F545" s="9">
        <v>7</v>
      </c>
      <c r="G545" s="9">
        <v>1994</v>
      </c>
      <c r="H545" s="9">
        <v>9</v>
      </c>
      <c r="I545" s="9">
        <v>30</v>
      </c>
      <c r="J545" s="9">
        <v>18</v>
      </c>
      <c r="K545" s="9">
        <v>8</v>
      </c>
      <c r="L545" s="12">
        <v>39.6</v>
      </c>
      <c r="M545" s="81">
        <f t="shared" si="68"/>
        <v>0.15312959783241839</v>
      </c>
      <c r="N545" s="21">
        <v>0.01</v>
      </c>
      <c r="O545" s="3" t="s">
        <v>175</v>
      </c>
      <c r="P545" s="94">
        <f>1/((1/U545^2)+(1/X545^2))</f>
        <v>2.3448673732318199E-2</v>
      </c>
      <c r="Q545" s="72">
        <f>(P545/U545^2*V545)+(P545/X545^2*Y545)</f>
        <v>2.8264312296142342</v>
      </c>
      <c r="R545" s="82">
        <f>SQRT(P545)</f>
        <v>0.15312959783241839</v>
      </c>
      <c r="S545" s="49">
        <v>2.84</v>
      </c>
      <c r="T545" s="6" t="s">
        <v>3</v>
      </c>
      <c r="U545" s="82">
        <v>0.20899999999999999</v>
      </c>
      <c r="V545" s="43">
        <f>0.791*S545+0.851</f>
        <v>3.0974399999999997</v>
      </c>
      <c r="W545" s="49">
        <v>2.46</v>
      </c>
      <c r="X545" s="82">
        <v>0.22500000000000001</v>
      </c>
      <c r="Y545" s="43">
        <f t="shared" si="66"/>
        <v>2.51234</v>
      </c>
      <c r="Z545" s="53"/>
      <c r="AA545" s="82"/>
      <c r="AB545" s="43"/>
      <c r="AC545" s="47"/>
      <c r="AD545" s="82"/>
      <c r="AE545" s="43"/>
      <c r="AF545" s="53"/>
      <c r="AG545" s="82"/>
      <c r="AH545" s="43"/>
      <c r="AI545" s="47"/>
      <c r="AJ545" s="4"/>
      <c r="AM545" s="27"/>
      <c r="AN545" s="27"/>
      <c r="AQ545" s="4"/>
      <c r="AR545" s="19">
        <v>2.46</v>
      </c>
      <c r="AS545" s="19">
        <v>2.84</v>
      </c>
      <c r="AT545" s="6" t="s">
        <v>3</v>
      </c>
      <c r="AU545" s="4"/>
      <c r="AV545" s="4"/>
      <c r="AW545" s="4"/>
      <c r="AX545" s="4"/>
      <c r="AY545" s="4"/>
      <c r="AZ545" s="4"/>
    </row>
    <row r="546" spans="1:52" x14ac:dyDescent="0.25">
      <c r="A546" s="3" t="s">
        <v>2</v>
      </c>
      <c r="B546" s="20">
        <v>2.54</v>
      </c>
      <c r="C546" s="88">
        <f t="shared" si="67"/>
        <v>2.5866600000000002</v>
      </c>
      <c r="D546" s="86">
        <v>-112.18</v>
      </c>
      <c r="E546" s="24">
        <v>38.145000000000003</v>
      </c>
      <c r="F546" s="9">
        <v>3</v>
      </c>
      <c r="G546" s="9">
        <v>1994</v>
      </c>
      <c r="H546" s="9">
        <v>10</v>
      </c>
      <c r="I546" s="9">
        <v>13</v>
      </c>
      <c r="J546" s="9">
        <v>23</v>
      </c>
      <c r="K546" s="9">
        <v>0</v>
      </c>
      <c r="L546" s="12">
        <v>16.899999999999999</v>
      </c>
      <c r="M546" s="81">
        <f t="shared" si="68"/>
        <v>0.22500000000000001</v>
      </c>
      <c r="N546" s="21">
        <v>0.01</v>
      </c>
      <c r="O546" s="6" t="s">
        <v>174</v>
      </c>
      <c r="P546" s="94"/>
      <c r="Q546" s="72">
        <f>Y546</f>
        <v>2.5866600000000002</v>
      </c>
      <c r="R546" s="82">
        <f>X546</f>
        <v>0.22500000000000001</v>
      </c>
      <c r="S546" s="45"/>
      <c r="T546" s="6"/>
      <c r="V546" s="43"/>
      <c r="W546" s="49">
        <v>2.54</v>
      </c>
      <c r="X546" s="82">
        <v>0.22500000000000001</v>
      </c>
      <c r="Y546" s="43">
        <f t="shared" si="66"/>
        <v>2.5866600000000002</v>
      </c>
      <c r="Z546" s="53"/>
      <c r="AA546" s="82"/>
      <c r="AB546" s="43"/>
      <c r="AC546" s="47"/>
      <c r="AD546" s="82"/>
      <c r="AE546" s="43"/>
      <c r="AF546" s="53"/>
      <c r="AG546" s="82"/>
      <c r="AH546" s="43"/>
      <c r="AI546" s="47"/>
      <c r="AJ546" s="4"/>
      <c r="AM546" s="27"/>
      <c r="AN546" s="27"/>
      <c r="AQ546" s="4"/>
      <c r="AR546" s="19">
        <v>2.54</v>
      </c>
      <c r="AS546" s="5"/>
      <c r="AT546" s="6"/>
      <c r="AU546" s="4"/>
      <c r="AV546" s="4"/>
      <c r="AW546" s="4"/>
      <c r="AX546" s="4"/>
      <c r="AY546" s="4"/>
      <c r="AZ546" s="4"/>
    </row>
    <row r="547" spans="1:52" x14ac:dyDescent="0.25">
      <c r="A547" s="3" t="s">
        <v>2</v>
      </c>
      <c r="B547" s="20">
        <v>3.08</v>
      </c>
      <c r="C547" s="88">
        <f t="shared" si="67"/>
        <v>3.1885870561709551</v>
      </c>
      <c r="D547" s="86">
        <v>-113.251</v>
      </c>
      <c r="E547" s="24">
        <v>37.991999999999997</v>
      </c>
      <c r="F547" s="9">
        <v>1</v>
      </c>
      <c r="G547" s="9">
        <v>1994</v>
      </c>
      <c r="H547" s="9">
        <v>11</v>
      </c>
      <c r="I547" s="9">
        <v>5</v>
      </c>
      <c r="J547" s="9">
        <v>17</v>
      </c>
      <c r="K547" s="9">
        <v>5</v>
      </c>
      <c r="L547" s="12">
        <v>48.8</v>
      </c>
      <c r="M547" s="81">
        <f t="shared" si="68"/>
        <v>0.16151704475634704</v>
      </c>
      <c r="N547" s="21">
        <v>0.01</v>
      </c>
      <c r="O547" s="3" t="s">
        <v>175</v>
      </c>
      <c r="P547" s="94">
        <f>1/((1/X547^2)+(1/AA547^2))</f>
        <v>2.6087755746823815E-2</v>
      </c>
      <c r="Q547" s="72">
        <f>(P547/X547^2*Y547)+(P547/AA547^2*AB547)</f>
        <v>3.1885870561709551</v>
      </c>
      <c r="R547" s="82">
        <f>SQRT(P547)</f>
        <v>0.16151704475634704</v>
      </c>
      <c r="S547" s="45"/>
      <c r="T547" s="6"/>
      <c r="V547" s="43"/>
      <c r="W547" s="49">
        <v>3.08</v>
      </c>
      <c r="X547" s="82">
        <v>0.22500000000000001</v>
      </c>
      <c r="Y547" s="43">
        <f t="shared" si="66"/>
        <v>3.08832</v>
      </c>
      <c r="Z547" s="55">
        <v>3.2</v>
      </c>
      <c r="AA547" s="82">
        <v>0.23200000000000001</v>
      </c>
      <c r="AB547" s="43">
        <f>0.791*(Z547-0.11)+0.851</f>
        <v>3.2951900000000003</v>
      </c>
      <c r="AC547" s="47"/>
      <c r="AD547" s="82"/>
      <c r="AE547" s="43"/>
      <c r="AF547" s="53"/>
      <c r="AG547" s="82"/>
      <c r="AH547" s="43"/>
      <c r="AI547" s="47" t="s">
        <v>79</v>
      </c>
      <c r="AJ547" s="4"/>
      <c r="AM547" s="27">
        <v>3.2</v>
      </c>
      <c r="AN547" s="27"/>
      <c r="AQ547" s="4"/>
      <c r="AR547" s="19">
        <v>3.08</v>
      </c>
      <c r="AS547" s="5"/>
      <c r="AT547" s="6"/>
      <c r="AU547" s="4"/>
      <c r="AV547" s="4"/>
      <c r="AW547" s="4"/>
      <c r="AX547" s="4"/>
      <c r="AY547" s="4"/>
      <c r="AZ547" s="4"/>
    </row>
    <row r="548" spans="1:52" x14ac:dyDescent="0.25">
      <c r="A548" s="3" t="s">
        <v>2</v>
      </c>
      <c r="B548" s="20">
        <v>2.7</v>
      </c>
      <c r="C548" s="88">
        <f t="shared" si="67"/>
        <v>2.7353000000000001</v>
      </c>
      <c r="D548" s="86">
        <v>-111.71899999999999</v>
      </c>
      <c r="E548" s="24">
        <v>39.948999999999998</v>
      </c>
      <c r="F548" s="9">
        <v>6</v>
      </c>
      <c r="G548" s="9">
        <v>1994</v>
      </c>
      <c r="H548" s="9">
        <v>11</v>
      </c>
      <c r="I548" s="9">
        <v>7</v>
      </c>
      <c r="J548" s="9">
        <v>17</v>
      </c>
      <c r="K548" s="9">
        <v>37</v>
      </c>
      <c r="L548" s="12">
        <v>36.700000000000003</v>
      </c>
      <c r="M548" s="81">
        <f t="shared" si="68"/>
        <v>0.22500000000000001</v>
      </c>
      <c r="N548" s="21">
        <v>0.01</v>
      </c>
      <c r="O548" s="6" t="s">
        <v>174</v>
      </c>
      <c r="P548" s="94"/>
      <c r="Q548" s="72">
        <f>Y548</f>
        <v>2.7353000000000001</v>
      </c>
      <c r="R548" s="82">
        <f>X548</f>
        <v>0.22500000000000001</v>
      </c>
      <c r="S548" s="45"/>
      <c r="T548" s="6"/>
      <c r="V548" s="43"/>
      <c r="W548" s="49">
        <v>2.7</v>
      </c>
      <c r="X548" s="82">
        <v>0.22500000000000001</v>
      </c>
      <c r="Y548" s="43">
        <f t="shared" si="66"/>
        <v>2.7353000000000001</v>
      </c>
      <c r="Z548" s="53"/>
      <c r="AA548" s="82"/>
      <c r="AB548" s="43"/>
      <c r="AC548" s="47"/>
      <c r="AD548" s="82"/>
      <c r="AE548" s="43"/>
      <c r="AF548" s="53"/>
      <c r="AG548" s="82"/>
      <c r="AH548" s="43"/>
      <c r="AI548" s="47"/>
      <c r="AJ548" s="4"/>
      <c r="AM548" s="27"/>
      <c r="AN548" s="27"/>
      <c r="AQ548" s="4"/>
      <c r="AR548" s="19">
        <v>2.7</v>
      </c>
      <c r="AS548" s="5"/>
      <c r="AT548" s="6"/>
      <c r="AU548" s="4"/>
      <c r="AV548" s="4"/>
      <c r="AW548" s="4"/>
      <c r="AX548" s="4"/>
      <c r="AY548" s="4"/>
      <c r="AZ548" s="4"/>
    </row>
    <row r="549" spans="1:52" x14ac:dyDescent="0.25">
      <c r="A549" s="3" t="s">
        <v>2</v>
      </c>
      <c r="B549" s="20">
        <v>2.88</v>
      </c>
      <c r="C549" s="88">
        <f t="shared" si="67"/>
        <v>3.016164398223057</v>
      </c>
      <c r="D549" s="86">
        <v>-112.672</v>
      </c>
      <c r="E549" s="24">
        <v>38.084000000000003</v>
      </c>
      <c r="F549" s="9">
        <v>0</v>
      </c>
      <c r="G549" s="9">
        <v>1994</v>
      </c>
      <c r="H549" s="9">
        <v>11</v>
      </c>
      <c r="I549" s="9">
        <v>11</v>
      </c>
      <c r="J549" s="9">
        <v>14</v>
      </c>
      <c r="K549" s="9">
        <v>55</v>
      </c>
      <c r="L549" s="12">
        <v>23.7</v>
      </c>
      <c r="M549" s="81">
        <f t="shared" si="68"/>
        <v>0.16151704475634704</v>
      </c>
      <c r="N549" s="21">
        <v>0.01</v>
      </c>
      <c r="O549" s="3" t="s">
        <v>175</v>
      </c>
      <c r="P549" s="94">
        <f t="shared" ref="P549:P556" si="73">1/((1/X549^2)+(1/AA549^2))</f>
        <v>2.6087755746823815E-2</v>
      </c>
      <c r="Q549" s="72">
        <f t="shared" ref="Q549:Q556" si="74">(P549/X549^2*Y549)+(P549/AA549^2*AB549)</f>
        <v>3.016164398223057</v>
      </c>
      <c r="R549" s="82">
        <f t="shared" ref="R549:R556" si="75">SQRT(P549)</f>
        <v>0.16151704475634704</v>
      </c>
      <c r="S549" s="45"/>
      <c r="T549" s="6"/>
      <c r="V549" s="43"/>
      <c r="W549" s="49">
        <v>2.88</v>
      </c>
      <c r="X549" s="82">
        <v>0.22500000000000001</v>
      </c>
      <c r="Y549" s="43">
        <f t="shared" si="66"/>
        <v>2.90252</v>
      </c>
      <c r="Z549" s="55">
        <v>3</v>
      </c>
      <c r="AA549" s="82">
        <v>0.23200000000000001</v>
      </c>
      <c r="AB549" s="43">
        <f t="shared" ref="AB549:AB556" si="76">0.791*(Z549-0.11)+0.851</f>
        <v>3.1369900000000004</v>
      </c>
      <c r="AC549" s="47"/>
      <c r="AD549" s="82"/>
      <c r="AE549" s="43"/>
      <c r="AF549" s="53"/>
      <c r="AG549" s="82"/>
      <c r="AH549" s="43"/>
      <c r="AI549" s="47" t="s">
        <v>50</v>
      </c>
      <c r="AJ549" s="4"/>
      <c r="AM549" s="27">
        <v>3</v>
      </c>
      <c r="AN549" s="27"/>
      <c r="AQ549" s="4"/>
      <c r="AR549" s="19">
        <v>2.88</v>
      </c>
      <c r="AS549" s="5"/>
      <c r="AT549" s="6"/>
      <c r="AU549" s="4"/>
      <c r="AV549" s="4"/>
      <c r="AW549" s="4"/>
      <c r="AX549" s="4"/>
      <c r="AY549" s="4"/>
      <c r="AZ549" s="4"/>
    </row>
    <row r="550" spans="1:52" x14ac:dyDescent="0.25">
      <c r="A550" s="3" t="s">
        <v>2</v>
      </c>
      <c r="B550" s="20">
        <v>3.13</v>
      </c>
      <c r="C550" s="88">
        <f t="shared" si="67"/>
        <v>3.2508620640695467</v>
      </c>
      <c r="D550" s="86">
        <v>-112.727</v>
      </c>
      <c r="E550" s="24">
        <v>38.182000000000002</v>
      </c>
      <c r="F550" s="9">
        <v>0</v>
      </c>
      <c r="G550" s="9">
        <v>1994</v>
      </c>
      <c r="H550" s="9">
        <v>11</v>
      </c>
      <c r="I550" s="9">
        <v>13</v>
      </c>
      <c r="J550" s="9">
        <v>4</v>
      </c>
      <c r="K550" s="9">
        <v>18</v>
      </c>
      <c r="L550" s="12">
        <v>56.4</v>
      </c>
      <c r="M550" s="81">
        <f t="shared" si="68"/>
        <v>0.16151704475634704</v>
      </c>
      <c r="N550" s="21">
        <v>0.01</v>
      </c>
      <c r="O550" s="3" t="s">
        <v>175</v>
      </c>
      <c r="P550" s="94">
        <f t="shared" si="73"/>
        <v>2.6087755746823815E-2</v>
      </c>
      <c r="Q550" s="72">
        <f t="shared" si="74"/>
        <v>3.2508620640695467</v>
      </c>
      <c r="R550" s="82">
        <f t="shared" si="75"/>
        <v>0.16151704475634704</v>
      </c>
      <c r="S550" s="45"/>
      <c r="T550" s="6"/>
      <c r="V550" s="43"/>
      <c r="W550" s="49">
        <v>3.13</v>
      </c>
      <c r="X550" s="82">
        <v>0.22500000000000001</v>
      </c>
      <c r="Y550" s="43">
        <f t="shared" si="66"/>
        <v>3.1347700000000001</v>
      </c>
      <c r="Z550" s="55">
        <v>3.3</v>
      </c>
      <c r="AA550" s="82">
        <v>0.23200000000000001</v>
      </c>
      <c r="AB550" s="43">
        <f t="shared" si="76"/>
        <v>3.3742900000000002</v>
      </c>
      <c r="AC550" s="47"/>
      <c r="AD550" s="82"/>
      <c r="AE550" s="43"/>
      <c r="AF550" s="53"/>
      <c r="AG550" s="82"/>
      <c r="AH550" s="43"/>
      <c r="AI550" s="47" t="s">
        <v>56</v>
      </c>
      <c r="AJ550" s="4"/>
      <c r="AM550" s="27">
        <v>3.3</v>
      </c>
      <c r="AN550" s="27"/>
      <c r="AQ550" s="4"/>
      <c r="AR550" s="19">
        <v>3.13</v>
      </c>
      <c r="AS550" s="5"/>
      <c r="AT550" s="6"/>
      <c r="AU550" s="4"/>
      <c r="AV550" s="4"/>
      <c r="AW550" s="4"/>
      <c r="AX550" s="4"/>
      <c r="AY550" s="4"/>
      <c r="AZ550" s="4"/>
    </row>
    <row r="551" spans="1:52" x14ac:dyDescent="0.25">
      <c r="A551" s="3" t="s">
        <v>2</v>
      </c>
      <c r="B551" s="20">
        <v>2.84</v>
      </c>
      <c r="C551" s="88">
        <f t="shared" si="67"/>
        <v>2.9970153413627711</v>
      </c>
      <c r="D551" s="86">
        <v>-112.71</v>
      </c>
      <c r="E551" s="24">
        <v>38.201000000000001</v>
      </c>
      <c r="F551" s="9">
        <v>0</v>
      </c>
      <c r="G551" s="9">
        <v>1994</v>
      </c>
      <c r="H551" s="9">
        <v>11</v>
      </c>
      <c r="I551" s="9">
        <v>14</v>
      </c>
      <c r="J551" s="9">
        <v>17</v>
      </c>
      <c r="K551" s="9">
        <v>49</v>
      </c>
      <c r="L551" s="12">
        <v>8.5</v>
      </c>
      <c r="M551" s="81">
        <f t="shared" si="68"/>
        <v>0.16151704475634704</v>
      </c>
      <c r="N551" s="21">
        <v>0.01</v>
      </c>
      <c r="O551" s="3" t="s">
        <v>175</v>
      </c>
      <c r="P551" s="94">
        <f t="shared" si="73"/>
        <v>2.6087755746823815E-2</v>
      </c>
      <c r="Q551" s="72">
        <f t="shared" si="74"/>
        <v>2.9970153413627711</v>
      </c>
      <c r="R551" s="82">
        <f t="shared" si="75"/>
        <v>0.16151704475634704</v>
      </c>
      <c r="S551" s="45"/>
      <c r="T551" s="6"/>
      <c r="V551" s="43"/>
      <c r="W551" s="49">
        <v>2.84</v>
      </c>
      <c r="X551" s="82">
        <v>0.22500000000000001</v>
      </c>
      <c r="Y551" s="43">
        <f t="shared" si="66"/>
        <v>2.8653599999999999</v>
      </c>
      <c r="Z551" s="55">
        <v>3</v>
      </c>
      <c r="AA551" s="82">
        <v>0.23200000000000001</v>
      </c>
      <c r="AB551" s="43">
        <f t="shared" si="76"/>
        <v>3.1369900000000004</v>
      </c>
      <c r="AC551" s="47"/>
      <c r="AD551" s="82"/>
      <c r="AE551" s="43"/>
      <c r="AF551" s="53"/>
      <c r="AG551" s="82"/>
      <c r="AH551" s="43"/>
      <c r="AI551" s="47" t="s">
        <v>50</v>
      </c>
      <c r="AJ551" s="4"/>
      <c r="AM551" s="27">
        <v>3</v>
      </c>
      <c r="AN551" s="27"/>
      <c r="AQ551" s="4"/>
      <c r="AR551" s="19">
        <v>2.84</v>
      </c>
      <c r="AS551" s="5"/>
      <c r="AT551" s="6"/>
      <c r="AU551" s="4"/>
      <c r="AV551" s="4"/>
      <c r="AW551" s="4"/>
      <c r="AX551" s="4"/>
      <c r="AY551" s="4"/>
      <c r="AZ551" s="4"/>
    </row>
    <row r="552" spans="1:52" x14ac:dyDescent="0.25">
      <c r="A552" s="3" t="s">
        <v>2</v>
      </c>
      <c r="B552" s="20">
        <v>3.39</v>
      </c>
      <c r="C552" s="88">
        <f t="shared" si="67"/>
        <v>3.375330933661405</v>
      </c>
      <c r="D552" s="86">
        <v>-112.718</v>
      </c>
      <c r="E552" s="24">
        <v>38.179000000000002</v>
      </c>
      <c r="F552" s="9">
        <v>0</v>
      </c>
      <c r="G552" s="9">
        <v>1994</v>
      </c>
      <c r="H552" s="9">
        <v>11</v>
      </c>
      <c r="I552" s="9">
        <v>17</v>
      </c>
      <c r="J552" s="9">
        <v>11</v>
      </c>
      <c r="K552" s="9">
        <v>11</v>
      </c>
      <c r="L552" s="12">
        <v>1.1000000000000001</v>
      </c>
      <c r="M552" s="81">
        <f t="shared" si="68"/>
        <v>0.16151704475634704</v>
      </c>
      <c r="N552" s="21">
        <v>0.01</v>
      </c>
      <c r="O552" s="3" t="s">
        <v>175</v>
      </c>
      <c r="P552" s="94">
        <f t="shared" si="73"/>
        <v>2.6087755746823815E-2</v>
      </c>
      <c r="Q552" s="72">
        <f t="shared" si="74"/>
        <v>3.375330933661405</v>
      </c>
      <c r="R552" s="82">
        <f t="shared" si="75"/>
        <v>0.16151704475634704</v>
      </c>
      <c r="S552" s="45"/>
      <c r="T552" s="6"/>
      <c r="V552" s="43"/>
      <c r="W552" s="49">
        <v>3.39</v>
      </c>
      <c r="X552" s="82">
        <v>0.22500000000000001</v>
      </c>
      <c r="Y552" s="43">
        <f t="shared" si="66"/>
        <v>3.3763100000000001</v>
      </c>
      <c r="Z552" s="55">
        <v>3.3</v>
      </c>
      <c r="AA552" s="82">
        <v>0.23200000000000001</v>
      </c>
      <c r="AB552" s="43">
        <f t="shared" si="76"/>
        <v>3.3742900000000002</v>
      </c>
      <c r="AC552" s="53"/>
      <c r="AD552" s="82"/>
      <c r="AE552" s="43"/>
      <c r="AF552" s="53"/>
      <c r="AG552" s="82"/>
      <c r="AH552" s="43"/>
      <c r="AI552" s="47" t="s">
        <v>119</v>
      </c>
      <c r="AJ552" s="27"/>
      <c r="AK552" s="5"/>
      <c r="AL552" s="4" t="s">
        <v>56</v>
      </c>
      <c r="AM552" s="27">
        <v>3.3</v>
      </c>
      <c r="AN552" s="27"/>
      <c r="AQ552" s="4"/>
      <c r="AR552" s="19">
        <v>3.39</v>
      </c>
      <c r="AS552" s="5"/>
      <c r="AT552" s="6"/>
      <c r="AU552" s="4"/>
      <c r="AV552" s="4"/>
      <c r="AW552" s="4"/>
      <c r="AX552" s="4"/>
      <c r="AY552" s="4"/>
      <c r="AZ552" s="4"/>
    </row>
    <row r="553" spans="1:52" x14ac:dyDescent="0.25">
      <c r="A553" s="3" t="s">
        <v>2</v>
      </c>
      <c r="B553" s="20">
        <v>3.19</v>
      </c>
      <c r="C553" s="88">
        <f t="shared" si="67"/>
        <v>3.2795856493599755</v>
      </c>
      <c r="D553" s="86">
        <v>-112.58499999999999</v>
      </c>
      <c r="E553" s="24">
        <v>38.274999999999999</v>
      </c>
      <c r="F553" s="9">
        <v>1</v>
      </c>
      <c r="G553" s="9">
        <v>1994</v>
      </c>
      <c r="H553" s="9">
        <v>11</v>
      </c>
      <c r="I553" s="9">
        <v>19</v>
      </c>
      <c r="J553" s="9">
        <v>2</v>
      </c>
      <c r="K553" s="9">
        <v>11</v>
      </c>
      <c r="L553" s="12">
        <v>49.6</v>
      </c>
      <c r="M553" s="81">
        <f t="shared" si="68"/>
        <v>0.16151704475634704</v>
      </c>
      <c r="N553" s="21">
        <v>0.01</v>
      </c>
      <c r="O553" s="3" t="s">
        <v>175</v>
      </c>
      <c r="P553" s="94">
        <f t="shared" si="73"/>
        <v>2.6087755746823815E-2</v>
      </c>
      <c r="Q553" s="72">
        <f t="shared" si="74"/>
        <v>3.2795856493599755</v>
      </c>
      <c r="R553" s="82">
        <f t="shared" si="75"/>
        <v>0.16151704475634704</v>
      </c>
      <c r="S553" s="45"/>
      <c r="T553" s="6"/>
      <c r="V553" s="43"/>
      <c r="W553" s="49">
        <v>3.19</v>
      </c>
      <c r="X553" s="82">
        <v>0.22500000000000001</v>
      </c>
      <c r="Y553" s="43">
        <f t="shared" si="66"/>
        <v>3.1905100000000002</v>
      </c>
      <c r="Z553" s="55">
        <v>3.3</v>
      </c>
      <c r="AA553" s="82">
        <v>0.23200000000000001</v>
      </c>
      <c r="AB553" s="43">
        <f t="shared" si="76"/>
        <v>3.3742900000000002</v>
      </c>
      <c r="AC553" s="47"/>
      <c r="AD553" s="82"/>
      <c r="AE553" s="43"/>
      <c r="AF553" s="53"/>
      <c r="AG553" s="82"/>
      <c r="AH553" s="43"/>
      <c r="AI553" s="47" t="s">
        <v>56</v>
      </c>
      <c r="AJ553" s="4"/>
      <c r="AM553" s="27">
        <v>3.3</v>
      </c>
      <c r="AN553" s="27"/>
      <c r="AQ553" s="4"/>
      <c r="AR553" s="19">
        <v>3.19</v>
      </c>
      <c r="AS553" s="5"/>
      <c r="AT553" s="6"/>
      <c r="AU553" s="4"/>
      <c r="AV553" s="4"/>
      <c r="AW553" s="4"/>
      <c r="AX553" s="4"/>
      <c r="AY553" s="4"/>
      <c r="AZ553" s="4"/>
    </row>
    <row r="554" spans="1:52" x14ac:dyDescent="0.25">
      <c r="A554" s="3" t="s">
        <v>2</v>
      </c>
      <c r="B554" s="20">
        <v>2.95</v>
      </c>
      <c r="C554" s="88">
        <f t="shared" si="67"/>
        <v>3.0880139345517916</v>
      </c>
      <c r="D554" s="86">
        <v>-112.916</v>
      </c>
      <c r="E554" s="24">
        <v>37.802999999999997</v>
      </c>
      <c r="F554" s="9">
        <v>0</v>
      </c>
      <c r="G554" s="9">
        <v>1994</v>
      </c>
      <c r="H554" s="9">
        <v>11</v>
      </c>
      <c r="I554" s="9">
        <v>19</v>
      </c>
      <c r="J554" s="9">
        <v>18</v>
      </c>
      <c r="K554" s="9">
        <v>1</v>
      </c>
      <c r="L554" s="12">
        <v>45.5</v>
      </c>
      <c r="M554" s="81">
        <f t="shared" si="68"/>
        <v>0.16151704475634704</v>
      </c>
      <c r="N554" s="21">
        <v>0.01</v>
      </c>
      <c r="O554" s="3" t="s">
        <v>175</v>
      </c>
      <c r="P554" s="94">
        <f t="shared" si="73"/>
        <v>2.6087755746823815E-2</v>
      </c>
      <c r="Q554" s="72">
        <f t="shared" si="74"/>
        <v>3.0880139345517916</v>
      </c>
      <c r="R554" s="82">
        <f t="shared" si="75"/>
        <v>0.16151704475634704</v>
      </c>
      <c r="S554" s="45"/>
      <c r="T554" s="6"/>
      <c r="V554" s="43"/>
      <c r="W554" s="49">
        <v>2.95</v>
      </c>
      <c r="X554" s="82">
        <v>0.22500000000000001</v>
      </c>
      <c r="Y554" s="43">
        <f t="shared" si="66"/>
        <v>2.9675500000000001</v>
      </c>
      <c r="Z554" s="55">
        <v>3.1</v>
      </c>
      <c r="AA554" s="82">
        <v>0.23200000000000001</v>
      </c>
      <c r="AB554" s="43">
        <f t="shared" si="76"/>
        <v>3.2160900000000003</v>
      </c>
      <c r="AC554" s="47"/>
      <c r="AD554" s="82"/>
      <c r="AE554" s="43"/>
      <c r="AF554" s="53"/>
      <c r="AG554" s="82"/>
      <c r="AH554" s="43"/>
      <c r="AI554" s="47" t="s">
        <v>92</v>
      </c>
      <c r="AJ554" s="4"/>
      <c r="AM554" s="27">
        <v>3.1</v>
      </c>
      <c r="AN554" s="27"/>
      <c r="AQ554" s="4"/>
      <c r="AR554" s="19">
        <v>2.95</v>
      </c>
      <c r="AS554" s="5"/>
      <c r="AT554" s="6"/>
      <c r="AU554" s="4"/>
      <c r="AV554" s="4"/>
      <c r="AW554" s="4"/>
      <c r="AX554" s="4"/>
      <c r="AY554" s="4"/>
      <c r="AZ554" s="4"/>
    </row>
    <row r="555" spans="1:52" x14ac:dyDescent="0.25">
      <c r="A555" s="3" t="s">
        <v>2</v>
      </c>
      <c r="B555" s="20">
        <v>3.24</v>
      </c>
      <c r="C555" s="88">
        <f t="shared" si="67"/>
        <v>3.3035219704353329</v>
      </c>
      <c r="D555" s="86">
        <v>-111.526</v>
      </c>
      <c r="E555" s="24">
        <v>39.456000000000003</v>
      </c>
      <c r="F555" s="9">
        <v>1</v>
      </c>
      <c r="G555" s="9">
        <v>1994</v>
      </c>
      <c r="H555" s="9">
        <v>11</v>
      </c>
      <c r="I555" s="9">
        <v>23</v>
      </c>
      <c r="J555" s="9">
        <v>16</v>
      </c>
      <c r="K555" s="9">
        <v>30</v>
      </c>
      <c r="L555" s="12">
        <v>49.4</v>
      </c>
      <c r="M555" s="81">
        <f t="shared" si="68"/>
        <v>0.16151704475634704</v>
      </c>
      <c r="N555" s="21">
        <v>0.01</v>
      </c>
      <c r="O555" s="3" t="s">
        <v>175</v>
      </c>
      <c r="P555" s="94">
        <f t="shared" si="73"/>
        <v>2.6087755746823815E-2</v>
      </c>
      <c r="Q555" s="72">
        <f t="shared" si="74"/>
        <v>3.3035219704353329</v>
      </c>
      <c r="R555" s="82">
        <f t="shared" si="75"/>
        <v>0.16151704475634704</v>
      </c>
      <c r="S555" s="45"/>
      <c r="T555" s="6"/>
      <c r="V555" s="43"/>
      <c r="W555" s="49">
        <v>3.24</v>
      </c>
      <c r="X555" s="82">
        <v>0.22500000000000001</v>
      </c>
      <c r="Y555" s="43">
        <f t="shared" si="66"/>
        <v>3.2369600000000003</v>
      </c>
      <c r="Z555" s="55">
        <v>3.3</v>
      </c>
      <c r="AA555" s="82">
        <v>0.23200000000000001</v>
      </c>
      <c r="AB555" s="43">
        <f t="shared" si="76"/>
        <v>3.3742900000000002</v>
      </c>
      <c r="AC555" s="47"/>
      <c r="AD555" s="82"/>
      <c r="AE555" s="43"/>
      <c r="AF555" s="53"/>
      <c r="AG555" s="82"/>
      <c r="AH555" s="43"/>
      <c r="AI555" s="47" t="s">
        <v>56</v>
      </c>
      <c r="AJ555" s="4"/>
      <c r="AM555" s="27">
        <v>3.3</v>
      </c>
      <c r="AN555" s="27"/>
      <c r="AQ555" s="4"/>
      <c r="AR555" s="19">
        <v>3.24</v>
      </c>
      <c r="AS555" s="5"/>
      <c r="AT555" s="6"/>
      <c r="AU555" s="4"/>
      <c r="AV555" s="4"/>
      <c r="AW555" s="4"/>
      <c r="AX555" s="4"/>
      <c r="AY555" s="4"/>
      <c r="AZ555" s="4"/>
    </row>
    <row r="556" spans="1:52" x14ac:dyDescent="0.25">
      <c r="A556" s="6" t="s">
        <v>2</v>
      </c>
      <c r="B556" s="21">
        <v>3.38</v>
      </c>
      <c r="C556" s="89">
        <f t="shared" si="67"/>
        <v>3.4088823562695678</v>
      </c>
      <c r="D556" s="86">
        <v>-113.276</v>
      </c>
      <c r="E556" s="24">
        <v>36.927</v>
      </c>
      <c r="F556" s="9">
        <v>2</v>
      </c>
      <c r="G556" s="9">
        <v>1994</v>
      </c>
      <c r="H556" s="9">
        <v>11</v>
      </c>
      <c r="I556" s="9">
        <v>27</v>
      </c>
      <c r="J556" s="9">
        <v>6</v>
      </c>
      <c r="K556" s="9">
        <v>30</v>
      </c>
      <c r="L556" s="12">
        <v>11.8</v>
      </c>
      <c r="M556" s="81">
        <f t="shared" si="68"/>
        <v>0.16151704475634704</v>
      </c>
      <c r="N556" s="21">
        <v>0.01</v>
      </c>
      <c r="O556" s="3" t="s">
        <v>175</v>
      </c>
      <c r="P556" s="94">
        <f t="shared" si="73"/>
        <v>2.6087755746823815E-2</v>
      </c>
      <c r="Q556" s="72">
        <f t="shared" si="74"/>
        <v>3.4088823562695678</v>
      </c>
      <c r="R556" s="82">
        <f t="shared" si="75"/>
        <v>0.16151704475634704</v>
      </c>
      <c r="S556" s="45"/>
      <c r="T556" s="6"/>
      <c r="V556" s="43"/>
      <c r="W556" s="49">
        <v>3.38</v>
      </c>
      <c r="X556" s="82">
        <v>0.22500000000000001</v>
      </c>
      <c r="Y556" s="43">
        <f t="shared" si="66"/>
        <v>3.3670200000000001</v>
      </c>
      <c r="Z556" s="55">
        <v>3.4</v>
      </c>
      <c r="AA556" s="82">
        <v>0.23200000000000001</v>
      </c>
      <c r="AB556" s="43">
        <f t="shared" si="76"/>
        <v>3.4533900000000002</v>
      </c>
      <c r="AC556" s="47"/>
      <c r="AD556" s="82"/>
      <c r="AE556" s="43"/>
      <c r="AF556" s="53"/>
      <c r="AG556" s="82"/>
      <c r="AH556" s="43"/>
      <c r="AI556" s="47" t="s">
        <v>95</v>
      </c>
      <c r="AJ556" s="4"/>
      <c r="AM556" s="27">
        <v>3.4</v>
      </c>
      <c r="AN556" s="27"/>
      <c r="AQ556" s="4"/>
      <c r="AR556" s="19">
        <v>3.38</v>
      </c>
      <c r="AS556" s="5"/>
      <c r="AT556" s="6"/>
      <c r="AU556" s="4"/>
      <c r="AV556" s="4"/>
      <c r="AW556" s="4"/>
      <c r="AX556" s="4"/>
      <c r="AY556" s="4"/>
      <c r="AZ556" s="4"/>
    </row>
    <row r="557" spans="1:52" x14ac:dyDescent="0.25">
      <c r="A557" s="3" t="s">
        <v>2</v>
      </c>
      <c r="B557" s="20">
        <v>2.46</v>
      </c>
      <c r="C557" s="88">
        <f t="shared" si="67"/>
        <v>2.51234</v>
      </c>
      <c r="D557" s="86">
        <v>-113.152</v>
      </c>
      <c r="E557" s="24">
        <v>37.718000000000004</v>
      </c>
      <c r="F557" s="9">
        <v>2</v>
      </c>
      <c r="G557" s="9">
        <v>1995</v>
      </c>
      <c r="H557" s="9">
        <v>1</v>
      </c>
      <c r="I557" s="9">
        <v>5</v>
      </c>
      <c r="J557" s="9">
        <v>20</v>
      </c>
      <c r="K557" s="9">
        <v>43</v>
      </c>
      <c r="L557" s="12">
        <v>47.5</v>
      </c>
      <c r="M557" s="81">
        <f t="shared" si="68"/>
        <v>0.22500000000000001</v>
      </c>
      <c r="N557" s="21">
        <v>0.01</v>
      </c>
      <c r="O557" s="6" t="s">
        <v>174</v>
      </c>
      <c r="P557" s="94"/>
      <c r="Q557" s="72">
        <f>Y557</f>
        <v>2.51234</v>
      </c>
      <c r="R557" s="82">
        <f>X557</f>
        <v>0.22500000000000001</v>
      </c>
      <c r="S557" s="45"/>
      <c r="T557" s="6"/>
      <c r="V557" s="43"/>
      <c r="W557" s="49">
        <v>2.46</v>
      </c>
      <c r="X557" s="82">
        <v>0.22500000000000001</v>
      </c>
      <c r="Y557" s="43">
        <f t="shared" si="66"/>
        <v>2.51234</v>
      </c>
      <c r="Z557" s="53"/>
      <c r="AA557" s="82"/>
      <c r="AB557" s="43"/>
      <c r="AC557" s="47"/>
      <c r="AD557" s="82"/>
      <c r="AE557" s="43"/>
      <c r="AF557" s="53"/>
      <c r="AG557" s="82"/>
      <c r="AH557" s="43"/>
      <c r="AI557" s="47"/>
      <c r="AJ557" s="4"/>
      <c r="AM557" s="27"/>
      <c r="AN557" s="27"/>
      <c r="AQ557" s="4"/>
      <c r="AR557" s="19">
        <v>2.46</v>
      </c>
      <c r="AS557" s="5"/>
      <c r="AT557" s="6"/>
      <c r="AU557" s="4"/>
      <c r="AV557" s="4"/>
      <c r="AW557" s="4"/>
      <c r="AX557" s="4"/>
      <c r="AY557" s="4"/>
      <c r="AZ557" s="4"/>
    </row>
    <row r="558" spans="1:52" x14ac:dyDescent="0.25">
      <c r="A558" s="3" t="s">
        <v>2</v>
      </c>
      <c r="B558" s="20">
        <v>2.4700000000000002</v>
      </c>
      <c r="C558" s="88">
        <f t="shared" si="67"/>
        <v>2.52163</v>
      </c>
      <c r="D558" s="86">
        <v>-112.14700000000001</v>
      </c>
      <c r="E558" s="24">
        <v>41.484000000000002</v>
      </c>
      <c r="F558" s="9">
        <v>12</v>
      </c>
      <c r="G558" s="9">
        <v>1995</v>
      </c>
      <c r="H558" s="9">
        <v>2</v>
      </c>
      <c r="I558" s="9">
        <v>4</v>
      </c>
      <c r="J558" s="9">
        <v>10</v>
      </c>
      <c r="K558" s="9">
        <v>48</v>
      </c>
      <c r="L558" s="12">
        <v>57.9</v>
      </c>
      <c r="M558" s="81">
        <f t="shared" si="68"/>
        <v>0.22500000000000001</v>
      </c>
      <c r="N558" s="21">
        <v>0.01</v>
      </c>
      <c r="O558" s="6" t="s">
        <v>174</v>
      </c>
      <c r="P558" s="94"/>
      <c r="Q558" s="72">
        <f>Y558</f>
        <v>2.52163</v>
      </c>
      <c r="R558" s="82">
        <f>X558</f>
        <v>0.22500000000000001</v>
      </c>
      <c r="S558" s="45"/>
      <c r="T558" s="6"/>
      <c r="V558" s="43"/>
      <c r="W558" s="49">
        <v>2.4700000000000002</v>
      </c>
      <c r="X558" s="82">
        <v>0.22500000000000001</v>
      </c>
      <c r="Y558" s="43">
        <f t="shared" si="66"/>
        <v>2.52163</v>
      </c>
      <c r="Z558" s="53"/>
      <c r="AA558" s="82"/>
      <c r="AB558" s="43"/>
      <c r="AC558" s="47"/>
      <c r="AD558" s="82"/>
      <c r="AE558" s="43"/>
      <c r="AF558" s="53"/>
      <c r="AG558" s="82"/>
      <c r="AH558" s="43"/>
      <c r="AI558" s="47"/>
      <c r="AJ558" s="4"/>
      <c r="AM558" s="27"/>
      <c r="AN558" s="27"/>
      <c r="AQ558" s="4"/>
      <c r="AR558" s="19">
        <v>2.4700000000000002</v>
      </c>
      <c r="AS558" s="5"/>
      <c r="AT558" s="6"/>
      <c r="AU558" s="4"/>
      <c r="AV558" s="4"/>
      <c r="AW558" s="4"/>
      <c r="AX558" s="4"/>
      <c r="AY558" s="4"/>
      <c r="AZ558" s="4"/>
    </row>
    <row r="559" spans="1:52" x14ac:dyDescent="0.25">
      <c r="A559" s="3" t="s">
        <v>2</v>
      </c>
      <c r="B559" s="20">
        <v>2.87</v>
      </c>
      <c r="C559" s="88">
        <f t="shared" si="67"/>
        <v>3.0113771340079856</v>
      </c>
      <c r="D559" s="86">
        <v>-111.178</v>
      </c>
      <c r="E559" s="24">
        <v>42.475000000000001</v>
      </c>
      <c r="F559" s="9">
        <v>1</v>
      </c>
      <c r="G559" s="9">
        <v>1995</v>
      </c>
      <c r="H559" s="9">
        <v>2</v>
      </c>
      <c r="I559" s="9">
        <v>18</v>
      </c>
      <c r="J559" s="9">
        <v>18</v>
      </c>
      <c r="K559" s="9">
        <v>47</v>
      </c>
      <c r="L559" s="12">
        <v>49.2</v>
      </c>
      <c r="M559" s="81">
        <f t="shared" si="68"/>
        <v>0.16151704475634704</v>
      </c>
      <c r="N559" s="21">
        <v>0.01</v>
      </c>
      <c r="O559" s="3" t="s">
        <v>175</v>
      </c>
      <c r="P559" s="94">
        <f>1/((1/X559^2)+(1/AA559^2))</f>
        <v>2.6087755746823815E-2</v>
      </c>
      <c r="Q559" s="72">
        <f>(P559/X559^2*Y559)+(P559/AA559^2*AB559)</f>
        <v>3.0113771340079856</v>
      </c>
      <c r="R559" s="82">
        <f>SQRT(P559)</f>
        <v>0.16151704475634704</v>
      </c>
      <c r="S559" s="45"/>
      <c r="T559" s="6"/>
      <c r="V559" s="43"/>
      <c r="W559" s="49">
        <v>2.87</v>
      </c>
      <c r="X559" s="82">
        <v>0.22500000000000001</v>
      </c>
      <c r="Y559" s="43">
        <f t="shared" si="66"/>
        <v>2.89323</v>
      </c>
      <c r="Z559" s="55">
        <v>3</v>
      </c>
      <c r="AA559" s="82">
        <v>0.23200000000000001</v>
      </c>
      <c r="AB559" s="43">
        <f>0.791*(Z559-0.11)+0.851</f>
        <v>3.1369900000000004</v>
      </c>
      <c r="AC559" s="47"/>
      <c r="AD559" s="82"/>
      <c r="AE559" s="43"/>
      <c r="AF559" s="53"/>
      <c r="AG559" s="82"/>
      <c r="AH559" s="43"/>
      <c r="AI559" s="47" t="s">
        <v>50</v>
      </c>
      <c r="AJ559" s="4"/>
      <c r="AM559" s="27">
        <v>3</v>
      </c>
      <c r="AN559" s="27"/>
      <c r="AQ559" s="4"/>
      <c r="AR559" s="19">
        <v>2.87</v>
      </c>
      <c r="AS559" s="5"/>
      <c r="AT559" s="6"/>
      <c r="AU559" s="4"/>
      <c r="AV559" s="4"/>
      <c r="AW559" s="4"/>
      <c r="AX559" s="4"/>
      <c r="AY559" s="4"/>
      <c r="AZ559" s="4"/>
    </row>
    <row r="560" spans="1:52" x14ac:dyDescent="0.25">
      <c r="A560" s="3" t="s">
        <v>2</v>
      </c>
      <c r="B560" s="20">
        <v>3</v>
      </c>
      <c r="C560" s="88">
        <f t="shared" si="67"/>
        <v>3.0139999999999998</v>
      </c>
      <c r="D560" s="86">
        <v>-113.24299999999999</v>
      </c>
      <c r="E560" s="24">
        <v>37.85</v>
      </c>
      <c r="F560" s="9">
        <v>2</v>
      </c>
      <c r="G560" s="9">
        <v>1995</v>
      </c>
      <c r="H560" s="9">
        <v>2</v>
      </c>
      <c r="I560" s="9">
        <v>19</v>
      </c>
      <c r="J560" s="9">
        <v>4</v>
      </c>
      <c r="K560" s="9">
        <v>0</v>
      </c>
      <c r="L560" s="12">
        <v>11</v>
      </c>
      <c r="M560" s="81">
        <f t="shared" si="68"/>
        <v>0.22500000000000001</v>
      </c>
      <c r="N560" s="21">
        <v>0.01</v>
      </c>
      <c r="O560" s="6" t="s">
        <v>174</v>
      </c>
      <c r="P560" s="94"/>
      <c r="Q560" s="72">
        <f>Y560</f>
        <v>3.0139999999999998</v>
      </c>
      <c r="R560" s="82">
        <f>X560</f>
        <v>0.22500000000000001</v>
      </c>
      <c r="S560" s="45"/>
      <c r="T560" s="6"/>
      <c r="V560" s="43"/>
      <c r="W560" s="49">
        <v>3</v>
      </c>
      <c r="X560" s="82">
        <v>0.22500000000000001</v>
      </c>
      <c r="Y560" s="43">
        <f t="shared" si="66"/>
        <v>3.0139999999999998</v>
      </c>
      <c r="Z560" s="53"/>
      <c r="AA560" s="82"/>
      <c r="AB560" s="43"/>
      <c r="AC560" s="47"/>
      <c r="AD560" s="82"/>
      <c r="AE560" s="43"/>
      <c r="AF560" s="53"/>
      <c r="AG560" s="82"/>
      <c r="AH560" s="43"/>
      <c r="AI560" s="47"/>
      <c r="AJ560" s="4"/>
      <c r="AM560" s="27"/>
      <c r="AN560" s="27"/>
      <c r="AQ560" s="4"/>
      <c r="AR560" s="19">
        <v>3</v>
      </c>
      <c r="AS560" s="5"/>
      <c r="AT560" s="6"/>
      <c r="AU560" s="4"/>
      <c r="AV560" s="4"/>
      <c r="AW560" s="4"/>
      <c r="AX560" s="4"/>
      <c r="AY560" s="4"/>
      <c r="AZ560" s="4"/>
    </row>
    <row r="561" spans="1:52" x14ac:dyDescent="0.25">
      <c r="A561" s="3" t="s">
        <v>2</v>
      </c>
      <c r="B561" s="20">
        <v>3.14</v>
      </c>
      <c r="C561" s="88">
        <f t="shared" si="67"/>
        <v>3.1406332678149154</v>
      </c>
      <c r="D561" s="86">
        <v>-113.28100000000001</v>
      </c>
      <c r="E561" s="24">
        <v>37.877000000000002</v>
      </c>
      <c r="F561" s="9">
        <v>1</v>
      </c>
      <c r="G561" s="9">
        <v>1995</v>
      </c>
      <c r="H561" s="9">
        <v>2</v>
      </c>
      <c r="I561" s="9">
        <v>19</v>
      </c>
      <c r="J561" s="9">
        <v>22</v>
      </c>
      <c r="K561" s="9">
        <v>13</v>
      </c>
      <c r="L561" s="12">
        <v>40.1</v>
      </c>
      <c r="M561" s="81">
        <f t="shared" si="68"/>
        <v>0.16151704475634704</v>
      </c>
      <c r="N561" s="21">
        <v>0.01</v>
      </c>
      <c r="O561" s="3" t="s">
        <v>175</v>
      </c>
      <c r="P561" s="94">
        <f>1/((1/X561^2)+(1/AA561^2))</f>
        <v>2.6087755746823815E-2</v>
      </c>
      <c r="Q561" s="72">
        <f>(P561/X561^2*Y561)+(P561/AA561^2*AB561)</f>
        <v>3.1406332678149154</v>
      </c>
      <c r="R561" s="82">
        <f>SQRT(P561)</f>
        <v>0.16151704475634704</v>
      </c>
      <c r="S561" s="45"/>
      <c r="T561" s="6"/>
      <c r="V561" s="43"/>
      <c r="W561" s="49">
        <v>3.14</v>
      </c>
      <c r="X561" s="82">
        <v>0.22500000000000001</v>
      </c>
      <c r="Y561" s="43">
        <f t="shared" si="66"/>
        <v>3.1440600000000001</v>
      </c>
      <c r="Z561" s="55">
        <v>3</v>
      </c>
      <c r="AA561" s="82">
        <v>0.23200000000000001</v>
      </c>
      <c r="AB561" s="43">
        <f>0.791*(Z561-0.11)+0.851</f>
        <v>3.1369900000000004</v>
      </c>
      <c r="AC561" s="47"/>
      <c r="AD561" s="82"/>
      <c r="AE561" s="43"/>
      <c r="AF561" s="53"/>
      <c r="AG561" s="82"/>
      <c r="AH561" s="43"/>
      <c r="AI561" s="47" t="s">
        <v>50</v>
      </c>
      <c r="AJ561" s="4"/>
      <c r="AM561" s="27">
        <v>3</v>
      </c>
      <c r="AN561" s="27"/>
      <c r="AQ561" s="4"/>
      <c r="AR561" s="19">
        <v>3.14</v>
      </c>
      <c r="AS561" s="5"/>
      <c r="AT561" s="6"/>
      <c r="AU561" s="4"/>
      <c r="AV561" s="4"/>
      <c r="AW561" s="4"/>
      <c r="AX561" s="4"/>
      <c r="AY561" s="4"/>
      <c r="AZ561" s="4"/>
    </row>
    <row r="562" spans="1:52" x14ac:dyDescent="0.25">
      <c r="A562" s="3" t="s">
        <v>2</v>
      </c>
      <c r="B562" s="20">
        <v>2.66</v>
      </c>
      <c r="C562" s="88">
        <f t="shared" si="67"/>
        <v>2.69814</v>
      </c>
      <c r="D562" s="86">
        <v>-110.502</v>
      </c>
      <c r="E562" s="24">
        <v>41.649000000000001</v>
      </c>
      <c r="F562" s="9">
        <v>1</v>
      </c>
      <c r="G562" s="9">
        <v>1995</v>
      </c>
      <c r="H562" s="9">
        <v>2</v>
      </c>
      <c r="I562" s="9">
        <v>20</v>
      </c>
      <c r="J562" s="9">
        <v>18</v>
      </c>
      <c r="K562" s="9">
        <v>4</v>
      </c>
      <c r="L562" s="12">
        <v>51.4</v>
      </c>
      <c r="M562" s="81">
        <f t="shared" si="68"/>
        <v>0.22500000000000001</v>
      </c>
      <c r="N562" s="21">
        <v>0.01</v>
      </c>
      <c r="O562" s="6" t="s">
        <v>174</v>
      </c>
      <c r="P562" s="94"/>
      <c r="Q562" s="72">
        <f>Y562</f>
        <v>2.69814</v>
      </c>
      <c r="R562" s="82">
        <f>X562</f>
        <v>0.22500000000000001</v>
      </c>
      <c r="S562" s="45"/>
      <c r="T562" s="6"/>
      <c r="V562" s="43"/>
      <c r="W562" s="49">
        <v>2.66</v>
      </c>
      <c r="X562" s="82">
        <v>0.22500000000000001</v>
      </c>
      <c r="Y562" s="43">
        <f t="shared" si="66"/>
        <v>2.69814</v>
      </c>
      <c r="Z562" s="53"/>
      <c r="AA562" s="82"/>
      <c r="AB562" s="43"/>
      <c r="AC562" s="47"/>
      <c r="AD562" s="82"/>
      <c r="AE562" s="43"/>
      <c r="AF562" s="53"/>
      <c r="AG562" s="82"/>
      <c r="AH562" s="43"/>
      <c r="AI562" s="47"/>
      <c r="AJ562" s="4"/>
      <c r="AM562" s="27"/>
      <c r="AN562" s="27"/>
      <c r="AQ562" s="4"/>
      <c r="AR562" s="19">
        <v>2.66</v>
      </c>
      <c r="AS562" s="5"/>
      <c r="AT562" s="6"/>
      <c r="AU562" s="4"/>
      <c r="AV562" s="4"/>
      <c r="AW562" s="4"/>
      <c r="AX562" s="4"/>
      <c r="AY562" s="4"/>
      <c r="AZ562" s="4"/>
    </row>
    <row r="563" spans="1:52" x14ac:dyDescent="0.25">
      <c r="A563" s="3" t="s">
        <v>2</v>
      </c>
      <c r="B563" s="20">
        <v>3.86</v>
      </c>
      <c r="C563" s="88">
        <f t="shared" si="67"/>
        <v>3.7538471691019737</v>
      </c>
      <c r="D563" s="86">
        <v>-111.114</v>
      </c>
      <c r="E563" s="24">
        <v>42.487000000000002</v>
      </c>
      <c r="F563" s="9">
        <v>0</v>
      </c>
      <c r="G563" s="9">
        <v>1995</v>
      </c>
      <c r="H563" s="9">
        <v>3</v>
      </c>
      <c r="I563" s="9">
        <v>1</v>
      </c>
      <c r="J563" s="9">
        <v>6</v>
      </c>
      <c r="K563" s="9">
        <v>20</v>
      </c>
      <c r="L563" s="12">
        <v>21.4</v>
      </c>
      <c r="M563" s="81">
        <f t="shared" si="68"/>
        <v>0.10874501539473735</v>
      </c>
      <c r="N563" s="21">
        <v>0.01</v>
      </c>
      <c r="O563" s="3" t="s">
        <v>175</v>
      </c>
      <c r="P563" s="94">
        <f>1/((1/U563^2)+(1/X563^2)+(1/AA563^2)+(1/AD563^2))</f>
        <v>1.1825478373201664E-2</v>
      </c>
      <c r="Q563" s="72">
        <f>(P563/U563^2*V563)+(P563/X563^2*Y563)+(P563/AA563^2*AB563)+(P563/AD563^2*AE563)</f>
        <v>3.7538471691019737</v>
      </c>
      <c r="R563" s="82">
        <f>SQRT(P563)</f>
        <v>0.10874501539473735</v>
      </c>
      <c r="S563" s="49">
        <v>3.86</v>
      </c>
      <c r="T563" s="6" t="s">
        <v>3</v>
      </c>
      <c r="U563" s="82">
        <v>0.20899999999999999</v>
      </c>
      <c r="V563" s="43">
        <f>0.791*S563+0.851</f>
        <v>3.9042599999999998</v>
      </c>
      <c r="W563" s="49">
        <v>3.7</v>
      </c>
      <c r="X563" s="82">
        <v>0.22500000000000001</v>
      </c>
      <c r="Y563" s="43">
        <f t="shared" si="66"/>
        <v>3.6643000000000003</v>
      </c>
      <c r="Z563" s="55">
        <v>3.8</v>
      </c>
      <c r="AA563" s="82">
        <v>0.23200000000000001</v>
      </c>
      <c r="AB563" s="43">
        <f>0.791*(Z563-0.11)+0.851</f>
        <v>3.76979</v>
      </c>
      <c r="AC563" s="55">
        <v>3.8</v>
      </c>
      <c r="AD563" s="82">
        <v>0.20699999999999999</v>
      </c>
      <c r="AE563" s="43">
        <f>1.078*AC563-0.427</f>
        <v>3.6694</v>
      </c>
      <c r="AF563" s="53"/>
      <c r="AG563" s="82"/>
      <c r="AH563" s="43"/>
      <c r="AI563" s="47" t="s">
        <v>83</v>
      </c>
      <c r="AJ563" s="27">
        <v>3.8</v>
      </c>
      <c r="AM563" s="27">
        <v>3.8</v>
      </c>
      <c r="AN563" s="27"/>
      <c r="AQ563" s="4"/>
      <c r="AR563" s="19">
        <v>3.7</v>
      </c>
      <c r="AS563" s="19">
        <v>3.86</v>
      </c>
      <c r="AT563" s="6" t="s">
        <v>3</v>
      </c>
      <c r="AU563" s="4"/>
      <c r="AV563" s="4"/>
      <c r="AW563" s="4"/>
      <c r="AX563" s="4"/>
      <c r="AY563" s="4"/>
      <c r="AZ563" s="4"/>
    </row>
    <row r="564" spans="1:52" x14ac:dyDescent="0.25">
      <c r="A564" s="3" t="s">
        <v>2</v>
      </c>
      <c r="B564" s="20">
        <v>3.02</v>
      </c>
      <c r="C564" s="88">
        <f t="shared" si="67"/>
        <v>3.1567403606430902</v>
      </c>
      <c r="D564" s="86">
        <v>-111.117</v>
      </c>
      <c r="E564" s="24">
        <v>42.488999999999997</v>
      </c>
      <c r="F564" s="9">
        <v>0</v>
      </c>
      <c r="G564" s="9">
        <v>1995</v>
      </c>
      <c r="H564" s="9">
        <v>3</v>
      </c>
      <c r="I564" s="9">
        <v>3</v>
      </c>
      <c r="J564" s="9">
        <v>1</v>
      </c>
      <c r="K564" s="9">
        <v>7</v>
      </c>
      <c r="L564" s="12">
        <v>50.8</v>
      </c>
      <c r="M564" s="81">
        <f t="shared" si="68"/>
        <v>0.12780097202950721</v>
      </c>
      <c r="N564" s="21">
        <v>0.01</v>
      </c>
      <c r="O564" s="3" t="s">
        <v>175</v>
      </c>
      <c r="P564" s="94">
        <f>1/((1/U564^2)+(1/X564^2)+(1/AA564^2))</f>
        <v>1.6333088451686885E-2</v>
      </c>
      <c r="Q564" s="72">
        <f>(P564/U564^2*V564)+(P564/X564^2*Y564)+(P564/AA564^2*AB564)</f>
        <v>3.1567403606430902</v>
      </c>
      <c r="R564" s="82">
        <f>SQRT(P564)</f>
        <v>0.12780097202950721</v>
      </c>
      <c r="S564" s="49">
        <v>3.02</v>
      </c>
      <c r="T564" s="6" t="s">
        <v>3</v>
      </c>
      <c r="U564" s="82">
        <v>0.20899999999999999</v>
      </c>
      <c r="V564" s="43">
        <f>0.791*S564+0.851</f>
        <v>3.2398199999999999</v>
      </c>
      <c r="W564" s="49">
        <v>3.07</v>
      </c>
      <c r="X564" s="82">
        <v>0.22500000000000001</v>
      </c>
      <c r="Y564" s="43">
        <f t="shared" si="66"/>
        <v>3.0790299999999999</v>
      </c>
      <c r="Z564" s="55">
        <v>3</v>
      </c>
      <c r="AA564" s="82">
        <v>0.23200000000000001</v>
      </c>
      <c r="AB564" s="43">
        <f>0.791*(Z564-0.11)+0.851</f>
        <v>3.1369900000000004</v>
      </c>
      <c r="AC564" s="47"/>
      <c r="AD564" s="82"/>
      <c r="AE564" s="43"/>
      <c r="AF564" s="53"/>
      <c r="AG564" s="82"/>
      <c r="AH564" s="43"/>
      <c r="AI564" s="47" t="s">
        <v>50</v>
      </c>
      <c r="AJ564" s="4"/>
      <c r="AM564" s="27">
        <v>3</v>
      </c>
      <c r="AN564" s="27"/>
      <c r="AQ564" s="4"/>
      <c r="AR564" s="19">
        <v>3.07</v>
      </c>
      <c r="AS564" s="19">
        <v>3.02</v>
      </c>
      <c r="AT564" s="6" t="s">
        <v>3</v>
      </c>
      <c r="AU564" s="4"/>
      <c r="AV564" s="4"/>
      <c r="AW564" s="4"/>
      <c r="AX564" s="4"/>
      <c r="AY564" s="4"/>
      <c r="AZ564" s="4"/>
    </row>
    <row r="565" spans="1:52" x14ac:dyDescent="0.25">
      <c r="A565" s="3" t="s">
        <v>2</v>
      </c>
      <c r="B565" s="20">
        <v>4.55</v>
      </c>
      <c r="C565" s="88">
        <f t="shared" si="67"/>
        <v>4.2552164913922805</v>
      </c>
      <c r="D565" s="86">
        <v>-108.82</v>
      </c>
      <c r="E565" s="24">
        <v>40.125</v>
      </c>
      <c r="F565" s="9">
        <v>3</v>
      </c>
      <c r="G565" s="9">
        <v>1995</v>
      </c>
      <c r="H565" s="9">
        <v>3</v>
      </c>
      <c r="I565" s="9">
        <v>20</v>
      </c>
      <c r="J565" s="9">
        <v>12</v>
      </c>
      <c r="K565" s="9">
        <v>46</v>
      </c>
      <c r="L565" s="12">
        <v>16.3</v>
      </c>
      <c r="M565" s="81">
        <f t="shared" si="68"/>
        <v>0.10203331277751543</v>
      </c>
      <c r="N565" s="21">
        <v>0.01</v>
      </c>
      <c r="O565" s="3" t="s">
        <v>175</v>
      </c>
      <c r="P565" s="94">
        <f>1/((1/U565^2)+(1/X565^2)+(1/AA565^2)+(1/AD565^2)+(1/AG565^2))</f>
        <v>1.0410796916354294E-2</v>
      </c>
      <c r="Q565" s="72">
        <f>(P565/U565^2*V565)+(P565/X565^2*Y565)+(P565/AA565^2*AB565)+(P565/AD565^2*AE565)+(P565/AG565^2*AH565)</f>
        <v>4.2552164913922805</v>
      </c>
      <c r="R565" s="82">
        <f>SQRT(P565)</f>
        <v>0.10203331277751543</v>
      </c>
      <c r="S565" s="49">
        <v>4.55</v>
      </c>
      <c r="T565" s="6" t="s">
        <v>3</v>
      </c>
      <c r="U565" s="82">
        <v>0.20899999999999999</v>
      </c>
      <c r="V565" s="43">
        <f>0.791*S565+0.851</f>
        <v>4.4500500000000001</v>
      </c>
      <c r="W565" s="49">
        <v>4.54</v>
      </c>
      <c r="X565" s="82">
        <v>0.22500000000000001</v>
      </c>
      <c r="Y565" s="43">
        <f t="shared" si="66"/>
        <v>4.4446600000000007</v>
      </c>
      <c r="Z565" s="55">
        <v>4.0999999999999996</v>
      </c>
      <c r="AA565" s="82">
        <v>0.23200000000000001</v>
      </c>
      <c r="AB565" s="43">
        <f>0.791*(Z565-0.11)+0.851</f>
        <v>4.0070899999999998</v>
      </c>
      <c r="AC565" s="55">
        <v>4.2</v>
      </c>
      <c r="AD565" s="82">
        <v>0.20699999999999999</v>
      </c>
      <c r="AE565" s="43">
        <f>1.078*AC565-0.427</f>
        <v>4.1006000000000009</v>
      </c>
      <c r="AF565" s="55">
        <v>4.3</v>
      </c>
      <c r="AG565" s="82">
        <v>0.29499999999999998</v>
      </c>
      <c r="AH565" s="43">
        <f>1.162*AF565-0.74</f>
        <v>4.2565999999999988</v>
      </c>
      <c r="AI565" s="47" t="s">
        <v>126</v>
      </c>
      <c r="AJ565" s="27">
        <v>4.2</v>
      </c>
      <c r="AM565" s="27">
        <v>4.0999999999999996</v>
      </c>
      <c r="AN565" s="27">
        <v>4.3</v>
      </c>
      <c r="AQ565" s="4"/>
      <c r="AR565" s="19">
        <v>4.54</v>
      </c>
      <c r="AS565" s="19">
        <v>4.55</v>
      </c>
      <c r="AT565" s="6" t="s">
        <v>3</v>
      </c>
      <c r="AU565" s="4"/>
      <c r="AV565" s="4"/>
      <c r="AW565" s="4"/>
      <c r="AX565" s="4"/>
      <c r="AY565" s="4"/>
      <c r="AZ565" s="4"/>
    </row>
    <row r="566" spans="1:52" x14ac:dyDescent="0.25">
      <c r="A566" s="3" t="s">
        <v>2</v>
      </c>
      <c r="B566" s="20">
        <v>3.03</v>
      </c>
      <c r="C566" s="88">
        <f t="shared" si="67"/>
        <v>2.9729573009794259</v>
      </c>
      <c r="D566" s="86">
        <v>-108.94</v>
      </c>
      <c r="E566" s="24">
        <v>40.139000000000003</v>
      </c>
      <c r="F566" s="9">
        <v>2</v>
      </c>
      <c r="G566" s="9">
        <v>1995</v>
      </c>
      <c r="H566" s="9">
        <v>3</v>
      </c>
      <c r="I566" s="9">
        <v>20</v>
      </c>
      <c r="J566" s="9">
        <v>13</v>
      </c>
      <c r="K566" s="9">
        <v>16</v>
      </c>
      <c r="L566" s="12">
        <v>13.7</v>
      </c>
      <c r="M566" s="81">
        <f t="shared" si="68"/>
        <v>0.16151704475634704</v>
      </c>
      <c r="N566" s="21">
        <v>0.01</v>
      </c>
      <c r="O566" s="3" t="s">
        <v>175</v>
      </c>
      <c r="P566" s="94">
        <f>1/((1/X566^2)+(1/AA566^2))</f>
        <v>2.6087755746823815E-2</v>
      </c>
      <c r="Q566" s="72">
        <f>(P566/X566^2*Y566)+(P566/AA566^2*AB566)</f>
        <v>2.9729573009794259</v>
      </c>
      <c r="R566" s="82">
        <f>SQRT(P566)</f>
        <v>0.16151704475634704</v>
      </c>
      <c r="S566" s="45"/>
      <c r="T566" s="6"/>
      <c r="V566" s="43"/>
      <c r="W566" s="49">
        <v>3.03</v>
      </c>
      <c r="X566" s="82">
        <v>0.22500000000000001</v>
      </c>
      <c r="Y566" s="43">
        <f t="shared" si="66"/>
        <v>3.0418699999999999</v>
      </c>
      <c r="Z566" s="55">
        <v>2.7</v>
      </c>
      <c r="AA566" s="82">
        <v>0.23200000000000001</v>
      </c>
      <c r="AB566" s="43">
        <f>0.791*(Z566-0.11)+0.851</f>
        <v>2.8996900000000001</v>
      </c>
      <c r="AC566" s="47"/>
      <c r="AD566" s="82"/>
      <c r="AE566" s="43"/>
      <c r="AF566" s="53"/>
      <c r="AG566" s="82"/>
      <c r="AH566" s="43"/>
      <c r="AI566" s="47" t="s">
        <v>93</v>
      </c>
      <c r="AJ566" s="4"/>
      <c r="AM566" s="27">
        <v>2.7</v>
      </c>
      <c r="AN566" s="27"/>
      <c r="AQ566" s="4"/>
      <c r="AR566" s="19">
        <v>3.03</v>
      </c>
      <c r="AS566" s="5"/>
      <c r="AT566" s="6"/>
      <c r="AU566" s="4"/>
      <c r="AV566" s="4"/>
      <c r="AW566" s="4"/>
      <c r="AX566" s="4"/>
      <c r="AY566" s="4"/>
      <c r="AZ566" s="4"/>
    </row>
    <row r="567" spans="1:52" x14ac:dyDescent="0.25">
      <c r="A567" s="3" t="s">
        <v>2</v>
      </c>
      <c r="B567" s="20">
        <v>2.69</v>
      </c>
      <c r="C567" s="88">
        <f t="shared" si="67"/>
        <v>2.771851630843762</v>
      </c>
      <c r="D567" s="86">
        <v>-108.90600000000001</v>
      </c>
      <c r="E567" s="24">
        <v>40.139000000000003</v>
      </c>
      <c r="F567" s="9">
        <v>2</v>
      </c>
      <c r="G567" s="9">
        <v>1995</v>
      </c>
      <c r="H567" s="9">
        <v>3</v>
      </c>
      <c r="I567" s="9">
        <v>20</v>
      </c>
      <c r="J567" s="9">
        <v>14</v>
      </c>
      <c r="K567" s="9">
        <v>33</v>
      </c>
      <c r="L567" s="12">
        <v>60</v>
      </c>
      <c r="M567" s="81">
        <f t="shared" si="68"/>
        <v>0.16151704475634704</v>
      </c>
      <c r="N567" s="21">
        <v>0.01</v>
      </c>
      <c r="O567" s="3" t="s">
        <v>175</v>
      </c>
      <c r="P567" s="94">
        <f>1/((1/X567^2)+(1/AA567^2))</f>
        <v>2.6087755746823815E-2</v>
      </c>
      <c r="Q567" s="72">
        <f>(P567/X567^2*Y567)+(P567/AA567^2*AB567)</f>
        <v>2.771851630843762</v>
      </c>
      <c r="R567" s="82">
        <f>SQRT(P567)</f>
        <v>0.16151704475634704</v>
      </c>
      <c r="S567" s="45"/>
      <c r="T567" s="6"/>
      <c r="V567" s="43"/>
      <c r="W567" s="49">
        <v>2.69</v>
      </c>
      <c r="X567" s="82">
        <v>0.22500000000000001</v>
      </c>
      <c r="Y567" s="43">
        <f t="shared" si="66"/>
        <v>2.72601</v>
      </c>
      <c r="Z567" s="55">
        <v>2.6</v>
      </c>
      <c r="AA567" s="82">
        <v>0.23200000000000001</v>
      </c>
      <c r="AB567" s="43">
        <f>0.791*(Z567-0.11)+0.851</f>
        <v>2.8205900000000002</v>
      </c>
      <c r="AC567" s="47"/>
      <c r="AD567" s="82"/>
      <c r="AE567" s="43"/>
      <c r="AF567" s="53"/>
      <c r="AG567" s="82"/>
      <c r="AH567" s="43"/>
      <c r="AI567" s="47" t="s">
        <v>58</v>
      </c>
      <c r="AJ567" s="4"/>
      <c r="AM567" s="27">
        <v>2.6</v>
      </c>
      <c r="AN567" s="27"/>
      <c r="AQ567" s="4"/>
      <c r="AR567" s="19">
        <v>2.69</v>
      </c>
      <c r="AS567" s="5"/>
      <c r="AT567" s="6"/>
      <c r="AU567" s="4"/>
      <c r="AV567" s="4"/>
      <c r="AW567" s="4"/>
      <c r="AX567" s="4"/>
      <c r="AY567" s="4"/>
      <c r="AZ567" s="4"/>
    </row>
    <row r="568" spans="1:52" x14ac:dyDescent="0.25">
      <c r="A568" s="3" t="s">
        <v>2</v>
      </c>
      <c r="B568" s="20">
        <v>2.61</v>
      </c>
      <c r="C568" s="88">
        <f t="shared" si="67"/>
        <v>2.6516899999999999</v>
      </c>
      <c r="D568" s="86">
        <v>-111.67700000000001</v>
      </c>
      <c r="E568" s="24">
        <v>41.625999999999998</v>
      </c>
      <c r="F568" s="9">
        <v>11</v>
      </c>
      <c r="G568" s="9">
        <v>1995</v>
      </c>
      <c r="H568" s="9">
        <v>3</v>
      </c>
      <c r="I568" s="9">
        <v>21</v>
      </c>
      <c r="J568" s="9">
        <v>1</v>
      </c>
      <c r="K568" s="9">
        <v>38</v>
      </c>
      <c r="L568" s="12">
        <v>40.799999999999997</v>
      </c>
      <c r="M568" s="81">
        <f t="shared" si="68"/>
        <v>0.22500000000000001</v>
      </c>
      <c r="N568" s="21">
        <v>0.01</v>
      </c>
      <c r="O568" s="6" t="s">
        <v>174</v>
      </c>
      <c r="P568" s="94"/>
      <c r="Q568" s="72">
        <f>Y568</f>
        <v>2.6516899999999999</v>
      </c>
      <c r="R568" s="82">
        <f>X568</f>
        <v>0.22500000000000001</v>
      </c>
      <c r="S568" s="45"/>
      <c r="T568" s="6"/>
      <c r="V568" s="43"/>
      <c r="W568" s="49">
        <v>2.61</v>
      </c>
      <c r="X568" s="82">
        <v>0.22500000000000001</v>
      </c>
      <c r="Y568" s="43">
        <f t="shared" si="66"/>
        <v>2.6516899999999999</v>
      </c>
      <c r="Z568" s="53"/>
      <c r="AA568" s="82"/>
      <c r="AB568" s="43"/>
      <c r="AC568" s="47"/>
      <c r="AD568" s="82"/>
      <c r="AE568" s="43"/>
      <c r="AF568" s="53"/>
      <c r="AG568" s="82"/>
      <c r="AH568" s="43"/>
      <c r="AI568" s="47"/>
      <c r="AJ568" s="4"/>
      <c r="AM568" s="27"/>
      <c r="AN568" s="27"/>
      <c r="AQ568" s="4"/>
      <c r="AR568" s="19">
        <v>2.61</v>
      </c>
      <c r="AS568" s="5"/>
      <c r="AT568" s="6"/>
      <c r="AU568" s="4"/>
      <c r="AV568" s="4"/>
      <c r="AW568" s="4"/>
      <c r="AX568" s="4"/>
      <c r="AY568" s="4"/>
      <c r="AZ568" s="4"/>
    </row>
    <row r="569" spans="1:52" x14ac:dyDescent="0.25">
      <c r="A569" s="3" t="s">
        <v>2</v>
      </c>
      <c r="B569" s="20">
        <v>2.77</v>
      </c>
      <c r="C569" s="88">
        <f t="shared" si="67"/>
        <v>2.8003300000000002</v>
      </c>
      <c r="D569" s="86">
        <v>-111.17400000000001</v>
      </c>
      <c r="E569" s="24">
        <v>39.917999999999999</v>
      </c>
      <c r="F569" s="9">
        <v>0</v>
      </c>
      <c r="G569" s="9">
        <v>1995</v>
      </c>
      <c r="H569" s="9">
        <v>3</v>
      </c>
      <c r="I569" s="9">
        <v>22</v>
      </c>
      <c r="J569" s="9">
        <v>21</v>
      </c>
      <c r="K569" s="9">
        <v>22</v>
      </c>
      <c r="L569" s="12">
        <v>24.4</v>
      </c>
      <c r="M569" s="81">
        <f t="shared" si="68"/>
        <v>0.22500000000000001</v>
      </c>
      <c r="N569" s="21">
        <v>0.01</v>
      </c>
      <c r="O569" s="6" t="s">
        <v>174</v>
      </c>
      <c r="P569" s="94"/>
      <c r="Q569" s="72">
        <f>Y569</f>
        <v>2.8003300000000002</v>
      </c>
      <c r="R569" s="82">
        <f>X569</f>
        <v>0.22500000000000001</v>
      </c>
      <c r="S569" s="45"/>
      <c r="T569" s="6"/>
      <c r="V569" s="43"/>
      <c r="W569" s="49">
        <v>2.77</v>
      </c>
      <c r="X569" s="82">
        <v>0.22500000000000001</v>
      </c>
      <c r="Y569" s="43">
        <f t="shared" si="66"/>
        <v>2.8003300000000002</v>
      </c>
      <c r="Z569" s="53"/>
      <c r="AA569" s="82"/>
      <c r="AB569" s="43"/>
      <c r="AC569" s="47"/>
      <c r="AD569" s="82"/>
      <c r="AE569" s="43"/>
      <c r="AF569" s="53"/>
      <c r="AG569" s="82"/>
      <c r="AH569" s="43"/>
      <c r="AI569" s="47"/>
      <c r="AJ569" s="4"/>
      <c r="AM569" s="27"/>
      <c r="AN569" s="27"/>
      <c r="AQ569" s="4"/>
      <c r="AR569" s="19">
        <v>2.77</v>
      </c>
      <c r="AS569" s="5"/>
      <c r="AT569" s="6"/>
      <c r="AU569" s="4"/>
      <c r="AV569" s="4"/>
      <c r="AW569" s="4"/>
      <c r="AX569" s="4"/>
      <c r="AY569" s="4"/>
      <c r="AZ569" s="4"/>
    </row>
    <row r="570" spans="1:52" x14ac:dyDescent="0.25">
      <c r="A570" s="4" t="s">
        <v>1</v>
      </c>
      <c r="B570" s="10">
        <v>3</v>
      </c>
      <c r="C570" s="88">
        <f t="shared" si="67"/>
        <v>3.1369900000000004</v>
      </c>
      <c r="D570" s="86">
        <v>-108.95</v>
      </c>
      <c r="E570" s="24">
        <v>40.185000000000002</v>
      </c>
      <c r="F570" s="9">
        <v>5</v>
      </c>
      <c r="G570" s="9">
        <v>1995</v>
      </c>
      <c r="H570" s="9">
        <v>3</v>
      </c>
      <c r="I570" s="9">
        <v>23</v>
      </c>
      <c r="J570" s="9">
        <v>3</v>
      </c>
      <c r="K570" s="9">
        <v>31</v>
      </c>
      <c r="L570" s="9">
        <v>5.46</v>
      </c>
      <c r="M570" s="81">
        <f t="shared" si="68"/>
        <v>0.23200000000000001</v>
      </c>
      <c r="N570" s="21">
        <v>0.01</v>
      </c>
      <c r="O570" s="6" t="s">
        <v>174</v>
      </c>
      <c r="P570" s="94"/>
      <c r="Q570" s="72">
        <f>AB570</f>
        <v>3.1369900000000004</v>
      </c>
      <c r="R570" s="82">
        <f>AA570</f>
        <v>0.23200000000000001</v>
      </c>
      <c r="S570" s="45"/>
      <c r="T570" s="6"/>
      <c r="V570" s="43"/>
      <c r="W570" s="48"/>
      <c r="Y570" s="43"/>
      <c r="Z570" s="55">
        <v>3</v>
      </c>
      <c r="AA570" s="82">
        <v>0.23200000000000001</v>
      </c>
      <c r="AB570" s="43">
        <f>0.791*(Z570-0.11)+0.851</f>
        <v>3.1369900000000004</v>
      </c>
      <c r="AC570" s="53"/>
      <c r="AD570" s="82"/>
      <c r="AE570" s="43"/>
      <c r="AF570" s="53"/>
      <c r="AG570" s="82"/>
      <c r="AH570" s="43"/>
      <c r="AI570" s="47" t="s">
        <v>50</v>
      </c>
      <c r="AJ570" s="27"/>
      <c r="AK570" s="5"/>
      <c r="AM570" s="27">
        <v>3</v>
      </c>
      <c r="AN570" s="27"/>
      <c r="AO570" s="4">
        <v>479</v>
      </c>
      <c r="AP570" s="5">
        <v>4</v>
      </c>
      <c r="AQ570" s="5" t="s">
        <v>12</v>
      </c>
      <c r="AR570" s="9"/>
      <c r="AS570" s="5"/>
      <c r="AT570" s="6"/>
      <c r="AU570" s="5">
        <v>4</v>
      </c>
      <c r="AV570" s="5" t="s">
        <v>1</v>
      </c>
      <c r="AW570" s="4"/>
      <c r="AX570" s="4"/>
      <c r="AY570" s="4">
        <v>7</v>
      </c>
      <c r="AZ570" s="4"/>
    </row>
    <row r="571" spans="1:52" x14ac:dyDescent="0.25">
      <c r="A571" s="3" t="s">
        <v>2</v>
      </c>
      <c r="B571" s="20">
        <v>3.13</v>
      </c>
      <c r="C571" s="88">
        <f t="shared" si="67"/>
        <v>3.2508620640695467</v>
      </c>
      <c r="D571" s="86">
        <v>-109.04300000000001</v>
      </c>
      <c r="E571" s="24">
        <v>40.090000000000003</v>
      </c>
      <c r="F571" s="9">
        <v>2</v>
      </c>
      <c r="G571" s="9">
        <v>1995</v>
      </c>
      <c r="H571" s="9">
        <v>4</v>
      </c>
      <c r="I571" s="9">
        <v>1</v>
      </c>
      <c r="J571" s="9">
        <v>5</v>
      </c>
      <c r="K571" s="9">
        <v>22</v>
      </c>
      <c r="L571" s="12">
        <v>39.6</v>
      </c>
      <c r="M571" s="81">
        <f t="shared" si="68"/>
        <v>0.16151704475634704</v>
      </c>
      <c r="N571" s="21">
        <v>0.01</v>
      </c>
      <c r="O571" s="3" t="s">
        <v>175</v>
      </c>
      <c r="P571" s="94">
        <f>1/((1/X571^2)+(1/AA571^2))</f>
        <v>2.6087755746823815E-2</v>
      </c>
      <c r="Q571" s="72">
        <f>(P571/X571^2*Y571)+(P571/AA571^2*AB571)</f>
        <v>3.2508620640695467</v>
      </c>
      <c r="R571" s="82">
        <f>SQRT(P571)</f>
        <v>0.16151704475634704</v>
      </c>
      <c r="S571" s="45"/>
      <c r="T571" s="6"/>
      <c r="V571" s="43"/>
      <c r="W571" s="49">
        <v>3.13</v>
      </c>
      <c r="X571" s="82">
        <v>0.22500000000000001</v>
      </c>
      <c r="Y571" s="43">
        <f t="shared" ref="Y571:Y602" si="77">0.929*W571+0.227</f>
        <v>3.1347700000000001</v>
      </c>
      <c r="Z571" s="55">
        <v>3.3</v>
      </c>
      <c r="AA571" s="82">
        <v>0.23200000000000001</v>
      </c>
      <c r="AB571" s="43">
        <f>0.791*(Z571-0.11)+0.851</f>
        <v>3.3742900000000002</v>
      </c>
      <c r="AC571" s="53">
        <v>2.9</v>
      </c>
      <c r="AD571" s="82">
        <v>0.20699999999999999</v>
      </c>
      <c r="AE571" s="43">
        <f>1.078*AC571-0.427</f>
        <v>2.6992000000000003</v>
      </c>
      <c r="AF571" s="53"/>
      <c r="AG571" s="82"/>
      <c r="AH571" s="43"/>
      <c r="AI571" s="47" t="s">
        <v>56</v>
      </c>
      <c r="AJ571" s="27">
        <v>2.9</v>
      </c>
      <c r="AM571" s="27">
        <v>3.3</v>
      </c>
      <c r="AN571" s="27"/>
      <c r="AQ571" s="4"/>
      <c r="AR571" s="19">
        <v>3.13</v>
      </c>
      <c r="AS571" s="5"/>
      <c r="AT571" s="6"/>
      <c r="AU571" s="4"/>
      <c r="AV571" s="4"/>
      <c r="AW571" s="4"/>
      <c r="AX571" s="4"/>
      <c r="AY571" s="4"/>
      <c r="AZ571" s="4"/>
    </row>
    <row r="572" spans="1:52" x14ac:dyDescent="0.25">
      <c r="A572" s="3" t="s">
        <v>2</v>
      </c>
      <c r="B572" s="20">
        <v>3.52</v>
      </c>
      <c r="C572" s="88">
        <f t="shared" si="67"/>
        <v>3.6675974893967398</v>
      </c>
      <c r="D572" s="86">
        <v>-112.425</v>
      </c>
      <c r="E572" s="24">
        <v>38.067</v>
      </c>
      <c r="F572" s="9">
        <v>1</v>
      </c>
      <c r="G572" s="9">
        <v>1995</v>
      </c>
      <c r="H572" s="9">
        <v>4</v>
      </c>
      <c r="I572" s="9">
        <v>27</v>
      </c>
      <c r="J572" s="9">
        <v>19</v>
      </c>
      <c r="K572" s="9">
        <v>55</v>
      </c>
      <c r="L572" s="12">
        <v>57.8</v>
      </c>
      <c r="M572" s="81">
        <f t="shared" si="68"/>
        <v>0.16151704475634704</v>
      </c>
      <c r="N572" s="21">
        <v>0.01</v>
      </c>
      <c r="O572" s="3" t="s">
        <v>175</v>
      </c>
      <c r="P572" s="94">
        <f>1/((1/X572^2)+(1/AA572^2))</f>
        <v>2.6087755746823815E-2</v>
      </c>
      <c r="Q572" s="72">
        <f>(P572/X572^2*Y572)+(P572/AA572^2*AB572)</f>
        <v>3.6675974893967398</v>
      </c>
      <c r="R572" s="82">
        <f>SQRT(P572)</f>
        <v>0.16151704475634704</v>
      </c>
      <c r="S572" s="45"/>
      <c r="T572" s="6"/>
      <c r="V572" s="43"/>
      <c r="W572" s="49">
        <v>3.52</v>
      </c>
      <c r="X572" s="82">
        <v>0.22500000000000001</v>
      </c>
      <c r="Y572" s="43">
        <f t="shared" si="77"/>
        <v>3.49708</v>
      </c>
      <c r="Z572" s="55">
        <v>3.9</v>
      </c>
      <c r="AA572" s="82">
        <v>0.23200000000000001</v>
      </c>
      <c r="AB572" s="43">
        <f>0.791*(Z572-0.11)+0.851</f>
        <v>3.8488900000000004</v>
      </c>
      <c r="AC572" s="53"/>
      <c r="AD572" s="82"/>
      <c r="AE572" s="43"/>
      <c r="AF572" s="53"/>
      <c r="AG572" s="82"/>
      <c r="AH572" s="43"/>
      <c r="AI572" s="47" t="s">
        <v>66</v>
      </c>
      <c r="AJ572" s="27"/>
      <c r="AK572" s="5"/>
      <c r="AL572" s="4" t="s">
        <v>94</v>
      </c>
      <c r="AM572" s="27">
        <v>3.9</v>
      </c>
      <c r="AN572" s="27"/>
      <c r="AQ572" s="4"/>
      <c r="AR572" s="19">
        <v>3.52</v>
      </c>
      <c r="AS572" s="5"/>
      <c r="AT572" s="6"/>
      <c r="AU572" s="4"/>
      <c r="AV572" s="4"/>
      <c r="AW572" s="4"/>
      <c r="AX572" s="4"/>
      <c r="AY572" s="4"/>
      <c r="AZ572" s="4"/>
    </row>
    <row r="573" spans="1:52" x14ac:dyDescent="0.25">
      <c r="A573" s="3" t="s">
        <v>2</v>
      </c>
      <c r="B573" s="20">
        <v>2.78</v>
      </c>
      <c r="C573" s="88">
        <f t="shared" si="67"/>
        <v>2.8096199999999998</v>
      </c>
      <c r="D573" s="86">
        <v>-112.407</v>
      </c>
      <c r="E573" s="24">
        <v>38.061999999999998</v>
      </c>
      <c r="F573" s="9">
        <v>2</v>
      </c>
      <c r="G573" s="9">
        <v>1995</v>
      </c>
      <c r="H573" s="9">
        <v>4</v>
      </c>
      <c r="I573" s="9">
        <v>28</v>
      </c>
      <c r="J573" s="9">
        <v>9</v>
      </c>
      <c r="K573" s="9">
        <v>17</v>
      </c>
      <c r="L573" s="12">
        <v>52.4</v>
      </c>
      <c r="M573" s="81">
        <f t="shared" si="68"/>
        <v>0.22500000000000001</v>
      </c>
      <c r="N573" s="21">
        <v>0.01</v>
      </c>
      <c r="O573" s="6" t="s">
        <v>174</v>
      </c>
      <c r="P573" s="94"/>
      <c r="Q573" s="72">
        <f t="shared" ref="Q573:Q583" si="78">Y573</f>
        <v>2.8096199999999998</v>
      </c>
      <c r="R573" s="82">
        <f t="shared" ref="R573:R583" si="79">X573</f>
        <v>0.22500000000000001</v>
      </c>
      <c r="S573" s="45"/>
      <c r="T573" s="6"/>
      <c r="V573" s="43"/>
      <c r="W573" s="49">
        <v>2.78</v>
      </c>
      <c r="X573" s="82">
        <v>0.22500000000000001</v>
      </c>
      <c r="Y573" s="43">
        <f t="shared" si="77"/>
        <v>2.8096199999999998</v>
      </c>
      <c r="Z573" s="53"/>
      <c r="AA573" s="82"/>
      <c r="AB573" s="43"/>
      <c r="AC573" s="47"/>
      <c r="AD573" s="82"/>
      <c r="AE573" s="43"/>
      <c r="AF573" s="53"/>
      <c r="AG573" s="82"/>
      <c r="AH573" s="43"/>
      <c r="AI573" s="47"/>
      <c r="AJ573" s="4"/>
      <c r="AM573" s="27"/>
      <c r="AN573" s="27"/>
      <c r="AQ573" s="4"/>
      <c r="AR573" s="19">
        <v>2.78</v>
      </c>
      <c r="AS573" s="5"/>
      <c r="AT573" s="6"/>
      <c r="AU573" s="4"/>
      <c r="AV573" s="4"/>
      <c r="AW573" s="4"/>
      <c r="AX573" s="4"/>
      <c r="AY573" s="4"/>
      <c r="AZ573" s="4"/>
    </row>
    <row r="574" spans="1:52" x14ac:dyDescent="0.25">
      <c r="A574" s="3" t="s">
        <v>2</v>
      </c>
      <c r="B574" s="20">
        <v>2.98</v>
      </c>
      <c r="C574" s="88">
        <f t="shared" si="67"/>
        <v>2.9954200000000002</v>
      </c>
      <c r="D574" s="86">
        <v>-112.3</v>
      </c>
      <c r="E574" s="24">
        <v>41.723999999999997</v>
      </c>
      <c r="F574" s="9">
        <v>1</v>
      </c>
      <c r="G574" s="9">
        <v>1995</v>
      </c>
      <c r="H574" s="9">
        <v>4</v>
      </c>
      <c r="I574" s="9">
        <v>30</v>
      </c>
      <c r="J574" s="9">
        <v>16</v>
      </c>
      <c r="K574" s="9">
        <v>23</v>
      </c>
      <c r="L574" s="12">
        <v>12.6</v>
      </c>
      <c r="M574" s="81">
        <f t="shared" si="68"/>
        <v>0.22500000000000001</v>
      </c>
      <c r="N574" s="21">
        <v>0.01</v>
      </c>
      <c r="O574" s="6" t="s">
        <v>174</v>
      </c>
      <c r="P574" s="94"/>
      <c r="Q574" s="72">
        <f t="shared" si="78"/>
        <v>2.9954200000000002</v>
      </c>
      <c r="R574" s="82">
        <f t="shared" si="79"/>
        <v>0.22500000000000001</v>
      </c>
      <c r="S574" s="45"/>
      <c r="T574" s="6"/>
      <c r="V574" s="43"/>
      <c r="W574" s="49">
        <v>2.98</v>
      </c>
      <c r="X574" s="82">
        <v>0.22500000000000001</v>
      </c>
      <c r="Y574" s="43">
        <f t="shared" si="77"/>
        <v>2.9954200000000002</v>
      </c>
      <c r="Z574" s="53"/>
      <c r="AA574" s="82"/>
      <c r="AB574" s="43"/>
      <c r="AC574" s="47"/>
      <c r="AD574" s="82"/>
      <c r="AE574" s="43"/>
      <c r="AF574" s="53"/>
      <c r="AG574" s="82"/>
      <c r="AH574" s="43"/>
      <c r="AI574" s="47" t="s">
        <v>53</v>
      </c>
      <c r="AJ574" s="4"/>
      <c r="AM574" s="27"/>
      <c r="AN574" s="27"/>
      <c r="AQ574" s="4"/>
      <c r="AR574" s="19">
        <v>2.98</v>
      </c>
      <c r="AS574" s="5"/>
      <c r="AT574" s="6"/>
      <c r="AU574" s="4"/>
      <c r="AV574" s="4"/>
      <c r="AW574" s="4"/>
      <c r="AX574" s="4"/>
      <c r="AY574" s="4"/>
      <c r="AZ574" s="4"/>
    </row>
    <row r="575" spans="1:52" x14ac:dyDescent="0.25">
      <c r="A575" s="3" t="s">
        <v>2</v>
      </c>
      <c r="B575" s="20">
        <v>2.68</v>
      </c>
      <c r="C575" s="88">
        <f t="shared" si="67"/>
        <v>2.71672</v>
      </c>
      <c r="D575" s="86">
        <v>-112.197</v>
      </c>
      <c r="E575" s="24">
        <v>42.048999999999999</v>
      </c>
      <c r="F575" s="9">
        <v>6</v>
      </c>
      <c r="G575" s="9">
        <v>1995</v>
      </c>
      <c r="H575" s="9">
        <v>5</v>
      </c>
      <c r="I575" s="9">
        <v>14</v>
      </c>
      <c r="J575" s="9">
        <v>12</v>
      </c>
      <c r="K575" s="9">
        <v>53</v>
      </c>
      <c r="L575" s="12">
        <v>44.5</v>
      </c>
      <c r="M575" s="81">
        <f t="shared" si="68"/>
        <v>0.22500000000000001</v>
      </c>
      <c r="N575" s="21">
        <v>0.01</v>
      </c>
      <c r="O575" s="6" t="s">
        <v>174</v>
      </c>
      <c r="P575" s="94"/>
      <c r="Q575" s="72">
        <f t="shared" si="78"/>
        <v>2.71672</v>
      </c>
      <c r="R575" s="82">
        <f t="shared" si="79"/>
        <v>0.22500000000000001</v>
      </c>
      <c r="S575" s="45"/>
      <c r="T575" s="6"/>
      <c r="V575" s="43"/>
      <c r="W575" s="49">
        <v>2.68</v>
      </c>
      <c r="X575" s="82">
        <v>0.22500000000000001</v>
      </c>
      <c r="Y575" s="43">
        <f t="shared" si="77"/>
        <v>2.71672</v>
      </c>
      <c r="Z575" s="53"/>
      <c r="AA575" s="82"/>
      <c r="AB575" s="43"/>
      <c r="AC575" s="47"/>
      <c r="AD575" s="82"/>
      <c r="AE575" s="43"/>
      <c r="AF575" s="53"/>
      <c r="AG575" s="82"/>
      <c r="AH575" s="43"/>
      <c r="AI575" s="47"/>
      <c r="AJ575" s="4"/>
      <c r="AM575" s="27"/>
      <c r="AN575" s="27"/>
      <c r="AQ575" s="4"/>
      <c r="AR575" s="19">
        <v>2.68</v>
      </c>
      <c r="AS575" s="5"/>
      <c r="AT575" s="6"/>
      <c r="AU575" s="4"/>
      <c r="AV575" s="4"/>
      <c r="AW575" s="4"/>
      <c r="AX575" s="4"/>
      <c r="AY575" s="4"/>
      <c r="AZ575" s="4"/>
    </row>
    <row r="576" spans="1:52" x14ac:dyDescent="0.25">
      <c r="A576" s="3" t="s">
        <v>2</v>
      </c>
      <c r="B576" s="20">
        <v>2.64</v>
      </c>
      <c r="C576" s="88">
        <f t="shared" si="67"/>
        <v>2.6795599999999999</v>
      </c>
      <c r="D576" s="86">
        <v>-112.527</v>
      </c>
      <c r="E576" s="24">
        <v>37.895000000000003</v>
      </c>
      <c r="F576" s="9">
        <v>4</v>
      </c>
      <c r="G576" s="9">
        <v>1995</v>
      </c>
      <c r="H576" s="9">
        <v>5</v>
      </c>
      <c r="I576" s="9">
        <v>19</v>
      </c>
      <c r="J576" s="9">
        <v>16</v>
      </c>
      <c r="K576" s="9">
        <v>29</v>
      </c>
      <c r="L576" s="12">
        <v>28.6</v>
      </c>
      <c r="M576" s="81">
        <f t="shared" si="68"/>
        <v>0.22500000000000001</v>
      </c>
      <c r="N576" s="21">
        <v>0.01</v>
      </c>
      <c r="O576" s="6" t="s">
        <v>174</v>
      </c>
      <c r="P576" s="94"/>
      <c r="Q576" s="72">
        <f t="shared" si="78"/>
        <v>2.6795599999999999</v>
      </c>
      <c r="R576" s="82">
        <f t="shared" si="79"/>
        <v>0.22500000000000001</v>
      </c>
      <c r="S576" s="45"/>
      <c r="T576" s="6"/>
      <c r="V576" s="43"/>
      <c r="W576" s="49">
        <v>2.64</v>
      </c>
      <c r="X576" s="82">
        <v>0.22500000000000001</v>
      </c>
      <c r="Y576" s="43">
        <f t="shared" si="77"/>
        <v>2.6795599999999999</v>
      </c>
      <c r="Z576" s="53"/>
      <c r="AA576" s="82"/>
      <c r="AB576" s="43"/>
      <c r="AC576" s="47"/>
      <c r="AD576" s="82"/>
      <c r="AE576" s="43"/>
      <c r="AF576" s="53"/>
      <c r="AG576" s="82"/>
      <c r="AH576" s="43"/>
      <c r="AI576" s="47"/>
      <c r="AJ576" s="4"/>
      <c r="AM576" s="27"/>
      <c r="AN576" s="27"/>
      <c r="AQ576" s="4"/>
      <c r="AR576" s="19">
        <v>2.64</v>
      </c>
      <c r="AS576" s="5"/>
      <c r="AT576" s="6"/>
      <c r="AU576" s="4"/>
      <c r="AV576" s="4"/>
      <c r="AW576" s="4"/>
      <c r="AX576" s="4"/>
      <c r="AY576" s="4"/>
      <c r="AZ576" s="4"/>
    </row>
    <row r="577" spans="1:52" x14ac:dyDescent="0.25">
      <c r="A577" s="3" t="s">
        <v>2</v>
      </c>
      <c r="B577" s="20">
        <v>2.4500000000000002</v>
      </c>
      <c r="C577" s="88">
        <f t="shared" si="67"/>
        <v>2.50305</v>
      </c>
      <c r="D577" s="86">
        <v>-112.512</v>
      </c>
      <c r="E577" s="24">
        <v>37.893999999999998</v>
      </c>
      <c r="F577" s="9">
        <v>3</v>
      </c>
      <c r="G577" s="9">
        <v>1995</v>
      </c>
      <c r="H577" s="9">
        <v>5</v>
      </c>
      <c r="I577" s="9">
        <v>19</v>
      </c>
      <c r="J577" s="9">
        <v>17</v>
      </c>
      <c r="K577" s="9">
        <v>13</v>
      </c>
      <c r="L577" s="12">
        <v>21</v>
      </c>
      <c r="M577" s="81">
        <f t="shared" si="68"/>
        <v>0.22500000000000001</v>
      </c>
      <c r="N577" s="21">
        <v>0.01</v>
      </c>
      <c r="O577" s="6" t="s">
        <v>174</v>
      </c>
      <c r="P577" s="94"/>
      <c r="Q577" s="72">
        <f t="shared" si="78"/>
        <v>2.50305</v>
      </c>
      <c r="R577" s="82">
        <f t="shared" si="79"/>
        <v>0.22500000000000001</v>
      </c>
      <c r="S577" s="45"/>
      <c r="T577" s="6"/>
      <c r="V577" s="43"/>
      <c r="W577" s="49">
        <v>2.4500000000000002</v>
      </c>
      <c r="X577" s="82">
        <v>0.22500000000000001</v>
      </c>
      <c r="Y577" s="43">
        <f t="shared" si="77"/>
        <v>2.50305</v>
      </c>
      <c r="Z577" s="53"/>
      <c r="AA577" s="82"/>
      <c r="AB577" s="43"/>
      <c r="AC577" s="47"/>
      <c r="AD577" s="82"/>
      <c r="AE577" s="43"/>
      <c r="AF577" s="53"/>
      <c r="AG577" s="82"/>
      <c r="AH577" s="43"/>
      <c r="AI577" s="47"/>
      <c r="AJ577" s="4"/>
      <c r="AM577" s="27"/>
      <c r="AN577" s="27"/>
      <c r="AQ577" s="4"/>
      <c r="AR577" s="19">
        <v>2.4500000000000002</v>
      </c>
      <c r="AS577" s="5"/>
      <c r="AT577" s="6"/>
      <c r="AU577" s="4"/>
      <c r="AV577" s="4"/>
      <c r="AW577" s="4"/>
      <c r="AX577" s="4"/>
      <c r="AY577" s="4"/>
      <c r="AZ577" s="4"/>
    </row>
    <row r="578" spans="1:52" x14ac:dyDescent="0.25">
      <c r="A578" s="3" t="s">
        <v>2</v>
      </c>
      <c r="B578" s="20">
        <v>2.88</v>
      </c>
      <c r="C578" s="88">
        <f t="shared" ref="C578:C641" si="80">Q578</f>
        <v>2.90252</v>
      </c>
      <c r="D578" s="86">
        <v>-112.54300000000001</v>
      </c>
      <c r="E578" s="24">
        <v>37.908000000000001</v>
      </c>
      <c r="F578" s="9">
        <v>7</v>
      </c>
      <c r="G578" s="9">
        <v>1995</v>
      </c>
      <c r="H578" s="9">
        <v>5</v>
      </c>
      <c r="I578" s="9">
        <v>19</v>
      </c>
      <c r="J578" s="9">
        <v>18</v>
      </c>
      <c r="K578" s="9">
        <v>4</v>
      </c>
      <c r="L578" s="12">
        <v>44.8</v>
      </c>
      <c r="M578" s="81">
        <f t="shared" ref="M578:M641" si="81">R578</f>
        <v>0.22500000000000001</v>
      </c>
      <c r="N578" s="21">
        <v>0.01</v>
      </c>
      <c r="O578" s="6" t="s">
        <v>174</v>
      </c>
      <c r="P578" s="94"/>
      <c r="Q578" s="72">
        <f t="shared" si="78"/>
        <v>2.90252</v>
      </c>
      <c r="R578" s="82">
        <f t="shared" si="79"/>
        <v>0.22500000000000001</v>
      </c>
      <c r="S578" s="45"/>
      <c r="T578" s="6"/>
      <c r="V578" s="43"/>
      <c r="W578" s="49">
        <v>2.88</v>
      </c>
      <c r="X578" s="82">
        <v>0.22500000000000001</v>
      </c>
      <c r="Y578" s="43">
        <f t="shared" si="77"/>
        <v>2.90252</v>
      </c>
      <c r="Z578" s="53"/>
      <c r="AA578" s="82"/>
      <c r="AB578" s="43"/>
      <c r="AC578" s="47"/>
      <c r="AD578" s="82"/>
      <c r="AE578" s="43"/>
      <c r="AF578" s="53"/>
      <c r="AG578" s="82"/>
      <c r="AH578" s="43"/>
      <c r="AI578" s="47"/>
      <c r="AJ578" s="4"/>
      <c r="AM578" s="27"/>
      <c r="AN578" s="27"/>
      <c r="AQ578" s="4"/>
      <c r="AR578" s="19">
        <v>2.88</v>
      </c>
      <c r="AS578" s="5"/>
      <c r="AT578" s="6"/>
      <c r="AU578" s="4"/>
      <c r="AV578" s="4"/>
      <c r="AW578" s="4"/>
      <c r="AX578" s="4"/>
      <c r="AY578" s="4"/>
      <c r="AZ578" s="4"/>
    </row>
    <row r="579" spans="1:52" x14ac:dyDescent="0.25">
      <c r="A579" s="3" t="s">
        <v>2</v>
      </c>
      <c r="B579" s="20">
        <v>2.61</v>
      </c>
      <c r="C579" s="88">
        <f t="shared" si="80"/>
        <v>2.6516899999999999</v>
      </c>
      <c r="D579" s="86">
        <v>-112.723</v>
      </c>
      <c r="E579" s="24">
        <v>38.213999999999999</v>
      </c>
      <c r="F579" s="9">
        <v>0</v>
      </c>
      <c r="G579" s="9">
        <v>1995</v>
      </c>
      <c r="H579" s="9">
        <v>5</v>
      </c>
      <c r="I579" s="9">
        <v>23</v>
      </c>
      <c r="J579" s="9">
        <v>20</v>
      </c>
      <c r="K579" s="9">
        <v>2</v>
      </c>
      <c r="L579" s="12">
        <v>27.6</v>
      </c>
      <c r="M579" s="81">
        <f t="shared" si="81"/>
        <v>0.22500000000000001</v>
      </c>
      <c r="N579" s="21">
        <v>0.01</v>
      </c>
      <c r="O579" s="6" t="s">
        <v>174</v>
      </c>
      <c r="P579" s="94"/>
      <c r="Q579" s="72">
        <f t="shared" si="78"/>
        <v>2.6516899999999999</v>
      </c>
      <c r="R579" s="82">
        <f t="shared" si="79"/>
        <v>0.22500000000000001</v>
      </c>
      <c r="S579" s="45"/>
      <c r="T579" s="6"/>
      <c r="V579" s="43"/>
      <c r="W579" s="49">
        <v>2.61</v>
      </c>
      <c r="X579" s="82">
        <v>0.22500000000000001</v>
      </c>
      <c r="Y579" s="43">
        <f t="shared" si="77"/>
        <v>2.6516899999999999</v>
      </c>
      <c r="Z579" s="53"/>
      <c r="AA579" s="82"/>
      <c r="AB579" s="43"/>
      <c r="AC579" s="47"/>
      <c r="AD579" s="82"/>
      <c r="AE579" s="43"/>
      <c r="AF579" s="53"/>
      <c r="AG579" s="82"/>
      <c r="AH579" s="43"/>
      <c r="AI579" s="47"/>
      <c r="AJ579" s="4"/>
      <c r="AM579" s="27"/>
      <c r="AN579" s="27"/>
      <c r="AQ579" s="4"/>
      <c r="AR579" s="19">
        <v>2.61</v>
      </c>
      <c r="AS579" s="5"/>
      <c r="AT579" s="6"/>
      <c r="AU579" s="4"/>
      <c r="AV579" s="4"/>
      <c r="AW579" s="4"/>
      <c r="AX579" s="4"/>
      <c r="AY579" s="4"/>
      <c r="AZ579" s="4"/>
    </row>
    <row r="580" spans="1:52" x14ac:dyDescent="0.25">
      <c r="A580" s="3" t="s">
        <v>2</v>
      </c>
      <c r="B580" s="20">
        <v>3.63</v>
      </c>
      <c r="C580" s="88">
        <f t="shared" si="80"/>
        <v>3.5992699999999997</v>
      </c>
      <c r="D580" s="86">
        <v>-113.163</v>
      </c>
      <c r="E580" s="24">
        <v>37.476999999999997</v>
      </c>
      <c r="F580" s="9">
        <v>0</v>
      </c>
      <c r="G580" s="9">
        <v>1995</v>
      </c>
      <c r="H580" s="9">
        <v>6</v>
      </c>
      <c r="I580" s="9">
        <v>8</v>
      </c>
      <c r="J580" s="9">
        <v>8</v>
      </c>
      <c r="K580" s="9">
        <v>29</v>
      </c>
      <c r="L580" s="12">
        <v>16.3</v>
      </c>
      <c r="M580" s="81">
        <f t="shared" si="81"/>
        <v>0.22500000000000001</v>
      </c>
      <c r="N580" s="21">
        <v>0.01</v>
      </c>
      <c r="O580" s="6" t="s">
        <v>174</v>
      </c>
      <c r="P580" s="94"/>
      <c r="Q580" s="72">
        <f t="shared" si="78"/>
        <v>3.5992699999999997</v>
      </c>
      <c r="R580" s="82">
        <f t="shared" si="79"/>
        <v>0.22500000000000001</v>
      </c>
      <c r="S580" s="45"/>
      <c r="T580" s="6"/>
      <c r="V580" s="43"/>
      <c r="W580" s="49">
        <v>3.63</v>
      </c>
      <c r="X580" s="82">
        <v>0.22500000000000001</v>
      </c>
      <c r="Y580" s="43">
        <f t="shared" si="77"/>
        <v>3.5992699999999997</v>
      </c>
      <c r="Z580" s="53"/>
      <c r="AA580" s="82"/>
      <c r="AB580" s="43"/>
      <c r="AC580" s="47"/>
      <c r="AD580" s="82"/>
      <c r="AE580" s="43"/>
      <c r="AF580" s="53"/>
      <c r="AG580" s="82"/>
      <c r="AH580" s="43"/>
      <c r="AI580" s="47" t="s">
        <v>83</v>
      </c>
      <c r="AJ580" s="4"/>
      <c r="AM580" s="27"/>
      <c r="AN580" s="27"/>
      <c r="AQ580" s="4"/>
      <c r="AR580" s="19">
        <v>3.63</v>
      </c>
      <c r="AS580" s="5"/>
      <c r="AT580" s="6"/>
      <c r="AU580" s="4"/>
      <c r="AV580" s="4"/>
      <c r="AW580" s="4"/>
      <c r="AX580" s="4"/>
      <c r="AY580" s="4"/>
      <c r="AZ580" s="4"/>
    </row>
    <row r="581" spans="1:52" x14ac:dyDescent="0.25">
      <c r="A581" s="3" t="s">
        <v>2</v>
      </c>
      <c r="B581" s="20">
        <v>3.1</v>
      </c>
      <c r="C581" s="88">
        <f t="shared" si="80"/>
        <v>3.1069</v>
      </c>
      <c r="D581" s="86">
        <v>-113.95099999999999</v>
      </c>
      <c r="E581" s="24">
        <v>37.661999999999999</v>
      </c>
      <c r="F581" s="9">
        <v>0</v>
      </c>
      <c r="G581" s="9">
        <v>1995</v>
      </c>
      <c r="H581" s="9">
        <v>6</v>
      </c>
      <c r="I581" s="9">
        <v>18</v>
      </c>
      <c r="J581" s="9">
        <v>7</v>
      </c>
      <c r="K581" s="9">
        <v>7</v>
      </c>
      <c r="L581" s="12">
        <v>11.6</v>
      </c>
      <c r="M581" s="81">
        <f t="shared" si="81"/>
        <v>0.22500000000000001</v>
      </c>
      <c r="N581" s="21">
        <v>0.01</v>
      </c>
      <c r="O581" s="6" t="s">
        <v>174</v>
      </c>
      <c r="P581" s="94"/>
      <c r="Q581" s="72">
        <f t="shared" si="78"/>
        <v>3.1069</v>
      </c>
      <c r="R581" s="82">
        <f t="shared" si="79"/>
        <v>0.22500000000000001</v>
      </c>
      <c r="S581" s="45"/>
      <c r="T581" s="6"/>
      <c r="V581" s="43"/>
      <c r="W581" s="49">
        <v>3.1</v>
      </c>
      <c r="X581" s="82">
        <v>0.22500000000000001</v>
      </c>
      <c r="Y581" s="43">
        <f t="shared" si="77"/>
        <v>3.1069</v>
      </c>
      <c r="Z581" s="53"/>
      <c r="AA581" s="82"/>
      <c r="AB581" s="43"/>
      <c r="AC581" s="47"/>
      <c r="AD581" s="82"/>
      <c r="AE581" s="43"/>
      <c r="AF581" s="53"/>
      <c r="AG581" s="82"/>
      <c r="AH581" s="43"/>
      <c r="AI581" s="47" t="s">
        <v>87</v>
      </c>
      <c r="AJ581" s="4"/>
      <c r="AM581" s="27"/>
      <c r="AN581" s="27"/>
      <c r="AQ581" s="4"/>
      <c r="AR581" s="19">
        <v>3.1</v>
      </c>
      <c r="AS581" s="5"/>
      <c r="AT581" s="6"/>
      <c r="AU581" s="4"/>
      <c r="AV581" s="4"/>
      <c r="AW581" s="4"/>
      <c r="AX581" s="4"/>
      <c r="AY581" s="4"/>
      <c r="AZ581" s="4"/>
    </row>
    <row r="582" spans="1:52" x14ac:dyDescent="0.25">
      <c r="A582" s="3" t="s">
        <v>2</v>
      </c>
      <c r="B582" s="20">
        <v>2.5299999999999998</v>
      </c>
      <c r="C582" s="88">
        <f t="shared" si="80"/>
        <v>2.5773699999999997</v>
      </c>
      <c r="D582" s="86">
        <v>-112.818</v>
      </c>
      <c r="E582" s="24">
        <v>38.484000000000002</v>
      </c>
      <c r="F582" s="9">
        <v>1</v>
      </c>
      <c r="G582" s="9">
        <v>1995</v>
      </c>
      <c r="H582" s="9">
        <v>6</v>
      </c>
      <c r="I582" s="9">
        <v>24</v>
      </c>
      <c r="J582" s="9">
        <v>12</v>
      </c>
      <c r="K582" s="9">
        <v>1</v>
      </c>
      <c r="L582" s="12">
        <v>21.3</v>
      </c>
      <c r="M582" s="81">
        <f t="shared" si="81"/>
        <v>0.22500000000000001</v>
      </c>
      <c r="N582" s="21">
        <v>0.01</v>
      </c>
      <c r="O582" s="6" t="s">
        <v>174</v>
      </c>
      <c r="P582" s="94"/>
      <c r="Q582" s="72">
        <f t="shared" si="78"/>
        <v>2.5773699999999997</v>
      </c>
      <c r="R582" s="82">
        <f t="shared" si="79"/>
        <v>0.22500000000000001</v>
      </c>
      <c r="S582" s="45"/>
      <c r="T582" s="6"/>
      <c r="V582" s="43"/>
      <c r="W582" s="49">
        <v>2.5299999999999998</v>
      </c>
      <c r="X582" s="82">
        <v>0.22500000000000001</v>
      </c>
      <c r="Y582" s="43">
        <f t="shared" si="77"/>
        <v>2.5773699999999997</v>
      </c>
      <c r="Z582" s="53"/>
      <c r="AA582" s="82"/>
      <c r="AB582" s="43"/>
      <c r="AC582" s="47"/>
      <c r="AD582" s="82"/>
      <c r="AE582" s="43"/>
      <c r="AF582" s="53"/>
      <c r="AG582" s="82"/>
      <c r="AH582" s="43"/>
      <c r="AI582" s="47"/>
      <c r="AJ582" s="4"/>
      <c r="AM582" s="27"/>
      <c r="AN582" s="27"/>
      <c r="AQ582" s="4"/>
      <c r="AR582" s="19">
        <v>2.5299999999999998</v>
      </c>
      <c r="AS582" s="5"/>
      <c r="AT582" s="6"/>
      <c r="AU582" s="4"/>
      <c r="AV582" s="4"/>
      <c r="AW582" s="4"/>
      <c r="AX582" s="4"/>
      <c r="AY582" s="4"/>
      <c r="AZ582" s="4"/>
    </row>
    <row r="583" spans="1:52" x14ac:dyDescent="0.25">
      <c r="A583" s="3" t="s">
        <v>2</v>
      </c>
      <c r="B583" s="20">
        <v>2.89</v>
      </c>
      <c r="C583" s="88">
        <f t="shared" si="80"/>
        <v>2.91181</v>
      </c>
      <c r="D583" s="86">
        <v>-114.13500000000001</v>
      </c>
      <c r="E583" s="24">
        <v>37.648000000000003</v>
      </c>
      <c r="F583" s="9">
        <v>0</v>
      </c>
      <c r="G583" s="9">
        <v>1995</v>
      </c>
      <c r="H583" s="9">
        <v>7</v>
      </c>
      <c r="I583" s="9">
        <v>2</v>
      </c>
      <c r="J583" s="9">
        <v>22</v>
      </c>
      <c r="K583" s="9">
        <v>47</v>
      </c>
      <c r="L583" s="12">
        <v>7.9</v>
      </c>
      <c r="M583" s="81">
        <f t="shared" si="81"/>
        <v>0.22500000000000001</v>
      </c>
      <c r="N583" s="21">
        <v>0.01</v>
      </c>
      <c r="O583" s="6" t="s">
        <v>174</v>
      </c>
      <c r="P583" s="94"/>
      <c r="Q583" s="72">
        <f t="shared" si="78"/>
        <v>2.91181</v>
      </c>
      <c r="R583" s="82">
        <f t="shared" si="79"/>
        <v>0.22500000000000001</v>
      </c>
      <c r="S583" s="45"/>
      <c r="T583" s="6"/>
      <c r="V583" s="43"/>
      <c r="W583" s="49">
        <v>2.89</v>
      </c>
      <c r="X583" s="82">
        <v>0.22500000000000001</v>
      </c>
      <c r="Y583" s="43">
        <f t="shared" si="77"/>
        <v>2.91181</v>
      </c>
      <c r="Z583" s="53"/>
      <c r="AA583" s="82"/>
      <c r="AB583" s="43"/>
      <c r="AC583" s="47"/>
      <c r="AD583" s="82"/>
      <c r="AE583" s="43"/>
      <c r="AF583" s="53"/>
      <c r="AG583" s="82"/>
      <c r="AH583" s="43"/>
      <c r="AI583" s="47"/>
      <c r="AJ583" s="4"/>
      <c r="AM583" s="27"/>
      <c r="AN583" s="27"/>
      <c r="AQ583" s="4"/>
      <c r="AR583" s="19">
        <v>2.89</v>
      </c>
      <c r="AS583" s="5"/>
      <c r="AT583" s="6"/>
      <c r="AU583" s="4"/>
      <c r="AV583" s="4"/>
      <c r="AW583" s="4"/>
      <c r="AX583" s="4"/>
      <c r="AY583" s="4"/>
      <c r="AZ583" s="4"/>
    </row>
    <row r="584" spans="1:52" x14ac:dyDescent="0.25">
      <c r="A584" s="3" t="s">
        <v>2</v>
      </c>
      <c r="B584" s="20">
        <v>3.11</v>
      </c>
      <c r="C584" s="88">
        <f t="shared" si="80"/>
        <v>3.3123163205150679</v>
      </c>
      <c r="D584" s="86">
        <v>-111.64100000000001</v>
      </c>
      <c r="E584" s="24">
        <v>39.912999999999997</v>
      </c>
      <c r="F584" s="9">
        <v>7</v>
      </c>
      <c r="G584" s="9">
        <v>1995</v>
      </c>
      <c r="H584" s="9">
        <v>7</v>
      </c>
      <c r="I584" s="9">
        <v>6</v>
      </c>
      <c r="J584" s="9">
        <v>0</v>
      </c>
      <c r="K584" s="9">
        <v>22</v>
      </c>
      <c r="L584" s="12">
        <v>23.5</v>
      </c>
      <c r="M584" s="81">
        <f t="shared" si="81"/>
        <v>0.12780097202950721</v>
      </c>
      <c r="N584" s="21">
        <v>0.01</v>
      </c>
      <c r="O584" s="3" t="s">
        <v>175</v>
      </c>
      <c r="P584" s="94">
        <f>1/((1/U584^2)+(1/X584^2)+(1/AA584^2))</f>
        <v>1.6333088451686885E-2</v>
      </c>
      <c r="Q584" s="72">
        <f>(P584/U584^2*V584)+(P584/X584^2*Y584)+(P584/AA584^2*AB584)</f>
        <v>3.3123163205150679</v>
      </c>
      <c r="R584" s="82">
        <f>SQRT(P584)</f>
        <v>0.12780097202950721</v>
      </c>
      <c r="S584" s="49">
        <v>3.11</v>
      </c>
      <c r="T584" s="6" t="s">
        <v>3</v>
      </c>
      <c r="U584" s="82">
        <v>0.20899999999999999</v>
      </c>
      <c r="V584" s="43">
        <f>0.791*S584+0.851</f>
        <v>3.31101</v>
      </c>
      <c r="W584" s="49">
        <v>3.26</v>
      </c>
      <c r="X584" s="82">
        <v>0.22500000000000001</v>
      </c>
      <c r="Y584" s="43">
        <f t="shared" si="77"/>
        <v>3.2555399999999999</v>
      </c>
      <c r="Z584" s="55">
        <v>3.3</v>
      </c>
      <c r="AA584" s="82">
        <v>0.23200000000000001</v>
      </c>
      <c r="AB584" s="43">
        <f>0.791*(Z584-0.11)+0.851</f>
        <v>3.3742900000000002</v>
      </c>
      <c r="AC584" s="47"/>
      <c r="AD584" s="82"/>
      <c r="AE584" s="43"/>
      <c r="AF584" s="53"/>
      <c r="AG584" s="82"/>
      <c r="AH584" s="43"/>
      <c r="AI584" s="47" t="s">
        <v>56</v>
      </c>
      <c r="AJ584" s="4"/>
      <c r="AM584" s="27">
        <v>3.3</v>
      </c>
      <c r="AN584" s="27"/>
      <c r="AQ584" s="4"/>
      <c r="AR584" s="19">
        <v>3.26</v>
      </c>
      <c r="AS584" s="19">
        <v>3.11</v>
      </c>
      <c r="AT584" s="6" t="s">
        <v>3</v>
      </c>
      <c r="AU584" s="4"/>
      <c r="AV584" s="4"/>
      <c r="AW584" s="4"/>
      <c r="AX584" s="4"/>
      <c r="AY584" s="4"/>
      <c r="AZ584" s="4"/>
    </row>
    <row r="585" spans="1:52" x14ac:dyDescent="0.25">
      <c r="A585" s="3" t="s">
        <v>2</v>
      </c>
      <c r="B585" s="20">
        <v>3.34</v>
      </c>
      <c r="C585" s="88">
        <f t="shared" si="80"/>
        <v>3.4664106730557505</v>
      </c>
      <c r="D585" s="86">
        <v>-112.79300000000001</v>
      </c>
      <c r="E585" s="24">
        <v>38.128</v>
      </c>
      <c r="F585" s="9">
        <v>0</v>
      </c>
      <c r="G585" s="9">
        <v>1995</v>
      </c>
      <c r="H585" s="9">
        <v>7</v>
      </c>
      <c r="I585" s="9">
        <v>21</v>
      </c>
      <c r="J585" s="9">
        <v>17</v>
      </c>
      <c r="K585" s="9">
        <v>21</v>
      </c>
      <c r="L585" s="12">
        <v>47.4</v>
      </c>
      <c r="M585" s="81">
        <f t="shared" si="81"/>
        <v>0.16151704475634704</v>
      </c>
      <c r="N585" s="21">
        <v>0.01</v>
      </c>
      <c r="O585" s="3" t="s">
        <v>175</v>
      </c>
      <c r="P585" s="94">
        <f>1/((1/X585^2)+(1/AA585^2))</f>
        <v>2.6087755746823815E-2</v>
      </c>
      <c r="Q585" s="72">
        <f>(P585/X585^2*Y585)+(P585/AA585^2*AB585)</f>
        <v>3.4664106730557505</v>
      </c>
      <c r="R585" s="82">
        <f>SQRT(P585)</f>
        <v>0.16151704475634704</v>
      </c>
      <c r="S585" s="45"/>
      <c r="T585" s="6"/>
      <c r="V585" s="43"/>
      <c r="W585" s="49">
        <v>3.34</v>
      </c>
      <c r="X585" s="82">
        <v>0.22500000000000001</v>
      </c>
      <c r="Y585" s="43">
        <f t="shared" si="77"/>
        <v>3.32986</v>
      </c>
      <c r="Z585" s="55">
        <v>3.6</v>
      </c>
      <c r="AA585" s="82">
        <v>0.23200000000000001</v>
      </c>
      <c r="AB585" s="43">
        <f>0.791*(Z585-0.11)+0.851</f>
        <v>3.6115900000000001</v>
      </c>
      <c r="AC585" s="47"/>
      <c r="AD585" s="82"/>
      <c r="AE585" s="43"/>
      <c r="AF585" s="53"/>
      <c r="AG585" s="82"/>
      <c r="AH585" s="43"/>
      <c r="AI585" s="47" t="s">
        <v>82</v>
      </c>
      <c r="AJ585" s="4"/>
      <c r="AM585" s="27">
        <v>3.6</v>
      </c>
      <c r="AN585" s="27"/>
      <c r="AQ585" s="4"/>
      <c r="AR585" s="19">
        <v>3.34</v>
      </c>
      <c r="AS585" s="5"/>
      <c r="AT585" s="6"/>
      <c r="AU585" s="4"/>
      <c r="AV585" s="4"/>
      <c r="AW585" s="4"/>
      <c r="AX585" s="4"/>
      <c r="AY585" s="4"/>
      <c r="AZ585" s="4"/>
    </row>
    <row r="586" spans="1:52" x14ac:dyDescent="0.25">
      <c r="A586" s="3" t="s">
        <v>2</v>
      </c>
      <c r="B586" s="20">
        <v>2.83</v>
      </c>
      <c r="C586" s="88">
        <f t="shared" si="80"/>
        <v>2.8560699999999999</v>
      </c>
      <c r="D586" s="86">
        <v>-112.34099999999999</v>
      </c>
      <c r="E586" s="24">
        <v>40.292000000000002</v>
      </c>
      <c r="F586" s="9">
        <v>1</v>
      </c>
      <c r="G586" s="9">
        <v>1995</v>
      </c>
      <c r="H586" s="9">
        <v>8</v>
      </c>
      <c r="I586" s="9">
        <v>8</v>
      </c>
      <c r="J586" s="9">
        <v>22</v>
      </c>
      <c r="K586" s="9">
        <v>4</v>
      </c>
      <c r="L586" s="12">
        <v>43.1</v>
      </c>
      <c r="M586" s="81">
        <f t="shared" si="81"/>
        <v>0.22500000000000001</v>
      </c>
      <c r="N586" s="21">
        <v>0.01</v>
      </c>
      <c r="O586" s="6" t="s">
        <v>174</v>
      </c>
      <c r="P586" s="94"/>
      <c r="Q586" s="72">
        <f>Y586</f>
        <v>2.8560699999999999</v>
      </c>
      <c r="R586" s="82">
        <f>X586</f>
        <v>0.22500000000000001</v>
      </c>
      <c r="S586" s="45"/>
      <c r="T586" s="6"/>
      <c r="V586" s="43"/>
      <c r="W586" s="49">
        <v>2.83</v>
      </c>
      <c r="X586" s="82">
        <v>0.22500000000000001</v>
      </c>
      <c r="Y586" s="43">
        <f t="shared" si="77"/>
        <v>2.8560699999999999</v>
      </c>
      <c r="Z586" s="53"/>
      <c r="AA586" s="82"/>
      <c r="AB586" s="43"/>
      <c r="AC586" s="47"/>
      <c r="AD586" s="82"/>
      <c r="AE586" s="43"/>
      <c r="AF586" s="53"/>
      <c r="AG586" s="82"/>
      <c r="AH586" s="43"/>
      <c r="AI586" s="47"/>
      <c r="AJ586" s="4"/>
      <c r="AM586" s="27"/>
      <c r="AN586" s="27"/>
      <c r="AQ586" s="4"/>
      <c r="AR586" s="19">
        <v>2.83</v>
      </c>
      <c r="AS586" s="5"/>
      <c r="AT586" s="6"/>
      <c r="AU586" s="4"/>
      <c r="AV586" s="4"/>
      <c r="AW586" s="4"/>
      <c r="AX586" s="4"/>
      <c r="AY586" s="4"/>
      <c r="AZ586" s="4"/>
    </row>
    <row r="587" spans="1:52" x14ac:dyDescent="0.25">
      <c r="A587" s="3" t="s">
        <v>2</v>
      </c>
      <c r="B587" s="20">
        <v>2.66</v>
      </c>
      <c r="C587" s="88">
        <f t="shared" si="80"/>
        <v>2.69814</v>
      </c>
      <c r="D587" s="86">
        <v>-108.973</v>
      </c>
      <c r="E587" s="24">
        <v>36.926000000000002</v>
      </c>
      <c r="F587" s="9">
        <v>7</v>
      </c>
      <c r="G587" s="9">
        <v>1995</v>
      </c>
      <c r="H587" s="9">
        <v>9</v>
      </c>
      <c r="I587" s="9">
        <v>23</v>
      </c>
      <c r="J587" s="9">
        <v>14</v>
      </c>
      <c r="K587" s="9">
        <v>44</v>
      </c>
      <c r="L587" s="12">
        <v>34.6</v>
      </c>
      <c r="M587" s="81">
        <f t="shared" si="81"/>
        <v>0.22500000000000001</v>
      </c>
      <c r="N587" s="21">
        <v>0.01</v>
      </c>
      <c r="O587" s="6" t="s">
        <v>174</v>
      </c>
      <c r="P587" s="94"/>
      <c r="Q587" s="72">
        <f>Y587</f>
        <v>2.69814</v>
      </c>
      <c r="R587" s="82">
        <f>X587</f>
        <v>0.22500000000000001</v>
      </c>
      <c r="S587" s="45"/>
      <c r="T587" s="6"/>
      <c r="V587" s="43"/>
      <c r="W587" s="49">
        <v>2.66</v>
      </c>
      <c r="X587" s="82">
        <v>0.22500000000000001</v>
      </c>
      <c r="Y587" s="43">
        <f t="shared" si="77"/>
        <v>2.69814</v>
      </c>
      <c r="Z587" s="53"/>
      <c r="AA587" s="82"/>
      <c r="AB587" s="43"/>
      <c r="AC587" s="47"/>
      <c r="AD587" s="82"/>
      <c r="AE587" s="43"/>
      <c r="AF587" s="53"/>
      <c r="AG587" s="82"/>
      <c r="AH587" s="43"/>
      <c r="AI587" s="47"/>
      <c r="AJ587" s="4"/>
      <c r="AM587" s="27"/>
      <c r="AN587" s="27"/>
      <c r="AQ587" s="4"/>
      <c r="AR587" s="19">
        <v>2.66</v>
      </c>
      <c r="AS587" s="5"/>
      <c r="AT587" s="6"/>
      <c r="AU587" s="4"/>
      <c r="AV587" s="4"/>
      <c r="AW587" s="4"/>
      <c r="AX587" s="4"/>
      <c r="AY587" s="4"/>
      <c r="AZ587" s="4"/>
    </row>
    <row r="588" spans="1:52" x14ac:dyDescent="0.25">
      <c r="A588" s="3" t="s">
        <v>2</v>
      </c>
      <c r="B588" s="20">
        <v>2.5499999999999998</v>
      </c>
      <c r="C588" s="88">
        <f t="shared" si="80"/>
        <v>2.5959499999999998</v>
      </c>
      <c r="D588" s="86">
        <v>-111.02</v>
      </c>
      <c r="E588" s="24">
        <v>41.645000000000003</v>
      </c>
      <c r="F588" s="9">
        <v>1</v>
      </c>
      <c r="G588" s="9">
        <v>1995</v>
      </c>
      <c r="H588" s="9">
        <v>9</v>
      </c>
      <c r="I588" s="9">
        <v>30</v>
      </c>
      <c r="J588" s="9">
        <v>9</v>
      </c>
      <c r="K588" s="9">
        <v>25</v>
      </c>
      <c r="L588" s="12">
        <v>58.4</v>
      </c>
      <c r="M588" s="81">
        <f t="shared" si="81"/>
        <v>0.22500000000000001</v>
      </c>
      <c r="N588" s="21">
        <v>0.01</v>
      </c>
      <c r="O588" s="6" t="s">
        <v>174</v>
      </c>
      <c r="P588" s="94"/>
      <c r="Q588" s="72">
        <f>Y588</f>
        <v>2.5959499999999998</v>
      </c>
      <c r="R588" s="82">
        <f>X588</f>
        <v>0.22500000000000001</v>
      </c>
      <c r="S588" s="45"/>
      <c r="T588" s="6"/>
      <c r="V588" s="43"/>
      <c r="W588" s="49">
        <v>2.5499999999999998</v>
      </c>
      <c r="X588" s="82">
        <v>0.22500000000000001</v>
      </c>
      <c r="Y588" s="43">
        <f t="shared" si="77"/>
        <v>2.5959499999999998</v>
      </c>
      <c r="Z588" s="53"/>
      <c r="AA588" s="82"/>
      <c r="AB588" s="43"/>
      <c r="AC588" s="47"/>
      <c r="AD588" s="82"/>
      <c r="AE588" s="43"/>
      <c r="AF588" s="53"/>
      <c r="AG588" s="82"/>
      <c r="AH588" s="43"/>
      <c r="AI588" s="47"/>
      <c r="AJ588" s="4"/>
      <c r="AM588" s="27"/>
      <c r="AN588" s="27"/>
      <c r="AQ588" s="4"/>
      <c r="AR588" s="19">
        <v>2.5499999999999998</v>
      </c>
      <c r="AS588" s="5"/>
      <c r="AT588" s="6"/>
      <c r="AU588" s="4"/>
      <c r="AV588" s="4"/>
      <c r="AW588" s="4"/>
      <c r="AX588" s="4"/>
      <c r="AY588" s="4"/>
      <c r="AZ588" s="4"/>
    </row>
    <row r="589" spans="1:52" x14ac:dyDescent="0.25">
      <c r="A589" s="3" t="s">
        <v>2</v>
      </c>
      <c r="B589" s="20">
        <v>2.93</v>
      </c>
      <c r="C589" s="88">
        <f t="shared" si="80"/>
        <v>2.9489700000000001</v>
      </c>
      <c r="D589" s="86">
        <v>-108.996</v>
      </c>
      <c r="E589" s="24">
        <v>36.871000000000002</v>
      </c>
      <c r="F589" s="9">
        <v>0</v>
      </c>
      <c r="G589" s="9">
        <v>1995</v>
      </c>
      <c r="H589" s="9">
        <v>10</v>
      </c>
      <c r="I589" s="9">
        <v>5</v>
      </c>
      <c r="J589" s="9">
        <v>22</v>
      </c>
      <c r="K589" s="9">
        <v>0</v>
      </c>
      <c r="L589" s="12">
        <v>8.6999999999999993</v>
      </c>
      <c r="M589" s="81">
        <f t="shared" si="81"/>
        <v>0.22500000000000001</v>
      </c>
      <c r="N589" s="21">
        <v>0.01</v>
      </c>
      <c r="O589" s="6" t="s">
        <v>174</v>
      </c>
      <c r="P589" s="94"/>
      <c r="Q589" s="72">
        <f>Y589</f>
        <v>2.9489700000000001</v>
      </c>
      <c r="R589" s="82">
        <f>X589</f>
        <v>0.22500000000000001</v>
      </c>
      <c r="S589" s="45"/>
      <c r="T589" s="6"/>
      <c r="V589" s="43"/>
      <c r="W589" s="49">
        <v>2.93</v>
      </c>
      <c r="X589" s="82">
        <v>0.22500000000000001</v>
      </c>
      <c r="Y589" s="43">
        <f t="shared" si="77"/>
        <v>2.9489700000000001</v>
      </c>
      <c r="Z589" s="53"/>
      <c r="AA589" s="82"/>
      <c r="AB589" s="43"/>
      <c r="AC589" s="47"/>
      <c r="AD589" s="82"/>
      <c r="AE589" s="43"/>
      <c r="AF589" s="53"/>
      <c r="AG589" s="82"/>
      <c r="AH589" s="43"/>
      <c r="AI589" s="47"/>
      <c r="AJ589" s="4"/>
      <c r="AM589" s="27"/>
      <c r="AN589" s="27"/>
      <c r="AQ589" s="4"/>
      <c r="AR589" s="19">
        <v>2.93</v>
      </c>
      <c r="AS589" s="5"/>
      <c r="AT589" s="6"/>
      <c r="AU589" s="4"/>
      <c r="AV589" s="4"/>
      <c r="AW589" s="4"/>
      <c r="AX589" s="4"/>
      <c r="AY589" s="4"/>
      <c r="AZ589" s="4"/>
    </row>
    <row r="590" spans="1:52" x14ac:dyDescent="0.25">
      <c r="A590" s="3" t="s">
        <v>2</v>
      </c>
      <c r="B590" s="20">
        <v>3.1</v>
      </c>
      <c r="C590" s="88">
        <f t="shared" si="80"/>
        <v>3.2943471185545685</v>
      </c>
      <c r="D590" s="86">
        <v>-111.661</v>
      </c>
      <c r="E590" s="24">
        <v>40.918999999999997</v>
      </c>
      <c r="F590" s="9">
        <v>5</v>
      </c>
      <c r="G590" s="9">
        <v>1995</v>
      </c>
      <c r="H590" s="9">
        <v>10</v>
      </c>
      <c r="I590" s="9">
        <v>8</v>
      </c>
      <c r="J590" s="9">
        <v>6</v>
      </c>
      <c r="K590" s="9">
        <v>25</v>
      </c>
      <c r="L590" s="12">
        <v>3</v>
      </c>
      <c r="M590" s="81">
        <f t="shared" si="81"/>
        <v>0.12780097202950721</v>
      </c>
      <c r="N590" s="21">
        <v>0.01</v>
      </c>
      <c r="O590" s="3" t="s">
        <v>175</v>
      </c>
      <c r="P590" s="94">
        <f>1/((1/U590^2)+(1/X590^2)+(1/AA590^2))</f>
        <v>1.6333088451686885E-2</v>
      </c>
      <c r="Q590" s="72">
        <f>(P590/U590^2*V590)+(P590/X590^2*Y590)+(P590/AA590^2*AB590)</f>
        <v>3.2943471185545685</v>
      </c>
      <c r="R590" s="82">
        <f>SQRT(P590)</f>
        <v>0.12780097202950721</v>
      </c>
      <c r="S590" s="49">
        <v>3.1</v>
      </c>
      <c r="T590" s="6" t="s">
        <v>3</v>
      </c>
      <c r="U590" s="82">
        <v>0.20899999999999999</v>
      </c>
      <c r="V590" s="43">
        <f>0.791*S590+0.851</f>
        <v>3.3031000000000001</v>
      </c>
      <c r="W590" s="49">
        <v>3.29</v>
      </c>
      <c r="X590" s="82">
        <v>0.22500000000000001</v>
      </c>
      <c r="Y590" s="43">
        <f t="shared" si="77"/>
        <v>3.2834099999999999</v>
      </c>
      <c r="Z590" s="55">
        <v>3.2</v>
      </c>
      <c r="AA590" s="82">
        <v>0.23200000000000001</v>
      </c>
      <c r="AB590" s="43">
        <f>0.791*(Z590-0.11)+0.851</f>
        <v>3.2951900000000003</v>
      </c>
      <c r="AC590" s="47"/>
      <c r="AD590" s="82"/>
      <c r="AE590" s="43"/>
      <c r="AF590" s="53"/>
      <c r="AG590" s="82"/>
      <c r="AH590" s="43"/>
      <c r="AI590" s="47" t="s">
        <v>79</v>
      </c>
      <c r="AJ590" s="4"/>
      <c r="AM590" s="27">
        <v>3.2</v>
      </c>
      <c r="AN590" s="27"/>
      <c r="AQ590" s="4"/>
      <c r="AR590" s="19">
        <v>3.29</v>
      </c>
      <c r="AS590" s="19">
        <v>3.1</v>
      </c>
      <c r="AT590" s="6" t="s">
        <v>3</v>
      </c>
      <c r="AU590" s="4"/>
      <c r="AV590" s="4"/>
      <c r="AW590" s="4"/>
      <c r="AX590" s="4"/>
      <c r="AY590" s="4"/>
      <c r="AZ590" s="4"/>
    </row>
    <row r="591" spans="1:52" x14ac:dyDescent="0.25">
      <c r="A591" s="3" t="s">
        <v>2</v>
      </c>
      <c r="B591" s="20">
        <v>2.86</v>
      </c>
      <c r="C591" s="88">
        <f t="shared" si="80"/>
        <v>2.8839399999999999</v>
      </c>
      <c r="D591" s="86">
        <v>-111.678</v>
      </c>
      <c r="E591" s="24">
        <v>41.698999999999998</v>
      </c>
      <c r="F591" s="9">
        <v>11</v>
      </c>
      <c r="G591" s="9">
        <v>1995</v>
      </c>
      <c r="H591" s="9">
        <v>11</v>
      </c>
      <c r="I591" s="9">
        <v>2</v>
      </c>
      <c r="J591" s="9">
        <v>13</v>
      </c>
      <c r="K591" s="9">
        <v>25</v>
      </c>
      <c r="L591" s="12">
        <v>54.8</v>
      </c>
      <c r="M591" s="81">
        <f t="shared" si="81"/>
        <v>0.22500000000000001</v>
      </c>
      <c r="N591" s="21">
        <v>0.01</v>
      </c>
      <c r="O591" s="6" t="s">
        <v>174</v>
      </c>
      <c r="P591" s="94"/>
      <c r="Q591" s="72">
        <f t="shared" ref="Q591:Q597" si="82">Y591</f>
        <v>2.8839399999999999</v>
      </c>
      <c r="R591" s="82">
        <f t="shared" ref="R591:R597" si="83">X591</f>
        <v>0.22500000000000001</v>
      </c>
      <c r="S591" s="45"/>
      <c r="T591" s="6"/>
      <c r="V591" s="43"/>
      <c r="W591" s="49">
        <v>2.86</v>
      </c>
      <c r="X591" s="82">
        <v>0.22500000000000001</v>
      </c>
      <c r="Y591" s="43">
        <f t="shared" si="77"/>
        <v>2.8839399999999999</v>
      </c>
      <c r="Z591" s="53"/>
      <c r="AA591" s="82"/>
      <c r="AB591" s="43"/>
      <c r="AC591" s="47"/>
      <c r="AD591" s="82"/>
      <c r="AE591" s="43"/>
      <c r="AF591" s="53"/>
      <c r="AG591" s="82"/>
      <c r="AH591" s="43"/>
      <c r="AI591" s="47"/>
      <c r="AJ591" s="4"/>
      <c r="AM591" s="27"/>
      <c r="AN591" s="27"/>
      <c r="AQ591" s="4"/>
      <c r="AR591" s="19">
        <v>2.86</v>
      </c>
      <c r="AS591" s="5"/>
      <c r="AT591" s="6"/>
      <c r="AU591" s="4"/>
      <c r="AV591" s="4"/>
      <c r="AW591" s="4"/>
      <c r="AX591" s="4"/>
      <c r="AY591" s="4"/>
      <c r="AZ591" s="4"/>
    </row>
    <row r="592" spans="1:52" x14ac:dyDescent="0.25">
      <c r="A592" s="3" t="s">
        <v>2</v>
      </c>
      <c r="B592" s="20">
        <v>3.06</v>
      </c>
      <c r="C592" s="88">
        <f t="shared" si="80"/>
        <v>3.0697399999999999</v>
      </c>
      <c r="D592" s="86">
        <v>-111.684</v>
      </c>
      <c r="E592" s="24">
        <v>41.698999999999998</v>
      </c>
      <c r="F592" s="9">
        <v>11</v>
      </c>
      <c r="G592" s="9">
        <v>1995</v>
      </c>
      <c r="H592" s="9">
        <v>11</v>
      </c>
      <c r="I592" s="9">
        <v>2</v>
      </c>
      <c r="J592" s="9">
        <v>14</v>
      </c>
      <c r="K592" s="9">
        <v>9</v>
      </c>
      <c r="L592" s="12">
        <v>57.7</v>
      </c>
      <c r="M592" s="81">
        <f t="shared" si="81"/>
        <v>0.22500000000000001</v>
      </c>
      <c r="N592" s="21">
        <v>0.01</v>
      </c>
      <c r="O592" s="6" t="s">
        <v>174</v>
      </c>
      <c r="P592" s="94"/>
      <c r="Q592" s="72">
        <f t="shared" si="82"/>
        <v>3.0697399999999999</v>
      </c>
      <c r="R592" s="82">
        <f t="shared" si="83"/>
        <v>0.22500000000000001</v>
      </c>
      <c r="S592" s="45"/>
      <c r="T592" s="6"/>
      <c r="V592" s="43"/>
      <c r="W592" s="49">
        <v>3.06</v>
      </c>
      <c r="X592" s="82">
        <v>0.22500000000000001</v>
      </c>
      <c r="Y592" s="43">
        <f t="shared" si="77"/>
        <v>3.0697399999999999</v>
      </c>
      <c r="Z592" s="53"/>
      <c r="AA592" s="82"/>
      <c r="AB592" s="43"/>
      <c r="AC592" s="47"/>
      <c r="AD592" s="82"/>
      <c r="AE592" s="43"/>
      <c r="AF592" s="53"/>
      <c r="AG592" s="82"/>
      <c r="AH592" s="43"/>
      <c r="AI592" s="47" t="s">
        <v>89</v>
      </c>
      <c r="AJ592" s="4"/>
      <c r="AM592" s="27"/>
      <c r="AN592" s="27"/>
      <c r="AQ592" s="4"/>
      <c r="AR592" s="19">
        <v>3.06</v>
      </c>
      <c r="AS592" s="5"/>
      <c r="AT592" s="6"/>
      <c r="AU592" s="4"/>
      <c r="AV592" s="4"/>
      <c r="AW592" s="4"/>
      <c r="AX592" s="4"/>
      <c r="AY592" s="4"/>
      <c r="AZ592" s="4"/>
    </row>
    <row r="593" spans="1:52" x14ac:dyDescent="0.25">
      <c r="A593" s="3" t="s">
        <v>2</v>
      </c>
      <c r="B593" s="20">
        <v>2.7</v>
      </c>
      <c r="C593" s="88">
        <f t="shared" si="80"/>
        <v>2.7353000000000001</v>
      </c>
      <c r="D593" s="86">
        <v>-112.852</v>
      </c>
      <c r="E593" s="24">
        <v>37.994</v>
      </c>
      <c r="F593" s="9">
        <v>1</v>
      </c>
      <c r="G593" s="9">
        <v>1995</v>
      </c>
      <c r="H593" s="9">
        <v>11</v>
      </c>
      <c r="I593" s="9">
        <v>3</v>
      </c>
      <c r="J593" s="9">
        <v>7</v>
      </c>
      <c r="K593" s="9">
        <v>9</v>
      </c>
      <c r="L593" s="12">
        <v>42</v>
      </c>
      <c r="M593" s="81">
        <f t="shared" si="81"/>
        <v>0.22500000000000001</v>
      </c>
      <c r="N593" s="21">
        <v>0.01</v>
      </c>
      <c r="O593" s="6" t="s">
        <v>174</v>
      </c>
      <c r="P593" s="94"/>
      <c r="Q593" s="72">
        <f t="shared" si="82"/>
        <v>2.7353000000000001</v>
      </c>
      <c r="R593" s="82">
        <f t="shared" si="83"/>
        <v>0.22500000000000001</v>
      </c>
      <c r="S593" s="45"/>
      <c r="T593" s="6"/>
      <c r="V593" s="43"/>
      <c r="W593" s="49">
        <v>2.7</v>
      </c>
      <c r="X593" s="82">
        <v>0.22500000000000001</v>
      </c>
      <c r="Y593" s="43">
        <f t="shared" si="77"/>
        <v>2.7353000000000001</v>
      </c>
      <c r="Z593" s="53"/>
      <c r="AA593" s="82"/>
      <c r="AB593" s="43"/>
      <c r="AC593" s="47"/>
      <c r="AD593" s="82"/>
      <c r="AE593" s="43"/>
      <c r="AF593" s="53"/>
      <c r="AG593" s="82"/>
      <c r="AH593" s="43"/>
      <c r="AI593" s="47" t="s">
        <v>88</v>
      </c>
      <c r="AJ593" s="4"/>
      <c r="AM593" s="27"/>
      <c r="AN593" s="27"/>
      <c r="AQ593" s="4"/>
      <c r="AR593" s="19">
        <v>2.7</v>
      </c>
      <c r="AS593" s="5"/>
      <c r="AT593" s="6"/>
      <c r="AU593" s="4"/>
      <c r="AV593" s="4"/>
      <c r="AW593" s="4"/>
      <c r="AX593" s="4"/>
      <c r="AY593" s="4"/>
      <c r="AZ593" s="4"/>
    </row>
    <row r="594" spans="1:52" x14ac:dyDescent="0.25">
      <c r="A594" s="3" t="s">
        <v>2</v>
      </c>
      <c r="B594" s="20">
        <v>2.89</v>
      </c>
      <c r="C594" s="88">
        <f t="shared" si="80"/>
        <v>2.91181</v>
      </c>
      <c r="D594" s="86">
        <v>-113.20399999999999</v>
      </c>
      <c r="E594" s="24">
        <v>41.223999999999997</v>
      </c>
      <c r="F594" s="9">
        <v>4</v>
      </c>
      <c r="G594" s="9">
        <v>1995</v>
      </c>
      <c r="H594" s="9">
        <v>11</v>
      </c>
      <c r="I594" s="9">
        <v>5</v>
      </c>
      <c r="J594" s="9">
        <v>10</v>
      </c>
      <c r="K594" s="9">
        <v>20</v>
      </c>
      <c r="L594" s="12">
        <v>12</v>
      </c>
      <c r="M594" s="81">
        <f t="shared" si="81"/>
        <v>0.22500000000000001</v>
      </c>
      <c r="N594" s="21">
        <v>0.01</v>
      </c>
      <c r="O594" s="6" t="s">
        <v>174</v>
      </c>
      <c r="P594" s="94"/>
      <c r="Q594" s="72">
        <f t="shared" si="82"/>
        <v>2.91181</v>
      </c>
      <c r="R594" s="82">
        <f t="shared" si="83"/>
        <v>0.22500000000000001</v>
      </c>
      <c r="S594" s="45"/>
      <c r="T594" s="6"/>
      <c r="V594" s="43"/>
      <c r="W594" s="49">
        <v>2.89</v>
      </c>
      <c r="X594" s="82">
        <v>0.22500000000000001</v>
      </c>
      <c r="Y594" s="43">
        <f t="shared" si="77"/>
        <v>2.91181</v>
      </c>
      <c r="Z594" s="53"/>
      <c r="AA594" s="82"/>
      <c r="AB594" s="43"/>
      <c r="AC594" s="47"/>
      <c r="AD594" s="82"/>
      <c r="AE594" s="43"/>
      <c r="AF594" s="53"/>
      <c r="AG594" s="82"/>
      <c r="AH594" s="43"/>
      <c r="AI594" s="47"/>
      <c r="AJ594" s="4"/>
      <c r="AM594" s="27"/>
      <c r="AN594" s="27"/>
      <c r="AQ594" s="4"/>
      <c r="AR594" s="19">
        <v>2.89</v>
      </c>
      <c r="AS594" s="5"/>
      <c r="AT594" s="6"/>
      <c r="AU594" s="4"/>
      <c r="AV594" s="4"/>
      <c r="AW594" s="4"/>
      <c r="AX594" s="4"/>
      <c r="AY594" s="4"/>
      <c r="AZ594" s="4"/>
    </row>
    <row r="595" spans="1:52" x14ac:dyDescent="0.25">
      <c r="A595" s="3" t="s">
        <v>2</v>
      </c>
      <c r="B595" s="20">
        <v>2.5499999999999998</v>
      </c>
      <c r="C595" s="88">
        <f t="shared" si="80"/>
        <v>2.5959499999999998</v>
      </c>
      <c r="D595" s="86">
        <v>-111.661</v>
      </c>
      <c r="E595" s="24">
        <v>41.67</v>
      </c>
      <c r="F595" s="9">
        <v>0</v>
      </c>
      <c r="G595" s="9">
        <v>1995</v>
      </c>
      <c r="H595" s="9">
        <v>11</v>
      </c>
      <c r="I595" s="9">
        <v>10</v>
      </c>
      <c r="J595" s="9">
        <v>4</v>
      </c>
      <c r="K595" s="9">
        <v>4</v>
      </c>
      <c r="L595" s="12">
        <v>13.5</v>
      </c>
      <c r="M595" s="81">
        <f t="shared" si="81"/>
        <v>0.22500000000000001</v>
      </c>
      <c r="N595" s="21">
        <v>0.01</v>
      </c>
      <c r="O595" s="6" t="s">
        <v>174</v>
      </c>
      <c r="P595" s="94"/>
      <c r="Q595" s="72">
        <f t="shared" si="82"/>
        <v>2.5959499999999998</v>
      </c>
      <c r="R595" s="82">
        <f t="shared" si="83"/>
        <v>0.22500000000000001</v>
      </c>
      <c r="S595" s="45"/>
      <c r="T595" s="6"/>
      <c r="V595" s="43"/>
      <c r="W595" s="49">
        <v>2.5499999999999998</v>
      </c>
      <c r="X595" s="82">
        <v>0.22500000000000001</v>
      </c>
      <c r="Y595" s="43">
        <f t="shared" si="77"/>
        <v>2.5959499999999998</v>
      </c>
      <c r="Z595" s="53"/>
      <c r="AA595" s="82"/>
      <c r="AB595" s="43"/>
      <c r="AC595" s="47"/>
      <c r="AD595" s="82"/>
      <c r="AE595" s="43"/>
      <c r="AF595" s="53"/>
      <c r="AG595" s="82"/>
      <c r="AH595" s="43"/>
      <c r="AI595" s="47"/>
      <c r="AJ595" s="4"/>
      <c r="AM595" s="27"/>
      <c r="AN595" s="27"/>
      <c r="AQ595" s="4"/>
      <c r="AR595" s="19">
        <v>2.5499999999999998</v>
      </c>
      <c r="AS595" s="5"/>
      <c r="AT595" s="6"/>
      <c r="AU595" s="4"/>
      <c r="AV595" s="4"/>
      <c r="AW595" s="4"/>
      <c r="AX595" s="4"/>
      <c r="AY595" s="4"/>
      <c r="AZ595" s="4"/>
    </row>
    <row r="596" spans="1:52" x14ac:dyDescent="0.25">
      <c r="A596" s="3" t="s">
        <v>2</v>
      </c>
      <c r="B596" s="20">
        <v>2.6</v>
      </c>
      <c r="C596" s="88">
        <f t="shared" si="80"/>
        <v>2.6423999999999999</v>
      </c>
      <c r="D596" s="86">
        <v>-112.53700000000001</v>
      </c>
      <c r="E596" s="24">
        <v>38.219000000000001</v>
      </c>
      <c r="F596" s="9">
        <v>1</v>
      </c>
      <c r="G596" s="9">
        <v>1995</v>
      </c>
      <c r="H596" s="9">
        <v>11</v>
      </c>
      <c r="I596" s="9">
        <v>10</v>
      </c>
      <c r="J596" s="9">
        <v>11</v>
      </c>
      <c r="K596" s="9">
        <v>44</v>
      </c>
      <c r="L596" s="12">
        <v>47.2</v>
      </c>
      <c r="M596" s="81">
        <f t="shared" si="81"/>
        <v>0.22500000000000001</v>
      </c>
      <c r="N596" s="21">
        <v>0.01</v>
      </c>
      <c r="O596" s="6" t="s">
        <v>174</v>
      </c>
      <c r="P596" s="94"/>
      <c r="Q596" s="72">
        <f t="shared" si="82"/>
        <v>2.6423999999999999</v>
      </c>
      <c r="R596" s="82">
        <f t="shared" si="83"/>
        <v>0.22500000000000001</v>
      </c>
      <c r="S596" s="45"/>
      <c r="T596" s="6"/>
      <c r="V596" s="43"/>
      <c r="W596" s="49">
        <v>2.6</v>
      </c>
      <c r="X596" s="82">
        <v>0.22500000000000001</v>
      </c>
      <c r="Y596" s="43">
        <f t="shared" si="77"/>
        <v>2.6423999999999999</v>
      </c>
      <c r="Z596" s="53"/>
      <c r="AA596" s="82"/>
      <c r="AB596" s="43"/>
      <c r="AC596" s="47"/>
      <c r="AD596" s="82"/>
      <c r="AE596" s="43"/>
      <c r="AF596" s="53"/>
      <c r="AG596" s="82"/>
      <c r="AH596" s="43"/>
      <c r="AI596" s="47"/>
      <c r="AJ596" s="4"/>
      <c r="AM596" s="27"/>
      <c r="AN596" s="27"/>
      <c r="AQ596" s="4"/>
      <c r="AR596" s="19">
        <v>2.6</v>
      </c>
      <c r="AS596" s="5"/>
      <c r="AT596" s="6"/>
      <c r="AU596" s="4"/>
      <c r="AV596" s="4"/>
      <c r="AW596" s="4"/>
      <c r="AX596" s="4"/>
      <c r="AY596" s="4"/>
      <c r="AZ596" s="4"/>
    </row>
    <row r="597" spans="1:52" x14ac:dyDescent="0.25">
      <c r="A597" s="3" t="s">
        <v>2</v>
      </c>
      <c r="B597" s="20">
        <v>2.57</v>
      </c>
      <c r="C597" s="88">
        <f t="shared" si="80"/>
        <v>2.6145299999999998</v>
      </c>
      <c r="D597" s="86">
        <v>-112.53400000000001</v>
      </c>
      <c r="E597" s="24">
        <v>38.220999999999997</v>
      </c>
      <c r="F597" s="9">
        <v>0</v>
      </c>
      <c r="G597" s="9">
        <v>1995</v>
      </c>
      <c r="H597" s="9">
        <v>11</v>
      </c>
      <c r="I597" s="9">
        <v>10</v>
      </c>
      <c r="J597" s="9">
        <v>11</v>
      </c>
      <c r="K597" s="9">
        <v>59</v>
      </c>
      <c r="L597" s="12">
        <v>50.9</v>
      </c>
      <c r="M597" s="81">
        <f t="shared" si="81"/>
        <v>0.22500000000000001</v>
      </c>
      <c r="N597" s="21">
        <v>0.01</v>
      </c>
      <c r="O597" s="6" t="s">
        <v>174</v>
      </c>
      <c r="P597" s="94"/>
      <c r="Q597" s="72">
        <f t="shared" si="82"/>
        <v>2.6145299999999998</v>
      </c>
      <c r="R597" s="82">
        <f t="shared" si="83"/>
        <v>0.22500000000000001</v>
      </c>
      <c r="S597" s="45"/>
      <c r="T597" s="6"/>
      <c r="V597" s="43"/>
      <c r="W597" s="49">
        <v>2.57</v>
      </c>
      <c r="X597" s="82">
        <v>0.22500000000000001</v>
      </c>
      <c r="Y597" s="43">
        <f t="shared" si="77"/>
        <v>2.6145299999999998</v>
      </c>
      <c r="Z597" s="53"/>
      <c r="AA597" s="82"/>
      <c r="AB597" s="43"/>
      <c r="AC597" s="47"/>
      <c r="AD597" s="82"/>
      <c r="AE597" s="43"/>
      <c r="AF597" s="53"/>
      <c r="AG597" s="82"/>
      <c r="AH597" s="43"/>
      <c r="AI597" s="47"/>
      <c r="AJ597" s="4"/>
      <c r="AM597" s="27"/>
      <c r="AN597" s="27"/>
      <c r="AQ597" s="4"/>
      <c r="AR597" s="19">
        <v>2.57</v>
      </c>
      <c r="AS597" s="5"/>
      <c r="AT597" s="6"/>
      <c r="AU597" s="4"/>
      <c r="AV597" s="4"/>
      <c r="AW597" s="4"/>
      <c r="AX597" s="4"/>
      <c r="AY597" s="4"/>
      <c r="AZ597" s="4"/>
    </row>
    <row r="598" spans="1:52" x14ac:dyDescent="0.25">
      <c r="A598" s="3" t="s">
        <v>2</v>
      </c>
      <c r="B598" s="20">
        <v>2.4500000000000002</v>
      </c>
      <c r="C598" s="88">
        <f t="shared" si="80"/>
        <v>2.7124644791423664</v>
      </c>
      <c r="D598" s="86">
        <v>-112.667</v>
      </c>
      <c r="E598" s="24">
        <v>38.198</v>
      </c>
      <c r="F598" s="9">
        <v>0</v>
      </c>
      <c r="G598" s="9">
        <v>1995</v>
      </c>
      <c r="H598" s="9">
        <v>12</v>
      </c>
      <c r="I598" s="9">
        <v>3</v>
      </c>
      <c r="J598" s="9">
        <v>23</v>
      </c>
      <c r="K598" s="9">
        <v>5</v>
      </c>
      <c r="L598" s="12">
        <v>42.7</v>
      </c>
      <c r="M598" s="81">
        <f t="shared" si="81"/>
        <v>0.15312959783241839</v>
      </c>
      <c r="N598" s="21">
        <v>0.01</v>
      </c>
      <c r="O598" s="3" t="s">
        <v>175</v>
      </c>
      <c r="P598" s="94">
        <f>1/((1/U598^2)+(1/X598^2))</f>
        <v>2.3448673732318199E-2</v>
      </c>
      <c r="Q598" s="72">
        <f>(P598/U598^2*V598)+(P598/X598^2*Y598)</f>
        <v>2.7124644791423664</v>
      </c>
      <c r="R598" s="82">
        <f>SQRT(P598)</f>
        <v>0.15312959783241839</v>
      </c>
      <c r="S598" s="49">
        <v>2.4500000000000002</v>
      </c>
      <c r="T598" s="6" t="s">
        <v>3</v>
      </c>
      <c r="U598" s="82">
        <v>0.20899999999999999</v>
      </c>
      <c r="V598" s="43">
        <f>0.791*S598+0.851</f>
        <v>2.7889500000000003</v>
      </c>
      <c r="W598" s="49">
        <v>2.58</v>
      </c>
      <c r="X598" s="82">
        <v>0.22500000000000001</v>
      </c>
      <c r="Y598" s="43">
        <f t="shared" si="77"/>
        <v>2.6238200000000003</v>
      </c>
      <c r="Z598" s="53"/>
      <c r="AA598" s="82"/>
      <c r="AB598" s="43"/>
      <c r="AC598" s="47"/>
      <c r="AD598" s="82"/>
      <c r="AE598" s="43"/>
      <c r="AF598" s="53"/>
      <c r="AG598" s="82"/>
      <c r="AH598" s="43"/>
      <c r="AI598" s="47" t="s">
        <v>88</v>
      </c>
      <c r="AJ598" s="4"/>
      <c r="AM598" s="27"/>
      <c r="AN598" s="27"/>
      <c r="AQ598" s="4"/>
      <c r="AR598" s="19">
        <v>2.58</v>
      </c>
      <c r="AS598" s="19">
        <v>2.4500000000000002</v>
      </c>
      <c r="AT598" s="6" t="s">
        <v>3</v>
      </c>
      <c r="AU598" s="4"/>
      <c r="AV598" s="4"/>
      <c r="AW598" s="4"/>
      <c r="AX598" s="4"/>
      <c r="AY598" s="4"/>
      <c r="AZ598" s="4"/>
    </row>
    <row r="599" spans="1:52" x14ac:dyDescent="0.25">
      <c r="A599" s="3" t="s">
        <v>2</v>
      </c>
      <c r="B599" s="20">
        <v>2.61</v>
      </c>
      <c r="C599" s="88">
        <f t="shared" si="80"/>
        <v>2.6516899999999999</v>
      </c>
      <c r="D599" s="86">
        <v>-113.816</v>
      </c>
      <c r="E599" s="24">
        <v>37.052999999999997</v>
      </c>
      <c r="F599" s="9">
        <v>14</v>
      </c>
      <c r="G599" s="9">
        <v>1995</v>
      </c>
      <c r="H599" s="9">
        <v>12</v>
      </c>
      <c r="I599" s="9">
        <v>20</v>
      </c>
      <c r="J599" s="9">
        <v>4</v>
      </c>
      <c r="K599" s="9">
        <v>29</v>
      </c>
      <c r="L599" s="12">
        <v>22.6</v>
      </c>
      <c r="M599" s="81">
        <f t="shared" si="81"/>
        <v>0.22500000000000001</v>
      </c>
      <c r="N599" s="21">
        <v>0.01</v>
      </c>
      <c r="O599" s="6" t="s">
        <v>174</v>
      </c>
      <c r="P599" s="94"/>
      <c r="Q599" s="72">
        <f>Y599</f>
        <v>2.6516899999999999</v>
      </c>
      <c r="R599" s="82">
        <f>X599</f>
        <v>0.22500000000000001</v>
      </c>
      <c r="S599" s="45"/>
      <c r="T599" s="6"/>
      <c r="V599" s="43"/>
      <c r="W599" s="49">
        <v>2.61</v>
      </c>
      <c r="X599" s="82">
        <v>0.22500000000000001</v>
      </c>
      <c r="Y599" s="43">
        <f t="shared" si="77"/>
        <v>2.6516899999999999</v>
      </c>
      <c r="Z599" s="53"/>
      <c r="AA599" s="82"/>
      <c r="AB599" s="43"/>
      <c r="AC599" s="47"/>
      <c r="AD599" s="82"/>
      <c r="AE599" s="43"/>
      <c r="AF599" s="53"/>
      <c r="AG599" s="82"/>
      <c r="AH599" s="43"/>
      <c r="AI599" s="47"/>
      <c r="AJ599" s="4"/>
      <c r="AM599" s="27"/>
      <c r="AN599" s="27"/>
      <c r="AQ599" s="4"/>
      <c r="AR599" s="19">
        <v>2.61</v>
      </c>
      <c r="AS599" s="5"/>
      <c r="AT599" s="6"/>
      <c r="AU599" s="4"/>
      <c r="AV599" s="4"/>
      <c r="AW599" s="4"/>
      <c r="AX599" s="4"/>
      <c r="AY599" s="4"/>
      <c r="AZ599" s="4"/>
    </row>
    <row r="600" spans="1:52" x14ac:dyDescent="0.25">
      <c r="A600" s="3" t="s">
        <v>2</v>
      </c>
      <c r="B600" s="20">
        <v>3.11</v>
      </c>
      <c r="C600" s="88">
        <f t="shared" si="80"/>
        <v>3.2793468724384676</v>
      </c>
      <c r="D600" s="86">
        <v>-113.968</v>
      </c>
      <c r="E600" s="24">
        <v>37.500999999999998</v>
      </c>
      <c r="F600" s="9">
        <v>2</v>
      </c>
      <c r="G600" s="9">
        <v>1995</v>
      </c>
      <c r="H600" s="9">
        <v>12</v>
      </c>
      <c r="I600" s="9">
        <v>29</v>
      </c>
      <c r="J600" s="9">
        <v>22</v>
      </c>
      <c r="K600" s="9">
        <v>41</v>
      </c>
      <c r="L600" s="12">
        <v>51</v>
      </c>
      <c r="M600" s="81">
        <f t="shared" si="81"/>
        <v>0.12780097202950721</v>
      </c>
      <c r="N600" s="21">
        <v>0.01</v>
      </c>
      <c r="O600" s="3" t="s">
        <v>175</v>
      </c>
      <c r="P600" s="94">
        <f>1/((1/U600^2)+(1/X600^2)+(1/AA600^2))</f>
        <v>1.6333088451686885E-2</v>
      </c>
      <c r="Q600" s="72">
        <f>(P600/U600^2*V600)+(P600/X600^2*Y600)+(P600/AA600^2*AB600)</f>
        <v>3.2793468724384676</v>
      </c>
      <c r="R600" s="82">
        <f>SQRT(P600)</f>
        <v>0.12780097202950721</v>
      </c>
      <c r="S600" s="49">
        <v>3.11</v>
      </c>
      <c r="T600" s="6" t="s">
        <v>3</v>
      </c>
      <c r="U600" s="82">
        <v>0.20899999999999999</v>
      </c>
      <c r="V600" s="43">
        <f>0.791*S600+0.851</f>
        <v>3.31101</v>
      </c>
      <c r="W600" s="49">
        <v>3.15</v>
      </c>
      <c r="X600" s="82">
        <v>0.22500000000000001</v>
      </c>
      <c r="Y600" s="43">
        <f t="shared" si="77"/>
        <v>3.1533500000000001</v>
      </c>
      <c r="Z600" s="55">
        <v>3.3</v>
      </c>
      <c r="AA600" s="82">
        <v>0.23200000000000001</v>
      </c>
      <c r="AB600" s="43">
        <f>0.791*(Z600-0.11)+0.851</f>
        <v>3.3742900000000002</v>
      </c>
      <c r="AC600" s="53"/>
      <c r="AD600" s="82"/>
      <c r="AE600" s="43"/>
      <c r="AF600" s="53"/>
      <c r="AG600" s="82"/>
      <c r="AH600" s="43"/>
      <c r="AI600" s="47" t="s">
        <v>94</v>
      </c>
      <c r="AJ600" s="27"/>
      <c r="AK600" s="5"/>
      <c r="AL600" s="4" t="s">
        <v>56</v>
      </c>
      <c r="AM600" s="27">
        <v>3.3</v>
      </c>
      <c r="AN600" s="27"/>
      <c r="AQ600" s="4"/>
      <c r="AR600" s="19">
        <v>3.15</v>
      </c>
      <c r="AS600" s="19">
        <v>3.11</v>
      </c>
      <c r="AT600" s="6" t="s">
        <v>3</v>
      </c>
      <c r="AU600" s="4"/>
      <c r="AV600" s="4"/>
      <c r="AW600" s="4"/>
      <c r="AX600" s="4"/>
      <c r="AY600" s="4"/>
      <c r="AZ600" s="4"/>
    </row>
    <row r="601" spans="1:52" x14ac:dyDescent="0.25">
      <c r="A601" s="3" t="s">
        <v>2</v>
      </c>
      <c r="B601" s="20">
        <v>2.61</v>
      </c>
      <c r="C601" s="88">
        <f t="shared" si="80"/>
        <v>2.6516899999999999</v>
      </c>
      <c r="D601" s="86">
        <v>-111.97499999999999</v>
      </c>
      <c r="E601" s="24">
        <v>38.993000000000002</v>
      </c>
      <c r="F601" s="9">
        <v>1</v>
      </c>
      <c r="G601" s="9">
        <v>1995</v>
      </c>
      <c r="H601" s="9">
        <v>12</v>
      </c>
      <c r="I601" s="9">
        <v>31</v>
      </c>
      <c r="J601" s="9">
        <v>12</v>
      </c>
      <c r="K601" s="9">
        <v>11</v>
      </c>
      <c r="L601" s="12">
        <v>7.9</v>
      </c>
      <c r="M601" s="81">
        <f t="shared" si="81"/>
        <v>0.22500000000000001</v>
      </c>
      <c r="N601" s="21">
        <v>0.01</v>
      </c>
      <c r="O601" s="6" t="s">
        <v>174</v>
      </c>
      <c r="P601" s="94"/>
      <c r="Q601" s="72">
        <f t="shared" ref="Q601:Q618" si="84">Y601</f>
        <v>2.6516899999999999</v>
      </c>
      <c r="R601" s="82">
        <f t="shared" ref="R601:R618" si="85">X601</f>
        <v>0.22500000000000001</v>
      </c>
      <c r="S601" s="45"/>
      <c r="T601" s="6"/>
      <c r="V601" s="43"/>
      <c r="W601" s="49">
        <v>2.61</v>
      </c>
      <c r="X601" s="82">
        <v>0.22500000000000001</v>
      </c>
      <c r="Y601" s="43">
        <f t="shared" si="77"/>
        <v>2.6516899999999999</v>
      </c>
      <c r="Z601" s="53"/>
      <c r="AA601" s="82"/>
      <c r="AB601" s="43"/>
      <c r="AC601" s="47"/>
      <c r="AD601" s="82"/>
      <c r="AE601" s="43"/>
      <c r="AF601" s="53"/>
      <c r="AG601" s="82"/>
      <c r="AH601" s="43"/>
      <c r="AI601" s="47" t="s">
        <v>88</v>
      </c>
      <c r="AJ601" s="4"/>
      <c r="AM601" s="27"/>
      <c r="AN601" s="27"/>
      <c r="AQ601" s="4"/>
      <c r="AR601" s="19">
        <v>2.61</v>
      </c>
      <c r="AS601" s="5"/>
      <c r="AT601" s="6"/>
      <c r="AU601" s="4"/>
      <c r="AV601" s="4"/>
      <c r="AW601" s="4"/>
      <c r="AX601" s="4"/>
      <c r="AY601" s="4"/>
      <c r="AZ601" s="4"/>
    </row>
    <row r="602" spans="1:52" x14ac:dyDescent="0.25">
      <c r="A602" s="3" t="s">
        <v>2</v>
      </c>
      <c r="B602" s="20">
        <v>2.71</v>
      </c>
      <c r="C602" s="88">
        <f t="shared" si="80"/>
        <v>2.7445900000000001</v>
      </c>
      <c r="D602" s="86">
        <v>-113.279</v>
      </c>
      <c r="E602" s="24">
        <v>37.545999999999999</v>
      </c>
      <c r="F602" s="9">
        <v>1</v>
      </c>
      <c r="G602" s="9">
        <v>1996</v>
      </c>
      <c r="H602" s="9">
        <v>1</v>
      </c>
      <c r="I602" s="9">
        <v>4</v>
      </c>
      <c r="J602" s="9">
        <v>8</v>
      </c>
      <c r="K602" s="9">
        <v>15</v>
      </c>
      <c r="L602" s="12">
        <v>9.1999999999999993</v>
      </c>
      <c r="M602" s="81">
        <f t="shared" si="81"/>
        <v>0.22500000000000001</v>
      </c>
      <c r="N602" s="21">
        <v>0.01</v>
      </c>
      <c r="O602" s="6" t="s">
        <v>174</v>
      </c>
      <c r="P602" s="94"/>
      <c r="Q602" s="72">
        <f t="shared" si="84"/>
        <v>2.7445900000000001</v>
      </c>
      <c r="R602" s="82">
        <f t="shared" si="85"/>
        <v>0.22500000000000001</v>
      </c>
      <c r="S602" s="45"/>
      <c r="T602" s="6"/>
      <c r="V602" s="43"/>
      <c r="W602" s="49">
        <v>2.71</v>
      </c>
      <c r="X602" s="82">
        <v>0.22500000000000001</v>
      </c>
      <c r="Y602" s="43">
        <f t="shared" si="77"/>
        <v>2.7445900000000001</v>
      </c>
      <c r="Z602" s="53"/>
      <c r="AA602" s="82"/>
      <c r="AB602" s="43"/>
      <c r="AC602" s="47"/>
      <c r="AD602" s="82"/>
      <c r="AE602" s="43"/>
      <c r="AF602" s="53"/>
      <c r="AG602" s="82"/>
      <c r="AH602" s="43"/>
      <c r="AI602" s="47"/>
      <c r="AJ602" s="4"/>
      <c r="AM602" s="27"/>
      <c r="AN602" s="27"/>
      <c r="AQ602" s="4"/>
      <c r="AR602" s="19">
        <v>2.71</v>
      </c>
      <c r="AS602" s="5"/>
      <c r="AT602" s="6"/>
      <c r="AU602" s="4"/>
      <c r="AV602" s="4"/>
      <c r="AW602" s="4"/>
      <c r="AX602" s="4"/>
      <c r="AY602" s="4"/>
      <c r="AZ602" s="4"/>
    </row>
    <row r="603" spans="1:52" x14ac:dyDescent="0.25">
      <c r="A603" s="3" t="s">
        <v>2</v>
      </c>
      <c r="B603" s="20">
        <v>2.82</v>
      </c>
      <c r="C603" s="88">
        <f t="shared" si="80"/>
        <v>2.8467799999999999</v>
      </c>
      <c r="D603" s="86">
        <v>-110.884</v>
      </c>
      <c r="E603" s="24">
        <v>39.124000000000002</v>
      </c>
      <c r="F603" s="9">
        <v>1</v>
      </c>
      <c r="G603" s="9">
        <v>1996</v>
      </c>
      <c r="H603" s="9">
        <v>1</v>
      </c>
      <c r="I603" s="9">
        <v>9</v>
      </c>
      <c r="J603" s="9">
        <v>7</v>
      </c>
      <c r="K603" s="9">
        <v>40</v>
      </c>
      <c r="L603" s="12">
        <v>15.2</v>
      </c>
      <c r="M603" s="81">
        <f t="shared" si="81"/>
        <v>0.22500000000000001</v>
      </c>
      <c r="N603" s="21">
        <v>0.01</v>
      </c>
      <c r="O603" s="6" t="s">
        <v>174</v>
      </c>
      <c r="P603" s="94"/>
      <c r="Q603" s="72">
        <f t="shared" si="84"/>
        <v>2.8467799999999999</v>
      </c>
      <c r="R603" s="82">
        <f t="shared" si="85"/>
        <v>0.22500000000000001</v>
      </c>
      <c r="S603" s="45"/>
      <c r="T603" s="6"/>
      <c r="V603" s="43"/>
      <c r="W603" s="49">
        <v>2.82</v>
      </c>
      <c r="X603" s="82">
        <v>0.22500000000000001</v>
      </c>
      <c r="Y603" s="43">
        <f t="shared" ref="Y603:Y620" si="86">0.929*W603+0.227</f>
        <v>2.8467799999999999</v>
      </c>
      <c r="Z603" s="53"/>
      <c r="AA603" s="82"/>
      <c r="AB603" s="43"/>
      <c r="AC603" s="47"/>
      <c r="AD603" s="82"/>
      <c r="AE603" s="43"/>
      <c r="AF603" s="53"/>
      <c r="AG603" s="82"/>
      <c r="AH603" s="43"/>
      <c r="AI603" s="47"/>
      <c r="AJ603" s="4"/>
      <c r="AM603" s="27"/>
      <c r="AN603" s="27"/>
      <c r="AQ603" s="4"/>
      <c r="AR603" s="19">
        <v>2.82</v>
      </c>
      <c r="AS603" s="5"/>
      <c r="AT603" s="6"/>
      <c r="AU603" s="4"/>
      <c r="AV603" s="4"/>
      <c r="AW603" s="4"/>
      <c r="AX603" s="4"/>
      <c r="AY603" s="4"/>
      <c r="AZ603" s="4"/>
    </row>
    <row r="604" spans="1:52" x14ac:dyDescent="0.25">
      <c r="A604" s="6" t="s">
        <v>2</v>
      </c>
      <c r="B604" s="21">
        <v>2.58</v>
      </c>
      <c r="C604" s="89">
        <f t="shared" si="80"/>
        <v>2.6238200000000003</v>
      </c>
      <c r="D604" s="86">
        <v>-112.90900000000001</v>
      </c>
      <c r="E604" s="24">
        <v>37.453000000000003</v>
      </c>
      <c r="F604" s="9">
        <v>0</v>
      </c>
      <c r="G604" s="9">
        <v>1996</v>
      </c>
      <c r="H604" s="9">
        <v>1</v>
      </c>
      <c r="I604" s="9">
        <v>11</v>
      </c>
      <c r="J604" s="9">
        <v>3</v>
      </c>
      <c r="K604" s="9">
        <v>28</v>
      </c>
      <c r="L604" s="12">
        <v>27.3</v>
      </c>
      <c r="M604" s="81">
        <f t="shared" si="81"/>
        <v>0.22500000000000001</v>
      </c>
      <c r="N604" s="21">
        <v>0.01</v>
      </c>
      <c r="O604" s="6" t="s">
        <v>174</v>
      </c>
      <c r="P604" s="94"/>
      <c r="Q604" s="72">
        <f t="shared" si="84"/>
        <v>2.6238200000000003</v>
      </c>
      <c r="R604" s="82">
        <f t="shared" si="85"/>
        <v>0.22500000000000001</v>
      </c>
      <c r="S604" s="45"/>
      <c r="T604" s="6"/>
      <c r="V604" s="43"/>
      <c r="W604" s="49">
        <v>2.58</v>
      </c>
      <c r="X604" s="82">
        <v>0.22500000000000001</v>
      </c>
      <c r="Y604" s="43">
        <f t="shared" si="86"/>
        <v>2.6238200000000003</v>
      </c>
      <c r="Z604" s="53"/>
      <c r="AA604" s="82"/>
      <c r="AB604" s="43"/>
      <c r="AC604" s="47"/>
      <c r="AD604" s="82"/>
      <c r="AE604" s="43"/>
      <c r="AF604" s="53"/>
      <c r="AG604" s="82"/>
      <c r="AH604" s="43"/>
      <c r="AI604" s="47"/>
      <c r="AJ604" s="4"/>
      <c r="AM604" s="27"/>
      <c r="AN604" s="27"/>
      <c r="AQ604" s="4"/>
      <c r="AR604" s="19">
        <v>2.58</v>
      </c>
      <c r="AS604" s="5"/>
      <c r="AT604" s="6"/>
      <c r="AU604" s="4"/>
      <c r="AV604" s="4"/>
      <c r="AW604" s="4"/>
      <c r="AX604" s="4"/>
      <c r="AY604" s="4"/>
      <c r="AZ604" s="4"/>
    </row>
    <row r="605" spans="1:52" x14ac:dyDescent="0.25">
      <c r="A605" s="3" t="s">
        <v>2</v>
      </c>
      <c r="B605" s="20">
        <v>2.4500000000000002</v>
      </c>
      <c r="C605" s="88">
        <f t="shared" si="80"/>
        <v>2.50305</v>
      </c>
      <c r="D605" s="86">
        <v>-111.46599999999999</v>
      </c>
      <c r="E605" s="24">
        <v>42.145000000000003</v>
      </c>
      <c r="F605" s="9">
        <v>9</v>
      </c>
      <c r="G605" s="9">
        <v>1996</v>
      </c>
      <c r="H605" s="9">
        <v>1</v>
      </c>
      <c r="I605" s="9">
        <v>15</v>
      </c>
      <c r="J605" s="9">
        <v>0</v>
      </c>
      <c r="K605" s="9">
        <v>0</v>
      </c>
      <c r="L605" s="12">
        <v>44.6</v>
      </c>
      <c r="M605" s="81">
        <f t="shared" si="81"/>
        <v>0.22500000000000001</v>
      </c>
      <c r="N605" s="21">
        <v>0.01</v>
      </c>
      <c r="O605" s="6" t="s">
        <v>174</v>
      </c>
      <c r="P605" s="94"/>
      <c r="Q605" s="72">
        <f t="shared" si="84"/>
        <v>2.50305</v>
      </c>
      <c r="R605" s="82">
        <f t="shared" si="85"/>
        <v>0.22500000000000001</v>
      </c>
      <c r="S605" s="45"/>
      <c r="T605" s="6"/>
      <c r="V605" s="43"/>
      <c r="W605" s="49">
        <v>2.4500000000000002</v>
      </c>
      <c r="X605" s="82">
        <v>0.22500000000000001</v>
      </c>
      <c r="Y605" s="43">
        <f t="shared" si="86"/>
        <v>2.50305</v>
      </c>
      <c r="Z605" s="53"/>
      <c r="AA605" s="82"/>
      <c r="AB605" s="43"/>
      <c r="AC605" s="47"/>
      <c r="AD605" s="82"/>
      <c r="AE605" s="43"/>
      <c r="AF605" s="53"/>
      <c r="AG605" s="82"/>
      <c r="AH605" s="43"/>
      <c r="AI605" s="47"/>
      <c r="AJ605" s="4"/>
      <c r="AM605" s="27"/>
      <c r="AN605" s="27"/>
      <c r="AQ605" s="4"/>
      <c r="AR605" s="19">
        <v>2.4500000000000002</v>
      </c>
      <c r="AS605" s="5"/>
      <c r="AT605" s="6"/>
      <c r="AU605" s="4"/>
      <c r="AV605" s="4"/>
      <c r="AW605" s="4"/>
      <c r="AX605" s="4"/>
      <c r="AY605" s="4"/>
      <c r="AZ605" s="4"/>
    </row>
    <row r="606" spans="1:52" x14ac:dyDescent="0.25">
      <c r="A606" s="3" t="s">
        <v>2</v>
      </c>
      <c r="B606" s="20">
        <v>2.69</v>
      </c>
      <c r="C606" s="88">
        <f t="shared" si="80"/>
        <v>2.72601</v>
      </c>
      <c r="D606" s="86">
        <v>-112.105</v>
      </c>
      <c r="E606" s="24">
        <v>38.784999999999997</v>
      </c>
      <c r="F606" s="9">
        <v>2</v>
      </c>
      <c r="G606" s="9">
        <v>1996</v>
      </c>
      <c r="H606" s="9">
        <v>1</v>
      </c>
      <c r="I606" s="9">
        <v>21</v>
      </c>
      <c r="J606" s="9">
        <v>19</v>
      </c>
      <c r="K606" s="9">
        <v>59</v>
      </c>
      <c r="L606" s="12">
        <v>8.1</v>
      </c>
      <c r="M606" s="81">
        <f t="shared" si="81"/>
        <v>0.22500000000000001</v>
      </c>
      <c r="N606" s="21">
        <v>0.01</v>
      </c>
      <c r="O606" s="6" t="s">
        <v>174</v>
      </c>
      <c r="P606" s="94"/>
      <c r="Q606" s="72">
        <f t="shared" si="84"/>
        <v>2.72601</v>
      </c>
      <c r="R606" s="82">
        <f t="shared" si="85"/>
        <v>0.22500000000000001</v>
      </c>
      <c r="S606" s="45"/>
      <c r="T606" s="6"/>
      <c r="V606" s="43"/>
      <c r="W606" s="49">
        <v>2.69</v>
      </c>
      <c r="X606" s="82">
        <v>0.22500000000000001</v>
      </c>
      <c r="Y606" s="43">
        <f t="shared" si="86"/>
        <v>2.72601</v>
      </c>
      <c r="Z606" s="53"/>
      <c r="AA606" s="82"/>
      <c r="AB606" s="43"/>
      <c r="AC606" s="47"/>
      <c r="AD606" s="82"/>
      <c r="AE606" s="43"/>
      <c r="AF606" s="53"/>
      <c r="AG606" s="82"/>
      <c r="AH606" s="43"/>
      <c r="AI606" s="47"/>
      <c r="AJ606" s="4"/>
      <c r="AM606" s="27"/>
      <c r="AN606" s="27"/>
      <c r="AQ606" s="4"/>
      <c r="AR606" s="19">
        <v>2.69</v>
      </c>
      <c r="AS606" s="5"/>
      <c r="AT606" s="6"/>
      <c r="AU606" s="4"/>
      <c r="AV606" s="4"/>
      <c r="AW606" s="4"/>
      <c r="AX606" s="4"/>
      <c r="AY606" s="4"/>
      <c r="AZ606" s="4"/>
    </row>
    <row r="607" spans="1:52" x14ac:dyDescent="0.25">
      <c r="A607" s="3" t="s">
        <v>2</v>
      </c>
      <c r="B607" s="20">
        <v>2.8</v>
      </c>
      <c r="C607" s="88">
        <f t="shared" si="80"/>
        <v>2.8281999999999998</v>
      </c>
      <c r="D607" s="86">
        <v>-112.202</v>
      </c>
      <c r="E607" s="24">
        <v>39.085000000000001</v>
      </c>
      <c r="F607" s="9">
        <v>0</v>
      </c>
      <c r="G607" s="9">
        <v>1996</v>
      </c>
      <c r="H607" s="9">
        <v>2</v>
      </c>
      <c r="I607" s="9">
        <v>1</v>
      </c>
      <c r="J607" s="9">
        <v>14</v>
      </c>
      <c r="K607" s="9">
        <v>9</v>
      </c>
      <c r="L607" s="12">
        <v>40.9</v>
      </c>
      <c r="M607" s="81">
        <f t="shared" si="81"/>
        <v>0.22500000000000001</v>
      </c>
      <c r="N607" s="21">
        <v>0.01</v>
      </c>
      <c r="O607" s="6" t="s">
        <v>174</v>
      </c>
      <c r="P607" s="94"/>
      <c r="Q607" s="72">
        <f t="shared" si="84"/>
        <v>2.8281999999999998</v>
      </c>
      <c r="R607" s="82">
        <f t="shared" si="85"/>
        <v>0.22500000000000001</v>
      </c>
      <c r="S607" s="45"/>
      <c r="T607" s="6"/>
      <c r="V607" s="43"/>
      <c r="W607" s="49">
        <v>2.8</v>
      </c>
      <c r="X607" s="82">
        <v>0.22500000000000001</v>
      </c>
      <c r="Y607" s="43">
        <f t="shared" si="86"/>
        <v>2.8281999999999998</v>
      </c>
      <c r="Z607" s="53"/>
      <c r="AA607" s="82"/>
      <c r="AB607" s="43"/>
      <c r="AC607" s="47"/>
      <c r="AD607" s="82"/>
      <c r="AE607" s="43"/>
      <c r="AF607" s="53"/>
      <c r="AG607" s="82"/>
      <c r="AH607" s="43"/>
      <c r="AI607" s="47"/>
      <c r="AJ607" s="4"/>
      <c r="AM607" s="27"/>
      <c r="AN607" s="27"/>
      <c r="AQ607" s="4"/>
      <c r="AR607" s="19">
        <v>2.8</v>
      </c>
      <c r="AS607" s="5"/>
      <c r="AT607" s="6"/>
      <c r="AU607" s="4"/>
      <c r="AV607" s="4"/>
      <c r="AW607" s="4"/>
      <c r="AX607" s="4"/>
      <c r="AY607" s="4"/>
      <c r="AZ607" s="4"/>
    </row>
    <row r="608" spans="1:52" x14ac:dyDescent="0.25">
      <c r="A608" s="3" t="s">
        <v>2</v>
      </c>
      <c r="B608" s="20">
        <v>2.71</v>
      </c>
      <c r="C608" s="88">
        <f t="shared" si="80"/>
        <v>2.7445900000000001</v>
      </c>
      <c r="D608" s="86">
        <v>-113.973</v>
      </c>
      <c r="E608" s="24">
        <v>36.792999999999999</v>
      </c>
      <c r="F608" s="9">
        <v>0</v>
      </c>
      <c r="G608" s="9">
        <v>1996</v>
      </c>
      <c r="H608" s="9">
        <v>2</v>
      </c>
      <c r="I608" s="9">
        <v>15</v>
      </c>
      <c r="J608" s="9">
        <v>22</v>
      </c>
      <c r="K608" s="9">
        <v>41</v>
      </c>
      <c r="L608" s="12">
        <v>37.9</v>
      </c>
      <c r="M608" s="81">
        <f t="shared" si="81"/>
        <v>0.22500000000000001</v>
      </c>
      <c r="N608" s="21">
        <v>0.01</v>
      </c>
      <c r="O608" s="6" t="s">
        <v>174</v>
      </c>
      <c r="P608" s="94"/>
      <c r="Q608" s="72">
        <f t="shared" si="84"/>
        <v>2.7445900000000001</v>
      </c>
      <c r="R608" s="82">
        <f t="shared" si="85"/>
        <v>0.22500000000000001</v>
      </c>
      <c r="S608" s="45"/>
      <c r="T608" s="6"/>
      <c r="V608" s="43"/>
      <c r="W608" s="49">
        <v>2.71</v>
      </c>
      <c r="X608" s="82">
        <v>0.22500000000000001</v>
      </c>
      <c r="Y608" s="43">
        <f t="shared" si="86"/>
        <v>2.7445900000000001</v>
      </c>
      <c r="Z608" s="53"/>
      <c r="AA608" s="82"/>
      <c r="AB608" s="43"/>
      <c r="AC608" s="47"/>
      <c r="AD608" s="82"/>
      <c r="AE608" s="43"/>
      <c r="AF608" s="53"/>
      <c r="AG608" s="82"/>
      <c r="AH608" s="43"/>
      <c r="AI608" s="47"/>
      <c r="AJ608" s="4"/>
      <c r="AM608" s="27"/>
      <c r="AN608" s="27"/>
      <c r="AQ608" s="4"/>
      <c r="AR608" s="19">
        <v>2.71</v>
      </c>
      <c r="AS608" s="5"/>
      <c r="AT608" s="6"/>
      <c r="AU608" s="4"/>
      <c r="AV608" s="4"/>
      <c r="AW608" s="4"/>
      <c r="AX608" s="4"/>
      <c r="AY608" s="4"/>
      <c r="AZ608" s="4"/>
    </row>
    <row r="609" spans="1:52" x14ac:dyDescent="0.25">
      <c r="A609" s="3" t="s">
        <v>2</v>
      </c>
      <c r="B609" s="20">
        <v>2.4900000000000002</v>
      </c>
      <c r="C609" s="88">
        <f t="shared" si="80"/>
        <v>2.5402100000000001</v>
      </c>
      <c r="D609" s="86">
        <v>-111.691</v>
      </c>
      <c r="E609" s="24">
        <v>41.704999999999998</v>
      </c>
      <c r="F609" s="9">
        <v>2</v>
      </c>
      <c r="G609" s="9">
        <v>1996</v>
      </c>
      <c r="H609" s="9">
        <v>2</v>
      </c>
      <c r="I609" s="9">
        <v>22</v>
      </c>
      <c r="J609" s="9">
        <v>4</v>
      </c>
      <c r="K609" s="9">
        <v>44</v>
      </c>
      <c r="L609" s="12">
        <v>47</v>
      </c>
      <c r="M609" s="81">
        <f t="shared" si="81"/>
        <v>0.22500000000000001</v>
      </c>
      <c r="N609" s="21">
        <v>0.01</v>
      </c>
      <c r="O609" s="6" t="s">
        <v>174</v>
      </c>
      <c r="P609" s="94"/>
      <c r="Q609" s="72">
        <f t="shared" si="84"/>
        <v>2.5402100000000001</v>
      </c>
      <c r="R609" s="82">
        <f t="shared" si="85"/>
        <v>0.22500000000000001</v>
      </c>
      <c r="S609" s="45"/>
      <c r="T609" s="6"/>
      <c r="V609" s="43"/>
      <c r="W609" s="49">
        <v>2.4900000000000002</v>
      </c>
      <c r="X609" s="82">
        <v>0.22500000000000001</v>
      </c>
      <c r="Y609" s="43">
        <f t="shared" si="86"/>
        <v>2.5402100000000001</v>
      </c>
      <c r="Z609" s="53"/>
      <c r="AA609" s="82"/>
      <c r="AB609" s="43"/>
      <c r="AC609" s="47"/>
      <c r="AD609" s="82"/>
      <c r="AE609" s="43"/>
      <c r="AF609" s="53"/>
      <c r="AG609" s="82"/>
      <c r="AH609" s="43"/>
      <c r="AI609" s="47"/>
      <c r="AJ609" s="4"/>
      <c r="AM609" s="27"/>
      <c r="AN609" s="27"/>
      <c r="AQ609" s="4"/>
      <c r="AR609" s="19">
        <v>2.4900000000000002</v>
      </c>
      <c r="AS609" s="5"/>
      <c r="AT609" s="6"/>
      <c r="AU609" s="4"/>
      <c r="AV609" s="4"/>
      <c r="AW609" s="4"/>
      <c r="AX609" s="4"/>
      <c r="AY609" s="4"/>
      <c r="AZ609" s="4"/>
    </row>
    <row r="610" spans="1:52" x14ac:dyDescent="0.25">
      <c r="A610" s="3" t="s">
        <v>2</v>
      </c>
      <c r="B610" s="20">
        <v>2.64</v>
      </c>
      <c r="C610" s="88">
        <f t="shared" si="80"/>
        <v>2.6795599999999999</v>
      </c>
      <c r="D610" s="86">
        <v>-113.74</v>
      </c>
      <c r="E610" s="24">
        <v>37.124000000000002</v>
      </c>
      <c r="F610" s="9">
        <v>0</v>
      </c>
      <c r="G610" s="9">
        <v>1996</v>
      </c>
      <c r="H610" s="9">
        <v>2</v>
      </c>
      <c r="I610" s="9">
        <v>26</v>
      </c>
      <c r="J610" s="9">
        <v>8</v>
      </c>
      <c r="K610" s="9">
        <v>50</v>
      </c>
      <c r="L610" s="12">
        <v>14.4</v>
      </c>
      <c r="M610" s="81">
        <f t="shared" si="81"/>
        <v>0.22500000000000001</v>
      </c>
      <c r="N610" s="21">
        <v>0.01</v>
      </c>
      <c r="O610" s="6" t="s">
        <v>174</v>
      </c>
      <c r="P610" s="94"/>
      <c r="Q610" s="72">
        <f t="shared" si="84"/>
        <v>2.6795599999999999</v>
      </c>
      <c r="R610" s="82">
        <f t="shared" si="85"/>
        <v>0.22500000000000001</v>
      </c>
      <c r="S610" s="45"/>
      <c r="T610" s="6"/>
      <c r="V610" s="43"/>
      <c r="W610" s="49">
        <v>2.64</v>
      </c>
      <c r="X610" s="82">
        <v>0.22500000000000001</v>
      </c>
      <c r="Y610" s="43">
        <f t="shared" si="86"/>
        <v>2.6795599999999999</v>
      </c>
      <c r="Z610" s="53"/>
      <c r="AA610" s="82"/>
      <c r="AB610" s="43"/>
      <c r="AC610" s="47"/>
      <c r="AD610" s="82"/>
      <c r="AE610" s="43"/>
      <c r="AF610" s="53"/>
      <c r="AG610" s="82"/>
      <c r="AH610" s="43"/>
      <c r="AI610" s="47"/>
      <c r="AJ610" s="4"/>
      <c r="AM610" s="27"/>
      <c r="AN610" s="27"/>
      <c r="AQ610" s="4"/>
      <c r="AR610" s="19">
        <v>2.64</v>
      </c>
      <c r="AS610" s="5"/>
      <c r="AT610" s="6"/>
      <c r="AU610" s="4"/>
      <c r="AV610" s="4"/>
      <c r="AW610" s="4"/>
      <c r="AX610" s="4"/>
      <c r="AY610" s="4"/>
      <c r="AZ610" s="4"/>
    </row>
    <row r="611" spans="1:52" x14ac:dyDescent="0.25">
      <c r="A611" s="3" t="s">
        <v>2</v>
      </c>
      <c r="B611" s="20">
        <v>2.87</v>
      </c>
      <c r="C611" s="88">
        <f t="shared" si="80"/>
        <v>2.89323</v>
      </c>
      <c r="D611" s="86">
        <v>-112.423</v>
      </c>
      <c r="E611" s="24">
        <v>36.917000000000002</v>
      </c>
      <c r="F611" s="9">
        <v>1</v>
      </c>
      <c r="G611" s="9">
        <v>1996</v>
      </c>
      <c r="H611" s="9">
        <v>3</v>
      </c>
      <c r="I611" s="9">
        <v>13</v>
      </c>
      <c r="J611" s="9">
        <v>5</v>
      </c>
      <c r="K611" s="9">
        <v>43</v>
      </c>
      <c r="L611" s="12">
        <v>53.2</v>
      </c>
      <c r="M611" s="81">
        <f t="shared" si="81"/>
        <v>0.22500000000000001</v>
      </c>
      <c r="N611" s="21">
        <v>0.01</v>
      </c>
      <c r="O611" s="6" t="s">
        <v>174</v>
      </c>
      <c r="P611" s="94"/>
      <c r="Q611" s="72">
        <f t="shared" si="84"/>
        <v>2.89323</v>
      </c>
      <c r="R611" s="82">
        <f t="shared" si="85"/>
        <v>0.22500000000000001</v>
      </c>
      <c r="S611" s="45"/>
      <c r="T611" s="6"/>
      <c r="V611" s="43"/>
      <c r="W611" s="49">
        <v>2.87</v>
      </c>
      <c r="X611" s="82">
        <v>0.22500000000000001</v>
      </c>
      <c r="Y611" s="43">
        <f t="shared" si="86"/>
        <v>2.89323</v>
      </c>
      <c r="Z611" s="53"/>
      <c r="AA611" s="82"/>
      <c r="AB611" s="43"/>
      <c r="AC611" s="47"/>
      <c r="AD611" s="82"/>
      <c r="AE611" s="43"/>
      <c r="AF611" s="53"/>
      <c r="AG611" s="82"/>
      <c r="AH611" s="43"/>
      <c r="AI611" s="47"/>
      <c r="AJ611" s="4"/>
      <c r="AM611" s="27"/>
      <c r="AN611" s="27"/>
      <c r="AQ611" s="4"/>
      <c r="AR611" s="19">
        <v>2.87</v>
      </c>
      <c r="AS611" s="5"/>
      <c r="AT611" s="6"/>
      <c r="AU611" s="4"/>
      <c r="AV611" s="4"/>
      <c r="AW611" s="4"/>
      <c r="AX611" s="4"/>
      <c r="AY611" s="4"/>
      <c r="AZ611" s="4"/>
    </row>
    <row r="612" spans="1:52" x14ac:dyDescent="0.25">
      <c r="A612" s="3" t="s">
        <v>2</v>
      </c>
      <c r="B612" s="20">
        <v>2.63</v>
      </c>
      <c r="C612" s="88">
        <f t="shared" si="80"/>
        <v>2.6702699999999999</v>
      </c>
      <c r="D612" s="86">
        <v>-112.238</v>
      </c>
      <c r="E612" s="24">
        <v>38.56</v>
      </c>
      <c r="F612" s="9">
        <v>1</v>
      </c>
      <c r="G612" s="9">
        <v>1996</v>
      </c>
      <c r="H612" s="9">
        <v>3</v>
      </c>
      <c r="I612" s="9">
        <v>28</v>
      </c>
      <c r="J612" s="9">
        <v>5</v>
      </c>
      <c r="K612" s="9">
        <v>28</v>
      </c>
      <c r="L612" s="12">
        <v>5.7</v>
      </c>
      <c r="M612" s="81">
        <f t="shared" si="81"/>
        <v>0.22500000000000001</v>
      </c>
      <c r="N612" s="21">
        <v>0.01</v>
      </c>
      <c r="O612" s="6" t="s">
        <v>174</v>
      </c>
      <c r="P612" s="94"/>
      <c r="Q612" s="72">
        <f t="shared" si="84"/>
        <v>2.6702699999999999</v>
      </c>
      <c r="R612" s="82">
        <f t="shared" si="85"/>
        <v>0.22500000000000001</v>
      </c>
      <c r="S612" s="45"/>
      <c r="T612" s="6"/>
      <c r="V612" s="43"/>
      <c r="W612" s="49">
        <v>2.63</v>
      </c>
      <c r="X612" s="82">
        <v>0.22500000000000001</v>
      </c>
      <c r="Y612" s="43">
        <f t="shared" si="86"/>
        <v>2.6702699999999999</v>
      </c>
      <c r="Z612" s="53"/>
      <c r="AA612" s="82"/>
      <c r="AB612" s="43"/>
      <c r="AC612" s="47"/>
      <c r="AD612" s="82"/>
      <c r="AE612" s="43"/>
      <c r="AF612" s="53"/>
      <c r="AG612" s="82"/>
      <c r="AH612" s="43"/>
      <c r="AI612" s="47"/>
      <c r="AJ612" s="4"/>
      <c r="AM612" s="27"/>
      <c r="AN612" s="27"/>
      <c r="AQ612" s="4"/>
      <c r="AR612" s="19">
        <v>2.63</v>
      </c>
      <c r="AS612" s="5"/>
      <c r="AT612" s="6"/>
      <c r="AU612" s="4"/>
      <c r="AV612" s="4"/>
      <c r="AW612" s="4"/>
      <c r="AX612" s="4"/>
      <c r="AY612" s="4"/>
      <c r="AZ612" s="4"/>
    </row>
    <row r="613" spans="1:52" x14ac:dyDescent="0.25">
      <c r="A613" s="3" t="s">
        <v>2</v>
      </c>
      <c r="B613" s="20">
        <v>2.4500000000000002</v>
      </c>
      <c r="C613" s="88">
        <f t="shared" si="80"/>
        <v>2.50305</v>
      </c>
      <c r="D613" s="86">
        <v>-112.24</v>
      </c>
      <c r="E613" s="24">
        <v>38.567</v>
      </c>
      <c r="F613" s="9">
        <v>1</v>
      </c>
      <c r="G613" s="9">
        <v>1996</v>
      </c>
      <c r="H613" s="9">
        <v>3</v>
      </c>
      <c r="I613" s="9">
        <v>28</v>
      </c>
      <c r="J613" s="9">
        <v>6</v>
      </c>
      <c r="K613" s="9">
        <v>39</v>
      </c>
      <c r="L613" s="12">
        <v>46.4</v>
      </c>
      <c r="M613" s="81">
        <f t="shared" si="81"/>
        <v>0.22500000000000001</v>
      </c>
      <c r="N613" s="21">
        <v>0.01</v>
      </c>
      <c r="O613" s="6" t="s">
        <v>174</v>
      </c>
      <c r="P613" s="94"/>
      <c r="Q613" s="72">
        <f t="shared" si="84"/>
        <v>2.50305</v>
      </c>
      <c r="R613" s="82">
        <f t="shared" si="85"/>
        <v>0.22500000000000001</v>
      </c>
      <c r="S613" s="45"/>
      <c r="T613" s="6"/>
      <c r="V613" s="43"/>
      <c r="W613" s="49">
        <v>2.4500000000000002</v>
      </c>
      <c r="X613" s="82">
        <v>0.22500000000000001</v>
      </c>
      <c r="Y613" s="43">
        <f t="shared" si="86"/>
        <v>2.50305</v>
      </c>
      <c r="Z613" s="53"/>
      <c r="AA613" s="82"/>
      <c r="AB613" s="43"/>
      <c r="AC613" s="47"/>
      <c r="AD613" s="82"/>
      <c r="AE613" s="43"/>
      <c r="AF613" s="53"/>
      <c r="AG613" s="82"/>
      <c r="AH613" s="43"/>
      <c r="AI613" s="47"/>
      <c r="AJ613" s="4"/>
      <c r="AM613" s="27"/>
      <c r="AN613" s="27"/>
      <c r="AQ613" s="4"/>
      <c r="AR613" s="19">
        <v>2.4500000000000002</v>
      </c>
      <c r="AS613" s="5"/>
      <c r="AT613" s="6"/>
      <c r="AU613" s="4"/>
      <c r="AV613" s="4"/>
      <c r="AW613" s="4"/>
      <c r="AX613" s="4"/>
      <c r="AY613" s="4"/>
      <c r="AZ613" s="4"/>
    </row>
    <row r="614" spans="1:52" x14ac:dyDescent="0.25">
      <c r="A614" s="3" t="s">
        <v>2</v>
      </c>
      <c r="B614" s="20">
        <v>2.4500000000000002</v>
      </c>
      <c r="C614" s="88">
        <f t="shared" si="80"/>
        <v>2.50305</v>
      </c>
      <c r="D614" s="86">
        <v>-112.53700000000001</v>
      </c>
      <c r="E614" s="24">
        <v>37.567</v>
      </c>
      <c r="F614" s="9">
        <v>2</v>
      </c>
      <c r="G614" s="9">
        <v>1996</v>
      </c>
      <c r="H614" s="9">
        <v>4</v>
      </c>
      <c r="I614" s="9">
        <v>2</v>
      </c>
      <c r="J614" s="9">
        <v>18</v>
      </c>
      <c r="K614" s="9">
        <v>17</v>
      </c>
      <c r="L614" s="12">
        <v>30.9</v>
      </c>
      <c r="M614" s="81">
        <f t="shared" si="81"/>
        <v>0.22500000000000001</v>
      </c>
      <c r="N614" s="21">
        <v>0.01</v>
      </c>
      <c r="O614" s="6" t="s">
        <v>174</v>
      </c>
      <c r="P614" s="94"/>
      <c r="Q614" s="72">
        <f t="shared" si="84"/>
        <v>2.50305</v>
      </c>
      <c r="R614" s="82">
        <f t="shared" si="85"/>
        <v>0.22500000000000001</v>
      </c>
      <c r="S614" s="45"/>
      <c r="T614" s="6"/>
      <c r="V614" s="43"/>
      <c r="W614" s="49">
        <v>2.4500000000000002</v>
      </c>
      <c r="X614" s="82">
        <v>0.22500000000000001</v>
      </c>
      <c r="Y614" s="43">
        <f t="shared" si="86"/>
        <v>2.50305</v>
      </c>
      <c r="Z614" s="53"/>
      <c r="AA614" s="82"/>
      <c r="AB614" s="43"/>
      <c r="AC614" s="47"/>
      <c r="AD614" s="82"/>
      <c r="AE614" s="43"/>
      <c r="AF614" s="53"/>
      <c r="AG614" s="82"/>
      <c r="AH614" s="43"/>
      <c r="AI614" s="47"/>
      <c r="AJ614" s="4"/>
      <c r="AM614" s="27"/>
      <c r="AN614" s="27"/>
      <c r="AQ614" s="4"/>
      <c r="AR614" s="19">
        <v>2.4500000000000002</v>
      </c>
      <c r="AS614" s="5"/>
      <c r="AT614" s="6"/>
      <c r="AU614" s="4"/>
      <c r="AV614" s="4"/>
      <c r="AW614" s="4"/>
      <c r="AX614" s="4"/>
      <c r="AY614" s="4"/>
      <c r="AZ614" s="4"/>
    </row>
    <row r="615" spans="1:52" x14ac:dyDescent="0.25">
      <c r="A615" s="3" t="s">
        <v>2</v>
      </c>
      <c r="B615" s="20">
        <v>2.5299999999999998</v>
      </c>
      <c r="C615" s="88">
        <f t="shared" si="80"/>
        <v>2.5773699999999997</v>
      </c>
      <c r="D615" s="86">
        <v>-113.63500000000001</v>
      </c>
      <c r="E615" s="24">
        <v>36.908000000000001</v>
      </c>
      <c r="F615" s="9">
        <v>1</v>
      </c>
      <c r="G615" s="9">
        <v>1996</v>
      </c>
      <c r="H615" s="9">
        <v>4</v>
      </c>
      <c r="I615" s="9">
        <v>7</v>
      </c>
      <c r="J615" s="9">
        <v>14</v>
      </c>
      <c r="K615" s="9">
        <v>57</v>
      </c>
      <c r="L615" s="12">
        <v>2.9</v>
      </c>
      <c r="M615" s="81">
        <f t="shared" si="81"/>
        <v>0.22500000000000001</v>
      </c>
      <c r="N615" s="21">
        <v>0.01</v>
      </c>
      <c r="O615" s="6" t="s">
        <v>174</v>
      </c>
      <c r="P615" s="94"/>
      <c r="Q615" s="72">
        <f t="shared" si="84"/>
        <v>2.5773699999999997</v>
      </c>
      <c r="R615" s="82">
        <f t="shared" si="85"/>
        <v>0.22500000000000001</v>
      </c>
      <c r="S615" s="45"/>
      <c r="T615" s="6"/>
      <c r="V615" s="43"/>
      <c r="W615" s="49">
        <v>2.5299999999999998</v>
      </c>
      <c r="X615" s="82">
        <v>0.22500000000000001</v>
      </c>
      <c r="Y615" s="43">
        <f t="shared" si="86"/>
        <v>2.5773699999999997</v>
      </c>
      <c r="Z615" s="53"/>
      <c r="AA615" s="82"/>
      <c r="AB615" s="43"/>
      <c r="AC615" s="47"/>
      <c r="AD615" s="82"/>
      <c r="AE615" s="43"/>
      <c r="AF615" s="53"/>
      <c r="AG615" s="82"/>
      <c r="AH615" s="43"/>
      <c r="AI615" s="47"/>
      <c r="AJ615" s="4"/>
      <c r="AM615" s="27"/>
      <c r="AN615" s="27"/>
      <c r="AQ615" s="4"/>
      <c r="AR615" s="19">
        <v>2.5299999999999998</v>
      </c>
      <c r="AS615" s="5"/>
      <c r="AT615" s="6"/>
      <c r="AU615" s="4"/>
      <c r="AV615" s="4"/>
      <c r="AW615" s="4"/>
      <c r="AX615" s="4"/>
      <c r="AY615" s="4"/>
      <c r="AZ615" s="4"/>
    </row>
    <row r="616" spans="1:52" x14ac:dyDescent="0.25">
      <c r="A616" s="3" t="s">
        <v>2</v>
      </c>
      <c r="B616" s="20">
        <v>2.95</v>
      </c>
      <c r="C616" s="88">
        <f t="shared" si="80"/>
        <v>2.9675500000000001</v>
      </c>
      <c r="D616" s="86">
        <v>-110.682</v>
      </c>
      <c r="E616" s="24">
        <v>39.277000000000001</v>
      </c>
      <c r="F616" s="9">
        <v>2</v>
      </c>
      <c r="G616" s="9">
        <v>1996</v>
      </c>
      <c r="H616" s="9">
        <v>4</v>
      </c>
      <c r="I616" s="9">
        <v>18</v>
      </c>
      <c r="J616" s="9">
        <v>22</v>
      </c>
      <c r="K616" s="9">
        <v>6</v>
      </c>
      <c r="L616" s="12">
        <v>47</v>
      </c>
      <c r="M616" s="81">
        <f t="shared" si="81"/>
        <v>0.22500000000000001</v>
      </c>
      <c r="N616" s="21">
        <v>0.01</v>
      </c>
      <c r="O616" s="6" t="s">
        <v>174</v>
      </c>
      <c r="P616" s="94"/>
      <c r="Q616" s="72">
        <f t="shared" si="84"/>
        <v>2.9675500000000001</v>
      </c>
      <c r="R616" s="82">
        <f t="shared" si="85"/>
        <v>0.22500000000000001</v>
      </c>
      <c r="S616" s="45"/>
      <c r="T616" s="6"/>
      <c r="V616" s="43"/>
      <c r="W616" s="49">
        <v>2.95</v>
      </c>
      <c r="X616" s="82">
        <v>0.22500000000000001</v>
      </c>
      <c r="Y616" s="43">
        <f t="shared" si="86"/>
        <v>2.9675500000000001</v>
      </c>
      <c r="Z616" s="53"/>
      <c r="AA616" s="82"/>
      <c r="AB616" s="43"/>
      <c r="AC616" s="47"/>
      <c r="AD616" s="82"/>
      <c r="AE616" s="43"/>
      <c r="AF616" s="53"/>
      <c r="AG616" s="82"/>
      <c r="AH616" s="43"/>
      <c r="AI616" s="47"/>
      <c r="AJ616" s="4"/>
      <c r="AM616" s="27"/>
      <c r="AN616" s="27"/>
      <c r="AQ616" s="4"/>
      <c r="AR616" s="19">
        <v>2.95</v>
      </c>
      <c r="AS616" s="5"/>
      <c r="AT616" s="6"/>
      <c r="AU616" s="4"/>
      <c r="AV616" s="4"/>
      <c r="AW616" s="4"/>
      <c r="AX616" s="4"/>
      <c r="AY616" s="4"/>
      <c r="AZ616" s="4"/>
    </row>
    <row r="617" spans="1:52" x14ac:dyDescent="0.25">
      <c r="A617" s="3" t="s">
        <v>2</v>
      </c>
      <c r="B617" s="20">
        <v>2.4700000000000002</v>
      </c>
      <c r="C617" s="88">
        <f t="shared" si="80"/>
        <v>2.52163</v>
      </c>
      <c r="D617" s="86">
        <v>-112.503</v>
      </c>
      <c r="E617" s="24">
        <v>37.783999999999999</v>
      </c>
      <c r="F617" s="9">
        <v>0</v>
      </c>
      <c r="G617" s="9">
        <v>1996</v>
      </c>
      <c r="H617" s="9">
        <v>4</v>
      </c>
      <c r="I617" s="9">
        <v>20</v>
      </c>
      <c r="J617" s="9">
        <v>16</v>
      </c>
      <c r="K617" s="9">
        <v>47</v>
      </c>
      <c r="L617" s="12">
        <v>39.9</v>
      </c>
      <c r="M617" s="81">
        <f t="shared" si="81"/>
        <v>0.22500000000000001</v>
      </c>
      <c r="N617" s="21">
        <v>0.01</v>
      </c>
      <c r="O617" s="6" t="s">
        <v>174</v>
      </c>
      <c r="P617" s="94"/>
      <c r="Q617" s="72">
        <f t="shared" si="84"/>
        <v>2.52163</v>
      </c>
      <c r="R617" s="82">
        <f t="shared" si="85"/>
        <v>0.22500000000000001</v>
      </c>
      <c r="S617" s="45"/>
      <c r="T617" s="6"/>
      <c r="V617" s="43"/>
      <c r="W617" s="49">
        <v>2.4700000000000002</v>
      </c>
      <c r="X617" s="82">
        <v>0.22500000000000001</v>
      </c>
      <c r="Y617" s="43">
        <f t="shared" si="86"/>
        <v>2.52163</v>
      </c>
      <c r="Z617" s="53"/>
      <c r="AA617" s="82"/>
      <c r="AB617" s="43"/>
      <c r="AC617" s="47"/>
      <c r="AD617" s="82"/>
      <c r="AE617" s="43"/>
      <c r="AF617" s="53"/>
      <c r="AG617" s="82"/>
      <c r="AH617" s="43"/>
      <c r="AI617" s="47"/>
      <c r="AJ617" s="4"/>
      <c r="AM617" s="27"/>
      <c r="AN617" s="27"/>
      <c r="AQ617" s="4"/>
      <c r="AR617" s="19">
        <v>2.4700000000000002</v>
      </c>
      <c r="AS617" s="5"/>
      <c r="AT617" s="6"/>
      <c r="AU617" s="4"/>
      <c r="AV617" s="4"/>
      <c r="AW617" s="4"/>
      <c r="AX617" s="4"/>
      <c r="AY617" s="4"/>
      <c r="AZ617" s="4"/>
    </row>
    <row r="618" spans="1:52" x14ac:dyDescent="0.25">
      <c r="A618" s="3" t="s">
        <v>2</v>
      </c>
      <c r="B618" s="20">
        <v>2.59</v>
      </c>
      <c r="C618" s="88">
        <f t="shared" si="80"/>
        <v>2.6331099999999998</v>
      </c>
      <c r="D618" s="86">
        <v>-111.515</v>
      </c>
      <c r="E618" s="24">
        <v>42.460999999999999</v>
      </c>
      <c r="F618" s="9">
        <v>0</v>
      </c>
      <c r="G618" s="9">
        <v>1996</v>
      </c>
      <c r="H618" s="9">
        <v>5</v>
      </c>
      <c r="I618" s="9">
        <v>3</v>
      </c>
      <c r="J618" s="9">
        <v>7</v>
      </c>
      <c r="K618" s="9">
        <v>10</v>
      </c>
      <c r="L618" s="12">
        <v>17.399999999999999</v>
      </c>
      <c r="M618" s="81">
        <f t="shared" si="81"/>
        <v>0.22500000000000001</v>
      </c>
      <c r="N618" s="21">
        <v>0.01</v>
      </c>
      <c r="O618" s="6" t="s">
        <v>174</v>
      </c>
      <c r="P618" s="94"/>
      <c r="Q618" s="72">
        <f t="shared" si="84"/>
        <v>2.6331099999999998</v>
      </c>
      <c r="R618" s="82">
        <f t="shared" si="85"/>
        <v>0.22500000000000001</v>
      </c>
      <c r="S618" s="45"/>
      <c r="T618" s="6"/>
      <c r="V618" s="43"/>
      <c r="W618" s="49">
        <v>2.59</v>
      </c>
      <c r="X618" s="82">
        <v>0.22500000000000001</v>
      </c>
      <c r="Y618" s="43">
        <f t="shared" si="86"/>
        <v>2.6331099999999998</v>
      </c>
      <c r="Z618" s="53"/>
      <c r="AA618" s="82"/>
      <c r="AB618" s="43"/>
      <c r="AC618" s="47"/>
      <c r="AD618" s="82"/>
      <c r="AE618" s="43"/>
      <c r="AF618" s="53"/>
      <c r="AG618" s="82"/>
      <c r="AH618" s="43"/>
      <c r="AI618" s="47"/>
      <c r="AJ618" s="4"/>
      <c r="AM618" s="27"/>
      <c r="AN618" s="27"/>
      <c r="AQ618" s="4"/>
      <c r="AR618" s="19">
        <v>2.59</v>
      </c>
      <c r="AS618" s="5"/>
      <c r="AT618" s="6"/>
      <c r="AU618" s="4"/>
      <c r="AV618" s="4"/>
      <c r="AW618" s="4"/>
      <c r="AX618" s="4"/>
      <c r="AY618" s="4"/>
      <c r="AZ618" s="4"/>
    </row>
    <row r="619" spans="1:52" x14ac:dyDescent="0.25">
      <c r="A619" s="3" t="s">
        <v>2</v>
      </c>
      <c r="B619" s="20">
        <v>2.62</v>
      </c>
      <c r="C619" s="88">
        <f t="shared" si="80"/>
        <v>2.8150007551539762</v>
      </c>
      <c r="D619" s="86">
        <v>-112.375</v>
      </c>
      <c r="E619" s="24">
        <v>41.454999999999998</v>
      </c>
      <c r="F619" s="9">
        <v>2</v>
      </c>
      <c r="G619" s="9">
        <v>1996</v>
      </c>
      <c r="H619" s="9">
        <v>5</v>
      </c>
      <c r="I619" s="9">
        <v>10</v>
      </c>
      <c r="J619" s="9">
        <v>8</v>
      </c>
      <c r="K619" s="9">
        <v>26</v>
      </c>
      <c r="L619" s="12">
        <v>35.5</v>
      </c>
      <c r="M619" s="81">
        <f t="shared" si="81"/>
        <v>0.11825400999467875</v>
      </c>
      <c r="N619" s="21">
        <v>0.01</v>
      </c>
      <c r="O619" s="3" t="s">
        <v>175</v>
      </c>
      <c r="P619" s="94">
        <f>1/((1/U619^2)+(1/X619^2))</f>
        <v>1.398401087982158E-2</v>
      </c>
      <c r="Q619" s="72">
        <f>(P619/U619^2*V619)+(P619/X619^2*Y619)</f>
        <v>2.8150007551539762</v>
      </c>
      <c r="R619" s="82">
        <f>SQRT(P619)</f>
        <v>0.11825400999467875</v>
      </c>
      <c r="S619" s="49">
        <v>2.62</v>
      </c>
      <c r="T619" s="6" t="s">
        <v>3</v>
      </c>
      <c r="U619" s="82">
        <v>0.13900000000000001</v>
      </c>
      <c r="V619" s="43">
        <f>0.791*S619+0.851</f>
        <v>2.9234200000000001</v>
      </c>
      <c r="W619" s="49">
        <v>2.48</v>
      </c>
      <c r="X619" s="82">
        <v>0.22500000000000001</v>
      </c>
      <c r="Y619" s="43">
        <f t="shared" si="86"/>
        <v>2.5309200000000001</v>
      </c>
      <c r="Z619" s="53"/>
      <c r="AA619" s="82"/>
      <c r="AB619" s="43"/>
      <c r="AC619" s="47"/>
      <c r="AD619" s="82"/>
      <c r="AE619" s="43"/>
      <c r="AF619" s="53"/>
      <c r="AG619" s="82"/>
      <c r="AH619" s="43"/>
      <c r="AI619" s="47"/>
      <c r="AJ619" s="4"/>
      <c r="AM619" s="27"/>
      <c r="AN619" s="27"/>
      <c r="AQ619" s="4"/>
      <c r="AR619" s="19">
        <v>2.48</v>
      </c>
      <c r="AS619" s="19">
        <v>2.62</v>
      </c>
      <c r="AT619" s="6" t="s">
        <v>3</v>
      </c>
      <c r="AU619" s="4"/>
      <c r="AV619" s="4"/>
      <c r="AW619" s="4"/>
      <c r="AX619" s="4"/>
      <c r="AY619" s="4"/>
      <c r="AZ619" s="4"/>
    </row>
    <row r="620" spans="1:52" x14ac:dyDescent="0.25">
      <c r="A620" s="3" t="s">
        <v>2</v>
      </c>
      <c r="B620" s="20">
        <v>2.5099999999999998</v>
      </c>
      <c r="C620" s="88">
        <f t="shared" si="80"/>
        <v>2.5587899999999997</v>
      </c>
      <c r="D620" s="86">
        <v>-112.416</v>
      </c>
      <c r="E620" s="24">
        <v>38.725999999999999</v>
      </c>
      <c r="F620" s="9">
        <v>1</v>
      </c>
      <c r="G620" s="9">
        <v>1996</v>
      </c>
      <c r="H620" s="9">
        <v>6</v>
      </c>
      <c r="I620" s="9">
        <v>2</v>
      </c>
      <c r="J620" s="9">
        <v>6</v>
      </c>
      <c r="K620" s="9">
        <v>37</v>
      </c>
      <c r="L620" s="12">
        <v>30.4</v>
      </c>
      <c r="M620" s="81">
        <f t="shared" si="81"/>
        <v>0.22500000000000001</v>
      </c>
      <c r="N620" s="21">
        <v>0.01</v>
      </c>
      <c r="O620" s="6" t="s">
        <v>174</v>
      </c>
      <c r="P620" s="94"/>
      <c r="Q620" s="72">
        <f>Y620</f>
        <v>2.5587899999999997</v>
      </c>
      <c r="R620" s="82">
        <f>X620</f>
        <v>0.22500000000000001</v>
      </c>
      <c r="S620" s="45"/>
      <c r="T620" s="6"/>
      <c r="V620" s="43"/>
      <c r="W620" s="49">
        <v>2.5099999999999998</v>
      </c>
      <c r="X620" s="82">
        <v>0.22500000000000001</v>
      </c>
      <c r="Y620" s="43">
        <f t="shared" si="86"/>
        <v>2.5587899999999997</v>
      </c>
      <c r="Z620" s="53"/>
      <c r="AA620" s="82"/>
      <c r="AB620" s="43"/>
      <c r="AC620" s="47"/>
      <c r="AD620" s="82"/>
      <c r="AE620" s="43"/>
      <c r="AF620" s="53"/>
      <c r="AG620" s="82"/>
      <c r="AH620" s="43"/>
      <c r="AI620" s="47"/>
      <c r="AJ620" s="4"/>
      <c r="AM620" s="27"/>
      <c r="AN620" s="27"/>
      <c r="AQ620" s="4"/>
      <c r="AR620" s="19">
        <v>2.5099999999999998</v>
      </c>
      <c r="AS620" s="5"/>
      <c r="AT620" s="6"/>
      <c r="AU620" s="4"/>
      <c r="AV620" s="4"/>
      <c r="AW620" s="4"/>
      <c r="AX620" s="4"/>
      <c r="AY620" s="4"/>
      <c r="AZ620" s="4"/>
    </row>
    <row r="621" spans="1:52" ht="24.75" x14ac:dyDescent="0.25">
      <c r="A621" s="16" t="s">
        <v>2</v>
      </c>
      <c r="B621" s="22">
        <v>2.94</v>
      </c>
      <c r="C621" s="90">
        <f t="shared" si="80"/>
        <v>3.1765400000000001</v>
      </c>
      <c r="D621" s="87">
        <v>-111.242</v>
      </c>
      <c r="E621" s="69">
        <v>37.624000000000002</v>
      </c>
      <c r="F621" s="36">
        <v>2</v>
      </c>
      <c r="G621" s="36">
        <v>1996</v>
      </c>
      <c r="H621" s="36">
        <v>6</v>
      </c>
      <c r="I621" s="36">
        <v>2</v>
      </c>
      <c r="J621" s="36">
        <v>8</v>
      </c>
      <c r="K621" s="36">
        <v>9</v>
      </c>
      <c r="L621" s="70">
        <v>10.02</v>
      </c>
      <c r="M621" s="82">
        <f t="shared" si="81"/>
        <v>0.13900000000000001</v>
      </c>
      <c r="N621" s="21">
        <v>0.01</v>
      </c>
      <c r="O621" s="6" t="s">
        <v>174</v>
      </c>
      <c r="P621" s="94"/>
      <c r="Q621" s="72">
        <f>V621</f>
        <v>3.1765400000000001</v>
      </c>
      <c r="R621" s="82">
        <f>U621</f>
        <v>0.13900000000000001</v>
      </c>
      <c r="S621" s="77">
        <v>2.94</v>
      </c>
      <c r="T621" s="68" t="s">
        <v>3</v>
      </c>
      <c r="U621" s="82">
        <v>0.13900000000000001</v>
      </c>
      <c r="V621" s="43">
        <f>0.791*S621+0.851</f>
        <v>3.1765400000000001</v>
      </c>
      <c r="W621" s="73"/>
      <c r="Y621" s="43"/>
      <c r="Z621" s="74"/>
      <c r="AA621" s="82"/>
      <c r="AB621" s="43"/>
      <c r="AC621" s="75"/>
      <c r="AD621" s="82"/>
      <c r="AE621" s="43"/>
      <c r="AF621" s="74"/>
      <c r="AG621" s="82"/>
      <c r="AH621" s="43"/>
      <c r="AI621" s="75"/>
      <c r="AJ621" s="38"/>
      <c r="AK621" s="38"/>
      <c r="AL621" s="38"/>
      <c r="AM621" s="33"/>
      <c r="AN621" s="33"/>
      <c r="AO621" s="38"/>
      <c r="AP621" s="38"/>
      <c r="AQ621" s="38"/>
      <c r="AR621" s="67"/>
      <c r="AS621" s="67">
        <v>2.94</v>
      </c>
      <c r="AT621" s="68" t="s">
        <v>3</v>
      </c>
      <c r="AU621" s="38"/>
      <c r="AV621" s="38"/>
      <c r="AW621" s="38"/>
      <c r="AX621" s="38"/>
      <c r="AY621" s="38"/>
      <c r="AZ621" s="66" t="s">
        <v>158</v>
      </c>
    </row>
    <row r="622" spans="1:52" x14ac:dyDescent="0.25">
      <c r="A622" s="3" t="s">
        <v>2</v>
      </c>
      <c r="B622" s="20">
        <v>3.4</v>
      </c>
      <c r="C622" s="88">
        <f t="shared" si="80"/>
        <v>3.456795571522945</v>
      </c>
      <c r="D622" s="86">
        <v>-112.383</v>
      </c>
      <c r="E622" s="24">
        <v>41.709000000000003</v>
      </c>
      <c r="F622" s="9">
        <v>0</v>
      </c>
      <c r="G622" s="9">
        <v>1996</v>
      </c>
      <c r="H622" s="9">
        <v>7</v>
      </c>
      <c r="I622" s="9">
        <v>5</v>
      </c>
      <c r="J622" s="9">
        <v>3</v>
      </c>
      <c r="K622" s="9">
        <v>0</v>
      </c>
      <c r="L622" s="12">
        <v>29.7</v>
      </c>
      <c r="M622" s="81">
        <f t="shared" si="81"/>
        <v>0.16151704475634704</v>
      </c>
      <c r="N622" s="21">
        <v>0.01</v>
      </c>
      <c r="O622" s="3" t="s">
        <v>175</v>
      </c>
      <c r="P622" s="94">
        <f>1/((1/X622^2)+(1/AA622^2))</f>
        <v>2.6087755746823815E-2</v>
      </c>
      <c r="Q622" s="72">
        <f>(P622/X622^2*Y622)+(P622/AA622^2*AB622)</f>
        <v>3.456795571522945</v>
      </c>
      <c r="R622" s="82">
        <f>SQRT(P622)</f>
        <v>0.16151704475634704</v>
      </c>
      <c r="S622" s="45"/>
      <c r="T622" s="6"/>
      <c r="V622" s="43"/>
      <c r="W622" s="49">
        <v>3.4</v>
      </c>
      <c r="X622" s="82">
        <v>0.22500000000000001</v>
      </c>
      <c r="Y622" s="43">
        <f t="shared" ref="Y622:Y653" si="87">0.929*W622+0.227</f>
        <v>3.3856000000000002</v>
      </c>
      <c r="Z622" s="55">
        <v>3.5</v>
      </c>
      <c r="AA622" s="82">
        <v>0.23200000000000001</v>
      </c>
      <c r="AB622" s="43">
        <f>0.791*(Z622-0.11)+0.851</f>
        <v>3.5324900000000001</v>
      </c>
      <c r="AC622" s="53"/>
      <c r="AD622" s="82"/>
      <c r="AE622" s="43"/>
      <c r="AF622" s="53"/>
      <c r="AG622" s="82"/>
      <c r="AH622" s="43"/>
      <c r="AI622" s="47" t="s">
        <v>54</v>
      </c>
      <c r="AJ622" s="27"/>
      <c r="AK622" s="5"/>
      <c r="AL622" s="4" t="s">
        <v>137</v>
      </c>
      <c r="AM622" s="27">
        <v>3.5</v>
      </c>
      <c r="AN622" s="27"/>
      <c r="AQ622" s="4"/>
      <c r="AR622" s="19">
        <v>3.4</v>
      </c>
      <c r="AS622" s="5"/>
      <c r="AT622" s="6"/>
      <c r="AU622" s="4"/>
      <c r="AV622" s="4"/>
      <c r="AW622" s="4"/>
      <c r="AX622" s="4"/>
      <c r="AY622" s="4"/>
      <c r="AZ622" s="4"/>
    </row>
    <row r="623" spans="1:52" x14ac:dyDescent="0.25">
      <c r="A623" s="3" t="s">
        <v>2</v>
      </c>
      <c r="B623" s="20">
        <v>2.78</v>
      </c>
      <c r="C623" s="88">
        <f t="shared" si="80"/>
        <v>2.8096199999999998</v>
      </c>
      <c r="D623" s="86">
        <v>-112.38200000000001</v>
      </c>
      <c r="E623" s="24">
        <v>41.71</v>
      </c>
      <c r="F623" s="9">
        <v>0</v>
      </c>
      <c r="G623" s="9">
        <v>1996</v>
      </c>
      <c r="H623" s="9">
        <v>7</v>
      </c>
      <c r="I623" s="9">
        <v>5</v>
      </c>
      <c r="J623" s="9">
        <v>3</v>
      </c>
      <c r="K623" s="9">
        <v>5</v>
      </c>
      <c r="L623" s="12">
        <v>38.4</v>
      </c>
      <c r="M623" s="81">
        <f t="shared" si="81"/>
        <v>0.22500000000000001</v>
      </c>
      <c r="N623" s="21">
        <v>0.01</v>
      </c>
      <c r="O623" s="6" t="s">
        <v>174</v>
      </c>
      <c r="P623" s="94"/>
      <c r="Q623" s="72">
        <f>Y623</f>
        <v>2.8096199999999998</v>
      </c>
      <c r="R623" s="82">
        <f>X623</f>
        <v>0.22500000000000001</v>
      </c>
      <c r="S623" s="45"/>
      <c r="T623" s="6"/>
      <c r="V623" s="43"/>
      <c r="W623" s="49">
        <v>2.78</v>
      </c>
      <c r="X623" s="82">
        <v>0.22500000000000001</v>
      </c>
      <c r="Y623" s="43">
        <f t="shared" si="87"/>
        <v>2.8096199999999998</v>
      </c>
      <c r="Z623" s="53"/>
      <c r="AA623" s="82"/>
      <c r="AB623" s="43"/>
      <c r="AC623" s="47"/>
      <c r="AD623" s="82"/>
      <c r="AE623" s="43"/>
      <c r="AF623" s="53"/>
      <c r="AG623" s="82"/>
      <c r="AH623" s="43"/>
      <c r="AI623" s="47"/>
      <c r="AJ623" s="4"/>
      <c r="AM623" s="27"/>
      <c r="AN623" s="27"/>
      <c r="AQ623" s="4"/>
      <c r="AR623" s="19">
        <v>2.78</v>
      </c>
      <c r="AS623" s="5"/>
      <c r="AT623" s="6"/>
      <c r="AU623" s="4"/>
      <c r="AV623" s="4"/>
      <c r="AW623" s="4"/>
      <c r="AX623" s="4"/>
      <c r="AY623" s="4"/>
      <c r="AZ623" s="4"/>
    </row>
    <row r="624" spans="1:52" x14ac:dyDescent="0.25">
      <c r="A624" s="3" t="s">
        <v>2</v>
      </c>
      <c r="B624" s="20">
        <v>2.5299999999999998</v>
      </c>
      <c r="C624" s="88">
        <f t="shared" si="80"/>
        <v>2.5773699999999997</v>
      </c>
      <c r="D624" s="86">
        <v>-112.85899999999999</v>
      </c>
      <c r="E624" s="24">
        <v>37.54</v>
      </c>
      <c r="F624" s="9">
        <v>10</v>
      </c>
      <c r="G624" s="9">
        <v>1996</v>
      </c>
      <c r="H624" s="9">
        <v>7</v>
      </c>
      <c r="I624" s="9">
        <v>13</v>
      </c>
      <c r="J624" s="9">
        <v>4</v>
      </c>
      <c r="K624" s="9">
        <v>30</v>
      </c>
      <c r="L624" s="12">
        <v>17.600000000000001</v>
      </c>
      <c r="M624" s="81">
        <f t="shared" si="81"/>
        <v>0.22500000000000001</v>
      </c>
      <c r="N624" s="21">
        <v>0.01</v>
      </c>
      <c r="O624" s="6" t="s">
        <v>174</v>
      </c>
      <c r="P624" s="94"/>
      <c r="Q624" s="72">
        <f>Y624</f>
        <v>2.5773699999999997</v>
      </c>
      <c r="R624" s="82">
        <f>X624</f>
        <v>0.22500000000000001</v>
      </c>
      <c r="S624" s="45"/>
      <c r="T624" s="6"/>
      <c r="V624" s="43"/>
      <c r="W624" s="49">
        <v>2.5299999999999998</v>
      </c>
      <c r="X624" s="82">
        <v>0.22500000000000001</v>
      </c>
      <c r="Y624" s="43">
        <f t="shared" si="87"/>
        <v>2.5773699999999997</v>
      </c>
      <c r="Z624" s="53"/>
      <c r="AA624" s="82"/>
      <c r="AB624" s="43"/>
      <c r="AC624" s="47"/>
      <c r="AD624" s="82"/>
      <c r="AE624" s="43"/>
      <c r="AF624" s="53"/>
      <c r="AG624" s="82"/>
      <c r="AH624" s="43"/>
      <c r="AI624" s="47"/>
      <c r="AJ624" s="4"/>
      <c r="AM624" s="27"/>
      <c r="AN624" s="27"/>
      <c r="AQ624" s="4"/>
      <c r="AR624" s="19">
        <v>2.5299999999999998</v>
      </c>
      <c r="AS624" s="5"/>
      <c r="AT624" s="6"/>
      <c r="AU624" s="4"/>
      <c r="AV624" s="4"/>
      <c r="AW624" s="4"/>
      <c r="AX624" s="4"/>
      <c r="AY624" s="4"/>
      <c r="AZ624" s="4"/>
    </row>
    <row r="625" spans="1:52" x14ac:dyDescent="0.25">
      <c r="A625" s="3" t="s">
        <v>2</v>
      </c>
      <c r="B625" s="20">
        <v>2.71</v>
      </c>
      <c r="C625" s="88">
        <f t="shared" si="80"/>
        <v>2.7445900000000001</v>
      </c>
      <c r="D625" s="86">
        <v>-111.41200000000001</v>
      </c>
      <c r="E625" s="24">
        <v>36.969000000000001</v>
      </c>
      <c r="F625" s="9">
        <v>4</v>
      </c>
      <c r="G625" s="9">
        <v>1996</v>
      </c>
      <c r="H625" s="9">
        <v>7</v>
      </c>
      <c r="I625" s="9">
        <v>26</v>
      </c>
      <c r="J625" s="9">
        <v>7</v>
      </c>
      <c r="K625" s="9">
        <v>46</v>
      </c>
      <c r="L625" s="12">
        <v>10.8</v>
      </c>
      <c r="M625" s="81">
        <f t="shared" si="81"/>
        <v>0.22500000000000001</v>
      </c>
      <c r="N625" s="21">
        <v>0.01</v>
      </c>
      <c r="O625" s="6" t="s">
        <v>174</v>
      </c>
      <c r="P625" s="94"/>
      <c r="Q625" s="72">
        <f>Y625</f>
        <v>2.7445900000000001</v>
      </c>
      <c r="R625" s="82">
        <f>X625</f>
        <v>0.22500000000000001</v>
      </c>
      <c r="S625" s="45"/>
      <c r="T625" s="6"/>
      <c r="V625" s="43"/>
      <c r="W625" s="49">
        <v>2.71</v>
      </c>
      <c r="X625" s="82">
        <v>0.22500000000000001</v>
      </c>
      <c r="Y625" s="43">
        <f t="shared" si="87"/>
        <v>2.7445900000000001</v>
      </c>
      <c r="Z625" s="53"/>
      <c r="AA625" s="82"/>
      <c r="AB625" s="43"/>
      <c r="AC625" s="47"/>
      <c r="AD625" s="82"/>
      <c r="AE625" s="43"/>
      <c r="AF625" s="53"/>
      <c r="AG625" s="82"/>
      <c r="AH625" s="43"/>
      <c r="AI625" s="47"/>
      <c r="AJ625" s="4"/>
      <c r="AM625" s="27"/>
      <c r="AN625" s="27"/>
      <c r="AQ625" s="4"/>
      <c r="AR625" s="19">
        <v>2.71</v>
      </c>
      <c r="AS625" s="5"/>
      <c r="AT625" s="6"/>
      <c r="AU625" s="4"/>
      <c r="AV625" s="4"/>
      <c r="AW625" s="4"/>
      <c r="AX625" s="4"/>
      <c r="AY625" s="4"/>
      <c r="AZ625" s="4"/>
    </row>
    <row r="626" spans="1:52" x14ac:dyDescent="0.25">
      <c r="A626" s="3" t="s">
        <v>2</v>
      </c>
      <c r="B626" s="20">
        <v>2.54</v>
      </c>
      <c r="C626" s="88">
        <f t="shared" si="80"/>
        <v>2.8461849929945959</v>
      </c>
      <c r="D626" s="86">
        <v>-111.56399999999999</v>
      </c>
      <c r="E626" s="24">
        <v>42.173999999999999</v>
      </c>
      <c r="F626" s="9">
        <v>6</v>
      </c>
      <c r="G626" s="9">
        <v>1996</v>
      </c>
      <c r="H626" s="9">
        <v>7</v>
      </c>
      <c r="I626" s="9">
        <v>29</v>
      </c>
      <c r="J626" s="9">
        <v>21</v>
      </c>
      <c r="K626" s="9">
        <v>33</v>
      </c>
      <c r="L626" s="12">
        <v>45.7</v>
      </c>
      <c r="M626" s="81">
        <f t="shared" si="81"/>
        <v>0.11825400999467875</v>
      </c>
      <c r="N626" s="21">
        <v>0.01</v>
      </c>
      <c r="O626" s="3" t="s">
        <v>175</v>
      </c>
      <c r="P626" s="94">
        <f>1/((1/U626^2)+(1/X626^2))</f>
        <v>1.398401087982158E-2</v>
      </c>
      <c r="Q626" s="72">
        <f>(P626/U626^2*V626)+(P626/X626^2*Y626)</f>
        <v>2.8461849929945959</v>
      </c>
      <c r="R626" s="82">
        <f>SQRT(P626)</f>
        <v>0.11825400999467875</v>
      </c>
      <c r="S626" s="49">
        <v>2.54</v>
      </c>
      <c r="T626" s="6" t="s">
        <v>3</v>
      </c>
      <c r="U626" s="82">
        <v>0.13900000000000001</v>
      </c>
      <c r="V626" s="43">
        <f>0.791*S626+0.851</f>
        <v>2.8601399999999999</v>
      </c>
      <c r="W626" s="49">
        <v>2.78</v>
      </c>
      <c r="X626" s="82">
        <v>0.22500000000000001</v>
      </c>
      <c r="Y626" s="43">
        <f t="shared" si="87"/>
        <v>2.8096199999999998</v>
      </c>
      <c r="Z626" s="53"/>
      <c r="AA626" s="82"/>
      <c r="AB626" s="43"/>
      <c r="AC626" s="47"/>
      <c r="AD626" s="82"/>
      <c r="AE626" s="43"/>
      <c r="AF626" s="53"/>
      <c r="AG626" s="82"/>
      <c r="AH626" s="43"/>
      <c r="AI626" s="47"/>
      <c r="AJ626" s="4"/>
      <c r="AM626" s="27"/>
      <c r="AN626" s="27"/>
      <c r="AQ626" s="4"/>
      <c r="AR626" s="19">
        <v>2.78</v>
      </c>
      <c r="AS626" s="19">
        <v>2.54</v>
      </c>
      <c r="AT626" s="6" t="s">
        <v>3</v>
      </c>
      <c r="AU626" s="4"/>
      <c r="AV626" s="4"/>
      <c r="AW626" s="4"/>
      <c r="AX626" s="4"/>
      <c r="AY626" s="4"/>
      <c r="AZ626" s="4"/>
    </row>
    <row r="627" spans="1:52" x14ac:dyDescent="0.25">
      <c r="A627" s="3" t="s">
        <v>2</v>
      </c>
      <c r="B627" s="20">
        <v>2.63</v>
      </c>
      <c r="C627" s="88">
        <f t="shared" si="80"/>
        <v>2.6702699999999999</v>
      </c>
      <c r="D627" s="86">
        <v>-112.63800000000001</v>
      </c>
      <c r="E627" s="24">
        <v>38.253999999999998</v>
      </c>
      <c r="F627" s="9">
        <v>1</v>
      </c>
      <c r="G627" s="9">
        <v>1996</v>
      </c>
      <c r="H627" s="9">
        <v>9</v>
      </c>
      <c r="I627" s="9">
        <v>2</v>
      </c>
      <c r="J627" s="9">
        <v>0</v>
      </c>
      <c r="K627" s="9">
        <v>39</v>
      </c>
      <c r="L627" s="12">
        <v>45.9</v>
      </c>
      <c r="M627" s="81">
        <f t="shared" si="81"/>
        <v>0.22500000000000001</v>
      </c>
      <c r="N627" s="21">
        <v>0.01</v>
      </c>
      <c r="O627" s="6" t="s">
        <v>174</v>
      </c>
      <c r="P627" s="94"/>
      <c r="Q627" s="72">
        <f t="shared" ref="Q627:Q635" si="88">Y627</f>
        <v>2.6702699999999999</v>
      </c>
      <c r="R627" s="82">
        <f t="shared" ref="R627:R635" si="89">X627</f>
        <v>0.22500000000000001</v>
      </c>
      <c r="S627" s="45"/>
      <c r="T627" s="6"/>
      <c r="V627" s="43"/>
      <c r="W627" s="49">
        <v>2.63</v>
      </c>
      <c r="X627" s="82">
        <v>0.22500000000000001</v>
      </c>
      <c r="Y627" s="43">
        <f t="shared" si="87"/>
        <v>2.6702699999999999</v>
      </c>
      <c r="Z627" s="53"/>
      <c r="AA627" s="82"/>
      <c r="AB627" s="43"/>
      <c r="AC627" s="47"/>
      <c r="AD627" s="82"/>
      <c r="AE627" s="43"/>
      <c r="AF627" s="53"/>
      <c r="AG627" s="82"/>
      <c r="AH627" s="43"/>
      <c r="AI627" s="47"/>
      <c r="AJ627" s="4"/>
      <c r="AM627" s="27"/>
      <c r="AN627" s="27"/>
      <c r="AQ627" s="4"/>
      <c r="AR627" s="19">
        <v>2.63</v>
      </c>
      <c r="AS627" s="5"/>
      <c r="AT627" s="6"/>
      <c r="AU627" s="4"/>
      <c r="AV627" s="4"/>
      <c r="AW627" s="4"/>
      <c r="AX627" s="4"/>
      <c r="AY627" s="4"/>
      <c r="AZ627" s="4"/>
    </row>
    <row r="628" spans="1:52" x14ac:dyDescent="0.25">
      <c r="A628" s="3" t="s">
        <v>2</v>
      </c>
      <c r="B628" s="20">
        <v>2.56</v>
      </c>
      <c r="C628" s="88">
        <f t="shared" si="80"/>
        <v>2.6052400000000002</v>
      </c>
      <c r="D628" s="86">
        <v>-109.25700000000001</v>
      </c>
      <c r="E628" s="24">
        <v>41.610999999999997</v>
      </c>
      <c r="F628" s="9">
        <v>7</v>
      </c>
      <c r="G628" s="9">
        <v>1996</v>
      </c>
      <c r="H628" s="9">
        <v>9</v>
      </c>
      <c r="I628" s="9">
        <v>6</v>
      </c>
      <c r="J628" s="9">
        <v>20</v>
      </c>
      <c r="K628" s="9">
        <v>25</v>
      </c>
      <c r="L628" s="12">
        <v>15.2</v>
      </c>
      <c r="M628" s="81">
        <f t="shared" si="81"/>
        <v>0.22500000000000001</v>
      </c>
      <c r="N628" s="21">
        <v>0.01</v>
      </c>
      <c r="O628" s="6" t="s">
        <v>174</v>
      </c>
      <c r="P628" s="94"/>
      <c r="Q628" s="72">
        <f t="shared" si="88"/>
        <v>2.6052400000000002</v>
      </c>
      <c r="R628" s="82">
        <f t="shared" si="89"/>
        <v>0.22500000000000001</v>
      </c>
      <c r="S628" s="45"/>
      <c r="T628" s="6"/>
      <c r="V628" s="43"/>
      <c r="W628" s="49">
        <v>2.56</v>
      </c>
      <c r="X628" s="82">
        <v>0.22500000000000001</v>
      </c>
      <c r="Y628" s="43">
        <f t="shared" si="87"/>
        <v>2.6052400000000002</v>
      </c>
      <c r="Z628" s="53"/>
      <c r="AA628" s="82"/>
      <c r="AB628" s="43"/>
      <c r="AC628" s="47"/>
      <c r="AD628" s="82"/>
      <c r="AE628" s="43"/>
      <c r="AF628" s="53"/>
      <c r="AG628" s="82"/>
      <c r="AH628" s="43"/>
      <c r="AI628" s="47"/>
      <c r="AJ628" s="4"/>
      <c r="AM628" s="27"/>
      <c r="AN628" s="27"/>
      <c r="AQ628" s="4"/>
      <c r="AR628" s="19">
        <v>2.56</v>
      </c>
      <c r="AS628" s="5"/>
      <c r="AT628" s="6"/>
      <c r="AU628" s="4"/>
      <c r="AV628" s="4"/>
      <c r="AW628" s="4"/>
      <c r="AX628" s="4"/>
      <c r="AY628" s="4"/>
      <c r="AZ628" s="4"/>
    </row>
    <row r="629" spans="1:52" x14ac:dyDescent="0.25">
      <c r="A629" s="3" t="s">
        <v>2</v>
      </c>
      <c r="B629" s="20">
        <v>2.72</v>
      </c>
      <c r="C629" s="88">
        <f t="shared" si="80"/>
        <v>2.7538800000000001</v>
      </c>
      <c r="D629" s="86">
        <v>-113.76300000000001</v>
      </c>
      <c r="E629" s="24">
        <v>36.832999999999998</v>
      </c>
      <c r="F629" s="9">
        <v>7</v>
      </c>
      <c r="G629" s="9">
        <v>1996</v>
      </c>
      <c r="H629" s="9">
        <v>9</v>
      </c>
      <c r="I629" s="9">
        <v>12</v>
      </c>
      <c r="J629" s="9">
        <v>21</v>
      </c>
      <c r="K629" s="9">
        <v>19</v>
      </c>
      <c r="L629" s="12">
        <v>13.7</v>
      </c>
      <c r="M629" s="81">
        <f t="shared" si="81"/>
        <v>0.22500000000000001</v>
      </c>
      <c r="N629" s="21">
        <v>0.01</v>
      </c>
      <c r="O629" s="6" t="s">
        <v>174</v>
      </c>
      <c r="P629" s="94"/>
      <c r="Q629" s="72">
        <f t="shared" si="88"/>
        <v>2.7538800000000001</v>
      </c>
      <c r="R629" s="82">
        <f t="shared" si="89"/>
        <v>0.22500000000000001</v>
      </c>
      <c r="S629" s="45"/>
      <c r="T629" s="6"/>
      <c r="V629" s="43"/>
      <c r="W629" s="49">
        <v>2.72</v>
      </c>
      <c r="X629" s="82">
        <v>0.22500000000000001</v>
      </c>
      <c r="Y629" s="43">
        <f t="shared" si="87"/>
        <v>2.7538800000000001</v>
      </c>
      <c r="Z629" s="53"/>
      <c r="AA629" s="82"/>
      <c r="AB629" s="43"/>
      <c r="AC629" s="47"/>
      <c r="AD629" s="82"/>
      <c r="AE629" s="43"/>
      <c r="AF629" s="53"/>
      <c r="AG629" s="82"/>
      <c r="AH629" s="43"/>
      <c r="AI629" s="47"/>
      <c r="AJ629" s="4"/>
      <c r="AM629" s="27"/>
      <c r="AN629" s="27"/>
      <c r="AQ629" s="4"/>
      <c r="AR629" s="19">
        <v>2.72</v>
      </c>
      <c r="AS629" s="5"/>
      <c r="AT629" s="6"/>
      <c r="AU629" s="4"/>
      <c r="AV629" s="4"/>
      <c r="AW629" s="4"/>
      <c r="AX629" s="4"/>
      <c r="AY629" s="4"/>
      <c r="AZ629" s="4"/>
    </row>
    <row r="630" spans="1:52" x14ac:dyDescent="0.25">
      <c r="A630" s="3" t="s">
        <v>2</v>
      </c>
      <c r="B630" s="20">
        <v>2.78</v>
      </c>
      <c r="C630" s="88">
        <f t="shared" si="80"/>
        <v>2.8096199999999998</v>
      </c>
      <c r="D630" s="86">
        <v>-110.327</v>
      </c>
      <c r="E630" s="24">
        <v>37.113999999999997</v>
      </c>
      <c r="F630" s="9">
        <v>3</v>
      </c>
      <c r="G630" s="9">
        <v>1996</v>
      </c>
      <c r="H630" s="9">
        <v>9</v>
      </c>
      <c r="I630" s="9">
        <v>13</v>
      </c>
      <c r="J630" s="9">
        <v>17</v>
      </c>
      <c r="K630" s="9">
        <v>41</v>
      </c>
      <c r="L630" s="12">
        <v>5.5</v>
      </c>
      <c r="M630" s="81">
        <f t="shared" si="81"/>
        <v>0.22500000000000001</v>
      </c>
      <c r="N630" s="21">
        <v>0.01</v>
      </c>
      <c r="O630" s="6" t="s">
        <v>174</v>
      </c>
      <c r="P630" s="94"/>
      <c r="Q630" s="72">
        <f t="shared" si="88"/>
        <v>2.8096199999999998</v>
      </c>
      <c r="R630" s="82">
        <f t="shared" si="89"/>
        <v>0.22500000000000001</v>
      </c>
      <c r="S630" s="45"/>
      <c r="T630" s="6"/>
      <c r="V630" s="43"/>
      <c r="W630" s="49">
        <v>2.78</v>
      </c>
      <c r="X630" s="82">
        <v>0.22500000000000001</v>
      </c>
      <c r="Y630" s="43">
        <f t="shared" si="87"/>
        <v>2.8096199999999998</v>
      </c>
      <c r="Z630" s="53"/>
      <c r="AA630" s="82"/>
      <c r="AB630" s="43"/>
      <c r="AC630" s="47"/>
      <c r="AD630" s="82"/>
      <c r="AE630" s="43"/>
      <c r="AF630" s="53"/>
      <c r="AG630" s="82"/>
      <c r="AH630" s="43"/>
      <c r="AI630" s="47"/>
      <c r="AJ630" s="4"/>
      <c r="AM630" s="27"/>
      <c r="AN630" s="27"/>
      <c r="AQ630" s="4"/>
      <c r="AR630" s="19">
        <v>2.78</v>
      </c>
      <c r="AS630" s="5"/>
      <c r="AT630" s="6"/>
      <c r="AU630" s="4"/>
      <c r="AV630" s="4"/>
      <c r="AW630" s="4"/>
      <c r="AX630" s="4"/>
      <c r="AY630" s="4"/>
      <c r="AZ630" s="4"/>
    </row>
    <row r="631" spans="1:52" x14ac:dyDescent="0.25">
      <c r="A631" s="3" t="s">
        <v>2</v>
      </c>
      <c r="B631" s="20">
        <v>2.48</v>
      </c>
      <c r="C631" s="88">
        <f t="shared" si="80"/>
        <v>2.5309200000000001</v>
      </c>
      <c r="D631" s="86">
        <v>-114.121</v>
      </c>
      <c r="E631" s="24">
        <v>37.281999999999996</v>
      </c>
      <c r="F631" s="9">
        <v>1</v>
      </c>
      <c r="G631" s="9">
        <v>1996</v>
      </c>
      <c r="H631" s="9">
        <v>10</v>
      </c>
      <c r="I631" s="9">
        <v>4</v>
      </c>
      <c r="J631" s="9">
        <v>10</v>
      </c>
      <c r="K631" s="9">
        <v>35</v>
      </c>
      <c r="L631" s="12">
        <v>30.6</v>
      </c>
      <c r="M631" s="81">
        <f t="shared" si="81"/>
        <v>0.22500000000000001</v>
      </c>
      <c r="N631" s="21">
        <v>0.01</v>
      </c>
      <c r="O631" s="6" t="s">
        <v>174</v>
      </c>
      <c r="P631" s="94"/>
      <c r="Q631" s="72">
        <f t="shared" si="88"/>
        <v>2.5309200000000001</v>
      </c>
      <c r="R631" s="82">
        <f t="shared" si="89"/>
        <v>0.22500000000000001</v>
      </c>
      <c r="S631" s="45"/>
      <c r="T631" s="6"/>
      <c r="V631" s="43"/>
      <c r="W631" s="49">
        <v>2.48</v>
      </c>
      <c r="X631" s="82">
        <v>0.22500000000000001</v>
      </c>
      <c r="Y631" s="43">
        <f t="shared" si="87"/>
        <v>2.5309200000000001</v>
      </c>
      <c r="Z631" s="53"/>
      <c r="AA631" s="82"/>
      <c r="AB631" s="43"/>
      <c r="AC631" s="47"/>
      <c r="AD631" s="82"/>
      <c r="AE631" s="43"/>
      <c r="AF631" s="53"/>
      <c r="AG631" s="82"/>
      <c r="AH631" s="43"/>
      <c r="AI631" s="47"/>
      <c r="AJ631" s="4"/>
      <c r="AM631" s="27"/>
      <c r="AN631" s="27"/>
      <c r="AQ631" s="4"/>
      <c r="AR631" s="19">
        <v>2.48</v>
      </c>
      <c r="AS631" s="5"/>
      <c r="AT631" s="6"/>
      <c r="AU631" s="4"/>
      <c r="AV631" s="4"/>
      <c r="AW631" s="4"/>
      <c r="AX631" s="4"/>
      <c r="AY631" s="4"/>
      <c r="AZ631" s="4"/>
    </row>
    <row r="632" spans="1:52" x14ac:dyDescent="0.25">
      <c r="A632" s="3" t="s">
        <v>2</v>
      </c>
      <c r="B632" s="20">
        <v>2.52</v>
      </c>
      <c r="C632" s="88">
        <f t="shared" si="80"/>
        <v>2.5680800000000001</v>
      </c>
      <c r="D632" s="86">
        <v>-112.226</v>
      </c>
      <c r="E632" s="24">
        <v>38.594000000000001</v>
      </c>
      <c r="F632" s="9">
        <v>1</v>
      </c>
      <c r="G632" s="9">
        <v>1996</v>
      </c>
      <c r="H632" s="9">
        <v>11</v>
      </c>
      <c r="I632" s="9">
        <v>13</v>
      </c>
      <c r="J632" s="9">
        <v>15</v>
      </c>
      <c r="K632" s="9">
        <v>45</v>
      </c>
      <c r="L632" s="12">
        <v>51.8</v>
      </c>
      <c r="M632" s="81">
        <f t="shared" si="81"/>
        <v>0.22500000000000001</v>
      </c>
      <c r="N632" s="21">
        <v>0.01</v>
      </c>
      <c r="O632" s="6" t="s">
        <v>174</v>
      </c>
      <c r="P632" s="94"/>
      <c r="Q632" s="72">
        <f t="shared" si="88"/>
        <v>2.5680800000000001</v>
      </c>
      <c r="R632" s="82">
        <f t="shared" si="89"/>
        <v>0.22500000000000001</v>
      </c>
      <c r="S632" s="45"/>
      <c r="T632" s="6"/>
      <c r="V632" s="43"/>
      <c r="W632" s="49">
        <v>2.52</v>
      </c>
      <c r="X632" s="82">
        <v>0.22500000000000001</v>
      </c>
      <c r="Y632" s="43">
        <f t="shared" si="87"/>
        <v>2.5680800000000001</v>
      </c>
      <c r="Z632" s="53"/>
      <c r="AA632" s="82"/>
      <c r="AB632" s="43"/>
      <c r="AC632" s="47"/>
      <c r="AD632" s="82"/>
      <c r="AE632" s="43"/>
      <c r="AF632" s="53"/>
      <c r="AG632" s="82"/>
      <c r="AH632" s="43"/>
      <c r="AI632" s="47"/>
      <c r="AJ632" s="4"/>
      <c r="AM632" s="27"/>
      <c r="AN632" s="27"/>
      <c r="AQ632" s="4"/>
      <c r="AR632" s="19">
        <v>2.52</v>
      </c>
      <c r="AS632" s="5"/>
      <c r="AT632" s="6"/>
      <c r="AU632" s="4"/>
      <c r="AV632" s="4"/>
      <c r="AW632" s="4"/>
      <c r="AX632" s="4"/>
      <c r="AY632" s="4"/>
      <c r="AZ632" s="4"/>
    </row>
    <row r="633" spans="1:52" x14ac:dyDescent="0.25">
      <c r="A633" s="3" t="s">
        <v>2</v>
      </c>
      <c r="B633" s="20">
        <v>2.4500000000000002</v>
      </c>
      <c r="C633" s="88">
        <f t="shared" si="80"/>
        <v>2.50305</v>
      </c>
      <c r="D633" s="86">
        <v>-112.47199999999999</v>
      </c>
      <c r="E633" s="24">
        <v>37.796999999999997</v>
      </c>
      <c r="F633" s="9">
        <v>3</v>
      </c>
      <c r="G633" s="9">
        <v>1996</v>
      </c>
      <c r="H633" s="9">
        <v>11</v>
      </c>
      <c r="I633" s="9">
        <v>15</v>
      </c>
      <c r="J633" s="9">
        <v>6</v>
      </c>
      <c r="K633" s="9">
        <v>52</v>
      </c>
      <c r="L633" s="12">
        <v>32</v>
      </c>
      <c r="M633" s="81">
        <f t="shared" si="81"/>
        <v>0.22500000000000001</v>
      </c>
      <c r="N633" s="21">
        <v>0.01</v>
      </c>
      <c r="O633" s="6" t="s">
        <v>174</v>
      </c>
      <c r="P633" s="94"/>
      <c r="Q633" s="72">
        <f t="shared" si="88"/>
        <v>2.50305</v>
      </c>
      <c r="R633" s="82">
        <f t="shared" si="89"/>
        <v>0.22500000000000001</v>
      </c>
      <c r="S633" s="45"/>
      <c r="T633" s="6"/>
      <c r="V633" s="43"/>
      <c r="W633" s="49">
        <v>2.4500000000000002</v>
      </c>
      <c r="X633" s="82">
        <v>0.22500000000000001</v>
      </c>
      <c r="Y633" s="43">
        <f t="shared" si="87"/>
        <v>2.50305</v>
      </c>
      <c r="Z633" s="53"/>
      <c r="AA633" s="82"/>
      <c r="AB633" s="43"/>
      <c r="AC633" s="47"/>
      <c r="AD633" s="82"/>
      <c r="AE633" s="43"/>
      <c r="AF633" s="53"/>
      <c r="AG633" s="82"/>
      <c r="AH633" s="43"/>
      <c r="AI633" s="47"/>
      <c r="AJ633" s="4"/>
      <c r="AM633" s="27"/>
      <c r="AN633" s="27"/>
      <c r="AQ633" s="4"/>
      <c r="AR633" s="19">
        <v>2.4500000000000002</v>
      </c>
      <c r="AS633" s="5"/>
      <c r="AT633" s="6"/>
      <c r="AU633" s="4"/>
      <c r="AV633" s="4"/>
      <c r="AW633" s="4"/>
      <c r="AX633" s="4"/>
      <c r="AY633" s="4"/>
      <c r="AZ633" s="4"/>
    </row>
    <row r="634" spans="1:52" x14ac:dyDescent="0.25">
      <c r="A634" s="3" t="s">
        <v>2</v>
      </c>
      <c r="B634" s="20">
        <v>2.58</v>
      </c>
      <c r="C634" s="88">
        <f t="shared" si="80"/>
        <v>2.6238200000000003</v>
      </c>
      <c r="D634" s="86">
        <v>-113.14</v>
      </c>
      <c r="E634" s="24">
        <v>37.878</v>
      </c>
      <c r="F634" s="9">
        <v>4</v>
      </c>
      <c r="G634" s="9">
        <v>1996</v>
      </c>
      <c r="H634" s="9">
        <v>12</v>
      </c>
      <c r="I634" s="9">
        <v>2</v>
      </c>
      <c r="J634" s="9">
        <v>18</v>
      </c>
      <c r="K634" s="9">
        <v>22</v>
      </c>
      <c r="L634" s="12">
        <v>57.8</v>
      </c>
      <c r="M634" s="81">
        <f t="shared" si="81"/>
        <v>0.22500000000000001</v>
      </c>
      <c r="N634" s="21">
        <v>0.01</v>
      </c>
      <c r="O634" s="6" t="s">
        <v>174</v>
      </c>
      <c r="P634" s="94"/>
      <c r="Q634" s="72">
        <f t="shared" si="88"/>
        <v>2.6238200000000003</v>
      </c>
      <c r="R634" s="82">
        <f t="shared" si="89"/>
        <v>0.22500000000000001</v>
      </c>
      <c r="S634" s="45"/>
      <c r="T634" s="6"/>
      <c r="V634" s="43"/>
      <c r="W634" s="49">
        <v>2.58</v>
      </c>
      <c r="X634" s="82">
        <v>0.22500000000000001</v>
      </c>
      <c r="Y634" s="43">
        <f t="shared" si="87"/>
        <v>2.6238200000000003</v>
      </c>
      <c r="Z634" s="53"/>
      <c r="AA634" s="82"/>
      <c r="AB634" s="43"/>
      <c r="AC634" s="47"/>
      <c r="AD634" s="82"/>
      <c r="AE634" s="43"/>
      <c r="AF634" s="53"/>
      <c r="AG634" s="82"/>
      <c r="AH634" s="43"/>
      <c r="AI634" s="47"/>
      <c r="AJ634" s="4"/>
      <c r="AM634" s="27"/>
      <c r="AN634" s="27"/>
      <c r="AQ634" s="4"/>
      <c r="AR634" s="19">
        <v>2.58</v>
      </c>
      <c r="AS634" s="5"/>
      <c r="AT634" s="6"/>
      <c r="AU634" s="4"/>
      <c r="AV634" s="4"/>
      <c r="AW634" s="4"/>
      <c r="AX634" s="4"/>
      <c r="AY634" s="4"/>
      <c r="AZ634" s="4"/>
    </row>
    <row r="635" spans="1:52" x14ac:dyDescent="0.25">
      <c r="A635" s="3" t="s">
        <v>2</v>
      </c>
      <c r="B635" s="20">
        <v>2.4700000000000002</v>
      </c>
      <c r="C635" s="88">
        <f t="shared" si="80"/>
        <v>2.52163</v>
      </c>
      <c r="D635" s="86">
        <v>-112.78400000000001</v>
      </c>
      <c r="E635" s="24">
        <v>38.049999999999997</v>
      </c>
      <c r="F635" s="9">
        <v>5</v>
      </c>
      <c r="G635" s="9">
        <v>1996</v>
      </c>
      <c r="H635" s="9">
        <v>12</v>
      </c>
      <c r="I635" s="9">
        <v>10</v>
      </c>
      <c r="J635" s="9">
        <v>16</v>
      </c>
      <c r="K635" s="9">
        <v>34</v>
      </c>
      <c r="L635" s="12">
        <v>26.7</v>
      </c>
      <c r="M635" s="81">
        <f t="shared" si="81"/>
        <v>0.22500000000000001</v>
      </c>
      <c r="N635" s="21">
        <v>0.01</v>
      </c>
      <c r="O635" s="6" t="s">
        <v>174</v>
      </c>
      <c r="P635" s="94"/>
      <c r="Q635" s="72">
        <f t="shared" si="88"/>
        <v>2.52163</v>
      </c>
      <c r="R635" s="82">
        <f t="shared" si="89"/>
        <v>0.22500000000000001</v>
      </c>
      <c r="S635" s="45"/>
      <c r="T635" s="6"/>
      <c r="V635" s="43"/>
      <c r="W635" s="49">
        <v>2.4700000000000002</v>
      </c>
      <c r="X635" s="82">
        <v>0.22500000000000001</v>
      </c>
      <c r="Y635" s="43">
        <f t="shared" si="87"/>
        <v>2.52163</v>
      </c>
      <c r="Z635" s="53"/>
      <c r="AA635" s="82"/>
      <c r="AB635" s="43"/>
      <c r="AC635" s="47"/>
      <c r="AD635" s="82"/>
      <c r="AE635" s="43"/>
      <c r="AF635" s="53"/>
      <c r="AG635" s="82"/>
      <c r="AH635" s="43"/>
      <c r="AI635" s="47"/>
      <c r="AJ635" s="4"/>
      <c r="AM635" s="27"/>
      <c r="AN635" s="27"/>
      <c r="AQ635" s="4"/>
      <c r="AR635" s="19">
        <v>2.4700000000000002</v>
      </c>
      <c r="AS635" s="5"/>
      <c r="AT635" s="6"/>
      <c r="AU635" s="4"/>
      <c r="AV635" s="4"/>
      <c r="AW635" s="4"/>
      <c r="AX635" s="4"/>
      <c r="AY635" s="4"/>
      <c r="AZ635" s="4"/>
    </row>
    <row r="636" spans="1:52" x14ac:dyDescent="0.25">
      <c r="A636" s="3" t="s">
        <v>2</v>
      </c>
      <c r="B636" s="20">
        <v>2.85</v>
      </c>
      <c r="C636" s="88">
        <f t="shared" si="80"/>
        <v>3.0082643643667972</v>
      </c>
      <c r="D636" s="86">
        <v>-111.599</v>
      </c>
      <c r="E636" s="24">
        <v>40.731999999999999</v>
      </c>
      <c r="F636" s="9">
        <v>10</v>
      </c>
      <c r="G636" s="9">
        <v>1996</v>
      </c>
      <c r="H636" s="9">
        <v>12</v>
      </c>
      <c r="I636" s="9">
        <v>14</v>
      </c>
      <c r="J636" s="9">
        <v>22</v>
      </c>
      <c r="K636" s="9">
        <v>23</v>
      </c>
      <c r="L636" s="12">
        <v>55</v>
      </c>
      <c r="M636" s="81">
        <f t="shared" si="81"/>
        <v>0.11825400999467875</v>
      </c>
      <c r="N636" s="21">
        <v>0.01</v>
      </c>
      <c r="O636" s="3" t="s">
        <v>175</v>
      </c>
      <c r="P636" s="94">
        <f>1/((1/U636^2)+(1/X636^2))</f>
        <v>1.398401087982158E-2</v>
      </c>
      <c r="Q636" s="72">
        <f>(P636/U636^2*V636)+(P636/X636^2*Y636)</f>
        <v>3.0082643643667972</v>
      </c>
      <c r="R636" s="82">
        <f>SQRT(P636)</f>
        <v>0.11825400999467875</v>
      </c>
      <c r="S636" s="49">
        <v>2.85</v>
      </c>
      <c r="T636" s="6" t="s">
        <v>3</v>
      </c>
      <c r="U636" s="82">
        <v>0.13900000000000001</v>
      </c>
      <c r="V636" s="43">
        <f>0.791*S636+0.851</f>
        <v>3.1053500000000001</v>
      </c>
      <c r="W636" s="49">
        <v>2.72</v>
      </c>
      <c r="X636" s="82">
        <v>0.22500000000000001</v>
      </c>
      <c r="Y636" s="43">
        <f t="shared" si="87"/>
        <v>2.7538800000000001</v>
      </c>
      <c r="Z636" s="53"/>
      <c r="AA636" s="82"/>
      <c r="AB636" s="43"/>
      <c r="AC636" s="47"/>
      <c r="AD636" s="82"/>
      <c r="AE636" s="43"/>
      <c r="AF636" s="53"/>
      <c r="AG636" s="82"/>
      <c r="AH636" s="43"/>
      <c r="AI636" s="47"/>
      <c r="AJ636" s="4"/>
      <c r="AM636" s="27"/>
      <c r="AN636" s="27"/>
      <c r="AQ636" s="4"/>
      <c r="AR636" s="19">
        <v>2.72</v>
      </c>
      <c r="AS636" s="19">
        <v>2.85</v>
      </c>
      <c r="AT636" s="6" t="s">
        <v>3</v>
      </c>
      <c r="AU636" s="4"/>
      <c r="AV636" s="4"/>
      <c r="AW636" s="4"/>
      <c r="AX636" s="4"/>
      <c r="AY636" s="4"/>
      <c r="AZ636" s="4"/>
    </row>
    <row r="637" spans="1:52" x14ac:dyDescent="0.25">
      <c r="A637" s="3" t="s">
        <v>2</v>
      </c>
      <c r="B637" s="20">
        <v>2.95</v>
      </c>
      <c r="C637" s="88">
        <f t="shared" si="80"/>
        <v>3.192321086800308</v>
      </c>
      <c r="D637" s="86">
        <v>-113.152</v>
      </c>
      <c r="E637" s="24">
        <v>37.883000000000003</v>
      </c>
      <c r="F637" s="9">
        <v>1</v>
      </c>
      <c r="G637" s="9">
        <v>1996</v>
      </c>
      <c r="H637" s="9">
        <v>12</v>
      </c>
      <c r="I637" s="9">
        <v>28</v>
      </c>
      <c r="J637" s="9">
        <v>11</v>
      </c>
      <c r="K637" s="9">
        <v>35</v>
      </c>
      <c r="L637" s="12">
        <v>3.2</v>
      </c>
      <c r="M637" s="81">
        <f t="shared" si="81"/>
        <v>0.10535699111194734</v>
      </c>
      <c r="N637" s="21">
        <v>0.01</v>
      </c>
      <c r="O637" s="3" t="s">
        <v>175</v>
      </c>
      <c r="P637" s="94">
        <f>1/((1/U637^2)+(1/X637^2)+(1/AA637^2))</f>
        <v>1.1100095576162951E-2</v>
      </c>
      <c r="Q637" s="72">
        <f>(P637/U637^2*V637)+(P637/X637^2*Y637)+(P637/AA637^2*AB637)</f>
        <v>3.192321086800308</v>
      </c>
      <c r="R637" s="82">
        <f>SQRT(P637)</f>
        <v>0.10535699111194734</v>
      </c>
      <c r="S637" s="49">
        <v>2.95</v>
      </c>
      <c r="T637" s="6" t="s">
        <v>3</v>
      </c>
      <c r="U637" s="82">
        <v>0.13900000000000001</v>
      </c>
      <c r="V637" s="43">
        <f>0.791*S637+0.851</f>
        <v>3.1844500000000004</v>
      </c>
      <c r="W637" s="49">
        <v>3.11</v>
      </c>
      <c r="X637" s="82">
        <v>0.22500000000000001</v>
      </c>
      <c r="Y637" s="43">
        <f t="shared" si="87"/>
        <v>3.11619</v>
      </c>
      <c r="Z637" s="55">
        <v>3.2</v>
      </c>
      <c r="AA637" s="82">
        <v>0.23200000000000001</v>
      </c>
      <c r="AB637" s="43">
        <f>0.791*(Z637-0.11)+0.851</f>
        <v>3.2951900000000003</v>
      </c>
      <c r="AC637" s="47"/>
      <c r="AD637" s="82"/>
      <c r="AE637" s="43"/>
      <c r="AF637" s="53"/>
      <c r="AG637" s="82"/>
      <c r="AH637" s="43"/>
      <c r="AI637" s="47"/>
      <c r="AJ637" s="4"/>
      <c r="AL637" s="4" t="s">
        <v>79</v>
      </c>
      <c r="AM637" s="27">
        <v>3.2</v>
      </c>
      <c r="AN637" s="27"/>
      <c r="AQ637" s="4"/>
      <c r="AR637" s="19">
        <v>3.11</v>
      </c>
      <c r="AS637" s="19">
        <v>2.95</v>
      </c>
      <c r="AT637" s="6" t="s">
        <v>3</v>
      </c>
      <c r="AU637" s="4"/>
      <c r="AV637" s="4"/>
      <c r="AW637" s="4"/>
      <c r="AX637" s="4"/>
      <c r="AY637" s="4"/>
      <c r="AZ637" s="4"/>
    </row>
    <row r="638" spans="1:52" x14ac:dyDescent="0.25">
      <c r="A638" s="3" t="s">
        <v>2</v>
      </c>
      <c r="B638" s="20">
        <v>2.5</v>
      </c>
      <c r="C638" s="88">
        <f t="shared" si="80"/>
        <v>2.5495000000000001</v>
      </c>
      <c r="D638" s="86">
        <v>-112.264</v>
      </c>
      <c r="E638" s="24">
        <v>38.659999999999997</v>
      </c>
      <c r="F638" s="9">
        <v>1</v>
      </c>
      <c r="G638" s="9">
        <v>1997</v>
      </c>
      <c r="H638" s="9">
        <v>1</v>
      </c>
      <c r="I638" s="9">
        <v>4</v>
      </c>
      <c r="J638" s="9">
        <v>8</v>
      </c>
      <c r="K638" s="9">
        <v>46</v>
      </c>
      <c r="L638" s="12">
        <v>9.8000000000000007</v>
      </c>
      <c r="M638" s="81">
        <f t="shared" si="81"/>
        <v>0.22500000000000001</v>
      </c>
      <c r="N638" s="21">
        <v>0.01</v>
      </c>
      <c r="O638" s="6" t="s">
        <v>174</v>
      </c>
      <c r="P638" s="94"/>
      <c r="Q638" s="72">
        <f>Y638</f>
        <v>2.5495000000000001</v>
      </c>
      <c r="R638" s="82">
        <f>X638</f>
        <v>0.22500000000000001</v>
      </c>
      <c r="S638" s="45"/>
      <c r="T638" s="6"/>
      <c r="V638" s="43"/>
      <c r="W638" s="49">
        <v>2.5</v>
      </c>
      <c r="X638" s="82">
        <v>0.22500000000000001</v>
      </c>
      <c r="Y638" s="43">
        <f t="shared" si="87"/>
        <v>2.5495000000000001</v>
      </c>
      <c r="Z638" s="53"/>
      <c r="AA638" s="82"/>
      <c r="AB638" s="43"/>
      <c r="AC638" s="47"/>
      <c r="AD638" s="82"/>
      <c r="AE638" s="43"/>
      <c r="AF638" s="53"/>
      <c r="AG638" s="82"/>
      <c r="AH638" s="43"/>
      <c r="AI638" s="47"/>
      <c r="AJ638" s="4"/>
      <c r="AM638" s="27"/>
      <c r="AN638" s="27"/>
      <c r="AQ638" s="4"/>
      <c r="AR638" s="19">
        <v>2.5</v>
      </c>
      <c r="AS638" s="5"/>
      <c r="AT638" s="6"/>
      <c r="AU638" s="4"/>
      <c r="AV638" s="4"/>
      <c r="AW638" s="4"/>
      <c r="AX638" s="4"/>
      <c r="AY638" s="4"/>
      <c r="AZ638" s="4"/>
    </row>
    <row r="639" spans="1:52" x14ac:dyDescent="0.25">
      <c r="A639" s="3" t="s">
        <v>2</v>
      </c>
      <c r="B639" s="20">
        <v>2.5</v>
      </c>
      <c r="C639" s="88">
        <f t="shared" si="80"/>
        <v>2.5495000000000001</v>
      </c>
      <c r="D639" s="86">
        <v>-110.879</v>
      </c>
      <c r="E639" s="24">
        <v>39.146000000000001</v>
      </c>
      <c r="F639" s="9">
        <v>7</v>
      </c>
      <c r="G639" s="9">
        <v>1997</v>
      </c>
      <c r="H639" s="9">
        <v>1</v>
      </c>
      <c r="I639" s="9">
        <v>5</v>
      </c>
      <c r="J639" s="9">
        <v>18</v>
      </c>
      <c r="K639" s="9">
        <v>12</v>
      </c>
      <c r="L639" s="12">
        <v>38.299999999999997</v>
      </c>
      <c r="M639" s="81">
        <f t="shared" si="81"/>
        <v>0.22500000000000001</v>
      </c>
      <c r="N639" s="21">
        <v>0.01</v>
      </c>
      <c r="O639" s="6" t="s">
        <v>174</v>
      </c>
      <c r="P639" s="94"/>
      <c r="Q639" s="72">
        <f>Y639</f>
        <v>2.5495000000000001</v>
      </c>
      <c r="R639" s="82">
        <f>X639</f>
        <v>0.22500000000000001</v>
      </c>
      <c r="S639" s="45"/>
      <c r="T639" s="6"/>
      <c r="V639" s="43"/>
      <c r="W639" s="49">
        <v>2.5</v>
      </c>
      <c r="X639" s="82">
        <v>0.22500000000000001</v>
      </c>
      <c r="Y639" s="43">
        <f t="shared" si="87"/>
        <v>2.5495000000000001</v>
      </c>
      <c r="Z639" s="53"/>
      <c r="AA639" s="82"/>
      <c r="AB639" s="43"/>
      <c r="AC639" s="47"/>
      <c r="AD639" s="82"/>
      <c r="AE639" s="43"/>
      <c r="AF639" s="53"/>
      <c r="AG639" s="82"/>
      <c r="AH639" s="43"/>
      <c r="AI639" s="47"/>
      <c r="AJ639" s="4"/>
      <c r="AM639" s="27"/>
      <c r="AN639" s="27"/>
      <c r="AQ639" s="4"/>
      <c r="AR639" s="19">
        <v>2.5</v>
      </c>
      <c r="AS639" s="5"/>
      <c r="AT639" s="6"/>
      <c r="AU639" s="4"/>
      <c r="AV639" s="4"/>
      <c r="AW639" s="4"/>
      <c r="AX639" s="4"/>
      <c r="AY639" s="4"/>
      <c r="AZ639" s="4"/>
    </row>
    <row r="640" spans="1:52" x14ac:dyDescent="0.25">
      <c r="A640" s="3" t="s">
        <v>2</v>
      </c>
      <c r="B640" s="20">
        <v>2.48</v>
      </c>
      <c r="C640" s="88">
        <f t="shared" si="80"/>
        <v>2.7245855654361937</v>
      </c>
      <c r="D640" s="86">
        <v>-112.78</v>
      </c>
      <c r="E640" s="24">
        <v>38.048000000000002</v>
      </c>
      <c r="F640" s="9">
        <v>8</v>
      </c>
      <c r="G640" s="9">
        <v>1997</v>
      </c>
      <c r="H640" s="9">
        <v>1</v>
      </c>
      <c r="I640" s="9">
        <v>7</v>
      </c>
      <c r="J640" s="9">
        <v>10</v>
      </c>
      <c r="K640" s="9">
        <v>23</v>
      </c>
      <c r="L640" s="12">
        <v>37.299999999999997</v>
      </c>
      <c r="M640" s="81">
        <f t="shared" si="81"/>
        <v>0.11825400999467875</v>
      </c>
      <c r="N640" s="21">
        <v>0.01</v>
      </c>
      <c r="O640" s="3" t="s">
        <v>175</v>
      </c>
      <c r="P640" s="94">
        <f>1/((1/U640^2)+(1/X640^2))</f>
        <v>1.398401087982158E-2</v>
      </c>
      <c r="Q640" s="72">
        <f>(P640/U640^2*V640)+(P640/X640^2*Y640)</f>
        <v>2.7245855654361937</v>
      </c>
      <c r="R640" s="82">
        <f>SQRT(P640)</f>
        <v>0.11825400999467875</v>
      </c>
      <c r="S640" s="49">
        <v>2.48</v>
      </c>
      <c r="T640" s="6" t="s">
        <v>3</v>
      </c>
      <c r="U640" s="82">
        <v>0.13900000000000001</v>
      </c>
      <c r="V640" s="43">
        <f>0.791*S640+0.851</f>
        <v>2.8126800000000003</v>
      </c>
      <c r="W640" s="49">
        <v>2.44</v>
      </c>
      <c r="X640" s="82">
        <v>0.22500000000000001</v>
      </c>
      <c r="Y640" s="43">
        <f t="shared" si="87"/>
        <v>2.49376</v>
      </c>
      <c r="Z640" s="53"/>
      <c r="AA640" s="82"/>
      <c r="AB640" s="43"/>
      <c r="AC640" s="47"/>
      <c r="AD640" s="82"/>
      <c r="AE640" s="43"/>
      <c r="AF640" s="53"/>
      <c r="AG640" s="82"/>
      <c r="AH640" s="43"/>
      <c r="AI640" s="47"/>
      <c r="AJ640" s="4"/>
      <c r="AM640" s="27"/>
      <c r="AN640" s="27"/>
      <c r="AQ640" s="4"/>
      <c r="AR640" s="19">
        <v>2.44</v>
      </c>
      <c r="AS640" s="19">
        <v>2.48</v>
      </c>
      <c r="AT640" s="6" t="s">
        <v>3</v>
      </c>
      <c r="AU640" s="4"/>
      <c r="AV640" s="4"/>
      <c r="AW640" s="4"/>
      <c r="AX640" s="4"/>
      <c r="AY640" s="4"/>
      <c r="AZ640" s="4"/>
    </row>
    <row r="641" spans="1:52" x14ac:dyDescent="0.25">
      <c r="A641" s="3" t="s">
        <v>2</v>
      </c>
      <c r="B641" s="20">
        <v>2.77</v>
      </c>
      <c r="C641" s="88">
        <f t="shared" si="80"/>
        <v>2.8003300000000002</v>
      </c>
      <c r="D641" s="86">
        <v>-113.047</v>
      </c>
      <c r="E641" s="24">
        <v>36.773000000000003</v>
      </c>
      <c r="F641" s="9">
        <v>0</v>
      </c>
      <c r="G641" s="9">
        <v>1997</v>
      </c>
      <c r="H641" s="9">
        <v>1</v>
      </c>
      <c r="I641" s="9">
        <v>13</v>
      </c>
      <c r="J641" s="9">
        <v>7</v>
      </c>
      <c r="K641" s="9">
        <v>24</v>
      </c>
      <c r="L641" s="12">
        <v>47.5</v>
      </c>
      <c r="M641" s="81">
        <f t="shared" si="81"/>
        <v>0.22500000000000001</v>
      </c>
      <c r="N641" s="21">
        <v>0.01</v>
      </c>
      <c r="O641" s="6" t="s">
        <v>174</v>
      </c>
      <c r="P641" s="94"/>
      <c r="Q641" s="72">
        <f t="shared" ref="Q641:Q654" si="90">Y641</f>
        <v>2.8003300000000002</v>
      </c>
      <c r="R641" s="82">
        <f t="shared" ref="R641:R654" si="91">X641</f>
        <v>0.22500000000000001</v>
      </c>
      <c r="S641" s="45"/>
      <c r="T641" s="6"/>
      <c r="V641" s="43"/>
      <c r="W641" s="49">
        <v>2.77</v>
      </c>
      <c r="X641" s="82">
        <v>0.22500000000000001</v>
      </c>
      <c r="Y641" s="43">
        <f t="shared" si="87"/>
        <v>2.8003300000000002</v>
      </c>
      <c r="Z641" s="53"/>
      <c r="AA641" s="82"/>
      <c r="AB641" s="43"/>
      <c r="AC641" s="47"/>
      <c r="AD641" s="82"/>
      <c r="AE641" s="43"/>
      <c r="AF641" s="53"/>
      <c r="AG641" s="82"/>
      <c r="AH641" s="43"/>
      <c r="AI641" s="47"/>
      <c r="AJ641" s="4"/>
      <c r="AM641" s="27"/>
      <c r="AN641" s="27"/>
      <c r="AQ641" s="4"/>
      <c r="AR641" s="19">
        <v>2.77</v>
      </c>
      <c r="AS641" s="5"/>
      <c r="AT641" s="6"/>
      <c r="AU641" s="4"/>
      <c r="AV641" s="4"/>
      <c r="AW641" s="4"/>
      <c r="AX641" s="4"/>
      <c r="AY641" s="4"/>
      <c r="AZ641" s="4"/>
    </row>
    <row r="642" spans="1:52" x14ac:dyDescent="0.25">
      <c r="A642" s="3" t="s">
        <v>2</v>
      </c>
      <c r="B642" s="20">
        <v>2.63</v>
      </c>
      <c r="C642" s="88">
        <f t="shared" ref="C642:C705" si="92">Q642</f>
        <v>2.6702699999999999</v>
      </c>
      <c r="D642" s="86">
        <v>-113.04900000000001</v>
      </c>
      <c r="E642" s="24">
        <v>36.79</v>
      </c>
      <c r="F642" s="9">
        <v>0</v>
      </c>
      <c r="G642" s="9">
        <v>1997</v>
      </c>
      <c r="H642" s="9">
        <v>1</v>
      </c>
      <c r="I642" s="9">
        <v>13</v>
      </c>
      <c r="J642" s="9">
        <v>7</v>
      </c>
      <c r="K642" s="9">
        <v>27</v>
      </c>
      <c r="L642" s="12">
        <v>5.2</v>
      </c>
      <c r="M642" s="81">
        <f t="shared" ref="M642:M705" si="93">R642</f>
        <v>0.22500000000000001</v>
      </c>
      <c r="N642" s="21">
        <v>0.01</v>
      </c>
      <c r="O642" s="6" t="s">
        <v>174</v>
      </c>
      <c r="P642" s="94"/>
      <c r="Q642" s="72">
        <f t="shared" si="90"/>
        <v>2.6702699999999999</v>
      </c>
      <c r="R642" s="82">
        <f t="shared" si="91"/>
        <v>0.22500000000000001</v>
      </c>
      <c r="S642" s="45"/>
      <c r="T642" s="6"/>
      <c r="V642" s="43"/>
      <c r="W642" s="49">
        <v>2.63</v>
      </c>
      <c r="X642" s="82">
        <v>0.22500000000000001</v>
      </c>
      <c r="Y642" s="43">
        <f t="shared" si="87"/>
        <v>2.6702699999999999</v>
      </c>
      <c r="Z642" s="53"/>
      <c r="AA642" s="82"/>
      <c r="AB642" s="43"/>
      <c r="AC642" s="47"/>
      <c r="AD642" s="82"/>
      <c r="AE642" s="43"/>
      <c r="AF642" s="53"/>
      <c r="AG642" s="82"/>
      <c r="AH642" s="43"/>
      <c r="AI642" s="47"/>
      <c r="AJ642" s="4"/>
      <c r="AM642" s="27"/>
      <c r="AN642" s="27"/>
      <c r="AQ642" s="4"/>
      <c r="AR642" s="19">
        <v>2.63</v>
      </c>
      <c r="AS642" s="5"/>
      <c r="AT642" s="6"/>
      <c r="AU642" s="4"/>
      <c r="AV642" s="4"/>
      <c r="AW642" s="4"/>
      <c r="AX642" s="4"/>
      <c r="AY642" s="4"/>
      <c r="AZ642" s="4"/>
    </row>
    <row r="643" spans="1:52" x14ac:dyDescent="0.25">
      <c r="A643" s="3" t="s">
        <v>2</v>
      </c>
      <c r="B643" s="20">
        <v>2.54</v>
      </c>
      <c r="C643" s="88">
        <f t="shared" si="92"/>
        <v>2.5866600000000002</v>
      </c>
      <c r="D643" s="86">
        <v>-113.054</v>
      </c>
      <c r="E643" s="24">
        <v>36.79</v>
      </c>
      <c r="F643" s="9">
        <v>1</v>
      </c>
      <c r="G643" s="9">
        <v>1997</v>
      </c>
      <c r="H643" s="9">
        <v>1</v>
      </c>
      <c r="I643" s="9">
        <v>13</v>
      </c>
      <c r="J643" s="9">
        <v>8</v>
      </c>
      <c r="K643" s="9">
        <v>52</v>
      </c>
      <c r="L643" s="12">
        <v>0.2</v>
      </c>
      <c r="M643" s="81">
        <f t="shared" si="93"/>
        <v>0.22500000000000001</v>
      </c>
      <c r="N643" s="21">
        <v>0.01</v>
      </c>
      <c r="O643" s="6" t="s">
        <v>174</v>
      </c>
      <c r="P643" s="94"/>
      <c r="Q643" s="72">
        <f t="shared" si="90"/>
        <v>2.5866600000000002</v>
      </c>
      <c r="R643" s="82">
        <f t="shared" si="91"/>
        <v>0.22500000000000001</v>
      </c>
      <c r="S643" s="45"/>
      <c r="T643" s="6"/>
      <c r="V643" s="43"/>
      <c r="W643" s="49">
        <v>2.54</v>
      </c>
      <c r="X643" s="82">
        <v>0.22500000000000001</v>
      </c>
      <c r="Y643" s="43">
        <f t="shared" si="87"/>
        <v>2.5866600000000002</v>
      </c>
      <c r="Z643" s="53"/>
      <c r="AA643" s="82"/>
      <c r="AB643" s="43"/>
      <c r="AC643" s="47"/>
      <c r="AD643" s="82"/>
      <c r="AE643" s="43"/>
      <c r="AF643" s="53"/>
      <c r="AG643" s="82"/>
      <c r="AH643" s="43"/>
      <c r="AI643" s="47"/>
      <c r="AJ643" s="4"/>
      <c r="AM643" s="27"/>
      <c r="AN643" s="27"/>
      <c r="AQ643" s="4"/>
      <c r="AR643" s="19">
        <v>2.54</v>
      </c>
      <c r="AS643" s="5"/>
      <c r="AT643" s="6"/>
      <c r="AU643" s="4"/>
      <c r="AV643" s="4"/>
      <c r="AW643" s="4"/>
      <c r="AX643" s="4"/>
      <c r="AY643" s="4"/>
      <c r="AZ643" s="4"/>
    </row>
    <row r="644" spans="1:52" x14ac:dyDescent="0.25">
      <c r="A644" s="3" t="s">
        <v>2</v>
      </c>
      <c r="B644" s="20">
        <v>2.57</v>
      </c>
      <c r="C644" s="88">
        <f t="shared" si="92"/>
        <v>2.6145299999999998</v>
      </c>
      <c r="D644" s="86">
        <v>-113.923</v>
      </c>
      <c r="E644" s="24">
        <v>37.561</v>
      </c>
      <c r="F644" s="9">
        <v>1</v>
      </c>
      <c r="G644" s="9">
        <v>1997</v>
      </c>
      <c r="H644" s="9">
        <v>2</v>
      </c>
      <c r="I644" s="9">
        <v>13</v>
      </c>
      <c r="J644" s="9">
        <v>16</v>
      </c>
      <c r="K644" s="9">
        <v>17</v>
      </c>
      <c r="L644" s="12">
        <v>34.9</v>
      </c>
      <c r="M644" s="81">
        <f t="shared" si="93"/>
        <v>0.22500000000000001</v>
      </c>
      <c r="N644" s="21">
        <v>0.01</v>
      </c>
      <c r="O644" s="6" t="s">
        <v>174</v>
      </c>
      <c r="P644" s="94"/>
      <c r="Q644" s="72">
        <f t="shared" si="90"/>
        <v>2.6145299999999998</v>
      </c>
      <c r="R644" s="82">
        <f t="shared" si="91"/>
        <v>0.22500000000000001</v>
      </c>
      <c r="S644" s="45"/>
      <c r="T644" s="6"/>
      <c r="V644" s="43"/>
      <c r="W644" s="49">
        <v>2.57</v>
      </c>
      <c r="X644" s="82">
        <v>0.22500000000000001</v>
      </c>
      <c r="Y644" s="43">
        <f t="shared" si="87"/>
        <v>2.6145299999999998</v>
      </c>
      <c r="Z644" s="53"/>
      <c r="AA644" s="82"/>
      <c r="AB644" s="43"/>
      <c r="AC644" s="47"/>
      <c r="AD644" s="82"/>
      <c r="AE644" s="43"/>
      <c r="AF644" s="53"/>
      <c r="AG644" s="82"/>
      <c r="AH644" s="43"/>
      <c r="AI644" s="47"/>
      <c r="AJ644" s="4"/>
      <c r="AM644" s="27"/>
      <c r="AN644" s="27"/>
      <c r="AQ644" s="4"/>
      <c r="AR644" s="19">
        <v>2.57</v>
      </c>
      <c r="AS644" s="5"/>
      <c r="AT644" s="6"/>
      <c r="AU644" s="4"/>
      <c r="AV644" s="4"/>
      <c r="AW644" s="4"/>
      <c r="AX644" s="4"/>
      <c r="AY644" s="4"/>
      <c r="AZ644" s="4"/>
    </row>
    <row r="645" spans="1:52" x14ac:dyDescent="0.25">
      <c r="A645" s="3" t="s">
        <v>2</v>
      </c>
      <c r="B645" s="20">
        <v>2.59</v>
      </c>
      <c r="C645" s="88">
        <f t="shared" si="92"/>
        <v>2.6331099999999998</v>
      </c>
      <c r="D645" s="86">
        <v>-111.187</v>
      </c>
      <c r="E645" s="24">
        <v>38.146999999999998</v>
      </c>
      <c r="F645" s="9">
        <v>4</v>
      </c>
      <c r="G645" s="9">
        <v>1997</v>
      </c>
      <c r="H645" s="9">
        <v>4</v>
      </c>
      <c r="I645" s="9">
        <v>5</v>
      </c>
      <c r="J645" s="9">
        <v>14</v>
      </c>
      <c r="K645" s="9">
        <v>13</v>
      </c>
      <c r="L645" s="12">
        <v>41</v>
      </c>
      <c r="M645" s="81">
        <f t="shared" si="93"/>
        <v>0.22500000000000001</v>
      </c>
      <c r="N645" s="21">
        <v>0.01</v>
      </c>
      <c r="O645" s="6" t="s">
        <v>174</v>
      </c>
      <c r="P645" s="94"/>
      <c r="Q645" s="72">
        <f t="shared" si="90"/>
        <v>2.6331099999999998</v>
      </c>
      <c r="R645" s="82">
        <f t="shared" si="91"/>
        <v>0.22500000000000001</v>
      </c>
      <c r="S645" s="45"/>
      <c r="T645" s="6"/>
      <c r="V645" s="43"/>
      <c r="W645" s="49">
        <v>2.59</v>
      </c>
      <c r="X645" s="82">
        <v>0.22500000000000001</v>
      </c>
      <c r="Y645" s="43">
        <f t="shared" si="87"/>
        <v>2.6331099999999998</v>
      </c>
      <c r="Z645" s="53"/>
      <c r="AA645" s="82"/>
      <c r="AB645" s="43"/>
      <c r="AC645" s="47"/>
      <c r="AD645" s="82"/>
      <c r="AE645" s="43"/>
      <c r="AF645" s="53"/>
      <c r="AG645" s="82"/>
      <c r="AH645" s="43"/>
      <c r="AI645" s="47"/>
      <c r="AJ645" s="4"/>
      <c r="AM645" s="27"/>
      <c r="AN645" s="27"/>
      <c r="AQ645" s="4"/>
      <c r="AR645" s="19">
        <v>2.59</v>
      </c>
      <c r="AS645" s="5"/>
      <c r="AT645" s="6"/>
      <c r="AU645" s="4"/>
      <c r="AV645" s="4"/>
      <c r="AW645" s="4"/>
      <c r="AX645" s="4"/>
      <c r="AY645" s="4"/>
      <c r="AZ645" s="4"/>
    </row>
    <row r="646" spans="1:52" x14ac:dyDescent="0.25">
      <c r="A646" s="3" t="s">
        <v>2</v>
      </c>
      <c r="B646" s="20">
        <v>2.46</v>
      </c>
      <c r="C646" s="88">
        <f t="shared" si="92"/>
        <v>2.51234</v>
      </c>
      <c r="D646" s="86">
        <v>-114.2</v>
      </c>
      <c r="E646" s="24">
        <v>37.281999999999996</v>
      </c>
      <c r="F646" s="9">
        <v>0</v>
      </c>
      <c r="G646" s="9">
        <v>1997</v>
      </c>
      <c r="H646" s="9">
        <v>4</v>
      </c>
      <c r="I646" s="9">
        <v>28</v>
      </c>
      <c r="J646" s="9">
        <v>15</v>
      </c>
      <c r="K646" s="9">
        <v>50</v>
      </c>
      <c r="L646" s="12">
        <v>3.8</v>
      </c>
      <c r="M646" s="81">
        <f t="shared" si="93"/>
        <v>0.22500000000000001</v>
      </c>
      <c r="N646" s="21">
        <v>0.01</v>
      </c>
      <c r="O646" s="6" t="s">
        <v>174</v>
      </c>
      <c r="P646" s="94"/>
      <c r="Q646" s="72">
        <f t="shared" si="90"/>
        <v>2.51234</v>
      </c>
      <c r="R646" s="82">
        <f t="shared" si="91"/>
        <v>0.22500000000000001</v>
      </c>
      <c r="S646" s="45"/>
      <c r="T646" s="6"/>
      <c r="V646" s="43"/>
      <c r="W646" s="49">
        <v>2.46</v>
      </c>
      <c r="X646" s="82">
        <v>0.22500000000000001</v>
      </c>
      <c r="Y646" s="43">
        <f t="shared" si="87"/>
        <v>2.51234</v>
      </c>
      <c r="Z646" s="53"/>
      <c r="AA646" s="82"/>
      <c r="AB646" s="43"/>
      <c r="AC646" s="47"/>
      <c r="AD646" s="82"/>
      <c r="AE646" s="43"/>
      <c r="AF646" s="53"/>
      <c r="AG646" s="82"/>
      <c r="AH646" s="43"/>
      <c r="AI646" s="47"/>
      <c r="AJ646" s="4"/>
      <c r="AM646" s="27"/>
      <c r="AN646" s="27"/>
      <c r="AQ646" s="4"/>
      <c r="AR646" s="19">
        <v>2.46</v>
      </c>
      <c r="AS646" s="5"/>
      <c r="AT646" s="6"/>
      <c r="AU646" s="4"/>
      <c r="AV646" s="4"/>
      <c r="AW646" s="4"/>
      <c r="AX646" s="4"/>
      <c r="AY646" s="4"/>
      <c r="AZ646" s="4"/>
    </row>
    <row r="647" spans="1:52" x14ac:dyDescent="0.25">
      <c r="A647" s="3" t="s">
        <v>2</v>
      </c>
      <c r="B647" s="20">
        <v>2.4500000000000002</v>
      </c>
      <c r="C647" s="88">
        <f t="shared" si="92"/>
        <v>2.50305</v>
      </c>
      <c r="D647" s="86">
        <v>-111.47799999999999</v>
      </c>
      <c r="E647" s="24">
        <v>38.744</v>
      </c>
      <c r="F647" s="9">
        <v>6</v>
      </c>
      <c r="G647" s="9">
        <v>1997</v>
      </c>
      <c r="H647" s="9">
        <v>5</v>
      </c>
      <c r="I647" s="9">
        <v>15</v>
      </c>
      <c r="J647" s="9">
        <v>20</v>
      </c>
      <c r="K647" s="9">
        <v>14</v>
      </c>
      <c r="L647" s="12">
        <v>18.399999999999999</v>
      </c>
      <c r="M647" s="81">
        <f t="shared" si="93"/>
        <v>0.22500000000000001</v>
      </c>
      <c r="N647" s="21">
        <v>0.01</v>
      </c>
      <c r="O647" s="6" t="s">
        <v>174</v>
      </c>
      <c r="P647" s="94"/>
      <c r="Q647" s="72">
        <f t="shared" si="90"/>
        <v>2.50305</v>
      </c>
      <c r="R647" s="82">
        <f t="shared" si="91"/>
        <v>0.22500000000000001</v>
      </c>
      <c r="S647" s="45"/>
      <c r="T647" s="6"/>
      <c r="V647" s="43"/>
      <c r="W647" s="49">
        <v>2.4500000000000002</v>
      </c>
      <c r="X647" s="82">
        <v>0.22500000000000001</v>
      </c>
      <c r="Y647" s="43">
        <f t="shared" si="87"/>
        <v>2.50305</v>
      </c>
      <c r="Z647" s="53"/>
      <c r="AA647" s="82"/>
      <c r="AB647" s="43"/>
      <c r="AC647" s="47"/>
      <c r="AD647" s="82"/>
      <c r="AE647" s="43"/>
      <c r="AF647" s="53"/>
      <c r="AG647" s="82"/>
      <c r="AH647" s="43"/>
      <c r="AI647" s="47"/>
      <c r="AJ647" s="4"/>
      <c r="AM647" s="27"/>
      <c r="AN647" s="27"/>
      <c r="AQ647" s="4"/>
      <c r="AR647" s="19">
        <v>2.4500000000000002</v>
      </c>
      <c r="AS647" s="5"/>
      <c r="AT647" s="6"/>
      <c r="AU647" s="4"/>
      <c r="AV647" s="4"/>
      <c r="AW647" s="4"/>
      <c r="AX647" s="4"/>
      <c r="AY647" s="4"/>
      <c r="AZ647" s="4"/>
    </row>
    <row r="648" spans="1:52" x14ac:dyDescent="0.25">
      <c r="A648" s="3" t="s">
        <v>2</v>
      </c>
      <c r="B648" s="20">
        <v>2.94</v>
      </c>
      <c r="C648" s="88">
        <f t="shared" si="92"/>
        <v>2.9582600000000001</v>
      </c>
      <c r="D648" s="86">
        <v>-113.889</v>
      </c>
      <c r="E648" s="24">
        <v>36.954999999999998</v>
      </c>
      <c r="F648" s="9">
        <v>1</v>
      </c>
      <c r="G648" s="9">
        <v>1997</v>
      </c>
      <c r="H648" s="9">
        <v>5</v>
      </c>
      <c r="I648" s="9">
        <v>21</v>
      </c>
      <c r="J648" s="9">
        <v>23</v>
      </c>
      <c r="K648" s="9">
        <v>14</v>
      </c>
      <c r="L648" s="12">
        <v>55.4</v>
      </c>
      <c r="M648" s="81">
        <f t="shared" si="93"/>
        <v>0.22500000000000001</v>
      </c>
      <c r="N648" s="21">
        <v>0.01</v>
      </c>
      <c r="O648" s="6" t="s">
        <v>174</v>
      </c>
      <c r="P648" s="94"/>
      <c r="Q648" s="72">
        <f t="shared" si="90"/>
        <v>2.9582600000000001</v>
      </c>
      <c r="R648" s="82">
        <f t="shared" si="91"/>
        <v>0.22500000000000001</v>
      </c>
      <c r="S648" s="45"/>
      <c r="T648" s="6"/>
      <c r="V648" s="43"/>
      <c r="W648" s="49">
        <v>2.94</v>
      </c>
      <c r="X648" s="82">
        <v>0.22500000000000001</v>
      </c>
      <c r="Y648" s="43">
        <f t="shared" si="87"/>
        <v>2.9582600000000001</v>
      </c>
      <c r="Z648" s="53"/>
      <c r="AA648" s="82"/>
      <c r="AB648" s="43"/>
      <c r="AC648" s="47"/>
      <c r="AD648" s="82"/>
      <c r="AE648" s="43"/>
      <c r="AF648" s="53"/>
      <c r="AG648" s="82"/>
      <c r="AH648" s="43"/>
      <c r="AI648" s="47"/>
      <c r="AJ648" s="4"/>
      <c r="AM648" s="27"/>
      <c r="AN648" s="27"/>
      <c r="AQ648" s="4"/>
      <c r="AR648" s="19">
        <v>2.94</v>
      </c>
      <c r="AS648" s="5"/>
      <c r="AT648" s="6"/>
      <c r="AU648" s="4"/>
      <c r="AV648" s="4"/>
      <c r="AW648" s="4"/>
      <c r="AX648" s="4"/>
      <c r="AY648" s="4"/>
      <c r="AZ648" s="4"/>
    </row>
    <row r="649" spans="1:52" x14ac:dyDescent="0.25">
      <c r="A649" s="3" t="s">
        <v>2</v>
      </c>
      <c r="B649" s="20">
        <v>2.5</v>
      </c>
      <c r="C649" s="88">
        <f t="shared" si="92"/>
        <v>2.5495000000000001</v>
      </c>
      <c r="D649" s="86">
        <v>-110.675</v>
      </c>
      <c r="E649" s="24">
        <v>37.76</v>
      </c>
      <c r="F649" s="9">
        <v>1</v>
      </c>
      <c r="G649" s="9">
        <v>1997</v>
      </c>
      <c r="H649" s="9">
        <v>6</v>
      </c>
      <c r="I649" s="9">
        <v>23</v>
      </c>
      <c r="J649" s="9">
        <v>10</v>
      </c>
      <c r="K649" s="9">
        <v>28</v>
      </c>
      <c r="L649" s="12">
        <v>46.6</v>
      </c>
      <c r="M649" s="81">
        <f t="shared" si="93"/>
        <v>0.22500000000000001</v>
      </c>
      <c r="N649" s="21">
        <v>0.01</v>
      </c>
      <c r="O649" s="6" t="s">
        <v>174</v>
      </c>
      <c r="P649" s="94"/>
      <c r="Q649" s="72">
        <f t="shared" si="90"/>
        <v>2.5495000000000001</v>
      </c>
      <c r="R649" s="82">
        <f t="shared" si="91"/>
        <v>0.22500000000000001</v>
      </c>
      <c r="S649" s="45"/>
      <c r="T649" s="6"/>
      <c r="V649" s="43"/>
      <c r="W649" s="49">
        <v>2.5</v>
      </c>
      <c r="X649" s="82">
        <v>0.22500000000000001</v>
      </c>
      <c r="Y649" s="43">
        <f t="shared" si="87"/>
        <v>2.5495000000000001</v>
      </c>
      <c r="Z649" s="53"/>
      <c r="AA649" s="82"/>
      <c r="AB649" s="43"/>
      <c r="AC649" s="47"/>
      <c r="AD649" s="82"/>
      <c r="AE649" s="43"/>
      <c r="AF649" s="53"/>
      <c r="AG649" s="82"/>
      <c r="AH649" s="43"/>
      <c r="AI649" s="47"/>
      <c r="AJ649" s="4"/>
      <c r="AM649" s="27"/>
      <c r="AN649" s="27"/>
      <c r="AQ649" s="4"/>
      <c r="AR649" s="19">
        <v>2.5</v>
      </c>
      <c r="AS649" s="5"/>
      <c r="AT649" s="6"/>
      <c r="AU649" s="4"/>
      <c r="AV649" s="4"/>
      <c r="AW649" s="4"/>
      <c r="AX649" s="4"/>
      <c r="AY649" s="4"/>
      <c r="AZ649" s="4"/>
    </row>
    <row r="650" spans="1:52" x14ac:dyDescent="0.25">
      <c r="A650" s="3" t="s">
        <v>2</v>
      </c>
      <c r="B650" s="20">
        <v>2.71</v>
      </c>
      <c r="C650" s="88">
        <f t="shared" si="92"/>
        <v>2.7445900000000001</v>
      </c>
      <c r="D650" s="86">
        <v>-111.83199999999999</v>
      </c>
      <c r="E650" s="24">
        <v>39.387999999999998</v>
      </c>
      <c r="F650" s="9">
        <v>2</v>
      </c>
      <c r="G650" s="9">
        <v>1997</v>
      </c>
      <c r="H650" s="9">
        <v>7</v>
      </c>
      <c r="I650" s="9">
        <v>10</v>
      </c>
      <c r="J650" s="9">
        <v>19</v>
      </c>
      <c r="K650" s="9">
        <v>53</v>
      </c>
      <c r="L650" s="12">
        <v>41.9</v>
      </c>
      <c r="M650" s="81">
        <f t="shared" si="93"/>
        <v>0.22500000000000001</v>
      </c>
      <c r="N650" s="21">
        <v>0.01</v>
      </c>
      <c r="O650" s="6" t="s">
        <v>174</v>
      </c>
      <c r="P650" s="94"/>
      <c r="Q650" s="72">
        <f t="shared" si="90"/>
        <v>2.7445900000000001</v>
      </c>
      <c r="R650" s="82">
        <f t="shared" si="91"/>
        <v>0.22500000000000001</v>
      </c>
      <c r="S650" s="45"/>
      <c r="T650" s="6"/>
      <c r="V650" s="43"/>
      <c r="W650" s="49">
        <v>2.71</v>
      </c>
      <c r="X650" s="82">
        <v>0.22500000000000001</v>
      </c>
      <c r="Y650" s="43">
        <f t="shared" si="87"/>
        <v>2.7445900000000001</v>
      </c>
      <c r="Z650" s="53"/>
      <c r="AA650" s="82"/>
      <c r="AB650" s="43"/>
      <c r="AC650" s="47"/>
      <c r="AD650" s="82"/>
      <c r="AE650" s="43"/>
      <c r="AF650" s="53"/>
      <c r="AG650" s="82"/>
      <c r="AH650" s="43"/>
      <c r="AI650" s="47"/>
      <c r="AJ650" s="4"/>
      <c r="AM650" s="27"/>
      <c r="AN650" s="27"/>
      <c r="AQ650" s="4"/>
      <c r="AR650" s="19">
        <v>2.71</v>
      </c>
      <c r="AS650" s="5"/>
      <c r="AT650" s="6"/>
      <c r="AU650" s="4"/>
      <c r="AV650" s="4"/>
      <c r="AW650" s="4"/>
      <c r="AX650" s="4"/>
      <c r="AY650" s="4"/>
      <c r="AZ650" s="4"/>
    </row>
    <row r="651" spans="1:52" x14ac:dyDescent="0.25">
      <c r="A651" s="3" t="s">
        <v>2</v>
      </c>
      <c r="B651" s="20">
        <v>2.58</v>
      </c>
      <c r="C651" s="88">
        <f t="shared" si="92"/>
        <v>2.6238200000000003</v>
      </c>
      <c r="D651" s="86">
        <v>-111.834</v>
      </c>
      <c r="E651" s="24">
        <v>39.383000000000003</v>
      </c>
      <c r="F651" s="9">
        <v>1</v>
      </c>
      <c r="G651" s="9">
        <v>1997</v>
      </c>
      <c r="H651" s="9">
        <v>7</v>
      </c>
      <c r="I651" s="9">
        <v>10</v>
      </c>
      <c r="J651" s="9">
        <v>20</v>
      </c>
      <c r="K651" s="9">
        <v>4</v>
      </c>
      <c r="L651" s="12">
        <v>34.4</v>
      </c>
      <c r="M651" s="81">
        <f t="shared" si="93"/>
        <v>0.22500000000000001</v>
      </c>
      <c r="N651" s="21">
        <v>0.01</v>
      </c>
      <c r="O651" s="6" t="s">
        <v>174</v>
      </c>
      <c r="P651" s="94"/>
      <c r="Q651" s="72">
        <f t="shared" si="90"/>
        <v>2.6238200000000003</v>
      </c>
      <c r="R651" s="82">
        <f t="shared" si="91"/>
        <v>0.22500000000000001</v>
      </c>
      <c r="S651" s="45"/>
      <c r="T651" s="6"/>
      <c r="V651" s="43"/>
      <c r="W651" s="49">
        <v>2.58</v>
      </c>
      <c r="X651" s="82">
        <v>0.22500000000000001</v>
      </c>
      <c r="Y651" s="43">
        <f t="shared" si="87"/>
        <v>2.6238200000000003</v>
      </c>
      <c r="Z651" s="53"/>
      <c r="AA651" s="82"/>
      <c r="AB651" s="43"/>
      <c r="AC651" s="47"/>
      <c r="AD651" s="82"/>
      <c r="AE651" s="43"/>
      <c r="AF651" s="53"/>
      <c r="AG651" s="82"/>
      <c r="AH651" s="43"/>
      <c r="AI651" s="47"/>
      <c r="AJ651" s="4"/>
      <c r="AM651" s="27"/>
      <c r="AN651" s="27"/>
      <c r="AQ651" s="4"/>
      <c r="AR651" s="19">
        <v>2.58</v>
      </c>
      <c r="AS651" s="5"/>
      <c r="AT651" s="6"/>
      <c r="AU651" s="4"/>
      <c r="AV651" s="4"/>
      <c r="AW651" s="4"/>
      <c r="AX651" s="4"/>
      <c r="AY651" s="4"/>
      <c r="AZ651" s="4"/>
    </row>
    <row r="652" spans="1:52" x14ac:dyDescent="0.25">
      <c r="A652" s="3" t="s">
        <v>2</v>
      </c>
      <c r="B652" s="20">
        <v>2.96</v>
      </c>
      <c r="C652" s="88">
        <f t="shared" si="92"/>
        <v>2.9768400000000002</v>
      </c>
      <c r="D652" s="86">
        <v>-111.837</v>
      </c>
      <c r="E652" s="24">
        <v>39.381</v>
      </c>
      <c r="F652" s="9">
        <v>0</v>
      </c>
      <c r="G652" s="9">
        <v>1997</v>
      </c>
      <c r="H652" s="9">
        <v>7</v>
      </c>
      <c r="I652" s="9">
        <v>10</v>
      </c>
      <c r="J652" s="9">
        <v>22</v>
      </c>
      <c r="K652" s="9">
        <v>1</v>
      </c>
      <c r="L652" s="12">
        <v>28.5</v>
      </c>
      <c r="M652" s="81">
        <f t="shared" si="93"/>
        <v>0.22500000000000001</v>
      </c>
      <c r="N652" s="21">
        <v>0.01</v>
      </c>
      <c r="O652" s="6" t="s">
        <v>174</v>
      </c>
      <c r="P652" s="94"/>
      <c r="Q652" s="72">
        <f t="shared" si="90"/>
        <v>2.9768400000000002</v>
      </c>
      <c r="R652" s="82">
        <f t="shared" si="91"/>
        <v>0.22500000000000001</v>
      </c>
      <c r="S652" s="45"/>
      <c r="T652" s="6"/>
      <c r="V652" s="43"/>
      <c r="W652" s="49">
        <v>2.96</v>
      </c>
      <c r="X652" s="82">
        <v>0.22500000000000001</v>
      </c>
      <c r="Y652" s="43">
        <f t="shared" si="87"/>
        <v>2.9768400000000002</v>
      </c>
      <c r="Z652" s="53"/>
      <c r="AA652" s="82"/>
      <c r="AB652" s="43"/>
      <c r="AC652" s="47"/>
      <c r="AD652" s="82"/>
      <c r="AE652" s="43"/>
      <c r="AF652" s="53"/>
      <c r="AG652" s="82"/>
      <c r="AH652" s="43"/>
      <c r="AI652" s="47"/>
      <c r="AJ652" s="4"/>
      <c r="AM652" s="27"/>
      <c r="AN652" s="27"/>
      <c r="AQ652" s="4"/>
      <c r="AR652" s="19">
        <v>2.96</v>
      </c>
      <c r="AS652" s="5"/>
      <c r="AT652" s="6"/>
      <c r="AU652" s="4"/>
      <c r="AV652" s="4"/>
      <c r="AW652" s="4"/>
      <c r="AX652" s="4"/>
      <c r="AY652" s="4"/>
      <c r="AZ652" s="4"/>
    </row>
    <row r="653" spans="1:52" x14ac:dyDescent="0.25">
      <c r="A653" s="3" t="s">
        <v>2</v>
      </c>
      <c r="B653" s="20">
        <v>2.54</v>
      </c>
      <c r="C653" s="88">
        <f t="shared" si="92"/>
        <v>2.5866600000000002</v>
      </c>
      <c r="D653" s="86">
        <v>-111.831</v>
      </c>
      <c r="E653" s="24">
        <v>39.386000000000003</v>
      </c>
      <c r="F653" s="9">
        <v>0</v>
      </c>
      <c r="G653" s="9">
        <v>1997</v>
      </c>
      <c r="H653" s="9">
        <v>7</v>
      </c>
      <c r="I653" s="9">
        <v>10</v>
      </c>
      <c r="J653" s="9">
        <v>22</v>
      </c>
      <c r="K653" s="9">
        <v>39</v>
      </c>
      <c r="L653" s="12">
        <v>56.6</v>
      </c>
      <c r="M653" s="81">
        <f t="shared" si="93"/>
        <v>0.22500000000000001</v>
      </c>
      <c r="N653" s="21">
        <v>0.01</v>
      </c>
      <c r="O653" s="6" t="s">
        <v>174</v>
      </c>
      <c r="P653" s="94"/>
      <c r="Q653" s="72">
        <f t="shared" si="90"/>
        <v>2.5866600000000002</v>
      </c>
      <c r="R653" s="82">
        <f t="shared" si="91"/>
        <v>0.22500000000000001</v>
      </c>
      <c r="S653" s="45"/>
      <c r="T653" s="6"/>
      <c r="V653" s="43"/>
      <c r="W653" s="49">
        <v>2.54</v>
      </c>
      <c r="X653" s="82">
        <v>0.22500000000000001</v>
      </c>
      <c r="Y653" s="43">
        <f t="shared" si="87"/>
        <v>2.5866600000000002</v>
      </c>
      <c r="Z653" s="53"/>
      <c r="AA653" s="82"/>
      <c r="AB653" s="43"/>
      <c r="AC653" s="47"/>
      <c r="AD653" s="82"/>
      <c r="AE653" s="43"/>
      <c r="AF653" s="53"/>
      <c r="AG653" s="82"/>
      <c r="AH653" s="43"/>
      <c r="AI653" s="47"/>
      <c r="AJ653" s="4"/>
      <c r="AM653" s="27"/>
      <c r="AN653" s="27"/>
      <c r="AQ653" s="4"/>
      <c r="AR653" s="19">
        <v>2.54</v>
      </c>
      <c r="AS653" s="5"/>
      <c r="AT653" s="6"/>
      <c r="AU653" s="4"/>
      <c r="AV653" s="4"/>
      <c r="AW653" s="4"/>
      <c r="AX653" s="4"/>
      <c r="AY653" s="4"/>
      <c r="AZ653" s="4"/>
    </row>
    <row r="654" spans="1:52" x14ac:dyDescent="0.25">
      <c r="A654" s="3" t="s">
        <v>2</v>
      </c>
      <c r="B654" s="20">
        <v>3.24</v>
      </c>
      <c r="C654" s="88">
        <f t="shared" si="92"/>
        <v>3.2369600000000003</v>
      </c>
      <c r="D654" s="86">
        <v>-111.836</v>
      </c>
      <c r="E654" s="24">
        <v>39.386000000000003</v>
      </c>
      <c r="F654" s="9">
        <v>1</v>
      </c>
      <c r="G654" s="9">
        <v>1997</v>
      </c>
      <c r="H654" s="9">
        <v>7</v>
      </c>
      <c r="I654" s="9">
        <v>10</v>
      </c>
      <c r="J654" s="9">
        <v>23</v>
      </c>
      <c r="K654" s="9">
        <v>47</v>
      </c>
      <c r="L654" s="12">
        <v>36.6</v>
      </c>
      <c r="M654" s="81">
        <f t="shared" si="93"/>
        <v>0.22500000000000001</v>
      </c>
      <c r="N654" s="21">
        <v>0.01</v>
      </c>
      <c r="O654" s="6" t="s">
        <v>174</v>
      </c>
      <c r="P654" s="94"/>
      <c r="Q654" s="72">
        <f t="shared" si="90"/>
        <v>3.2369600000000003</v>
      </c>
      <c r="R654" s="82">
        <f t="shared" si="91"/>
        <v>0.22500000000000001</v>
      </c>
      <c r="S654" s="45"/>
      <c r="T654" s="6"/>
      <c r="V654" s="43"/>
      <c r="W654" s="49">
        <v>3.24</v>
      </c>
      <c r="X654" s="82">
        <v>0.22500000000000001</v>
      </c>
      <c r="Y654" s="43">
        <f t="shared" ref="Y654:Y685" si="94">0.929*W654+0.227</f>
        <v>3.2369600000000003</v>
      </c>
      <c r="Z654" s="53"/>
      <c r="AA654" s="82"/>
      <c r="AB654" s="43"/>
      <c r="AC654" s="47"/>
      <c r="AD654" s="82"/>
      <c r="AE654" s="43"/>
      <c r="AF654" s="53"/>
      <c r="AG654" s="82"/>
      <c r="AH654" s="43"/>
      <c r="AI654" s="47"/>
      <c r="AJ654" s="4"/>
      <c r="AM654" s="27"/>
      <c r="AN654" s="27"/>
      <c r="AQ654" s="4"/>
      <c r="AR654" s="19">
        <v>3.24</v>
      </c>
      <c r="AS654" s="5"/>
      <c r="AT654" s="6"/>
      <c r="AU654" s="4"/>
      <c r="AV654" s="4"/>
      <c r="AW654" s="4"/>
      <c r="AX654" s="4"/>
      <c r="AY654" s="4"/>
      <c r="AZ654" s="4"/>
    </row>
    <row r="655" spans="1:52" x14ac:dyDescent="0.25">
      <c r="A655" s="3" t="s">
        <v>2</v>
      </c>
      <c r="B655" s="20">
        <v>3.09</v>
      </c>
      <c r="C655" s="88">
        <f t="shared" si="92"/>
        <v>3.3201637170102654</v>
      </c>
      <c r="D655" s="86">
        <v>-112.511</v>
      </c>
      <c r="E655" s="24">
        <v>37.984999999999999</v>
      </c>
      <c r="F655" s="9">
        <v>0</v>
      </c>
      <c r="G655" s="9">
        <v>1997</v>
      </c>
      <c r="H655" s="9">
        <v>7</v>
      </c>
      <c r="I655" s="9">
        <v>29</v>
      </c>
      <c r="J655" s="9">
        <v>13</v>
      </c>
      <c r="K655" s="9">
        <v>4</v>
      </c>
      <c r="L655" s="12">
        <v>47</v>
      </c>
      <c r="M655" s="81">
        <f t="shared" si="93"/>
        <v>0.11825400999467875</v>
      </c>
      <c r="N655" s="21">
        <v>0.01</v>
      </c>
      <c r="O655" s="3" t="s">
        <v>175</v>
      </c>
      <c r="P655" s="94">
        <f>1/((1/U655^2)+(1/X655^2))</f>
        <v>1.398401087982158E-2</v>
      </c>
      <c r="Q655" s="72">
        <f>(P655/U655^2*V655)+(P655/X655^2*Y655)</f>
        <v>3.3201637170102654</v>
      </c>
      <c r="R655" s="82">
        <f>SQRT(P655)</f>
        <v>0.11825400999467875</v>
      </c>
      <c r="S655" s="49">
        <v>3.09</v>
      </c>
      <c r="T655" s="6" t="s">
        <v>3</v>
      </c>
      <c r="U655" s="82">
        <v>0.13900000000000001</v>
      </c>
      <c r="V655" s="43">
        <f>0.791*S655+0.851</f>
        <v>3.2951899999999998</v>
      </c>
      <c r="W655" s="49">
        <v>3.4</v>
      </c>
      <c r="X655" s="82">
        <v>0.22500000000000001</v>
      </c>
      <c r="Y655" s="43">
        <f t="shared" si="94"/>
        <v>3.3856000000000002</v>
      </c>
      <c r="Z655" s="53"/>
      <c r="AA655" s="82"/>
      <c r="AB655" s="43"/>
      <c r="AC655" s="47"/>
      <c r="AD655" s="82"/>
      <c r="AE655" s="43"/>
      <c r="AF655" s="53"/>
      <c r="AG655" s="82"/>
      <c r="AH655" s="43"/>
      <c r="AI655" s="47" t="s">
        <v>4</v>
      </c>
      <c r="AJ655" s="4"/>
      <c r="AL655" s="4" t="s">
        <v>65</v>
      </c>
      <c r="AM655" s="27"/>
      <c r="AN655" s="27"/>
      <c r="AQ655" s="4"/>
      <c r="AR655" s="19">
        <v>3.4</v>
      </c>
      <c r="AS655" s="19">
        <v>3.09</v>
      </c>
      <c r="AT655" s="6" t="s">
        <v>3</v>
      </c>
      <c r="AU655" s="4"/>
      <c r="AV655" s="4"/>
      <c r="AW655" s="4"/>
      <c r="AX655" s="4"/>
      <c r="AY655" s="4"/>
      <c r="AZ655" s="4"/>
    </row>
    <row r="656" spans="1:52" x14ac:dyDescent="0.25">
      <c r="A656" s="3" t="s">
        <v>2</v>
      </c>
      <c r="B656" s="20">
        <v>2.5</v>
      </c>
      <c r="C656" s="88">
        <f t="shared" si="92"/>
        <v>2.8027556086123582</v>
      </c>
      <c r="D656" s="86">
        <v>-112.505</v>
      </c>
      <c r="E656" s="24">
        <v>37.976999999999997</v>
      </c>
      <c r="F656" s="9">
        <v>4</v>
      </c>
      <c r="G656" s="9">
        <v>1997</v>
      </c>
      <c r="H656" s="9">
        <v>8</v>
      </c>
      <c r="I656" s="9">
        <v>13</v>
      </c>
      <c r="J656" s="9">
        <v>12</v>
      </c>
      <c r="K656" s="9">
        <v>29</v>
      </c>
      <c r="L656" s="12">
        <v>3.1</v>
      </c>
      <c r="M656" s="81">
        <f t="shared" si="93"/>
        <v>0.11825400999467875</v>
      </c>
      <c r="N656" s="21">
        <v>0.01</v>
      </c>
      <c r="O656" s="3" t="s">
        <v>175</v>
      </c>
      <c r="P656" s="94">
        <f>1/((1/U656^2)+(1/X656^2))</f>
        <v>1.398401087982158E-2</v>
      </c>
      <c r="Q656" s="72">
        <f>(P656/U656^2*V656)+(P656/X656^2*Y656)</f>
        <v>2.8027556086123582</v>
      </c>
      <c r="R656" s="82">
        <f>SQRT(P656)</f>
        <v>0.11825400999467875</v>
      </c>
      <c r="S656" s="49">
        <v>2.5</v>
      </c>
      <c r="T656" s="6" t="s">
        <v>3</v>
      </c>
      <c r="U656" s="82">
        <v>0.13900000000000001</v>
      </c>
      <c r="V656" s="43">
        <f>0.791*S656+0.851</f>
        <v>2.8285</v>
      </c>
      <c r="W656" s="49">
        <v>2.7</v>
      </c>
      <c r="X656" s="82">
        <v>0.22500000000000001</v>
      </c>
      <c r="Y656" s="43">
        <f t="shared" si="94"/>
        <v>2.7353000000000001</v>
      </c>
      <c r="Z656" s="53"/>
      <c r="AA656" s="82"/>
      <c r="AB656" s="43"/>
      <c r="AC656" s="47"/>
      <c r="AD656" s="82"/>
      <c r="AE656" s="43"/>
      <c r="AF656" s="53"/>
      <c r="AG656" s="82"/>
      <c r="AH656" s="43"/>
      <c r="AI656" s="47"/>
      <c r="AJ656" s="4"/>
      <c r="AM656" s="27"/>
      <c r="AN656" s="27"/>
      <c r="AQ656" s="4"/>
      <c r="AR656" s="19">
        <v>2.7</v>
      </c>
      <c r="AS656" s="19">
        <v>2.5</v>
      </c>
      <c r="AT656" s="6" t="s">
        <v>3</v>
      </c>
      <c r="AU656" s="4"/>
      <c r="AV656" s="4"/>
      <c r="AW656" s="4"/>
      <c r="AX656" s="4"/>
      <c r="AY656" s="4"/>
      <c r="AZ656" s="4"/>
    </row>
    <row r="657" spans="1:58" x14ac:dyDescent="0.25">
      <c r="A657" s="3" t="s">
        <v>2</v>
      </c>
      <c r="B657" s="20">
        <v>2.73</v>
      </c>
      <c r="C657" s="88">
        <f t="shared" si="92"/>
        <v>3.0242468933177022</v>
      </c>
      <c r="D657" s="86">
        <v>-112.19199999999999</v>
      </c>
      <c r="E657" s="24">
        <v>40.529000000000003</v>
      </c>
      <c r="F657" s="9">
        <v>5</v>
      </c>
      <c r="G657" s="9">
        <v>1997</v>
      </c>
      <c r="H657" s="9">
        <v>9</v>
      </c>
      <c r="I657" s="9">
        <v>17</v>
      </c>
      <c r="J657" s="9">
        <v>0</v>
      </c>
      <c r="K657" s="9">
        <v>39</v>
      </c>
      <c r="L657" s="12">
        <v>0</v>
      </c>
      <c r="M657" s="81">
        <f t="shared" si="93"/>
        <v>0.11825400999467875</v>
      </c>
      <c r="N657" s="21">
        <v>0.01</v>
      </c>
      <c r="O657" s="3" t="s">
        <v>175</v>
      </c>
      <c r="P657" s="94">
        <f>1/((1/U657^2)+(1/X657^2))</f>
        <v>1.398401087982158E-2</v>
      </c>
      <c r="Q657" s="72">
        <f>(P657/U657^2*V657)+(P657/X657^2*Y657)</f>
        <v>3.0242468933177022</v>
      </c>
      <c r="R657" s="82">
        <f>SQRT(P657)</f>
        <v>0.11825400999467875</v>
      </c>
      <c r="S657" s="49">
        <v>2.73</v>
      </c>
      <c r="T657" s="6" t="s">
        <v>3</v>
      </c>
      <c r="U657" s="82">
        <v>0.13900000000000001</v>
      </c>
      <c r="V657" s="43">
        <f>0.791*S657+0.851</f>
        <v>3.0104299999999999</v>
      </c>
      <c r="W657" s="49">
        <v>3.05</v>
      </c>
      <c r="X657" s="82">
        <v>0.22500000000000001</v>
      </c>
      <c r="Y657" s="43">
        <f t="shared" si="94"/>
        <v>3.0604499999999999</v>
      </c>
      <c r="Z657" s="53"/>
      <c r="AA657" s="82"/>
      <c r="AB657" s="43"/>
      <c r="AC657" s="47"/>
      <c r="AD657" s="82"/>
      <c r="AE657" s="43"/>
      <c r="AF657" s="53"/>
      <c r="AG657" s="82"/>
      <c r="AH657" s="43"/>
      <c r="AI657" s="47"/>
      <c r="AJ657" s="4"/>
      <c r="AL657" s="4" t="s">
        <v>75</v>
      </c>
      <c r="AM657" s="27"/>
      <c r="AN657" s="27"/>
      <c r="AQ657" s="4"/>
      <c r="AR657" s="19">
        <v>3.05</v>
      </c>
      <c r="AS657" s="19">
        <v>2.73</v>
      </c>
      <c r="AT657" s="6" t="s">
        <v>3</v>
      </c>
      <c r="AU657" s="4"/>
      <c r="AV657" s="4"/>
      <c r="AW657" s="4"/>
      <c r="AX657" s="4"/>
      <c r="AY657" s="4"/>
      <c r="AZ657" s="4"/>
    </row>
    <row r="658" spans="1:58" x14ac:dyDescent="0.25">
      <c r="A658" s="3" t="s">
        <v>2</v>
      </c>
      <c r="B658" s="20">
        <v>2.9</v>
      </c>
      <c r="C658" s="88">
        <f t="shared" si="92"/>
        <v>2.9211</v>
      </c>
      <c r="D658" s="86">
        <v>-112.09399999999999</v>
      </c>
      <c r="E658" s="24">
        <v>37.084000000000003</v>
      </c>
      <c r="F658" s="9">
        <v>2</v>
      </c>
      <c r="G658" s="9">
        <v>1997</v>
      </c>
      <c r="H658" s="9">
        <v>9</v>
      </c>
      <c r="I658" s="9">
        <v>18</v>
      </c>
      <c r="J658" s="9">
        <v>21</v>
      </c>
      <c r="K658" s="9">
        <v>4</v>
      </c>
      <c r="L658" s="12">
        <v>6.6</v>
      </c>
      <c r="M658" s="81">
        <f t="shared" si="93"/>
        <v>0.22500000000000001</v>
      </c>
      <c r="N658" s="21">
        <v>0.01</v>
      </c>
      <c r="O658" s="6" t="s">
        <v>174</v>
      </c>
      <c r="P658" s="94"/>
      <c r="Q658" s="72">
        <f>Y658</f>
        <v>2.9211</v>
      </c>
      <c r="R658" s="82">
        <f>X658</f>
        <v>0.22500000000000001</v>
      </c>
      <c r="S658" s="45"/>
      <c r="T658" s="6"/>
      <c r="V658" s="43"/>
      <c r="W658" s="49">
        <v>2.9</v>
      </c>
      <c r="X658" s="82">
        <v>0.22500000000000001</v>
      </c>
      <c r="Y658" s="43">
        <f t="shared" si="94"/>
        <v>2.9211</v>
      </c>
      <c r="Z658" s="53"/>
      <c r="AA658" s="82"/>
      <c r="AB658" s="43"/>
      <c r="AC658" s="47"/>
      <c r="AD658" s="82"/>
      <c r="AE658" s="43"/>
      <c r="AF658" s="53"/>
      <c r="AG658" s="82"/>
      <c r="AH658" s="43"/>
      <c r="AI658" s="47"/>
      <c r="AJ658" s="4"/>
      <c r="AM658" s="27"/>
      <c r="AN658" s="27"/>
      <c r="AQ658" s="4"/>
      <c r="AR658" s="19">
        <v>2.9</v>
      </c>
      <c r="AS658" s="5"/>
      <c r="AT658" s="6"/>
      <c r="AU658" s="4"/>
      <c r="AV658" s="4"/>
      <c r="AW658" s="4"/>
      <c r="AX658" s="4"/>
      <c r="AY658" s="4"/>
      <c r="AZ658" s="4"/>
    </row>
    <row r="659" spans="1:58" x14ac:dyDescent="0.25">
      <c r="A659" s="3" t="s">
        <v>2</v>
      </c>
      <c r="B659" s="20">
        <v>3.45</v>
      </c>
      <c r="C659" s="88">
        <f t="shared" si="92"/>
        <v>3.5703418655636843</v>
      </c>
      <c r="D659" s="86">
        <v>-112.318</v>
      </c>
      <c r="E659" s="24">
        <v>41.473999999999997</v>
      </c>
      <c r="F659" s="9">
        <v>7</v>
      </c>
      <c r="G659" s="9">
        <v>1997</v>
      </c>
      <c r="H659" s="9">
        <v>10</v>
      </c>
      <c r="I659" s="9">
        <v>3</v>
      </c>
      <c r="J659" s="9">
        <v>14</v>
      </c>
      <c r="K659" s="9">
        <v>52</v>
      </c>
      <c r="L659" s="12">
        <v>18.8</v>
      </c>
      <c r="M659" s="81">
        <f t="shared" si="93"/>
        <v>0.10535699111194734</v>
      </c>
      <c r="N659" s="21">
        <v>0.01</v>
      </c>
      <c r="O659" s="3" t="s">
        <v>175</v>
      </c>
      <c r="P659" s="94">
        <f>1/((1/U659^2)+(1/X659^2)+(1/AA659^2))</f>
        <v>1.1100095576162951E-2</v>
      </c>
      <c r="Q659" s="72">
        <f>(P659/U659^2*V659)+(P659/X659^2*Y659)+(P659/AA659^2*AB659)</f>
        <v>3.5703418655636843</v>
      </c>
      <c r="R659" s="82">
        <f t="shared" ref="R659:R665" si="95">SQRT(P659)</f>
        <v>0.10535699111194734</v>
      </c>
      <c r="S659" s="49">
        <v>3.45</v>
      </c>
      <c r="T659" s="6" t="s">
        <v>3</v>
      </c>
      <c r="U659" s="82">
        <v>0.13900000000000001</v>
      </c>
      <c r="V659" s="43">
        <f t="shared" ref="V659:V665" si="96">0.791*S659+0.851</f>
        <v>3.5799500000000002</v>
      </c>
      <c r="W659" s="49">
        <v>3.53</v>
      </c>
      <c r="X659" s="82">
        <v>0.22500000000000001</v>
      </c>
      <c r="Y659" s="43">
        <f t="shared" si="94"/>
        <v>3.50637</v>
      </c>
      <c r="Z659" s="55">
        <v>3.6</v>
      </c>
      <c r="AA659" s="82">
        <v>0.23200000000000001</v>
      </c>
      <c r="AB659" s="43">
        <f>0.791*(Z659-0.11)+0.851</f>
        <v>3.6115900000000001</v>
      </c>
      <c r="AC659" s="47"/>
      <c r="AD659" s="82"/>
      <c r="AE659" s="43"/>
      <c r="AF659" s="53"/>
      <c r="AG659" s="82"/>
      <c r="AH659" s="43"/>
      <c r="AI659" s="47"/>
      <c r="AJ659" s="4"/>
      <c r="AL659" s="4" t="s">
        <v>82</v>
      </c>
      <c r="AM659" s="27">
        <v>3.6</v>
      </c>
      <c r="AN659" s="27"/>
      <c r="AQ659" s="4"/>
      <c r="AR659" s="19">
        <v>3.53</v>
      </c>
      <c r="AS659" s="19">
        <v>3.45</v>
      </c>
      <c r="AT659" s="6" t="s">
        <v>3</v>
      </c>
      <c r="AU659" s="4"/>
      <c r="AV659" s="4"/>
      <c r="AW659" s="4"/>
      <c r="AX659" s="4"/>
      <c r="AY659" s="4"/>
      <c r="AZ659" s="4"/>
    </row>
    <row r="660" spans="1:58" x14ac:dyDescent="0.25">
      <c r="A660" s="3" t="s">
        <v>2</v>
      </c>
      <c r="B660" s="20">
        <v>2.86</v>
      </c>
      <c r="C660" s="88">
        <f t="shared" si="92"/>
        <v>3.0627462998598922</v>
      </c>
      <c r="D660" s="86">
        <v>-112.322</v>
      </c>
      <c r="E660" s="24">
        <v>41.475999999999999</v>
      </c>
      <c r="F660" s="9">
        <v>8</v>
      </c>
      <c r="G660" s="9">
        <v>1997</v>
      </c>
      <c r="H660" s="9">
        <v>10</v>
      </c>
      <c r="I660" s="9">
        <v>3</v>
      </c>
      <c r="J660" s="9">
        <v>15</v>
      </c>
      <c r="K660" s="9">
        <v>15</v>
      </c>
      <c r="L660" s="12">
        <v>49.9</v>
      </c>
      <c r="M660" s="81">
        <f t="shared" si="93"/>
        <v>0.11825400999467875</v>
      </c>
      <c r="N660" s="21">
        <v>0.01</v>
      </c>
      <c r="O660" s="3" t="s">
        <v>175</v>
      </c>
      <c r="P660" s="94">
        <f>1/((1/U660^2)+(1/X660^2))</f>
        <v>1.398401087982158E-2</v>
      </c>
      <c r="Q660" s="72">
        <f>(P660/U660^2*V660)+(P660/X660^2*Y660)</f>
        <v>3.0627462998598922</v>
      </c>
      <c r="R660" s="82">
        <f t="shared" si="95"/>
        <v>0.11825400999467875</v>
      </c>
      <c r="S660" s="49">
        <v>2.86</v>
      </c>
      <c r="T660" s="6" t="s">
        <v>3</v>
      </c>
      <c r="U660" s="82">
        <v>0.13900000000000001</v>
      </c>
      <c r="V660" s="43">
        <f t="shared" si="96"/>
        <v>3.1132599999999999</v>
      </c>
      <c r="W660" s="49">
        <v>2.91</v>
      </c>
      <c r="X660" s="82">
        <v>0.22500000000000001</v>
      </c>
      <c r="Y660" s="43">
        <f t="shared" si="94"/>
        <v>2.9303900000000001</v>
      </c>
      <c r="Z660" s="53"/>
      <c r="AA660" s="82"/>
      <c r="AB660" s="43"/>
      <c r="AC660" s="47"/>
      <c r="AD660" s="82"/>
      <c r="AE660" s="43"/>
      <c r="AF660" s="53"/>
      <c r="AG660" s="82"/>
      <c r="AH660" s="43"/>
      <c r="AI660" s="47"/>
      <c r="AJ660" s="4"/>
      <c r="AM660" s="27"/>
      <c r="AN660" s="27"/>
      <c r="AQ660" s="4"/>
      <c r="AR660" s="19">
        <v>2.91</v>
      </c>
      <c r="AS660" s="19">
        <v>2.86</v>
      </c>
      <c r="AT660" s="6" t="s">
        <v>3</v>
      </c>
      <c r="AU660" s="4"/>
      <c r="AV660" s="4"/>
      <c r="AW660" s="4"/>
      <c r="AX660" s="4"/>
      <c r="AY660" s="4"/>
      <c r="AZ660" s="4"/>
    </row>
    <row r="661" spans="1:58" x14ac:dyDescent="0.25">
      <c r="A661" s="3" t="s">
        <v>2</v>
      </c>
      <c r="B661" s="20">
        <v>2.79</v>
      </c>
      <c r="C661" s="88">
        <f t="shared" si="92"/>
        <v>3.0747813239453303</v>
      </c>
      <c r="D661" s="86">
        <v>-111.855</v>
      </c>
      <c r="E661" s="24">
        <v>37.921999999999997</v>
      </c>
      <c r="F661" s="9">
        <v>7</v>
      </c>
      <c r="G661" s="9">
        <v>1997</v>
      </c>
      <c r="H661" s="9">
        <v>10</v>
      </c>
      <c r="I661" s="9">
        <v>20</v>
      </c>
      <c r="J661" s="9">
        <v>7</v>
      </c>
      <c r="K661" s="9">
        <v>2</v>
      </c>
      <c r="L661" s="12">
        <v>19.899999999999999</v>
      </c>
      <c r="M661" s="81">
        <f t="shared" si="93"/>
        <v>0.10535699111194734</v>
      </c>
      <c r="N661" s="21">
        <v>0.01</v>
      </c>
      <c r="O661" s="3" t="s">
        <v>175</v>
      </c>
      <c r="P661" s="94">
        <f>1/((1/U661^2)+(1/X661^2)+(1/AA661^2))</f>
        <v>1.1100095576162951E-2</v>
      </c>
      <c r="Q661" s="72">
        <f>(P661/U661^2*V661)+(P661/X661^2*Y661)+(P661/AA661^2*AB661)</f>
        <v>3.0747813239453303</v>
      </c>
      <c r="R661" s="82">
        <f t="shared" si="95"/>
        <v>0.10535699111194734</v>
      </c>
      <c r="S661" s="49">
        <v>2.79</v>
      </c>
      <c r="T661" s="6" t="s">
        <v>3</v>
      </c>
      <c r="U661" s="82">
        <v>0.13900000000000001</v>
      </c>
      <c r="V661" s="43">
        <f t="shared" si="96"/>
        <v>3.05789</v>
      </c>
      <c r="W661" s="49">
        <v>2.97</v>
      </c>
      <c r="X661" s="82">
        <v>0.22500000000000001</v>
      </c>
      <c r="Y661" s="43">
        <f t="shared" si="94"/>
        <v>2.9861300000000002</v>
      </c>
      <c r="Z661" s="55">
        <v>3.1</v>
      </c>
      <c r="AA661" s="82">
        <v>0.23200000000000001</v>
      </c>
      <c r="AB661" s="43">
        <f>0.791*(Z661-0.11)+0.851</f>
        <v>3.2160900000000003</v>
      </c>
      <c r="AC661" s="47"/>
      <c r="AD661" s="82"/>
      <c r="AE661" s="43"/>
      <c r="AF661" s="53"/>
      <c r="AG661" s="82"/>
      <c r="AH661" s="43"/>
      <c r="AI661" s="47"/>
      <c r="AJ661" s="4"/>
      <c r="AL661" s="4" t="s">
        <v>92</v>
      </c>
      <c r="AM661" s="27">
        <v>3.1</v>
      </c>
      <c r="AN661" s="27"/>
      <c r="AQ661" s="4"/>
      <c r="AR661" s="19">
        <v>2.97</v>
      </c>
      <c r="AS661" s="19">
        <v>2.79</v>
      </c>
      <c r="AT661" s="6" t="s">
        <v>3</v>
      </c>
      <c r="AU661" s="4"/>
      <c r="AV661" s="4"/>
      <c r="AW661" s="4"/>
      <c r="AX661" s="4"/>
      <c r="AY661" s="4"/>
      <c r="AZ661" s="4"/>
    </row>
    <row r="662" spans="1:58" x14ac:dyDescent="0.25">
      <c r="A662" s="3" t="s">
        <v>2</v>
      </c>
      <c r="B662" s="20">
        <v>2.87</v>
      </c>
      <c r="C662" s="88">
        <f t="shared" si="92"/>
        <v>3.0662891567934532</v>
      </c>
      <c r="D662" s="86">
        <v>-112.27500000000001</v>
      </c>
      <c r="E662" s="24">
        <v>41.847000000000001</v>
      </c>
      <c r="F662" s="9">
        <v>7</v>
      </c>
      <c r="G662" s="9">
        <v>1997</v>
      </c>
      <c r="H662" s="9">
        <v>11</v>
      </c>
      <c r="I662" s="9">
        <v>5</v>
      </c>
      <c r="J662" s="9">
        <v>0</v>
      </c>
      <c r="K662" s="9">
        <v>51</v>
      </c>
      <c r="L662" s="12">
        <v>48.7</v>
      </c>
      <c r="M662" s="81">
        <f t="shared" si="93"/>
        <v>0.10535699111194734</v>
      </c>
      <c r="N662" s="21">
        <v>0.01</v>
      </c>
      <c r="O662" s="3" t="s">
        <v>175</v>
      </c>
      <c r="P662" s="94">
        <f>1/((1/U662^2)+(1/X662^2)+(1/AA662^2))</f>
        <v>1.1100095576162951E-2</v>
      </c>
      <c r="Q662" s="72">
        <f>(P662/U662^2*V662)+(P662/X662^2*Y662)+(P662/AA662^2*AB662)</f>
        <v>3.0662891567934532</v>
      </c>
      <c r="R662" s="82">
        <f t="shared" si="95"/>
        <v>0.10535699111194734</v>
      </c>
      <c r="S662" s="49">
        <v>2.87</v>
      </c>
      <c r="T662" s="6" t="s">
        <v>3</v>
      </c>
      <c r="U662" s="82">
        <v>0.13900000000000001</v>
      </c>
      <c r="V662" s="43">
        <f t="shared" si="96"/>
        <v>3.1211700000000002</v>
      </c>
      <c r="W662" s="49">
        <v>2.91</v>
      </c>
      <c r="X662" s="82">
        <v>0.22500000000000001</v>
      </c>
      <c r="Y662" s="43">
        <f t="shared" si="94"/>
        <v>2.9303900000000001</v>
      </c>
      <c r="Z662" s="55">
        <v>2.9</v>
      </c>
      <c r="AA662" s="82">
        <v>0.23200000000000001</v>
      </c>
      <c r="AB662" s="43">
        <f>0.791*(Z662-0.11)+0.851</f>
        <v>3.05789</v>
      </c>
      <c r="AC662" s="47"/>
      <c r="AD662" s="82"/>
      <c r="AE662" s="43"/>
      <c r="AF662" s="53"/>
      <c r="AG662" s="82"/>
      <c r="AH662" s="43"/>
      <c r="AI662" s="47"/>
      <c r="AJ662" s="4"/>
      <c r="AL662" s="4" t="s">
        <v>49</v>
      </c>
      <c r="AM662" s="27">
        <v>2.9</v>
      </c>
      <c r="AN662" s="27"/>
      <c r="AQ662" s="4"/>
      <c r="AR662" s="19">
        <v>2.91</v>
      </c>
      <c r="AS662" s="19">
        <v>2.87</v>
      </c>
      <c r="AT662" s="6" t="s">
        <v>3</v>
      </c>
      <c r="AU662" s="4"/>
      <c r="AV662" s="4"/>
      <c r="AW662" s="4"/>
      <c r="AX662" s="4"/>
      <c r="AY662" s="4"/>
      <c r="AZ662" s="4"/>
    </row>
    <row r="663" spans="1:58" x14ac:dyDescent="0.25">
      <c r="A663" s="3" t="s">
        <v>2</v>
      </c>
      <c r="B663" s="20">
        <v>2.65</v>
      </c>
      <c r="C663" s="88">
        <f t="shared" si="92"/>
        <v>2.9219912106482147</v>
      </c>
      <c r="D663" s="86">
        <v>-111.221</v>
      </c>
      <c r="E663" s="24">
        <v>40.159999999999997</v>
      </c>
      <c r="F663" s="9">
        <v>2</v>
      </c>
      <c r="G663" s="9">
        <v>1997</v>
      </c>
      <c r="H663" s="9">
        <v>11</v>
      </c>
      <c r="I663" s="9">
        <v>18</v>
      </c>
      <c r="J663" s="9">
        <v>19</v>
      </c>
      <c r="K663" s="9">
        <v>25</v>
      </c>
      <c r="L663" s="12">
        <v>52.5</v>
      </c>
      <c r="M663" s="81">
        <f t="shared" si="93"/>
        <v>0.11825400999467875</v>
      </c>
      <c r="N663" s="21">
        <v>0.01</v>
      </c>
      <c r="O663" s="3" t="s">
        <v>175</v>
      </c>
      <c r="P663" s="94">
        <f>1/((1/U663^2)+(1/X663^2))</f>
        <v>1.398401087982158E-2</v>
      </c>
      <c r="Q663" s="72">
        <f>(P663/U663^2*V663)+(P663/X663^2*Y663)</f>
        <v>2.9219912106482147</v>
      </c>
      <c r="R663" s="82">
        <f t="shared" si="95"/>
        <v>0.11825400999467875</v>
      </c>
      <c r="S663" s="49">
        <v>2.65</v>
      </c>
      <c r="T663" s="6" t="s">
        <v>3</v>
      </c>
      <c r="U663" s="82">
        <v>0.13900000000000001</v>
      </c>
      <c r="V663" s="43">
        <f t="shared" si="96"/>
        <v>2.9471500000000002</v>
      </c>
      <c r="W663" s="49">
        <v>2.83</v>
      </c>
      <c r="X663" s="82">
        <v>0.22500000000000001</v>
      </c>
      <c r="Y663" s="43">
        <f t="shared" si="94"/>
        <v>2.8560699999999999</v>
      </c>
      <c r="Z663" s="53"/>
      <c r="AA663" s="82"/>
      <c r="AB663" s="43"/>
      <c r="AC663" s="47"/>
      <c r="AD663" s="82"/>
      <c r="AE663" s="43"/>
      <c r="AF663" s="53"/>
      <c r="AG663" s="82"/>
      <c r="AH663" s="43"/>
      <c r="AI663" s="47"/>
      <c r="AJ663" s="4"/>
      <c r="AM663" s="27"/>
      <c r="AN663" s="27"/>
      <c r="AQ663" s="4"/>
      <c r="AR663" s="19">
        <v>2.83</v>
      </c>
      <c r="AS663" s="19">
        <v>2.65</v>
      </c>
      <c r="AT663" s="6" t="s">
        <v>3</v>
      </c>
      <c r="AU663" s="4"/>
      <c r="AV663" s="4"/>
      <c r="AW663" s="4"/>
      <c r="AX663" s="4"/>
      <c r="AY663" s="4"/>
      <c r="AZ663" s="4"/>
    </row>
    <row r="664" spans="1:58" x14ac:dyDescent="0.25">
      <c r="A664" s="3" t="s">
        <v>2</v>
      </c>
      <c r="B664" s="20">
        <v>3.22</v>
      </c>
      <c r="C664" s="88">
        <f t="shared" si="92"/>
        <v>3.4148634471348447</v>
      </c>
      <c r="D664" s="86">
        <v>-113.03400000000001</v>
      </c>
      <c r="E664" s="24">
        <v>37.637</v>
      </c>
      <c r="F664" s="9">
        <v>3</v>
      </c>
      <c r="G664" s="9">
        <v>1997</v>
      </c>
      <c r="H664" s="9">
        <v>11</v>
      </c>
      <c r="I664" s="9">
        <v>30</v>
      </c>
      <c r="J664" s="9">
        <v>9</v>
      </c>
      <c r="K664" s="9">
        <v>54</v>
      </c>
      <c r="L664" s="12">
        <v>59</v>
      </c>
      <c r="M664" s="81">
        <f t="shared" si="93"/>
        <v>0.10535699111194734</v>
      </c>
      <c r="N664" s="21">
        <v>0.01</v>
      </c>
      <c r="O664" s="3" t="s">
        <v>175</v>
      </c>
      <c r="P664" s="94">
        <f>1/((1/U664^2)+(1/X664^2)+(1/AA664^2))</f>
        <v>1.1100095576162951E-2</v>
      </c>
      <c r="Q664" s="72">
        <f>(P664/U664^2*V664)+(P664/X664^2*Y664)+(P664/AA664^2*AB664)</f>
        <v>3.4148634471348447</v>
      </c>
      <c r="R664" s="82">
        <f t="shared" si="95"/>
        <v>0.10535699111194734</v>
      </c>
      <c r="S664" s="49">
        <v>3.22</v>
      </c>
      <c r="T664" s="6" t="s">
        <v>3</v>
      </c>
      <c r="U664" s="82">
        <v>0.13900000000000001</v>
      </c>
      <c r="V664" s="43">
        <f t="shared" si="96"/>
        <v>3.3980200000000003</v>
      </c>
      <c r="W664" s="49">
        <v>3.44</v>
      </c>
      <c r="X664" s="82">
        <v>0.22500000000000001</v>
      </c>
      <c r="Y664" s="43">
        <f t="shared" si="94"/>
        <v>3.4227599999999998</v>
      </c>
      <c r="Z664" s="55">
        <v>3.4</v>
      </c>
      <c r="AA664" s="82">
        <v>0.23200000000000001</v>
      </c>
      <c r="AB664" s="43">
        <f>0.791*(Z664-0.11)+0.851</f>
        <v>3.4533900000000002</v>
      </c>
      <c r="AC664" s="47"/>
      <c r="AD664" s="82"/>
      <c r="AE664" s="43"/>
      <c r="AF664" s="53"/>
      <c r="AG664" s="82"/>
      <c r="AH664" s="43"/>
      <c r="AI664" s="47"/>
      <c r="AJ664" s="4"/>
      <c r="AL664" s="4" t="s">
        <v>95</v>
      </c>
      <c r="AM664" s="27">
        <v>3.4</v>
      </c>
      <c r="AN664" s="27"/>
      <c r="AQ664" s="4"/>
      <c r="AR664" s="19">
        <v>3.44</v>
      </c>
      <c r="AS664" s="19">
        <v>3.22</v>
      </c>
      <c r="AT664" s="6" t="s">
        <v>3</v>
      </c>
      <c r="AU664" s="4"/>
      <c r="AV664" s="4"/>
      <c r="AW664" s="4"/>
      <c r="AX664" s="4"/>
      <c r="AY664" s="4"/>
      <c r="AZ664" s="4"/>
    </row>
    <row r="665" spans="1:58" x14ac:dyDescent="0.25">
      <c r="A665" s="3" t="s">
        <v>2</v>
      </c>
      <c r="B665" s="20">
        <v>2.8</v>
      </c>
      <c r="C665" s="88">
        <f t="shared" si="92"/>
        <v>3.0027345279215396</v>
      </c>
      <c r="D665" s="86">
        <v>-111.97499999999999</v>
      </c>
      <c r="E665" s="24">
        <v>38.651000000000003</v>
      </c>
      <c r="F665" s="9">
        <v>3</v>
      </c>
      <c r="G665" s="9">
        <v>1997</v>
      </c>
      <c r="H665" s="9">
        <v>12</v>
      </c>
      <c r="I665" s="9">
        <v>10</v>
      </c>
      <c r="J665" s="9">
        <v>7</v>
      </c>
      <c r="K665" s="9">
        <v>25</v>
      </c>
      <c r="L665" s="12">
        <v>20.6</v>
      </c>
      <c r="M665" s="81">
        <f t="shared" si="93"/>
        <v>0.11825400999467875</v>
      </c>
      <c r="N665" s="21">
        <v>0.01</v>
      </c>
      <c r="O665" s="3" t="s">
        <v>175</v>
      </c>
      <c r="P665" s="94">
        <f>1/((1/U665^2)+(1/X665^2))</f>
        <v>1.398401087982158E-2</v>
      </c>
      <c r="Q665" s="72">
        <f>(P665/U665^2*V665)+(P665/X665^2*Y665)</f>
        <v>3.0027345279215396</v>
      </c>
      <c r="R665" s="82">
        <f t="shared" si="95"/>
        <v>0.11825400999467875</v>
      </c>
      <c r="S665" s="49">
        <v>2.8</v>
      </c>
      <c r="T665" s="6" t="s">
        <v>3</v>
      </c>
      <c r="U665" s="82">
        <v>0.13900000000000001</v>
      </c>
      <c r="V665" s="43">
        <f t="shared" si="96"/>
        <v>3.0657999999999999</v>
      </c>
      <c r="W665" s="49">
        <v>2.81</v>
      </c>
      <c r="X665" s="82">
        <v>0.22500000000000001</v>
      </c>
      <c r="Y665" s="43">
        <f t="shared" si="94"/>
        <v>2.8374899999999998</v>
      </c>
      <c r="Z665" s="53"/>
      <c r="AA665" s="82"/>
      <c r="AB665" s="43"/>
      <c r="AC665" s="47"/>
      <c r="AD665" s="82"/>
      <c r="AE665" s="43"/>
      <c r="AF665" s="53"/>
      <c r="AG665" s="82"/>
      <c r="AH665" s="43"/>
      <c r="AI665" s="47"/>
      <c r="AJ665" s="4"/>
      <c r="AM665" s="27"/>
      <c r="AN665" s="27"/>
      <c r="AQ665" s="4"/>
      <c r="AR665" s="19">
        <v>2.81</v>
      </c>
      <c r="AS665" s="19">
        <v>2.8</v>
      </c>
      <c r="AT665" s="6" t="s">
        <v>3</v>
      </c>
      <c r="AU665" s="4"/>
      <c r="AV665" s="4"/>
      <c r="AW665" s="4"/>
      <c r="AX665" s="4"/>
      <c r="AY665" s="4"/>
      <c r="AZ665" s="4"/>
    </row>
    <row r="666" spans="1:58" x14ac:dyDescent="0.25">
      <c r="A666" s="3" t="s">
        <v>2</v>
      </c>
      <c r="B666" s="20">
        <v>3.22</v>
      </c>
      <c r="C666" s="88">
        <f t="shared" si="92"/>
        <v>3.2183800000000002</v>
      </c>
      <c r="D666" s="86">
        <v>-109.08</v>
      </c>
      <c r="E666" s="24">
        <v>38.319000000000003</v>
      </c>
      <c r="F666" s="9">
        <v>0</v>
      </c>
      <c r="G666" s="9">
        <v>1997</v>
      </c>
      <c r="H666" s="9">
        <v>12</v>
      </c>
      <c r="I666" s="9">
        <v>15</v>
      </c>
      <c r="J666" s="9">
        <v>9</v>
      </c>
      <c r="K666" s="9">
        <v>18</v>
      </c>
      <c r="L666" s="12">
        <v>47</v>
      </c>
      <c r="M666" s="81">
        <f t="shared" si="93"/>
        <v>0.22500000000000001</v>
      </c>
      <c r="N666" s="21">
        <v>0.01</v>
      </c>
      <c r="O666" s="6" t="s">
        <v>174</v>
      </c>
      <c r="P666" s="94"/>
      <c r="Q666" s="72">
        <f>Y666</f>
        <v>3.2183800000000002</v>
      </c>
      <c r="R666" s="82">
        <f>X666</f>
        <v>0.22500000000000001</v>
      </c>
      <c r="S666" s="45"/>
      <c r="T666" s="6"/>
      <c r="V666" s="43"/>
      <c r="W666" s="49">
        <v>3.22</v>
      </c>
      <c r="X666" s="82">
        <v>0.22500000000000001</v>
      </c>
      <c r="Y666" s="43">
        <f t="shared" si="94"/>
        <v>3.2183800000000002</v>
      </c>
      <c r="Z666" s="53"/>
      <c r="AA666" s="82"/>
      <c r="AB666" s="4"/>
      <c r="AC666" s="47"/>
      <c r="AD666" s="82"/>
      <c r="AE666" s="4"/>
      <c r="AF666" s="53"/>
      <c r="AG666" s="82"/>
      <c r="AH666" s="4"/>
      <c r="AI666" s="47"/>
      <c r="AJ666" s="4"/>
      <c r="AM666" s="27"/>
      <c r="AN666" s="27"/>
      <c r="AQ666" s="4"/>
      <c r="AR666" s="19">
        <v>3.22</v>
      </c>
      <c r="AS666" s="5"/>
      <c r="AT666" s="6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</row>
    <row r="667" spans="1:58" x14ac:dyDescent="0.25">
      <c r="A667" s="3" t="s">
        <v>2</v>
      </c>
      <c r="B667" s="20">
        <v>2.91</v>
      </c>
      <c r="C667" s="88">
        <f t="shared" si="92"/>
        <v>3.0946685770847298</v>
      </c>
      <c r="D667" s="86">
        <v>-111.254</v>
      </c>
      <c r="E667" s="24">
        <v>40.151000000000003</v>
      </c>
      <c r="F667" s="9">
        <v>4</v>
      </c>
      <c r="G667" s="9">
        <v>1998</v>
      </c>
      <c r="H667" s="9">
        <v>1</v>
      </c>
      <c r="I667" s="9">
        <v>5</v>
      </c>
      <c r="J667" s="9">
        <v>2</v>
      </c>
      <c r="K667" s="9">
        <v>20</v>
      </c>
      <c r="L667" s="12">
        <v>46.6</v>
      </c>
      <c r="M667" s="81">
        <f t="shared" si="93"/>
        <v>0.10535699111194734</v>
      </c>
      <c r="N667" s="21">
        <v>0.01</v>
      </c>
      <c r="O667" s="3" t="s">
        <v>175</v>
      </c>
      <c r="P667" s="94">
        <f>1/((1/U667^2)+(1/X667^2)+(1/AA667^2))</f>
        <v>1.1100095576162951E-2</v>
      </c>
      <c r="Q667" s="72">
        <f>(P667/U667^2*V667)+(P667/X667^2*Y667)+(P667/AA667^2*AB667)</f>
        <v>3.0946685770847298</v>
      </c>
      <c r="R667" s="82">
        <f>SQRT(P667)</f>
        <v>0.10535699111194734</v>
      </c>
      <c r="S667" s="49">
        <v>2.91</v>
      </c>
      <c r="T667" s="6" t="s">
        <v>3</v>
      </c>
      <c r="U667" s="82">
        <v>0.13900000000000001</v>
      </c>
      <c r="V667" s="43">
        <f>0.791*S667+0.851</f>
        <v>3.1528100000000001</v>
      </c>
      <c r="W667" s="49">
        <v>2.88</v>
      </c>
      <c r="X667" s="82">
        <v>0.22500000000000001</v>
      </c>
      <c r="Y667" s="43">
        <f t="shared" si="94"/>
        <v>2.90252</v>
      </c>
      <c r="Z667" s="55">
        <v>3</v>
      </c>
      <c r="AA667" s="82">
        <v>0.23200000000000001</v>
      </c>
      <c r="AB667" s="43">
        <f>0.791*(Z667-0.11)+0.851</f>
        <v>3.1369900000000004</v>
      </c>
      <c r="AC667" s="47"/>
      <c r="AD667" s="82"/>
      <c r="AE667" s="43"/>
      <c r="AF667" s="53"/>
      <c r="AG667" s="82"/>
      <c r="AH667" s="43"/>
      <c r="AI667" s="47"/>
      <c r="AJ667" s="4"/>
      <c r="AL667" s="4" t="s">
        <v>50</v>
      </c>
      <c r="AM667" s="27">
        <v>3</v>
      </c>
      <c r="AN667" s="27"/>
      <c r="AQ667" s="4"/>
      <c r="AR667" s="19">
        <v>2.88</v>
      </c>
      <c r="AS667" s="19">
        <v>2.91</v>
      </c>
      <c r="AT667" s="6" t="s">
        <v>3</v>
      </c>
      <c r="AU667" s="4"/>
      <c r="AV667" s="4"/>
      <c r="AW667" s="4"/>
      <c r="AX667" s="4"/>
      <c r="AY667" s="4"/>
      <c r="AZ667" s="4"/>
    </row>
    <row r="668" spans="1:58" x14ac:dyDescent="0.25">
      <c r="A668" s="3" t="s">
        <v>2</v>
      </c>
      <c r="B668" s="20">
        <v>2.61</v>
      </c>
      <c r="C668" s="88">
        <f t="shared" si="92"/>
        <v>2.6516899999999999</v>
      </c>
      <c r="D668" s="86">
        <v>-112.514</v>
      </c>
      <c r="E668" s="24">
        <v>37.984000000000002</v>
      </c>
      <c r="F668" s="9">
        <v>5</v>
      </c>
      <c r="G668" s="9">
        <v>1998</v>
      </c>
      <c r="H668" s="9">
        <v>1</v>
      </c>
      <c r="I668" s="9">
        <v>30</v>
      </c>
      <c r="J668" s="9">
        <v>23</v>
      </c>
      <c r="K668" s="9">
        <v>35</v>
      </c>
      <c r="L668" s="12">
        <v>9.3000000000000007</v>
      </c>
      <c r="M668" s="81">
        <f t="shared" si="93"/>
        <v>0.22500000000000001</v>
      </c>
      <c r="N668" s="21">
        <v>0.01</v>
      </c>
      <c r="O668" s="6" t="s">
        <v>174</v>
      </c>
      <c r="P668" s="94"/>
      <c r="Q668" s="72">
        <f>Y668</f>
        <v>2.6516899999999999</v>
      </c>
      <c r="R668" s="82">
        <f>X668</f>
        <v>0.22500000000000001</v>
      </c>
      <c r="S668" s="45"/>
      <c r="T668" s="6"/>
      <c r="V668" s="43"/>
      <c r="W668" s="49">
        <v>2.61</v>
      </c>
      <c r="X668" s="82">
        <v>0.22500000000000001</v>
      </c>
      <c r="Y668" s="43">
        <f t="shared" si="94"/>
        <v>2.6516899999999999</v>
      </c>
      <c r="Z668" s="53"/>
      <c r="AA668" s="82"/>
      <c r="AB668" s="43"/>
      <c r="AC668" s="47"/>
      <c r="AD668" s="82"/>
      <c r="AE668" s="43"/>
      <c r="AF668" s="53"/>
      <c r="AG668" s="82"/>
      <c r="AH668" s="43"/>
      <c r="AI668" s="47"/>
      <c r="AJ668" s="4"/>
      <c r="AM668" s="27"/>
      <c r="AN668" s="27"/>
      <c r="AQ668" s="4"/>
      <c r="AR668" s="19">
        <v>2.61</v>
      </c>
      <c r="AS668" s="5"/>
      <c r="AT668" s="6"/>
      <c r="AU668" s="4"/>
      <c r="AV668" s="4"/>
      <c r="AW668" s="4"/>
      <c r="AX668" s="4"/>
      <c r="AY668" s="4"/>
      <c r="AZ668" s="4"/>
    </row>
    <row r="669" spans="1:58" x14ac:dyDescent="0.25">
      <c r="A669" s="3" t="s">
        <v>2</v>
      </c>
      <c r="B669" s="20">
        <v>2.4700000000000002</v>
      </c>
      <c r="C669" s="88">
        <f t="shared" si="92"/>
        <v>2.7676174180081783</v>
      </c>
      <c r="D669" s="86">
        <v>-112.504</v>
      </c>
      <c r="E669" s="24">
        <v>37.981999999999999</v>
      </c>
      <c r="F669" s="9">
        <v>1</v>
      </c>
      <c r="G669" s="9">
        <v>1998</v>
      </c>
      <c r="H669" s="9">
        <v>1</v>
      </c>
      <c r="I669" s="9">
        <v>31</v>
      </c>
      <c r="J669" s="9">
        <v>7</v>
      </c>
      <c r="K669" s="9">
        <v>15</v>
      </c>
      <c r="L669" s="12">
        <v>39.5</v>
      </c>
      <c r="M669" s="81">
        <f t="shared" si="93"/>
        <v>0.11825400999467875</v>
      </c>
      <c r="N669" s="21">
        <v>0.01</v>
      </c>
      <c r="O669" s="3" t="s">
        <v>175</v>
      </c>
      <c r="P669" s="94">
        <f>1/((1/U669^2)+(1/X669^2))</f>
        <v>1.398401087982158E-2</v>
      </c>
      <c r="Q669" s="72">
        <f>(P669/U669^2*V669)+(P669/X669^2*Y669)</f>
        <v>2.7676174180081783</v>
      </c>
      <c r="R669" s="82">
        <f>SQRT(P669)</f>
        <v>0.11825400999467875</v>
      </c>
      <c r="S669" s="49">
        <v>2.4700000000000002</v>
      </c>
      <c r="T669" s="6" t="s">
        <v>3</v>
      </c>
      <c r="U669" s="82">
        <v>0.13900000000000001</v>
      </c>
      <c r="V669" s="43">
        <f>0.791*S669+0.851</f>
        <v>2.8047700000000004</v>
      </c>
      <c r="W669" s="49">
        <v>2.63</v>
      </c>
      <c r="X669" s="82">
        <v>0.22500000000000001</v>
      </c>
      <c r="Y669" s="43">
        <f t="shared" si="94"/>
        <v>2.6702699999999999</v>
      </c>
      <c r="Z669" s="53"/>
      <c r="AA669" s="82"/>
      <c r="AB669" s="43"/>
      <c r="AC669" s="47"/>
      <c r="AD669" s="82"/>
      <c r="AE669" s="43"/>
      <c r="AF669" s="53"/>
      <c r="AG669" s="82"/>
      <c r="AH669" s="43"/>
      <c r="AI669" s="47"/>
      <c r="AJ669" s="4"/>
      <c r="AM669" s="27"/>
      <c r="AN669" s="27"/>
      <c r="AQ669" s="4"/>
      <c r="AR669" s="19">
        <v>2.63</v>
      </c>
      <c r="AS669" s="19">
        <v>2.4700000000000002</v>
      </c>
      <c r="AT669" s="6" t="s">
        <v>3</v>
      </c>
      <c r="AU669" s="4"/>
      <c r="AV669" s="4"/>
      <c r="AW669" s="4"/>
      <c r="AX669" s="4"/>
      <c r="AY669" s="4"/>
      <c r="AZ669" s="4"/>
    </row>
    <row r="670" spans="1:58" x14ac:dyDescent="0.25">
      <c r="A670" s="3" t="s">
        <v>2</v>
      </c>
      <c r="B670" s="20">
        <v>2.6</v>
      </c>
      <c r="C670" s="88">
        <f t="shared" si="92"/>
        <v>2.8959321556629405</v>
      </c>
      <c r="D670" s="86">
        <v>-112.514</v>
      </c>
      <c r="E670" s="24">
        <v>37.978999999999999</v>
      </c>
      <c r="F670" s="9">
        <v>1</v>
      </c>
      <c r="G670" s="9">
        <v>1998</v>
      </c>
      <c r="H670" s="9">
        <v>1</v>
      </c>
      <c r="I670" s="9">
        <v>31</v>
      </c>
      <c r="J670" s="9">
        <v>8</v>
      </c>
      <c r="K670" s="9">
        <v>3</v>
      </c>
      <c r="L670" s="12">
        <v>50.8</v>
      </c>
      <c r="M670" s="81">
        <f t="shared" si="93"/>
        <v>0.11825400999467875</v>
      </c>
      <c r="N670" s="21">
        <v>0.01</v>
      </c>
      <c r="O670" s="3" t="s">
        <v>175</v>
      </c>
      <c r="P670" s="94">
        <f>1/((1/U670^2)+(1/X670^2))</f>
        <v>1.398401087982158E-2</v>
      </c>
      <c r="Q670" s="72">
        <f>(P670/U670^2*V670)+(P670/X670^2*Y670)</f>
        <v>2.8959321556629405</v>
      </c>
      <c r="R670" s="82">
        <f>SQRT(P670)</f>
        <v>0.11825400999467875</v>
      </c>
      <c r="S670" s="49">
        <v>2.6</v>
      </c>
      <c r="T670" s="6" t="s">
        <v>3</v>
      </c>
      <c r="U670" s="82">
        <v>0.13900000000000001</v>
      </c>
      <c r="V670" s="43">
        <f>0.791*S670+0.851</f>
        <v>2.9076</v>
      </c>
      <c r="W670" s="49">
        <v>2.84</v>
      </c>
      <c r="X670" s="82">
        <v>0.22500000000000001</v>
      </c>
      <c r="Y670" s="43">
        <f t="shared" si="94"/>
        <v>2.8653599999999999</v>
      </c>
      <c r="Z670" s="53"/>
      <c r="AA670" s="82"/>
      <c r="AB670" s="43"/>
      <c r="AC670" s="47"/>
      <c r="AD670" s="82"/>
      <c r="AE670" s="43"/>
      <c r="AF670" s="53"/>
      <c r="AG670" s="82"/>
      <c r="AH670" s="43"/>
      <c r="AI670" s="47"/>
      <c r="AJ670" s="4"/>
      <c r="AM670" s="27"/>
      <c r="AN670" s="27"/>
      <c r="AQ670" s="4"/>
      <c r="AR670" s="19">
        <v>2.84</v>
      </c>
      <c r="AS670" s="19">
        <v>2.6</v>
      </c>
      <c r="AT670" s="6" t="s">
        <v>3</v>
      </c>
      <c r="AU670" s="4"/>
      <c r="AV670" s="4"/>
      <c r="AW670" s="4"/>
      <c r="AX670" s="4"/>
      <c r="AY670" s="4"/>
      <c r="AZ670" s="4"/>
    </row>
    <row r="671" spans="1:58" x14ac:dyDescent="0.25">
      <c r="A671" s="3" t="s">
        <v>2</v>
      </c>
      <c r="B671" s="20">
        <v>2.5499999999999998</v>
      </c>
      <c r="C671" s="88">
        <f t="shared" si="92"/>
        <v>2.7595285510250767</v>
      </c>
      <c r="D671" s="86">
        <v>-112.45099999999999</v>
      </c>
      <c r="E671" s="24">
        <v>38.546999999999997</v>
      </c>
      <c r="F671" s="9">
        <v>2</v>
      </c>
      <c r="G671" s="9">
        <v>1998</v>
      </c>
      <c r="H671" s="9">
        <v>1</v>
      </c>
      <c r="I671" s="9">
        <v>31</v>
      </c>
      <c r="J671" s="9">
        <v>9</v>
      </c>
      <c r="K671" s="9">
        <v>22</v>
      </c>
      <c r="L671" s="12">
        <v>53.6</v>
      </c>
      <c r="M671" s="81">
        <f t="shared" si="93"/>
        <v>0.11825400999467875</v>
      </c>
      <c r="N671" s="21">
        <v>0.01</v>
      </c>
      <c r="O671" s="3" t="s">
        <v>175</v>
      </c>
      <c r="P671" s="94">
        <f>1/((1/U671^2)+(1/X671^2))</f>
        <v>1.398401087982158E-2</v>
      </c>
      <c r="Q671" s="72">
        <f>(P671/U671^2*V671)+(P671/X671^2*Y671)</f>
        <v>2.7595285510250767</v>
      </c>
      <c r="R671" s="82">
        <f>SQRT(P671)</f>
        <v>0.11825400999467875</v>
      </c>
      <c r="S671" s="49">
        <v>2.5499999999999998</v>
      </c>
      <c r="T671" s="6" t="s">
        <v>3</v>
      </c>
      <c r="U671" s="82">
        <v>0.13900000000000001</v>
      </c>
      <c r="V671" s="43">
        <f>0.791*S671+0.851</f>
        <v>2.8680499999999998</v>
      </c>
      <c r="W671" s="49">
        <v>2.42</v>
      </c>
      <c r="X671" s="82">
        <v>0.22500000000000001</v>
      </c>
      <c r="Y671" s="43">
        <f t="shared" si="94"/>
        <v>2.4751799999999999</v>
      </c>
      <c r="Z671" s="53"/>
      <c r="AA671" s="82"/>
      <c r="AB671" s="43"/>
      <c r="AC671" s="47"/>
      <c r="AD671" s="82"/>
      <c r="AE671" s="43"/>
      <c r="AF671" s="53"/>
      <c r="AG671" s="82"/>
      <c r="AH671" s="43"/>
      <c r="AI671" s="47"/>
      <c r="AJ671" s="4"/>
      <c r="AM671" s="27"/>
      <c r="AN671" s="27"/>
      <c r="AQ671" s="4"/>
      <c r="AR671" s="19">
        <v>2.42</v>
      </c>
      <c r="AS671" s="19">
        <v>2.5499999999999998</v>
      </c>
      <c r="AT671" s="6" t="s">
        <v>3</v>
      </c>
      <c r="AU671" s="4"/>
      <c r="AV671" s="4"/>
      <c r="AW671" s="4"/>
      <c r="AX671" s="4"/>
      <c r="AY671" s="4"/>
      <c r="AZ671" s="4"/>
    </row>
    <row r="672" spans="1:58" x14ac:dyDescent="0.25">
      <c r="A672" s="3" t="s">
        <v>2</v>
      </c>
      <c r="B672" s="20">
        <v>2.67</v>
      </c>
      <c r="C672" s="88">
        <f t="shared" si="92"/>
        <v>2.70743</v>
      </c>
      <c r="D672" s="86">
        <v>-112.517</v>
      </c>
      <c r="E672" s="24">
        <v>37.978999999999999</v>
      </c>
      <c r="F672" s="9">
        <v>0</v>
      </c>
      <c r="G672" s="9">
        <v>1998</v>
      </c>
      <c r="H672" s="9">
        <v>1</v>
      </c>
      <c r="I672" s="9">
        <v>31</v>
      </c>
      <c r="J672" s="9">
        <v>18</v>
      </c>
      <c r="K672" s="9">
        <v>32</v>
      </c>
      <c r="L672" s="12">
        <v>14.3</v>
      </c>
      <c r="M672" s="81">
        <f t="shared" si="93"/>
        <v>0.22500000000000001</v>
      </c>
      <c r="N672" s="21">
        <v>0.01</v>
      </c>
      <c r="O672" s="6" t="s">
        <v>174</v>
      </c>
      <c r="P672" s="94"/>
      <c r="Q672" s="72">
        <f>Y672</f>
        <v>2.70743</v>
      </c>
      <c r="R672" s="82">
        <f>X672</f>
        <v>0.22500000000000001</v>
      </c>
      <c r="S672" s="45"/>
      <c r="T672" s="6"/>
      <c r="V672" s="43"/>
      <c r="W672" s="49">
        <v>2.67</v>
      </c>
      <c r="X672" s="82">
        <v>0.22500000000000001</v>
      </c>
      <c r="Y672" s="43">
        <f t="shared" si="94"/>
        <v>2.70743</v>
      </c>
      <c r="Z672" s="53"/>
      <c r="AA672" s="82"/>
      <c r="AB672" s="43"/>
      <c r="AC672" s="47"/>
      <c r="AD672" s="82"/>
      <c r="AE672" s="43"/>
      <c r="AF672" s="53"/>
      <c r="AG672" s="82"/>
      <c r="AH672" s="43"/>
      <c r="AI672" s="47"/>
      <c r="AJ672" s="4"/>
      <c r="AM672" s="27"/>
      <c r="AN672" s="27"/>
      <c r="AQ672" s="4"/>
      <c r="AR672" s="19">
        <v>2.67</v>
      </c>
      <c r="AS672" s="5"/>
      <c r="AT672" s="6"/>
      <c r="AU672" s="4"/>
      <c r="AV672" s="4"/>
      <c r="AW672" s="4"/>
      <c r="AX672" s="4"/>
      <c r="AY672" s="4"/>
      <c r="AZ672" s="4"/>
    </row>
    <row r="673" spans="1:58" x14ac:dyDescent="0.25">
      <c r="A673" s="3" t="s">
        <v>2</v>
      </c>
      <c r="B673" s="20">
        <v>3.23</v>
      </c>
      <c r="C673" s="88">
        <f t="shared" si="92"/>
        <v>3.4438337854803436</v>
      </c>
      <c r="D673" s="86">
        <v>-112.511</v>
      </c>
      <c r="E673" s="24">
        <v>37.988999999999997</v>
      </c>
      <c r="F673" s="9">
        <v>1</v>
      </c>
      <c r="G673" s="9">
        <v>1998</v>
      </c>
      <c r="H673" s="9">
        <v>2</v>
      </c>
      <c r="I673" s="9">
        <v>1</v>
      </c>
      <c r="J673" s="9">
        <v>2</v>
      </c>
      <c r="K673" s="9">
        <v>9</v>
      </c>
      <c r="L673" s="12">
        <v>22.1</v>
      </c>
      <c r="M673" s="81">
        <f t="shared" si="93"/>
        <v>0.10535699111194734</v>
      </c>
      <c r="N673" s="21">
        <v>0.01</v>
      </c>
      <c r="O673" s="3" t="s">
        <v>175</v>
      </c>
      <c r="P673" s="94">
        <f>1/((1/U673^2)+(1/X673^2)+(1/AA673^2))</f>
        <v>1.1100095576162951E-2</v>
      </c>
      <c r="Q673" s="72">
        <f>(P673/U673^2*V673)+(P673/X673^2*Y673)+(P673/AA673^2*AB673)</f>
        <v>3.4438337854803436</v>
      </c>
      <c r="R673" s="82">
        <f>SQRT(P673)</f>
        <v>0.10535699111194734</v>
      </c>
      <c r="S673" s="49">
        <v>3.23</v>
      </c>
      <c r="T673" s="6" t="s">
        <v>3</v>
      </c>
      <c r="U673" s="82">
        <v>0.13900000000000001</v>
      </c>
      <c r="V673" s="43">
        <f>0.791*S673+0.851</f>
        <v>3.4059300000000001</v>
      </c>
      <c r="W673" s="49">
        <v>3.64</v>
      </c>
      <c r="X673" s="82">
        <v>0.22500000000000001</v>
      </c>
      <c r="Y673" s="43">
        <f t="shared" si="94"/>
        <v>3.6085600000000002</v>
      </c>
      <c r="Z673" s="55">
        <v>3.3</v>
      </c>
      <c r="AA673" s="82">
        <v>0.23200000000000001</v>
      </c>
      <c r="AB673" s="43">
        <f>0.791*(Z673-0.11)+0.851</f>
        <v>3.3742900000000002</v>
      </c>
      <c r="AC673" s="53">
        <v>3</v>
      </c>
      <c r="AD673" s="82">
        <v>0.20699999999999999</v>
      </c>
      <c r="AE673" s="43">
        <f>1.078*AC673-0.427</f>
        <v>2.8069999999999999</v>
      </c>
      <c r="AF673" s="53"/>
      <c r="AG673" s="82"/>
      <c r="AH673" s="43"/>
      <c r="AI673" s="47"/>
      <c r="AJ673" s="27">
        <v>3</v>
      </c>
      <c r="AK673" s="5"/>
      <c r="AL673" s="4" t="s">
        <v>56</v>
      </c>
      <c r="AM673" s="27">
        <v>3.3</v>
      </c>
      <c r="AN673" s="27"/>
      <c r="AQ673" s="4"/>
      <c r="AR673" s="19">
        <v>3.64</v>
      </c>
      <c r="AS673" s="19">
        <v>3.23</v>
      </c>
      <c r="AT673" s="6" t="s">
        <v>3</v>
      </c>
      <c r="AU673" s="4"/>
      <c r="AV673" s="4"/>
      <c r="AW673" s="4"/>
      <c r="AX673" s="4"/>
      <c r="AY673" s="4"/>
      <c r="AZ673" s="4"/>
    </row>
    <row r="674" spans="1:58" x14ac:dyDescent="0.25">
      <c r="A674" s="3" t="s">
        <v>2</v>
      </c>
      <c r="B674" s="20">
        <v>3.2</v>
      </c>
      <c r="C674" s="88">
        <f t="shared" si="92"/>
        <v>3.3975924376908067</v>
      </c>
      <c r="D674" s="86">
        <v>-112.51600000000001</v>
      </c>
      <c r="E674" s="24">
        <v>37.975999999999999</v>
      </c>
      <c r="F674" s="9">
        <v>0</v>
      </c>
      <c r="G674" s="9">
        <v>1998</v>
      </c>
      <c r="H674" s="9">
        <v>2</v>
      </c>
      <c r="I674" s="9">
        <v>1</v>
      </c>
      <c r="J674" s="9">
        <v>2</v>
      </c>
      <c r="K674" s="9">
        <v>16</v>
      </c>
      <c r="L674" s="12">
        <v>56.3</v>
      </c>
      <c r="M674" s="81">
        <f t="shared" si="93"/>
        <v>0.10535699111194734</v>
      </c>
      <c r="N674" s="21">
        <v>0.01</v>
      </c>
      <c r="O674" s="3" t="s">
        <v>175</v>
      </c>
      <c r="P674" s="94">
        <f>1/((1/U674^2)+(1/X674^2)+(1/AA674^2))</f>
        <v>1.1100095576162951E-2</v>
      </c>
      <c r="Q674" s="72">
        <f>(P674/U674^2*V674)+(P674/X674^2*Y674)+(P674/AA674^2*AB674)</f>
        <v>3.3975924376908067</v>
      </c>
      <c r="R674" s="82">
        <f>SQRT(P674)</f>
        <v>0.10535699111194734</v>
      </c>
      <c r="S674" s="49">
        <v>3.2</v>
      </c>
      <c r="T674" s="6" t="s">
        <v>3</v>
      </c>
      <c r="U674" s="82">
        <v>0.13900000000000001</v>
      </c>
      <c r="V674" s="43">
        <f>0.791*S674+0.851</f>
        <v>3.3822000000000001</v>
      </c>
      <c r="W674" s="49">
        <v>3.56</v>
      </c>
      <c r="X674" s="82">
        <v>0.22500000000000001</v>
      </c>
      <c r="Y674" s="43">
        <f t="shared" si="94"/>
        <v>3.53424</v>
      </c>
      <c r="Z674" s="55">
        <v>3.2</v>
      </c>
      <c r="AA674" s="82">
        <v>0.23200000000000001</v>
      </c>
      <c r="AB674" s="43">
        <f>0.791*(Z674-0.11)+0.851</f>
        <v>3.2951900000000003</v>
      </c>
      <c r="AC674" s="47"/>
      <c r="AD674" s="82"/>
      <c r="AE674" s="43"/>
      <c r="AF674" s="53"/>
      <c r="AG674" s="82"/>
      <c r="AH674" s="43"/>
      <c r="AI674" s="47"/>
      <c r="AJ674" s="4"/>
      <c r="AL674" s="4" t="s">
        <v>79</v>
      </c>
      <c r="AM674" s="27">
        <v>3.2</v>
      </c>
      <c r="AN674" s="27"/>
      <c r="AQ674" s="4"/>
      <c r="AR674" s="19">
        <v>3.56</v>
      </c>
      <c r="AS674" s="19">
        <v>3.2</v>
      </c>
      <c r="AT674" s="6" t="s">
        <v>3</v>
      </c>
      <c r="AU674" s="4"/>
      <c r="AV674" s="4"/>
      <c r="AW674" s="4"/>
      <c r="AX674" s="4"/>
      <c r="AY674" s="4"/>
      <c r="AZ674" s="4"/>
    </row>
    <row r="675" spans="1:58" x14ac:dyDescent="0.25">
      <c r="A675" s="3" t="s">
        <v>2</v>
      </c>
      <c r="B675" s="20">
        <v>3.02</v>
      </c>
      <c r="C675" s="88">
        <f t="shared" si="92"/>
        <v>3.2485403764653822</v>
      </c>
      <c r="D675" s="86">
        <v>-112.50700000000001</v>
      </c>
      <c r="E675" s="24">
        <v>37.987000000000002</v>
      </c>
      <c r="F675" s="9">
        <v>1</v>
      </c>
      <c r="G675" s="9">
        <v>1998</v>
      </c>
      <c r="H675" s="9">
        <v>2</v>
      </c>
      <c r="I675" s="9">
        <v>1</v>
      </c>
      <c r="J675" s="9">
        <v>8</v>
      </c>
      <c r="K675" s="9">
        <v>53</v>
      </c>
      <c r="L675" s="12">
        <v>16.5</v>
      </c>
      <c r="M675" s="81">
        <f t="shared" si="93"/>
        <v>0.10535699111194734</v>
      </c>
      <c r="N675" s="21">
        <v>0.01</v>
      </c>
      <c r="O675" s="3" t="s">
        <v>175</v>
      </c>
      <c r="P675" s="94">
        <f>1/((1/U675^2)+(1/X675^2)+(1/AA675^2))</f>
        <v>1.1100095576162951E-2</v>
      </c>
      <c r="Q675" s="72">
        <f>(P675/U675^2*V675)+(P675/X675^2*Y675)+(P675/AA675^2*AB675)</f>
        <v>3.2485403764653822</v>
      </c>
      <c r="R675" s="82">
        <f>SQRT(P675)</f>
        <v>0.10535699111194734</v>
      </c>
      <c r="S675" s="49">
        <v>3.02</v>
      </c>
      <c r="T675" s="6" t="s">
        <v>3</v>
      </c>
      <c r="U675" s="82">
        <v>0.13900000000000001</v>
      </c>
      <c r="V675" s="43">
        <f>0.791*S675+0.851</f>
        <v>3.2398199999999999</v>
      </c>
      <c r="W675" s="49">
        <v>3.39</v>
      </c>
      <c r="X675" s="82">
        <v>0.22500000000000001</v>
      </c>
      <c r="Y675" s="43">
        <f t="shared" si="94"/>
        <v>3.3763100000000001</v>
      </c>
      <c r="Z675" s="55">
        <v>3</v>
      </c>
      <c r="AA675" s="82">
        <v>0.23200000000000001</v>
      </c>
      <c r="AB675" s="43">
        <f>0.791*(Z675-0.11)+0.851</f>
        <v>3.1369900000000004</v>
      </c>
      <c r="AC675" s="53">
        <v>2.9</v>
      </c>
      <c r="AD675" s="82">
        <v>0.20699999999999999</v>
      </c>
      <c r="AE675" s="43">
        <f>1.078*AC675-0.427</f>
        <v>2.6992000000000003</v>
      </c>
      <c r="AF675" s="53"/>
      <c r="AG675" s="82"/>
      <c r="AH675" s="43"/>
      <c r="AI675" s="47"/>
      <c r="AJ675" s="27">
        <v>2.9</v>
      </c>
      <c r="AK675" s="5"/>
      <c r="AL675" s="4" t="s">
        <v>50</v>
      </c>
      <c r="AM675" s="27">
        <v>3</v>
      </c>
      <c r="AN675" s="27"/>
      <c r="AQ675" s="4"/>
      <c r="AR675" s="19">
        <v>3.39</v>
      </c>
      <c r="AS675" s="19">
        <v>3.02</v>
      </c>
      <c r="AT675" s="6" t="s">
        <v>3</v>
      </c>
      <c r="AU675" s="4"/>
      <c r="AV675" s="4"/>
      <c r="AW675" s="4"/>
      <c r="AX675" s="4"/>
      <c r="AY675" s="4"/>
      <c r="AZ675" s="4"/>
    </row>
    <row r="676" spans="1:58" x14ac:dyDescent="0.25">
      <c r="A676" s="3" t="s">
        <v>2</v>
      </c>
      <c r="B676" s="20">
        <v>3.19</v>
      </c>
      <c r="C676" s="88">
        <f t="shared" si="92"/>
        <v>3.3461985392396976</v>
      </c>
      <c r="D676" s="86">
        <v>-112.501</v>
      </c>
      <c r="E676" s="24">
        <v>37.978000000000002</v>
      </c>
      <c r="F676" s="9">
        <v>0</v>
      </c>
      <c r="G676" s="9">
        <v>1998</v>
      </c>
      <c r="H676" s="9">
        <v>2</v>
      </c>
      <c r="I676" s="9">
        <v>1</v>
      </c>
      <c r="J676" s="9">
        <v>14</v>
      </c>
      <c r="K676" s="9">
        <v>19</v>
      </c>
      <c r="L676" s="12">
        <v>7.1</v>
      </c>
      <c r="M676" s="81">
        <f t="shared" si="93"/>
        <v>0.10535699111194734</v>
      </c>
      <c r="N676" s="21">
        <v>0.01</v>
      </c>
      <c r="O676" s="3" t="s">
        <v>175</v>
      </c>
      <c r="P676" s="94">
        <f>1/((1/U676^2)+(1/X676^2)+(1/AA676^2))</f>
        <v>1.1100095576162951E-2</v>
      </c>
      <c r="Q676" s="72">
        <f>(P676/U676^2*V676)+(P676/X676^2*Y676)+(P676/AA676^2*AB676)</f>
        <v>3.3461985392396976</v>
      </c>
      <c r="R676" s="82">
        <f>SQRT(P676)</f>
        <v>0.10535699111194734</v>
      </c>
      <c r="S676" s="49">
        <v>3.19</v>
      </c>
      <c r="T676" s="6" t="s">
        <v>3</v>
      </c>
      <c r="U676" s="82">
        <v>0.13900000000000001</v>
      </c>
      <c r="V676" s="43">
        <f>0.791*S676+0.851</f>
        <v>3.3742900000000002</v>
      </c>
      <c r="W676" s="49">
        <v>3.33</v>
      </c>
      <c r="X676" s="82">
        <v>0.22500000000000001</v>
      </c>
      <c r="Y676" s="43">
        <f t="shared" si="94"/>
        <v>3.32057</v>
      </c>
      <c r="Z676" s="55">
        <v>3.2</v>
      </c>
      <c r="AA676" s="82">
        <v>0.23200000000000001</v>
      </c>
      <c r="AB676" s="43">
        <f>0.791*(Z676-0.11)+0.851</f>
        <v>3.2951900000000003</v>
      </c>
      <c r="AC676" s="47"/>
      <c r="AD676" s="82"/>
      <c r="AE676" s="43"/>
      <c r="AF676" s="53"/>
      <c r="AG676" s="82"/>
      <c r="AH676" s="43"/>
      <c r="AI676" s="47"/>
      <c r="AJ676" s="4"/>
      <c r="AL676" s="4" t="s">
        <v>79</v>
      </c>
      <c r="AM676" s="27">
        <v>3.2</v>
      </c>
      <c r="AN676" s="27"/>
      <c r="AQ676" s="4"/>
      <c r="AR676" s="19">
        <v>3.33</v>
      </c>
      <c r="AS676" s="19">
        <v>3.19</v>
      </c>
      <c r="AT676" s="6" t="s">
        <v>3</v>
      </c>
      <c r="AU676" s="4"/>
      <c r="AV676" s="4"/>
      <c r="AW676" s="4"/>
      <c r="AX676" s="4"/>
      <c r="AY676" s="4"/>
      <c r="AZ676" s="4"/>
    </row>
    <row r="677" spans="1:58" x14ac:dyDescent="0.25">
      <c r="A677" s="3" t="s">
        <v>2</v>
      </c>
      <c r="B677" s="20">
        <v>3.48</v>
      </c>
      <c r="C677" s="88">
        <f t="shared" si="92"/>
        <v>3.6239251215670851</v>
      </c>
      <c r="D677" s="86">
        <v>-112.50700000000001</v>
      </c>
      <c r="E677" s="24">
        <v>37.985999999999997</v>
      </c>
      <c r="F677" s="9">
        <v>1</v>
      </c>
      <c r="G677" s="9">
        <v>1998</v>
      </c>
      <c r="H677" s="9">
        <v>2</v>
      </c>
      <c r="I677" s="9">
        <v>1</v>
      </c>
      <c r="J677" s="9">
        <v>21</v>
      </c>
      <c r="K677" s="9">
        <v>29</v>
      </c>
      <c r="L677" s="12">
        <v>4.7</v>
      </c>
      <c r="M677" s="81">
        <f t="shared" si="93"/>
        <v>0.1026800070380199</v>
      </c>
      <c r="N677" s="21">
        <v>0.01</v>
      </c>
      <c r="O677" s="3" t="s">
        <v>175</v>
      </c>
      <c r="P677" s="94">
        <f>1/((1/U677^2)+(1/X677^2)+(1/AD677^2))</f>
        <v>1.0543183845327816E-2</v>
      </c>
      <c r="Q677" s="72">
        <f>(P677/U677^2*V677)+(P677/X677^2*Y677)+(P677/AD677^2*AE677)</f>
        <v>3.6239251215670851</v>
      </c>
      <c r="R677" s="82">
        <f>SQRT(P677)</f>
        <v>0.1026800070380199</v>
      </c>
      <c r="S677" s="49">
        <v>3.48</v>
      </c>
      <c r="T677" s="6" t="s">
        <v>3</v>
      </c>
      <c r="U677" s="82">
        <v>0.13900000000000001</v>
      </c>
      <c r="V677" s="43">
        <f>0.791*S677+0.851</f>
        <v>3.6036800000000002</v>
      </c>
      <c r="W677" s="49">
        <v>3.93</v>
      </c>
      <c r="X677" s="82">
        <v>0.22500000000000001</v>
      </c>
      <c r="Y677" s="43">
        <f t="shared" si="94"/>
        <v>3.8779700000000004</v>
      </c>
      <c r="Z677" s="53"/>
      <c r="AA677" s="82"/>
      <c r="AB677" s="43"/>
      <c r="AC677" s="55">
        <v>3.6</v>
      </c>
      <c r="AD677" s="82">
        <v>0.20699999999999999</v>
      </c>
      <c r="AE677" s="43">
        <f>1.078*AC677-0.427</f>
        <v>3.4538000000000002</v>
      </c>
      <c r="AF677" s="53"/>
      <c r="AG677" s="82"/>
      <c r="AH677" s="43"/>
      <c r="AI677" s="47"/>
      <c r="AJ677" s="27">
        <v>3.6</v>
      </c>
      <c r="AK677" s="5"/>
      <c r="AL677" s="4" t="s">
        <v>42</v>
      </c>
      <c r="AM677" s="27"/>
      <c r="AN677" s="27"/>
      <c r="AQ677" s="4"/>
      <c r="AR677" s="19">
        <v>3.93</v>
      </c>
      <c r="AS677" s="19">
        <v>3.48</v>
      </c>
      <c r="AT677" s="6" t="s">
        <v>3</v>
      </c>
      <c r="AU677" s="4"/>
      <c r="AV677" s="4"/>
      <c r="AW677" s="4"/>
      <c r="AX677" s="4"/>
      <c r="AY677" s="4"/>
      <c r="AZ677" s="4"/>
    </row>
    <row r="678" spans="1:58" s="4" customFormat="1" x14ac:dyDescent="0.25">
      <c r="A678" s="3" t="s">
        <v>2</v>
      </c>
      <c r="B678" s="20">
        <v>2.58</v>
      </c>
      <c r="C678" s="88">
        <f t="shared" si="92"/>
        <v>2.6238200000000003</v>
      </c>
      <c r="D678" s="86">
        <v>-112.497</v>
      </c>
      <c r="E678" s="24">
        <v>37.984000000000002</v>
      </c>
      <c r="F678" s="9">
        <v>1</v>
      </c>
      <c r="G678" s="9">
        <v>1998</v>
      </c>
      <c r="H678" s="9">
        <v>2</v>
      </c>
      <c r="I678" s="9">
        <v>2</v>
      </c>
      <c r="J678" s="9">
        <v>0</v>
      </c>
      <c r="K678" s="9">
        <v>45</v>
      </c>
      <c r="L678" s="12">
        <v>5.9</v>
      </c>
      <c r="M678" s="81">
        <f t="shared" si="93"/>
        <v>0.22500000000000001</v>
      </c>
      <c r="N678" s="21">
        <v>0.01</v>
      </c>
      <c r="O678" s="6" t="s">
        <v>174</v>
      </c>
      <c r="P678" s="94"/>
      <c r="Q678" s="72">
        <f>Y678</f>
        <v>2.6238200000000003</v>
      </c>
      <c r="R678" s="82">
        <f>X678</f>
        <v>0.22500000000000001</v>
      </c>
      <c r="S678" s="45"/>
      <c r="T678" s="6"/>
      <c r="U678" s="82"/>
      <c r="V678" s="43"/>
      <c r="W678" s="49">
        <v>2.58</v>
      </c>
      <c r="X678" s="82">
        <v>0.22500000000000001</v>
      </c>
      <c r="Y678" s="43">
        <f t="shared" si="94"/>
        <v>2.6238200000000003</v>
      </c>
      <c r="Z678" s="53"/>
      <c r="AA678" s="82"/>
      <c r="AB678" s="43"/>
      <c r="AC678" s="47"/>
      <c r="AD678" s="82"/>
      <c r="AE678" s="43"/>
      <c r="AF678" s="53"/>
      <c r="AG678" s="82"/>
      <c r="AH678" s="43"/>
      <c r="AI678" s="47"/>
      <c r="AM678" s="27"/>
      <c r="AN678" s="27"/>
      <c r="AR678" s="19">
        <v>2.58</v>
      </c>
      <c r="AS678" s="5"/>
      <c r="AT678" s="6"/>
      <c r="BA678"/>
      <c r="BB678"/>
      <c r="BC678"/>
      <c r="BD678"/>
      <c r="BE678"/>
      <c r="BF678"/>
    </row>
    <row r="679" spans="1:58" x14ac:dyDescent="0.25">
      <c r="A679" s="3" t="s">
        <v>2</v>
      </c>
      <c r="B679" s="20">
        <v>3.48</v>
      </c>
      <c r="C679" s="88">
        <f t="shared" si="92"/>
        <v>3.6532135354353761</v>
      </c>
      <c r="D679" s="86">
        <v>-112.509</v>
      </c>
      <c r="E679" s="24">
        <v>37.984999999999999</v>
      </c>
      <c r="F679" s="9">
        <v>0</v>
      </c>
      <c r="G679" s="9">
        <v>1998</v>
      </c>
      <c r="H679" s="9">
        <v>2</v>
      </c>
      <c r="I679" s="9">
        <v>2</v>
      </c>
      <c r="J679" s="9">
        <v>0</v>
      </c>
      <c r="K679" s="9">
        <v>49</v>
      </c>
      <c r="L679" s="12">
        <v>5.8</v>
      </c>
      <c r="M679" s="81">
        <f t="shared" si="93"/>
        <v>0.10535699111194734</v>
      </c>
      <c r="N679" s="21">
        <v>0.01</v>
      </c>
      <c r="O679" s="3" t="s">
        <v>175</v>
      </c>
      <c r="P679" s="94">
        <f>1/((1/U679^2)+(1/X679^2)+(1/AA679^2))</f>
        <v>1.1100095576162951E-2</v>
      </c>
      <c r="Q679" s="72">
        <f>(P679/U679^2*V679)+(P679/X679^2*Y679)+(P679/AA679^2*AB679)</f>
        <v>3.6532135354353761</v>
      </c>
      <c r="R679" s="82">
        <f>SQRT(P679)</f>
        <v>0.10535699111194734</v>
      </c>
      <c r="S679" s="49">
        <v>3.48</v>
      </c>
      <c r="T679" s="6" t="s">
        <v>3</v>
      </c>
      <c r="U679" s="82">
        <v>0.13900000000000001</v>
      </c>
      <c r="V679" s="43">
        <f>0.791*S679+0.851</f>
        <v>3.6036800000000002</v>
      </c>
      <c r="W679" s="49">
        <v>3.95</v>
      </c>
      <c r="X679" s="82">
        <v>0.22500000000000001</v>
      </c>
      <c r="Y679" s="43">
        <f t="shared" si="94"/>
        <v>3.8965500000000004</v>
      </c>
      <c r="Z679" s="55">
        <v>3.5</v>
      </c>
      <c r="AA679" s="82">
        <v>0.23200000000000001</v>
      </c>
      <c r="AB679" s="43">
        <f>0.791*(Z679-0.11)+0.851</f>
        <v>3.5324900000000001</v>
      </c>
      <c r="AC679" s="53">
        <v>3.2</v>
      </c>
      <c r="AD679" s="82">
        <v>0.20699999999999999</v>
      </c>
      <c r="AE679" s="43">
        <f>1.078*AC679-0.427</f>
        <v>3.0226000000000002</v>
      </c>
      <c r="AF679" s="53"/>
      <c r="AG679" s="82"/>
      <c r="AH679" s="43"/>
      <c r="AI679" s="47"/>
      <c r="AJ679" s="27">
        <v>3.2</v>
      </c>
      <c r="AK679" s="5"/>
      <c r="AL679" s="4" t="s">
        <v>54</v>
      </c>
      <c r="AM679" s="27">
        <v>3.5</v>
      </c>
      <c r="AN679" s="27"/>
      <c r="AQ679" s="4"/>
      <c r="AR679" s="19">
        <v>3.95</v>
      </c>
      <c r="AS679" s="19">
        <v>3.48</v>
      </c>
      <c r="AT679" s="6" t="s">
        <v>3</v>
      </c>
      <c r="AU679" s="4"/>
      <c r="AV679" s="4"/>
      <c r="AW679" s="4"/>
      <c r="AX679" s="4"/>
      <c r="AY679" s="4"/>
      <c r="AZ679" s="4"/>
    </row>
    <row r="680" spans="1:58" x14ac:dyDescent="0.25">
      <c r="A680" s="3" t="s">
        <v>2</v>
      </c>
      <c r="B680" s="20">
        <v>3.28</v>
      </c>
      <c r="C680" s="88">
        <f t="shared" si="92"/>
        <v>3.4298735186354823</v>
      </c>
      <c r="D680" s="86">
        <v>-112.505</v>
      </c>
      <c r="E680" s="24">
        <v>37.982999999999997</v>
      </c>
      <c r="F680" s="9">
        <v>5</v>
      </c>
      <c r="G680" s="9">
        <v>1998</v>
      </c>
      <c r="H680" s="9">
        <v>2</v>
      </c>
      <c r="I680" s="9">
        <v>3</v>
      </c>
      <c r="J680" s="9">
        <v>12</v>
      </c>
      <c r="K680" s="9">
        <v>44</v>
      </c>
      <c r="L680" s="12">
        <v>17.2</v>
      </c>
      <c r="M680" s="81">
        <f t="shared" si="93"/>
        <v>0.10535699111194734</v>
      </c>
      <c r="N680" s="21">
        <v>0.01</v>
      </c>
      <c r="O680" s="3" t="s">
        <v>175</v>
      </c>
      <c r="P680" s="94">
        <f>1/((1/U680^2)+(1/X680^2)+(1/AA680^2))</f>
        <v>1.1100095576162951E-2</v>
      </c>
      <c r="Q680" s="72">
        <f>(P680/U680^2*V680)+(P680/X680^2*Y680)+(P680/AA680^2*AB680)</f>
        <v>3.4298735186354823</v>
      </c>
      <c r="R680" s="82">
        <f>SQRT(P680)</f>
        <v>0.10535699111194734</v>
      </c>
      <c r="S680" s="49">
        <v>3.28</v>
      </c>
      <c r="T680" s="6" t="s">
        <v>3</v>
      </c>
      <c r="U680" s="82">
        <v>0.13900000000000001</v>
      </c>
      <c r="V680" s="43">
        <f>0.791*S680+0.851</f>
        <v>3.4454799999999999</v>
      </c>
      <c r="W680" s="49">
        <v>3.54</v>
      </c>
      <c r="X680" s="82">
        <v>0.22500000000000001</v>
      </c>
      <c r="Y680" s="43">
        <f t="shared" si="94"/>
        <v>3.51566</v>
      </c>
      <c r="Z680" s="55">
        <v>3.2</v>
      </c>
      <c r="AA680" s="82">
        <v>0.23200000000000001</v>
      </c>
      <c r="AB680" s="43">
        <f>0.791*(Z680-0.11)+0.851</f>
        <v>3.2951900000000003</v>
      </c>
      <c r="AC680" s="47"/>
      <c r="AD680" s="82"/>
      <c r="AE680" s="43"/>
      <c r="AF680" s="53"/>
      <c r="AG680" s="82"/>
      <c r="AH680" s="43"/>
      <c r="AI680" s="47"/>
      <c r="AJ680" s="4"/>
      <c r="AL680" s="4" t="s">
        <v>79</v>
      </c>
      <c r="AM680" s="27">
        <v>3.2</v>
      </c>
      <c r="AN680" s="27"/>
      <c r="AQ680" s="4"/>
      <c r="AR680" s="19">
        <v>3.54</v>
      </c>
      <c r="AS680" s="19">
        <v>3.28</v>
      </c>
      <c r="AT680" s="6" t="s">
        <v>3</v>
      </c>
      <c r="AU680" s="4"/>
      <c r="AV680" s="4"/>
      <c r="AW680" s="4"/>
      <c r="AX680" s="4"/>
      <c r="AY680" s="4"/>
      <c r="AZ680" s="4"/>
    </row>
    <row r="681" spans="1:58" x14ac:dyDescent="0.25">
      <c r="A681" s="3" t="s">
        <v>2</v>
      </c>
      <c r="B681" s="20">
        <v>2.5499999999999998</v>
      </c>
      <c r="C681" s="88">
        <f t="shared" si="92"/>
        <v>2.5959499999999998</v>
      </c>
      <c r="D681" s="86">
        <v>-112.512</v>
      </c>
      <c r="E681" s="24">
        <v>37.985999999999997</v>
      </c>
      <c r="F681" s="9">
        <v>6</v>
      </c>
      <c r="G681" s="9">
        <v>1998</v>
      </c>
      <c r="H681" s="9">
        <v>2</v>
      </c>
      <c r="I681" s="9">
        <v>3</v>
      </c>
      <c r="J681" s="9">
        <v>19</v>
      </c>
      <c r="K681" s="9">
        <v>58</v>
      </c>
      <c r="L681" s="12">
        <v>37.799999999999997</v>
      </c>
      <c r="M681" s="81">
        <f t="shared" si="93"/>
        <v>0.22500000000000001</v>
      </c>
      <c r="N681" s="21">
        <v>0.01</v>
      </c>
      <c r="O681" s="6" t="s">
        <v>174</v>
      </c>
      <c r="P681" s="94"/>
      <c r="Q681" s="72">
        <f>Y681</f>
        <v>2.5959499999999998</v>
      </c>
      <c r="R681" s="82">
        <f>X681</f>
        <v>0.22500000000000001</v>
      </c>
      <c r="S681" s="45"/>
      <c r="T681" s="6"/>
      <c r="V681" s="43"/>
      <c r="W681" s="49">
        <v>2.5499999999999998</v>
      </c>
      <c r="X681" s="82">
        <v>0.22500000000000001</v>
      </c>
      <c r="Y681" s="43">
        <f t="shared" si="94"/>
        <v>2.5959499999999998</v>
      </c>
      <c r="Z681" s="53"/>
      <c r="AA681" s="82"/>
      <c r="AB681" s="43"/>
      <c r="AC681" s="47"/>
      <c r="AD681" s="82"/>
      <c r="AE681" s="43"/>
      <c r="AF681" s="53"/>
      <c r="AG681" s="82"/>
      <c r="AH681" s="43"/>
      <c r="AI681" s="47"/>
      <c r="AJ681" s="4"/>
      <c r="AM681" s="27"/>
      <c r="AN681" s="27"/>
      <c r="AQ681" s="4"/>
      <c r="AR681" s="19">
        <v>2.5499999999999998</v>
      </c>
      <c r="AS681" s="5"/>
      <c r="AT681" s="6"/>
      <c r="AU681" s="4"/>
      <c r="AV681" s="4"/>
      <c r="AW681" s="4"/>
      <c r="AX681" s="4"/>
      <c r="AY681" s="4"/>
      <c r="AZ681" s="4"/>
    </row>
    <row r="682" spans="1:58" x14ac:dyDescent="0.25">
      <c r="A682" s="3" t="s">
        <v>2</v>
      </c>
      <c r="B682" s="20">
        <v>2.4500000000000002</v>
      </c>
      <c r="C682" s="88">
        <f t="shared" si="92"/>
        <v>2.7920934675320965</v>
      </c>
      <c r="D682" s="86">
        <v>-112.517</v>
      </c>
      <c r="E682" s="24">
        <v>37.975999999999999</v>
      </c>
      <c r="F682" s="9">
        <v>7</v>
      </c>
      <c r="G682" s="9">
        <v>1998</v>
      </c>
      <c r="H682" s="9">
        <v>2</v>
      </c>
      <c r="I682" s="9">
        <v>4</v>
      </c>
      <c r="J682" s="9">
        <v>13</v>
      </c>
      <c r="K682" s="9">
        <v>8</v>
      </c>
      <c r="L682" s="12">
        <v>55.2</v>
      </c>
      <c r="M682" s="81">
        <f t="shared" si="93"/>
        <v>0.11825400999467875</v>
      </c>
      <c r="N682" s="21">
        <v>0.01</v>
      </c>
      <c r="O682" s="3" t="s">
        <v>175</v>
      </c>
      <c r="P682" s="94">
        <f>1/((1/U682^2)+(1/X682^2))</f>
        <v>1.398401087982158E-2</v>
      </c>
      <c r="Q682" s="72">
        <f>(P682/U682^2*V682)+(P682/X682^2*Y682)</f>
        <v>2.7920934675320965</v>
      </c>
      <c r="R682" s="82">
        <f>SQRT(P682)</f>
        <v>0.11825400999467875</v>
      </c>
      <c r="S682" s="49">
        <v>2.4500000000000002</v>
      </c>
      <c r="T682" s="6" t="s">
        <v>3</v>
      </c>
      <c r="U682" s="82">
        <v>0.13900000000000001</v>
      </c>
      <c r="V682" s="43">
        <f>0.791*S682+0.851</f>
        <v>2.7889500000000003</v>
      </c>
      <c r="W682" s="49">
        <v>2.77</v>
      </c>
      <c r="X682" s="82">
        <v>0.22500000000000001</v>
      </c>
      <c r="Y682" s="43">
        <f t="shared" si="94"/>
        <v>2.8003300000000002</v>
      </c>
      <c r="Z682" s="53"/>
      <c r="AA682" s="82"/>
      <c r="AB682" s="43"/>
      <c r="AC682" s="47"/>
      <c r="AD682" s="82"/>
      <c r="AE682" s="43"/>
      <c r="AF682" s="53"/>
      <c r="AG682" s="82"/>
      <c r="AH682" s="43"/>
      <c r="AI682" s="47"/>
      <c r="AJ682" s="4"/>
      <c r="AM682" s="27"/>
      <c r="AN682" s="27"/>
      <c r="AQ682" s="4"/>
      <c r="AR682" s="19">
        <v>2.77</v>
      </c>
      <c r="AS682" s="19">
        <v>2.4500000000000002</v>
      </c>
      <c r="AT682" s="6" t="s">
        <v>3</v>
      </c>
      <c r="AU682" s="4"/>
      <c r="AV682" s="4"/>
      <c r="AW682" s="4"/>
      <c r="AX682" s="4"/>
      <c r="AY682" s="4"/>
      <c r="AZ682" s="4"/>
    </row>
    <row r="683" spans="1:58" x14ac:dyDescent="0.25">
      <c r="A683" s="3" t="s">
        <v>2</v>
      </c>
      <c r="B683" s="20">
        <v>2.4500000000000002</v>
      </c>
      <c r="C683" s="88">
        <f t="shared" si="92"/>
        <v>2.50305</v>
      </c>
      <c r="D683" s="86">
        <v>-112.512</v>
      </c>
      <c r="E683" s="24">
        <v>37.979999999999997</v>
      </c>
      <c r="F683" s="9">
        <v>1</v>
      </c>
      <c r="G683" s="9">
        <v>1998</v>
      </c>
      <c r="H683" s="9">
        <v>2</v>
      </c>
      <c r="I683" s="9">
        <v>4</v>
      </c>
      <c r="J683" s="9">
        <v>18</v>
      </c>
      <c r="K683" s="9">
        <v>17</v>
      </c>
      <c r="L683" s="12">
        <v>3.4</v>
      </c>
      <c r="M683" s="81">
        <f t="shared" si="93"/>
        <v>0.22500000000000001</v>
      </c>
      <c r="N683" s="21">
        <v>0.01</v>
      </c>
      <c r="O683" s="6" t="s">
        <v>174</v>
      </c>
      <c r="P683" s="94"/>
      <c r="Q683" s="72">
        <f>Y683</f>
        <v>2.50305</v>
      </c>
      <c r="R683" s="82">
        <f>X683</f>
        <v>0.22500000000000001</v>
      </c>
      <c r="S683" s="45"/>
      <c r="T683" s="6"/>
      <c r="V683" s="43"/>
      <c r="W683" s="49">
        <v>2.4500000000000002</v>
      </c>
      <c r="X683" s="82">
        <v>0.22500000000000001</v>
      </c>
      <c r="Y683" s="43">
        <f t="shared" si="94"/>
        <v>2.50305</v>
      </c>
      <c r="Z683" s="53"/>
      <c r="AA683" s="82"/>
      <c r="AB683" s="43"/>
      <c r="AC683" s="47"/>
      <c r="AD683" s="82"/>
      <c r="AE683" s="43"/>
      <c r="AF683" s="53"/>
      <c r="AG683" s="82"/>
      <c r="AH683" s="43"/>
      <c r="AI683" s="47"/>
      <c r="AJ683" s="4"/>
      <c r="AM683" s="27"/>
      <c r="AN683" s="27"/>
      <c r="AQ683" s="4"/>
      <c r="AR683" s="19">
        <v>2.4500000000000002</v>
      </c>
      <c r="AS683" s="5"/>
      <c r="AT683" s="6"/>
      <c r="AU683" s="4"/>
      <c r="AV683" s="4"/>
      <c r="AW683" s="4"/>
      <c r="AX683" s="4"/>
      <c r="AY683" s="4"/>
      <c r="AZ683" s="4"/>
    </row>
    <row r="684" spans="1:58" x14ac:dyDescent="0.25">
      <c r="A684" s="3" t="s">
        <v>2</v>
      </c>
      <c r="B684" s="20">
        <v>3.08</v>
      </c>
      <c r="C684" s="88">
        <f t="shared" si="92"/>
        <v>3.3430600081017903</v>
      </c>
      <c r="D684" s="86">
        <v>-112.51</v>
      </c>
      <c r="E684" s="24">
        <v>37.981000000000002</v>
      </c>
      <c r="F684" s="9">
        <v>1</v>
      </c>
      <c r="G684" s="9">
        <v>1998</v>
      </c>
      <c r="H684" s="9">
        <v>2</v>
      </c>
      <c r="I684" s="9">
        <v>4</v>
      </c>
      <c r="J684" s="9">
        <v>19</v>
      </c>
      <c r="K684" s="9">
        <v>35</v>
      </c>
      <c r="L684" s="12">
        <v>41.7</v>
      </c>
      <c r="M684" s="81">
        <f t="shared" si="93"/>
        <v>0.10535699111194734</v>
      </c>
      <c r="N684" s="21">
        <v>0.01</v>
      </c>
      <c r="O684" s="3" t="s">
        <v>175</v>
      </c>
      <c r="P684" s="94">
        <f>1/((1/U684^2)+(1/X684^2)+(1/AA684^2))</f>
        <v>1.1100095576162951E-2</v>
      </c>
      <c r="Q684" s="72">
        <f>(P684/U684^2*V684)+(P684/X684^2*Y684)+(P684/AA684^2*AB684)</f>
        <v>3.3430600081017903</v>
      </c>
      <c r="R684" s="82">
        <f>SQRT(P684)</f>
        <v>0.10535699111194734</v>
      </c>
      <c r="S684" s="49">
        <v>3.08</v>
      </c>
      <c r="T684" s="6" t="s">
        <v>3</v>
      </c>
      <c r="U684" s="82">
        <v>0.13900000000000001</v>
      </c>
      <c r="V684" s="43">
        <f>0.791*S684+0.851</f>
        <v>3.28728</v>
      </c>
      <c r="W684" s="49">
        <v>3.56</v>
      </c>
      <c r="X684" s="82">
        <v>0.22500000000000001</v>
      </c>
      <c r="Y684" s="43">
        <f t="shared" si="94"/>
        <v>3.53424</v>
      </c>
      <c r="Z684" s="55">
        <v>3.2</v>
      </c>
      <c r="AA684" s="82">
        <v>0.23200000000000001</v>
      </c>
      <c r="AB684" s="43">
        <f>0.791*(Z684-0.11)+0.851</f>
        <v>3.2951900000000003</v>
      </c>
      <c r="AC684" s="47"/>
      <c r="AD684" s="82"/>
      <c r="AE684" s="43"/>
      <c r="AF684" s="53"/>
      <c r="AG684" s="82"/>
      <c r="AH684" s="43"/>
      <c r="AI684" s="47"/>
      <c r="AJ684" s="4"/>
      <c r="AL684" s="4" t="s">
        <v>79</v>
      </c>
      <c r="AM684" s="27">
        <v>3.2</v>
      </c>
      <c r="AN684" s="27"/>
      <c r="AQ684" s="4"/>
      <c r="AR684" s="19">
        <v>3.56</v>
      </c>
      <c r="AS684" s="19">
        <v>3.08</v>
      </c>
      <c r="AT684" s="6" t="s">
        <v>3</v>
      </c>
      <c r="AU684" s="4"/>
      <c r="AV684" s="4"/>
      <c r="AW684" s="4"/>
      <c r="AX684" s="4"/>
      <c r="AY684" s="4"/>
      <c r="AZ684" s="4"/>
    </row>
    <row r="685" spans="1:58" x14ac:dyDescent="0.25">
      <c r="A685" s="3" t="s">
        <v>2</v>
      </c>
      <c r="B685" s="20">
        <v>3.12</v>
      </c>
      <c r="C685" s="88">
        <f t="shared" si="92"/>
        <v>3.3306661802965145</v>
      </c>
      <c r="D685" s="86">
        <v>-112.51600000000001</v>
      </c>
      <c r="E685" s="24">
        <v>37.978999999999999</v>
      </c>
      <c r="F685" s="9">
        <v>0</v>
      </c>
      <c r="G685" s="9">
        <v>1998</v>
      </c>
      <c r="H685" s="9">
        <v>2</v>
      </c>
      <c r="I685" s="9">
        <v>4</v>
      </c>
      <c r="J685" s="9">
        <v>23</v>
      </c>
      <c r="K685" s="9">
        <v>51</v>
      </c>
      <c r="L685" s="12">
        <v>35.6</v>
      </c>
      <c r="M685" s="81">
        <f t="shared" si="93"/>
        <v>0.10535699111194734</v>
      </c>
      <c r="N685" s="21">
        <v>0.01</v>
      </c>
      <c r="O685" s="3" t="s">
        <v>175</v>
      </c>
      <c r="P685" s="94">
        <f>1/((1/U685^2)+(1/X685^2)+(1/AA685^2))</f>
        <v>1.1100095576162951E-2</v>
      </c>
      <c r="Q685" s="72">
        <f>(P685/U685^2*V685)+(P685/X685^2*Y685)+(P685/AA685^2*AB685)</f>
        <v>3.3306661802965145</v>
      </c>
      <c r="R685" s="82">
        <f>SQRT(P685)</f>
        <v>0.10535699111194734</v>
      </c>
      <c r="S685" s="49">
        <v>3.12</v>
      </c>
      <c r="T685" s="6" t="s">
        <v>3</v>
      </c>
      <c r="U685" s="82">
        <v>0.13900000000000001</v>
      </c>
      <c r="V685" s="43">
        <f>0.791*S685+0.851</f>
        <v>3.3189200000000003</v>
      </c>
      <c r="W685" s="49">
        <v>3.49</v>
      </c>
      <c r="X685" s="82">
        <v>0.22500000000000001</v>
      </c>
      <c r="Y685" s="43">
        <f t="shared" si="94"/>
        <v>3.4692100000000003</v>
      </c>
      <c r="Z685" s="55">
        <v>3.1</v>
      </c>
      <c r="AA685" s="82">
        <v>0.23200000000000001</v>
      </c>
      <c r="AB685" s="43">
        <f>0.791*(Z685-0.11)+0.851</f>
        <v>3.2160900000000003</v>
      </c>
      <c r="AC685" s="47"/>
      <c r="AD685" s="82"/>
      <c r="AE685" s="43"/>
      <c r="AF685" s="53"/>
      <c r="AG685" s="82"/>
      <c r="AH685" s="43"/>
      <c r="AI685" s="47"/>
      <c r="AJ685" s="4"/>
      <c r="AL685" s="4" t="s">
        <v>92</v>
      </c>
      <c r="AM685" s="27">
        <v>3.1</v>
      </c>
      <c r="AN685" s="27"/>
      <c r="AQ685" s="4"/>
      <c r="AR685" s="19">
        <v>3.49</v>
      </c>
      <c r="AS685" s="19">
        <v>3.12</v>
      </c>
      <c r="AT685" s="6" t="s">
        <v>3</v>
      </c>
      <c r="AU685" s="4"/>
      <c r="AV685" s="4"/>
      <c r="AW685" s="4"/>
      <c r="AX685" s="4"/>
      <c r="AY685" s="4"/>
      <c r="AZ685" s="4"/>
    </row>
    <row r="686" spans="1:58" x14ac:dyDescent="0.25">
      <c r="A686" s="3" t="s">
        <v>2</v>
      </c>
      <c r="B686" s="20">
        <v>2.56</v>
      </c>
      <c r="C686" s="88">
        <f t="shared" si="92"/>
        <v>2.8448043143281962</v>
      </c>
      <c r="D686" s="86">
        <v>-112.52</v>
      </c>
      <c r="E686" s="24">
        <v>37.966000000000001</v>
      </c>
      <c r="F686" s="9">
        <v>1</v>
      </c>
      <c r="G686" s="9">
        <v>1998</v>
      </c>
      <c r="H686" s="9">
        <v>2</v>
      </c>
      <c r="I686" s="9">
        <v>6</v>
      </c>
      <c r="J686" s="9">
        <v>13</v>
      </c>
      <c r="K686" s="9">
        <v>11</v>
      </c>
      <c r="L686" s="12">
        <v>16</v>
      </c>
      <c r="M686" s="81">
        <f t="shared" si="93"/>
        <v>0.11825400999467875</v>
      </c>
      <c r="N686" s="21">
        <v>0.01</v>
      </c>
      <c r="O686" s="3" t="s">
        <v>175</v>
      </c>
      <c r="P686" s="94">
        <f>1/((1/U686^2)+(1/X686^2))</f>
        <v>1.398401087982158E-2</v>
      </c>
      <c r="Q686" s="72">
        <f>(P686/U686^2*V686)+(P686/X686^2*Y686)</f>
        <v>2.8448043143281962</v>
      </c>
      <c r="R686" s="82">
        <f>SQRT(P686)</f>
        <v>0.11825400999467875</v>
      </c>
      <c r="S686" s="49">
        <v>2.56</v>
      </c>
      <c r="T686" s="6" t="s">
        <v>3</v>
      </c>
      <c r="U686" s="82">
        <v>0.13900000000000001</v>
      </c>
      <c r="V686" s="43">
        <f>0.791*S686+0.851</f>
        <v>2.8759600000000001</v>
      </c>
      <c r="W686" s="49">
        <v>2.73</v>
      </c>
      <c r="X686" s="82">
        <v>0.22500000000000001</v>
      </c>
      <c r="Y686" s="43">
        <f t="shared" ref="Y686:Y703" si="97">0.929*W686+0.227</f>
        <v>2.7631700000000001</v>
      </c>
      <c r="Z686" s="53"/>
      <c r="AA686" s="82"/>
      <c r="AB686" s="43"/>
      <c r="AC686" s="47"/>
      <c r="AD686" s="82"/>
      <c r="AE686" s="43"/>
      <c r="AF686" s="53"/>
      <c r="AG686" s="82"/>
      <c r="AH686" s="43"/>
      <c r="AI686" s="47"/>
      <c r="AJ686" s="4"/>
      <c r="AM686" s="27"/>
      <c r="AN686" s="27"/>
      <c r="AQ686" s="4"/>
      <c r="AR686" s="19">
        <v>2.73</v>
      </c>
      <c r="AS686" s="19">
        <v>2.56</v>
      </c>
      <c r="AT686" s="6" t="s">
        <v>3</v>
      </c>
      <c r="AU686" s="4"/>
      <c r="AV686" s="4"/>
      <c r="AW686" s="4"/>
      <c r="AX686" s="4"/>
      <c r="AY686" s="4"/>
      <c r="AZ686" s="4"/>
    </row>
    <row r="687" spans="1:58" x14ac:dyDescent="0.25">
      <c r="A687" s="3" t="s">
        <v>2</v>
      </c>
      <c r="B687" s="20">
        <v>2.5299999999999998</v>
      </c>
      <c r="C687" s="88">
        <f t="shared" si="92"/>
        <v>2.5773699999999997</v>
      </c>
      <c r="D687" s="86">
        <v>-112.518</v>
      </c>
      <c r="E687" s="24">
        <v>37.976999999999997</v>
      </c>
      <c r="F687" s="9">
        <v>8</v>
      </c>
      <c r="G687" s="9">
        <v>1998</v>
      </c>
      <c r="H687" s="9">
        <v>2</v>
      </c>
      <c r="I687" s="9">
        <v>10</v>
      </c>
      <c r="J687" s="9">
        <v>7</v>
      </c>
      <c r="K687" s="9">
        <v>18</v>
      </c>
      <c r="L687" s="12">
        <v>41.4</v>
      </c>
      <c r="M687" s="81">
        <f t="shared" si="93"/>
        <v>0.22500000000000001</v>
      </c>
      <c r="N687" s="21">
        <v>0.01</v>
      </c>
      <c r="O687" s="6" t="s">
        <v>174</v>
      </c>
      <c r="P687" s="94"/>
      <c r="Q687" s="72">
        <f>Y687</f>
        <v>2.5773699999999997</v>
      </c>
      <c r="R687" s="82">
        <f>X687</f>
        <v>0.22500000000000001</v>
      </c>
      <c r="S687" s="45"/>
      <c r="T687" s="6"/>
      <c r="V687" s="43"/>
      <c r="W687" s="49">
        <v>2.5299999999999998</v>
      </c>
      <c r="X687" s="82">
        <v>0.22500000000000001</v>
      </c>
      <c r="Y687" s="43">
        <f t="shared" si="97"/>
        <v>2.5773699999999997</v>
      </c>
      <c r="Z687" s="53"/>
      <c r="AA687" s="82"/>
      <c r="AB687" s="43"/>
      <c r="AC687" s="47"/>
      <c r="AD687" s="82"/>
      <c r="AE687" s="43"/>
      <c r="AF687" s="53"/>
      <c r="AG687" s="82"/>
      <c r="AH687" s="43"/>
      <c r="AI687" s="47"/>
      <c r="AJ687" s="4"/>
      <c r="AM687" s="27"/>
      <c r="AN687" s="27"/>
      <c r="AQ687" s="4"/>
      <c r="AR687" s="19">
        <v>2.5299999999999998</v>
      </c>
      <c r="AS687" s="5"/>
      <c r="AT687" s="6"/>
      <c r="AU687" s="4"/>
      <c r="AV687" s="4"/>
      <c r="AW687" s="4"/>
      <c r="AX687" s="4"/>
      <c r="AY687" s="4"/>
      <c r="AZ687" s="4"/>
    </row>
    <row r="688" spans="1:58" x14ac:dyDescent="0.25">
      <c r="A688" s="3" t="s">
        <v>2</v>
      </c>
      <c r="B688" s="20">
        <v>2.95</v>
      </c>
      <c r="C688" s="88">
        <f t="shared" si="92"/>
        <v>3.2143516133874708</v>
      </c>
      <c r="D688" s="86">
        <v>-112.51900000000001</v>
      </c>
      <c r="E688" s="24">
        <v>37.979999999999997</v>
      </c>
      <c r="F688" s="9">
        <v>0</v>
      </c>
      <c r="G688" s="9">
        <v>1998</v>
      </c>
      <c r="H688" s="9">
        <v>2</v>
      </c>
      <c r="I688" s="9">
        <v>11</v>
      </c>
      <c r="J688" s="9">
        <v>14</v>
      </c>
      <c r="K688" s="9">
        <v>29</v>
      </c>
      <c r="L688" s="12">
        <v>49.1</v>
      </c>
      <c r="M688" s="81">
        <f t="shared" si="93"/>
        <v>0.11825400999467875</v>
      </c>
      <c r="N688" s="21">
        <v>0.01</v>
      </c>
      <c r="O688" s="3" t="s">
        <v>175</v>
      </c>
      <c r="P688" s="94">
        <f>1/((1/U688^2)+(1/X688^2))</f>
        <v>1.398401087982158E-2</v>
      </c>
      <c r="Q688" s="72">
        <f>(P688/U688^2*V688)+(P688/X688^2*Y688)</f>
        <v>3.2143516133874708</v>
      </c>
      <c r="R688" s="82">
        <f>SQRT(P688)</f>
        <v>0.11825400999467875</v>
      </c>
      <c r="S688" s="49">
        <v>2.95</v>
      </c>
      <c r="T688" s="6" t="s">
        <v>3</v>
      </c>
      <c r="U688" s="82">
        <v>0.13900000000000001</v>
      </c>
      <c r="V688" s="43">
        <f>0.791*S688+0.851</f>
        <v>3.1844500000000004</v>
      </c>
      <c r="W688" s="49">
        <v>3.3</v>
      </c>
      <c r="X688" s="82">
        <v>0.22500000000000001</v>
      </c>
      <c r="Y688" s="43">
        <f t="shared" si="97"/>
        <v>3.2927</v>
      </c>
      <c r="Z688" s="53"/>
      <c r="AA688" s="82"/>
      <c r="AB688" s="43"/>
      <c r="AC688" s="47"/>
      <c r="AD688" s="82"/>
      <c r="AE688" s="43"/>
      <c r="AF688" s="53"/>
      <c r="AG688" s="82"/>
      <c r="AH688" s="43"/>
      <c r="AI688" s="47"/>
      <c r="AJ688" s="4"/>
      <c r="AM688" s="27"/>
      <c r="AN688" s="27"/>
      <c r="AQ688" s="4"/>
      <c r="AR688" s="19">
        <v>3.3</v>
      </c>
      <c r="AS688" s="19">
        <v>2.95</v>
      </c>
      <c r="AT688" s="6" t="s">
        <v>3</v>
      </c>
      <c r="AU688" s="4"/>
      <c r="AV688" s="4"/>
      <c r="AW688" s="4"/>
      <c r="AX688" s="4"/>
      <c r="AY688" s="4"/>
      <c r="AZ688" s="4"/>
    </row>
    <row r="689" spans="1:52" x14ac:dyDescent="0.25">
      <c r="A689" s="3" t="s">
        <v>2</v>
      </c>
      <c r="B689" s="20">
        <v>2.88</v>
      </c>
      <c r="C689" s="88">
        <f t="shared" si="92"/>
        <v>3.1049902105910276</v>
      </c>
      <c r="D689" s="86">
        <v>-112.044</v>
      </c>
      <c r="E689" s="24">
        <v>39.472000000000001</v>
      </c>
      <c r="F689" s="9">
        <v>4</v>
      </c>
      <c r="G689" s="9">
        <v>1998</v>
      </c>
      <c r="H689" s="9">
        <v>2</v>
      </c>
      <c r="I689" s="9">
        <v>11</v>
      </c>
      <c r="J689" s="9">
        <v>21</v>
      </c>
      <c r="K689" s="9">
        <v>15</v>
      </c>
      <c r="L689" s="12">
        <v>41.4</v>
      </c>
      <c r="M689" s="81">
        <f t="shared" si="93"/>
        <v>0.11825400999467875</v>
      </c>
      <c r="N689" s="21">
        <v>0.01</v>
      </c>
      <c r="O689" s="3" t="s">
        <v>175</v>
      </c>
      <c r="P689" s="94">
        <f>1/((1/U689^2)+(1/X689^2))</f>
        <v>1.398401087982158E-2</v>
      </c>
      <c r="Q689" s="72">
        <f>(P689/U689^2*V689)+(P689/X689^2*Y689)</f>
        <v>3.1049902105910276</v>
      </c>
      <c r="R689" s="82">
        <f>SQRT(P689)</f>
        <v>0.11825400999467875</v>
      </c>
      <c r="S689" s="49">
        <v>2.88</v>
      </c>
      <c r="T689" s="6" t="s">
        <v>3</v>
      </c>
      <c r="U689" s="82">
        <v>0.13900000000000001</v>
      </c>
      <c r="V689" s="43">
        <f>0.791*S689+0.851</f>
        <v>3.1290800000000001</v>
      </c>
      <c r="W689" s="49">
        <v>3.03</v>
      </c>
      <c r="X689" s="82">
        <v>0.22500000000000001</v>
      </c>
      <c r="Y689" s="43">
        <f t="shared" si="97"/>
        <v>3.0418699999999999</v>
      </c>
      <c r="Z689" s="53"/>
      <c r="AA689" s="82"/>
      <c r="AB689" s="43"/>
      <c r="AC689" s="47"/>
      <c r="AD689" s="82"/>
      <c r="AE689" s="43"/>
      <c r="AF689" s="53"/>
      <c r="AG689" s="82"/>
      <c r="AH689" s="43"/>
      <c r="AI689" s="47"/>
      <c r="AJ689" s="4"/>
      <c r="AM689" s="27"/>
      <c r="AN689" s="27"/>
      <c r="AQ689" s="4"/>
      <c r="AR689" s="19">
        <v>3.03</v>
      </c>
      <c r="AS689" s="19">
        <v>2.88</v>
      </c>
      <c r="AT689" s="6" t="s">
        <v>3</v>
      </c>
      <c r="AU689" s="4"/>
      <c r="AV689" s="4"/>
      <c r="AW689" s="4"/>
      <c r="AX689" s="4"/>
      <c r="AY689" s="4"/>
      <c r="AZ689" s="4"/>
    </row>
    <row r="690" spans="1:52" x14ac:dyDescent="0.25">
      <c r="A690" s="3" t="s">
        <v>2</v>
      </c>
      <c r="B690" s="20">
        <v>2.4700000000000002</v>
      </c>
      <c r="C690" s="88">
        <f t="shared" si="92"/>
        <v>2.6675374776255971</v>
      </c>
      <c r="D690" s="86">
        <v>-110.44199999999999</v>
      </c>
      <c r="E690" s="24">
        <v>41.259</v>
      </c>
      <c r="F690" s="9">
        <v>6</v>
      </c>
      <c r="G690" s="9">
        <v>1998</v>
      </c>
      <c r="H690" s="9">
        <v>2</v>
      </c>
      <c r="I690" s="9">
        <v>13</v>
      </c>
      <c r="J690" s="9">
        <v>16</v>
      </c>
      <c r="K690" s="9">
        <v>10</v>
      </c>
      <c r="L690" s="12">
        <v>35</v>
      </c>
      <c r="M690" s="81">
        <f t="shared" si="93"/>
        <v>0.11825400999467875</v>
      </c>
      <c r="N690" s="21">
        <v>0.01</v>
      </c>
      <c r="O690" s="3" t="s">
        <v>175</v>
      </c>
      <c r="P690" s="94">
        <f>1/((1/U690^2)+(1/X690^2))</f>
        <v>1.398401087982158E-2</v>
      </c>
      <c r="Q690" s="72">
        <f>(P690/U690^2*V690)+(P690/X690^2*Y690)</f>
        <v>2.6675374776255971</v>
      </c>
      <c r="R690" s="82">
        <f>SQRT(P690)</f>
        <v>0.11825400999467875</v>
      </c>
      <c r="S690" s="49">
        <v>2.4700000000000002</v>
      </c>
      <c r="T690" s="6" t="s">
        <v>3</v>
      </c>
      <c r="U690" s="82">
        <v>0.13900000000000001</v>
      </c>
      <c r="V690" s="43">
        <f>0.791*S690+0.851</f>
        <v>2.8047700000000004</v>
      </c>
      <c r="W690" s="49">
        <v>2.2400000000000002</v>
      </c>
      <c r="X690" s="82">
        <v>0.22500000000000001</v>
      </c>
      <c r="Y690" s="43">
        <f t="shared" si="97"/>
        <v>2.30796</v>
      </c>
      <c r="Z690" s="53"/>
      <c r="AA690" s="82"/>
      <c r="AB690" s="43"/>
      <c r="AC690" s="47"/>
      <c r="AD690" s="82"/>
      <c r="AE690" s="43"/>
      <c r="AF690" s="53"/>
      <c r="AG690" s="82"/>
      <c r="AH690" s="43"/>
      <c r="AI690" s="47"/>
      <c r="AJ690" s="4"/>
      <c r="AM690" s="27"/>
      <c r="AN690" s="27"/>
      <c r="AQ690" s="4"/>
      <c r="AR690" s="19">
        <v>2.2400000000000002</v>
      </c>
      <c r="AS690" s="19">
        <v>2.4700000000000002</v>
      </c>
      <c r="AT690" s="6" t="s">
        <v>3</v>
      </c>
      <c r="AU690" s="4"/>
      <c r="AV690" s="4"/>
      <c r="AW690" s="4"/>
      <c r="AX690" s="4"/>
      <c r="AY690" s="4"/>
      <c r="AZ690" s="4"/>
    </row>
    <row r="691" spans="1:52" x14ac:dyDescent="0.25">
      <c r="A691" s="3" t="s">
        <v>2</v>
      </c>
      <c r="B691" s="20">
        <v>2.67</v>
      </c>
      <c r="C691" s="88">
        <f t="shared" si="92"/>
        <v>2.8538905717267609</v>
      </c>
      <c r="D691" s="86">
        <v>-110.339</v>
      </c>
      <c r="E691" s="24">
        <v>41.180999999999997</v>
      </c>
      <c r="F691" s="9">
        <v>1</v>
      </c>
      <c r="G691" s="9">
        <v>1998</v>
      </c>
      <c r="H691" s="9">
        <v>2</v>
      </c>
      <c r="I691" s="9">
        <v>15</v>
      </c>
      <c r="J691" s="9">
        <v>0</v>
      </c>
      <c r="K691" s="9">
        <v>5</v>
      </c>
      <c r="L691" s="12">
        <v>3</v>
      </c>
      <c r="M691" s="81">
        <f t="shared" si="93"/>
        <v>0.11825400999467875</v>
      </c>
      <c r="N691" s="21">
        <v>0.01</v>
      </c>
      <c r="O691" s="3" t="s">
        <v>175</v>
      </c>
      <c r="P691" s="94">
        <f>1/((1/U691^2)+(1/X691^2))</f>
        <v>1.398401087982158E-2</v>
      </c>
      <c r="Q691" s="72">
        <f>(P691/U691^2*V691)+(P691/X691^2*Y691)</f>
        <v>2.8538905717267609</v>
      </c>
      <c r="R691" s="82">
        <f>SQRT(P691)</f>
        <v>0.11825400999467875</v>
      </c>
      <c r="S691" s="49">
        <v>2.67</v>
      </c>
      <c r="T691" s="6" t="s">
        <v>3</v>
      </c>
      <c r="U691" s="82">
        <v>0.13900000000000001</v>
      </c>
      <c r="V691" s="43">
        <f>0.791*S691+0.851</f>
        <v>2.9629699999999999</v>
      </c>
      <c r="W691" s="49">
        <v>2.52</v>
      </c>
      <c r="X691" s="82">
        <v>0.22500000000000001</v>
      </c>
      <c r="Y691" s="43">
        <f t="shared" si="97"/>
        <v>2.5680800000000001</v>
      </c>
      <c r="Z691" s="53"/>
      <c r="AA691" s="82"/>
      <c r="AB691" s="43"/>
      <c r="AC691" s="47"/>
      <c r="AD691" s="82"/>
      <c r="AE691" s="43"/>
      <c r="AF691" s="53"/>
      <c r="AG691" s="82"/>
      <c r="AH691" s="43"/>
      <c r="AI691" s="47"/>
      <c r="AJ691" s="4"/>
      <c r="AM691" s="27"/>
      <c r="AN691" s="27"/>
      <c r="AQ691" s="4"/>
      <c r="AR691" s="19">
        <v>2.52</v>
      </c>
      <c r="AS691" s="19">
        <v>2.67</v>
      </c>
      <c r="AT691" s="6" t="s">
        <v>3</v>
      </c>
      <c r="AU691" s="4"/>
      <c r="AV691" s="4"/>
      <c r="AW691" s="4"/>
      <c r="AX691" s="4"/>
      <c r="AY691" s="4"/>
      <c r="AZ691" s="4"/>
    </row>
    <row r="692" spans="1:52" x14ac:dyDescent="0.25">
      <c r="A692" s="3" t="s">
        <v>2</v>
      </c>
      <c r="B692" s="20">
        <v>2.69</v>
      </c>
      <c r="C692" s="88">
        <f t="shared" si="92"/>
        <v>2.8550760453778632</v>
      </c>
      <c r="D692" s="86">
        <v>-112.09399999999999</v>
      </c>
      <c r="E692" s="24">
        <v>42.161999999999999</v>
      </c>
      <c r="F692" s="9">
        <v>11</v>
      </c>
      <c r="G692" s="9">
        <v>1998</v>
      </c>
      <c r="H692" s="9">
        <v>2</v>
      </c>
      <c r="I692" s="9">
        <v>16</v>
      </c>
      <c r="J692" s="9">
        <v>4</v>
      </c>
      <c r="K692" s="9">
        <v>6</v>
      </c>
      <c r="L692" s="12">
        <v>29.9</v>
      </c>
      <c r="M692" s="81">
        <f t="shared" si="93"/>
        <v>0.11825400999467875</v>
      </c>
      <c r="N692" s="21">
        <v>0.01</v>
      </c>
      <c r="O692" s="3" t="s">
        <v>175</v>
      </c>
      <c r="P692" s="94">
        <f>1/((1/U692^2)+(1/X692^2))</f>
        <v>1.398401087982158E-2</v>
      </c>
      <c r="Q692" s="72">
        <f>(P692/U692^2*V692)+(P692/X692^2*Y692)</f>
        <v>2.8550760453778632</v>
      </c>
      <c r="R692" s="82">
        <f>SQRT(P692)</f>
        <v>0.11825400999467875</v>
      </c>
      <c r="S692" s="49">
        <v>2.69</v>
      </c>
      <c r="T692" s="6" t="s">
        <v>3</v>
      </c>
      <c r="U692" s="82">
        <v>0.13900000000000001</v>
      </c>
      <c r="V692" s="43">
        <f>0.791*S692+0.851</f>
        <v>2.97879</v>
      </c>
      <c r="W692" s="49">
        <v>2.48</v>
      </c>
      <c r="X692" s="82">
        <v>0.22500000000000001</v>
      </c>
      <c r="Y692" s="43">
        <f t="shared" si="97"/>
        <v>2.5309200000000001</v>
      </c>
      <c r="Z692" s="53"/>
      <c r="AA692" s="82"/>
      <c r="AB692" s="43"/>
      <c r="AC692" s="47"/>
      <c r="AD692" s="82"/>
      <c r="AE692" s="43"/>
      <c r="AF692" s="53"/>
      <c r="AG692" s="82"/>
      <c r="AH692" s="43"/>
      <c r="AI692" s="47"/>
      <c r="AJ692" s="4"/>
      <c r="AM692" s="27"/>
      <c r="AN692" s="27"/>
      <c r="AQ692" s="4"/>
      <c r="AR692" s="19">
        <v>2.48</v>
      </c>
      <c r="AS692" s="19">
        <v>2.69</v>
      </c>
      <c r="AT692" s="6" t="s">
        <v>3</v>
      </c>
      <c r="AU692" s="4"/>
      <c r="AV692" s="4"/>
      <c r="AW692" s="4"/>
      <c r="AX692" s="4"/>
      <c r="AY692" s="4"/>
      <c r="AZ692" s="4"/>
    </row>
    <row r="693" spans="1:52" x14ac:dyDescent="0.25">
      <c r="A693" s="3" t="s">
        <v>2</v>
      </c>
      <c r="B693" s="20">
        <v>2.5</v>
      </c>
      <c r="C693" s="88">
        <f t="shared" si="92"/>
        <v>2.5495000000000001</v>
      </c>
      <c r="D693" s="86">
        <v>-112.925</v>
      </c>
      <c r="E693" s="24">
        <v>36.856000000000002</v>
      </c>
      <c r="F693" s="9">
        <v>4</v>
      </c>
      <c r="G693" s="9">
        <v>1998</v>
      </c>
      <c r="H693" s="9">
        <v>2</v>
      </c>
      <c r="I693" s="9">
        <v>19</v>
      </c>
      <c r="J693" s="9">
        <v>6</v>
      </c>
      <c r="K693" s="9">
        <v>4</v>
      </c>
      <c r="L693" s="12">
        <v>56.6</v>
      </c>
      <c r="M693" s="81">
        <f t="shared" si="93"/>
        <v>0.22500000000000001</v>
      </c>
      <c r="N693" s="21">
        <v>0.01</v>
      </c>
      <c r="O693" s="6" t="s">
        <v>174</v>
      </c>
      <c r="P693" s="94"/>
      <c r="Q693" s="72">
        <f>Y693</f>
        <v>2.5495000000000001</v>
      </c>
      <c r="R693" s="82">
        <f>X693</f>
        <v>0.22500000000000001</v>
      </c>
      <c r="S693" s="45"/>
      <c r="T693" s="6"/>
      <c r="V693" s="43"/>
      <c r="W693" s="49">
        <v>2.5</v>
      </c>
      <c r="X693" s="82">
        <v>0.22500000000000001</v>
      </c>
      <c r="Y693" s="43">
        <f t="shared" si="97"/>
        <v>2.5495000000000001</v>
      </c>
      <c r="Z693" s="53"/>
      <c r="AA693" s="82"/>
      <c r="AB693" s="43"/>
      <c r="AC693" s="47"/>
      <c r="AD693" s="82"/>
      <c r="AE693" s="43"/>
      <c r="AF693" s="53"/>
      <c r="AG693" s="82"/>
      <c r="AH693" s="43"/>
      <c r="AI693" s="47"/>
      <c r="AJ693" s="4"/>
      <c r="AM693" s="27"/>
      <c r="AN693" s="27"/>
      <c r="AQ693" s="4"/>
      <c r="AR693" s="19">
        <v>2.5</v>
      </c>
      <c r="AS693" s="5"/>
      <c r="AT693" s="6"/>
      <c r="AU693" s="4"/>
      <c r="AV693" s="4"/>
      <c r="AW693" s="4"/>
      <c r="AX693" s="4"/>
      <c r="AY693" s="4"/>
      <c r="AZ693" s="4"/>
    </row>
    <row r="694" spans="1:52" x14ac:dyDescent="0.25">
      <c r="A694" s="3" t="s">
        <v>2</v>
      </c>
      <c r="B694" s="20">
        <v>2.46</v>
      </c>
      <c r="C694" s="88">
        <f t="shared" si="92"/>
        <v>2.8183477275326685</v>
      </c>
      <c r="D694" s="86">
        <v>-113.179</v>
      </c>
      <c r="E694" s="24">
        <v>37.837000000000003</v>
      </c>
      <c r="F694" s="9">
        <v>1</v>
      </c>
      <c r="G694" s="9">
        <v>1998</v>
      </c>
      <c r="H694" s="9">
        <v>2</v>
      </c>
      <c r="I694" s="9">
        <v>21</v>
      </c>
      <c r="J694" s="9">
        <v>23</v>
      </c>
      <c r="K694" s="9">
        <v>23</v>
      </c>
      <c r="L694" s="12">
        <v>18.3</v>
      </c>
      <c r="M694" s="81">
        <f t="shared" si="93"/>
        <v>0.11825400999467875</v>
      </c>
      <c r="N694" s="21">
        <v>0.01</v>
      </c>
      <c r="O694" s="3" t="s">
        <v>175</v>
      </c>
      <c r="P694" s="94">
        <f>1/((1/U694^2)+(1/X694^2))</f>
        <v>1.398401087982158E-2</v>
      </c>
      <c r="Q694" s="72">
        <f>(P694/U694^2*V694)+(P694/X694^2*Y694)</f>
        <v>2.8183477275326685</v>
      </c>
      <c r="R694" s="82">
        <f>SQRT(P694)</f>
        <v>0.11825400999467875</v>
      </c>
      <c r="S694" s="49">
        <v>2.46</v>
      </c>
      <c r="T694" s="6" t="s">
        <v>3</v>
      </c>
      <c r="U694" s="82">
        <v>0.13900000000000001</v>
      </c>
      <c r="V694" s="43">
        <f>0.791*S694+0.851</f>
        <v>2.7968600000000001</v>
      </c>
      <c r="W694" s="49">
        <v>2.85</v>
      </c>
      <c r="X694" s="82">
        <v>0.22500000000000001</v>
      </c>
      <c r="Y694" s="43">
        <f t="shared" si="97"/>
        <v>2.8746499999999999</v>
      </c>
      <c r="Z694" s="53"/>
      <c r="AA694" s="82"/>
      <c r="AB694" s="43"/>
      <c r="AC694" s="47"/>
      <c r="AD694" s="82"/>
      <c r="AE694" s="43"/>
      <c r="AF694" s="53"/>
      <c r="AG694" s="82"/>
      <c r="AH694" s="43"/>
      <c r="AI694" s="47"/>
      <c r="AJ694" s="4"/>
      <c r="AM694" s="27"/>
      <c r="AN694" s="27"/>
      <c r="AQ694" s="4"/>
      <c r="AR694" s="19">
        <v>2.85</v>
      </c>
      <c r="AS694" s="19">
        <v>2.46</v>
      </c>
      <c r="AT694" s="6" t="s">
        <v>3</v>
      </c>
      <c r="AU694" s="4"/>
      <c r="AV694" s="4"/>
      <c r="AW694" s="4"/>
      <c r="AX694" s="4"/>
      <c r="AY694" s="4"/>
      <c r="AZ694" s="4"/>
    </row>
    <row r="695" spans="1:52" x14ac:dyDescent="0.25">
      <c r="A695" s="3" t="s">
        <v>2</v>
      </c>
      <c r="B695" s="20">
        <v>3.12</v>
      </c>
      <c r="C695" s="88">
        <f t="shared" si="92"/>
        <v>3.12548</v>
      </c>
      <c r="D695" s="86">
        <v>-109.191</v>
      </c>
      <c r="E695" s="24">
        <v>41.780999999999999</v>
      </c>
      <c r="F695" s="9">
        <v>7</v>
      </c>
      <c r="G695" s="9">
        <v>1998</v>
      </c>
      <c r="H695" s="9">
        <v>3</v>
      </c>
      <c r="I695" s="9">
        <v>1</v>
      </c>
      <c r="J695" s="9">
        <v>1</v>
      </c>
      <c r="K695" s="9">
        <v>2</v>
      </c>
      <c r="L695" s="12">
        <v>4.8</v>
      </c>
      <c r="M695" s="81">
        <f t="shared" si="93"/>
        <v>0.22500000000000001</v>
      </c>
      <c r="N695" s="21">
        <v>0.01</v>
      </c>
      <c r="O695" s="6" t="s">
        <v>174</v>
      </c>
      <c r="P695" s="94"/>
      <c r="Q695" s="72">
        <f>Y695</f>
        <v>3.12548</v>
      </c>
      <c r="R695" s="82">
        <f>X695</f>
        <v>0.22500000000000001</v>
      </c>
      <c r="S695" s="45"/>
      <c r="T695" s="6"/>
      <c r="V695" s="43"/>
      <c r="W695" s="49">
        <v>3.12</v>
      </c>
      <c r="X695" s="82">
        <v>0.22500000000000001</v>
      </c>
      <c r="Y695" s="43">
        <f t="shared" si="97"/>
        <v>3.12548</v>
      </c>
      <c r="Z695" s="53"/>
      <c r="AA695" s="82"/>
      <c r="AB695" s="43"/>
      <c r="AC695" s="47"/>
      <c r="AD695" s="82"/>
      <c r="AE695" s="43"/>
      <c r="AF695" s="53"/>
      <c r="AG695" s="82"/>
      <c r="AH695" s="43"/>
      <c r="AI695" s="47"/>
      <c r="AJ695" s="4"/>
      <c r="AM695" s="27"/>
      <c r="AN695" s="27"/>
      <c r="AQ695" s="4"/>
      <c r="AR695" s="19">
        <v>3.12</v>
      </c>
      <c r="AS695" s="5"/>
      <c r="AT695" s="6"/>
      <c r="AU695" s="4"/>
      <c r="AV695" s="4"/>
      <c r="AW695" s="4"/>
      <c r="AX695" s="4"/>
      <c r="AY695" s="4"/>
      <c r="AZ695" s="4"/>
    </row>
    <row r="696" spans="1:52" x14ac:dyDescent="0.25">
      <c r="A696" s="3" t="s">
        <v>2</v>
      </c>
      <c r="B696" s="20">
        <v>2.78</v>
      </c>
      <c r="C696" s="88">
        <f t="shared" si="92"/>
        <v>2.8096199999999998</v>
      </c>
      <c r="D696" s="86">
        <v>-111.652</v>
      </c>
      <c r="E696" s="24">
        <v>38.58</v>
      </c>
      <c r="F696" s="9">
        <v>1</v>
      </c>
      <c r="G696" s="9">
        <v>1998</v>
      </c>
      <c r="H696" s="9">
        <v>3</v>
      </c>
      <c r="I696" s="9">
        <v>11</v>
      </c>
      <c r="J696" s="9">
        <v>14</v>
      </c>
      <c r="K696" s="9">
        <v>31</v>
      </c>
      <c r="L696" s="12">
        <v>5.6</v>
      </c>
      <c r="M696" s="81">
        <f t="shared" si="93"/>
        <v>0.22500000000000001</v>
      </c>
      <c r="N696" s="21">
        <v>0.01</v>
      </c>
      <c r="O696" s="6" t="s">
        <v>174</v>
      </c>
      <c r="P696" s="94"/>
      <c r="Q696" s="72">
        <f>Y696</f>
        <v>2.8096199999999998</v>
      </c>
      <c r="R696" s="82">
        <f>X696</f>
        <v>0.22500000000000001</v>
      </c>
      <c r="S696" s="45"/>
      <c r="T696" s="6"/>
      <c r="V696" s="43"/>
      <c r="W696" s="49">
        <v>2.78</v>
      </c>
      <c r="X696" s="82">
        <v>0.22500000000000001</v>
      </c>
      <c r="Y696" s="43">
        <f t="shared" si="97"/>
        <v>2.8096199999999998</v>
      </c>
      <c r="Z696" s="53"/>
      <c r="AA696" s="82"/>
      <c r="AB696" s="43"/>
      <c r="AC696" s="47"/>
      <c r="AD696" s="82"/>
      <c r="AE696" s="43"/>
      <c r="AF696" s="53"/>
      <c r="AG696" s="82"/>
      <c r="AH696" s="43"/>
      <c r="AI696" s="47"/>
      <c r="AJ696" s="4"/>
      <c r="AM696" s="27"/>
      <c r="AN696" s="27"/>
      <c r="AQ696" s="4"/>
      <c r="AR696" s="19">
        <v>2.78</v>
      </c>
      <c r="AS696" s="5"/>
      <c r="AT696" s="6"/>
      <c r="AU696" s="4"/>
      <c r="AV696" s="4"/>
      <c r="AW696" s="4"/>
      <c r="AX696" s="4"/>
      <c r="AY696" s="4"/>
      <c r="AZ696" s="4"/>
    </row>
    <row r="697" spans="1:52" x14ac:dyDescent="0.25">
      <c r="A697" s="3" t="s">
        <v>2</v>
      </c>
      <c r="B697" s="20">
        <v>2.81</v>
      </c>
      <c r="C697" s="88">
        <f t="shared" si="92"/>
        <v>2.9901192131479872</v>
      </c>
      <c r="D697" s="86">
        <v>-112.521</v>
      </c>
      <c r="E697" s="24">
        <v>37.972000000000001</v>
      </c>
      <c r="F697" s="9">
        <v>7</v>
      </c>
      <c r="G697" s="9">
        <v>1998</v>
      </c>
      <c r="H697" s="9">
        <v>3</v>
      </c>
      <c r="I697" s="9">
        <v>18</v>
      </c>
      <c r="J697" s="9">
        <v>10</v>
      </c>
      <c r="K697" s="9">
        <v>13</v>
      </c>
      <c r="L697" s="12">
        <v>3.2</v>
      </c>
      <c r="M697" s="81">
        <f t="shared" si="93"/>
        <v>0.10535699111194734</v>
      </c>
      <c r="N697" s="21">
        <v>0.01</v>
      </c>
      <c r="O697" s="3" t="s">
        <v>175</v>
      </c>
      <c r="P697" s="94">
        <f>1/((1/U697^2)+(1/X697^2)+(1/AA697^2))</f>
        <v>1.1100095576162951E-2</v>
      </c>
      <c r="Q697" s="72">
        <f>(P697/U697^2*V697)+(P697/X697^2*Y697)+(P697/AA697^2*AB697)</f>
        <v>2.9901192131479872</v>
      </c>
      <c r="R697" s="82">
        <f>SQRT(P697)</f>
        <v>0.10535699111194734</v>
      </c>
      <c r="S697" s="49">
        <v>2.81</v>
      </c>
      <c r="T697" s="6" t="s">
        <v>3</v>
      </c>
      <c r="U697" s="82">
        <v>0.13900000000000001</v>
      </c>
      <c r="V697" s="43">
        <f>0.791*S697+0.851</f>
        <v>3.0737100000000002</v>
      </c>
      <c r="W697" s="49">
        <v>2.75</v>
      </c>
      <c r="X697" s="82">
        <v>0.22500000000000001</v>
      </c>
      <c r="Y697" s="43">
        <f t="shared" si="97"/>
        <v>2.7817500000000002</v>
      </c>
      <c r="Z697" s="55">
        <v>2.8</v>
      </c>
      <c r="AA697" s="82">
        <v>0.23200000000000001</v>
      </c>
      <c r="AB697" s="43">
        <f>0.791*(Z697-0.11)+0.851</f>
        <v>2.97879</v>
      </c>
      <c r="AC697" s="53"/>
      <c r="AD697" s="82"/>
      <c r="AE697" s="43"/>
      <c r="AF697" s="53"/>
      <c r="AG697" s="82"/>
      <c r="AH697" s="43"/>
      <c r="AI697" s="47" t="s">
        <v>48</v>
      </c>
      <c r="AJ697" s="27"/>
      <c r="AK697" s="5"/>
      <c r="AL697" s="4" t="s">
        <v>75</v>
      </c>
      <c r="AM697" s="27">
        <v>2.8</v>
      </c>
      <c r="AN697" s="27"/>
      <c r="AQ697" s="4"/>
      <c r="AR697" s="19">
        <v>2.75</v>
      </c>
      <c r="AS697" s="19">
        <v>2.81</v>
      </c>
      <c r="AT697" s="6" t="s">
        <v>3</v>
      </c>
      <c r="AU697" s="4"/>
      <c r="AV697" s="4"/>
      <c r="AW697" s="4"/>
      <c r="AX697" s="4"/>
      <c r="AY697" s="4"/>
      <c r="AZ697" s="4"/>
    </row>
    <row r="698" spans="1:52" x14ac:dyDescent="0.25">
      <c r="A698" s="3" t="s">
        <v>2</v>
      </c>
      <c r="B698" s="20">
        <v>2.8</v>
      </c>
      <c r="C698" s="88">
        <f t="shared" si="92"/>
        <v>2.8281999999999998</v>
      </c>
      <c r="D698" s="86">
        <v>-113.03400000000001</v>
      </c>
      <c r="E698" s="24">
        <v>37.817</v>
      </c>
      <c r="F698" s="9">
        <v>10</v>
      </c>
      <c r="G698" s="9">
        <v>1998</v>
      </c>
      <c r="H698" s="9">
        <v>3</v>
      </c>
      <c r="I698" s="9">
        <v>25</v>
      </c>
      <c r="J698" s="9">
        <v>16</v>
      </c>
      <c r="K698" s="9">
        <v>40</v>
      </c>
      <c r="L698" s="12">
        <v>10.1</v>
      </c>
      <c r="M698" s="81">
        <f t="shared" si="93"/>
        <v>0.22500000000000001</v>
      </c>
      <c r="N698" s="21">
        <v>0.01</v>
      </c>
      <c r="O698" s="6" t="s">
        <v>174</v>
      </c>
      <c r="P698" s="94"/>
      <c r="Q698" s="72">
        <f>Y698</f>
        <v>2.8281999999999998</v>
      </c>
      <c r="R698" s="82">
        <f>X698</f>
        <v>0.22500000000000001</v>
      </c>
      <c r="S698" s="45"/>
      <c r="T698" s="6"/>
      <c r="V698" s="43"/>
      <c r="W698" s="49">
        <v>2.8</v>
      </c>
      <c r="X698" s="82">
        <v>0.22500000000000001</v>
      </c>
      <c r="Y698" s="43">
        <f t="shared" si="97"/>
        <v>2.8281999999999998</v>
      </c>
      <c r="Z698" s="53"/>
      <c r="AA698" s="82"/>
      <c r="AB698" s="43"/>
      <c r="AC698" s="47"/>
      <c r="AD698" s="82"/>
      <c r="AE698" s="43"/>
      <c r="AF698" s="53"/>
      <c r="AG698" s="82"/>
      <c r="AH698" s="43"/>
      <c r="AI698" s="47"/>
      <c r="AJ698" s="4"/>
      <c r="AM698" s="27"/>
      <c r="AN698" s="27"/>
      <c r="AQ698" s="4"/>
      <c r="AR698" s="19">
        <v>2.8</v>
      </c>
      <c r="AS698" s="5"/>
      <c r="AT698" s="6"/>
      <c r="AU698" s="4"/>
      <c r="AV698" s="4"/>
      <c r="AW698" s="4"/>
      <c r="AX698" s="4"/>
      <c r="AY698" s="4"/>
      <c r="AZ698" s="4"/>
    </row>
    <row r="699" spans="1:52" x14ac:dyDescent="0.25">
      <c r="A699" s="3" t="s">
        <v>2</v>
      </c>
      <c r="B699" s="20">
        <v>3.16</v>
      </c>
      <c r="C699" s="88">
        <f t="shared" si="92"/>
        <v>3.3019768640325631</v>
      </c>
      <c r="D699" s="86">
        <v>-111.32899999999999</v>
      </c>
      <c r="E699" s="24">
        <v>38.244</v>
      </c>
      <c r="F699" s="9">
        <v>1</v>
      </c>
      <c r="G699" s="9">
        <v>1998</v>
      </c>
      <c r="H699" s="9">
        <v>3</v>
      </c>
      <c r="I699" s="9">
        <v>29</v>
      </c>
      <c r="J699" s="9">
        <v>12</v>
      </c>
      <c r="K699" s="9">
        <v>12</v>
      </c>
      <c r="L699" s="12">
        <v>42.8</v>
      </c>
      <c r="M699" s="81">
        <f t="shared" si="93"/>
        <v>0.10535699111194734</v>
      </c>
      <c r="N699" s="21">
        <v>0.01</v>
      </c>
      <c r="O699" s="3" t="s">
        <v>175</v>
      </c>
      <c r="P699" s="94">
        <f>1/((1/U699^2)+(1/X699^2)+(1/AA699^2))</f>
        <v>1.1100095576162951E-2</v>
      </c>
      <c r="Q699" s="72">
        <f>(P699/U699^2*V699)+(P699/X699^2*Y699)+(P699/AA699^2*AB699)</f>
        <v>3.3019768640325631</v>
      </c>
      <c r="R699" s="82">
        <f>SQRT(P699)</f>
        <v>0.10535699111194734</v>
      </c>
      <c r="S699" s="49">
        <v>3.16</v>
      </c>
      <c r="T699" s="6" t="s">
        <v>3</v>
      </c>
      <c r="U699" s="82">
        <v>0.13900000000000001</v>
      </c>
      <c r="V699" s="43">
        <f>0.791*S699+0.851</f>
        <v>3.3505600000000002</v>
      </c>
      <c r="W699" s="49">
        <v>3.34</v>
      </c>
      <c r="X699" s="82">
        <v>0.22500000000000001</v>
      </c>
      <c r="Y699" s="43">
        <f t="shared" si="97"/>
        <v>3.32986</v>
      </c>
      <c r="Z699" s="55">
        <v>3</v>
      </c>
      <c r="AA699" s="82">
        <v>0.23200000000000001</v>
      </c>
      <c r="AB699" s="43">
        <f>0.791*(Z699-0.11)+0.851</f>
        <v>3.1369900000000004</v>
      </c>
      <c r="AC699" s="53">
        <v>3</v>
      </c>
      <c r="AD699" s="82">
        <v>0.20699999999999999</v>
      </c>
      <c r="AE699" s="43">
        <f>1.078*AC699-0.427</f>
        <v>2.8069999999999999</v>
      </c>
      <c r="AF699" s="53"/>
      <c r="AG699" s="82"/>
      <c r="AH699" s="43"/>
      <c r="AI699" s="47" t="s">
        <v>50</v>
      </c>
      <c r="AJ699" s="27">
        <v>3</v>
      </c>
      <c r="AL699" s="4" t="s">
        <v>43</v>
      </c>
      <c r="AM699" s="27">
        <v>3</v>
      </c>
      <c r="AN699" s="27"/>
      <c r="AQ699" s="4"/>
      <c r="AR699" s="19">
        <v>3.34</v>
      </c>
      <c r="AS699" s="19">
        <v>3.16</v>
      </c>
      <c r="AT699" s="6" t="s">
        <v>3</v>
      </c>
      <c r="AU699" s="4"/>
      <c r="AV699" s="4"/>
      <c r="AW699" s="4"/>
      <c r="AX699" s="4"/>
      <c r="AY699" s="4"/>
      <c r="AZ699" s="4"/>
    </row>
    <row r="700" spans="1:52" x14ac:dyDescent="0.25">
      <c r="A700" s="3" t="s">
        <v>2</v>
      </c>
      <c r="B700" s="20">
        <v>3.1</v>
      </c>
      <c r="C700" s="88">
        <f t="shared" si="92"/>
        <v>3.3440355290871535</v>
      </c>
      <c r="D700" s="86">
        <v>-112.509</v>
      </c>
      <c r="E700" s="24">
        <v>37.979999999999997</v>
      </c>
      <c r="F700" s="9">
        <v>0</v>
      </c>
      <c r="G700" s="9">
        <v>1998</v>
      </c>
      <c r="H700" s="9">
        <v>4</v>
      </c>
      <c r="I700" s="9">
        <v>5</v>
      </c>
      <c r="J700" s="9">
        <v>20</v>
      </c>
      <c r="K700" s="9">
        <v>14</v>
      </c>
      <c r="L700" s="12">
        <v>55.3</v>
      </c>
      <c r="M700" s="81">
        <f t="shared" si="93"/>
        <v>0.10535699111194734</v>
      </c>
      <c r="N700" s="21">
        <v>0.01</v>
      </c>
      <c r="O700" s="3" t="s">
        <v>175</v>
      </c>
      <c r="P700" s="94">
        <f>1/((1/U700^2)+(1/X700^2)+(1/AA700^2))</f>
        <v>1.1100095576162951E-2</v>
      </c>
      <c r="Q700" s="72">
        <f>(P700/U700^2*V700)+(P700/X700^2*Y700)+(P700/AA700^2*AB700)</f>
        <v>3.3440355290871535</v>
      </c>
      <c r="R700" s="82">
        <f>SQRT(P700)</f>
        <v>0.10535699111194734</v>
      </c>
      <c r="S700" s="49">
        <v>3.1</v>
      </c>
      <c r="T700" s="6" t="s">
        <v>3</v>
      </c>
      <c r="U700" s="82">
        <v>0.13900000000000001</v>
      </c>
      <c r="V700" s="43">
        <f>0.791*S700+0.851</f>
        <v>3.3031000000000001</v>
      </c>
      <c r="W700" s="49">
        <v>3.36</v>
      </c>
      <c r="X700" s="82">
        <v>0.22500000000000001</v>
      </c>
      <c r="Y700" s="43">
        <f t="shared" si="97"/>
        <v>3.3484400000000001</v>
      </c>
      <c r="Z700" s="55">
        <v>3.4</v>
      </c>
      <c r="AA700" s="82">
        <v>0.23200000000000001</v>
      </c>
      <c r="AB700" s="43">
        <f>0.791*(Z700-0.11)+0.851</f>
        <v>3.4533900000000002</v>
      </c>
      <c r="AC700" s="47"/>
      <c r="AD700" s="82"/>
      <c r="AE700" s="43"/>
      <c r="AF700" s="53"/>
      <c r="AG700" s="82"/>
      <c r="AH700" s="43"/>
      <c r="AI700" s="47"/>
      <c r="AJ700" s="4"/>
      <c r="AL700" s="4" t="s">
        <v>95</v>
      </c>
      <c r="AM700" s="27">
        <v>3.4</v>
      </c>
      <c r="AN700" s="27"/>
      <c r="AQ700" s="4"/>
      <c r="AR700" s="19">
        <v>3.36</v>
      </c>
      <c r="AS700" s="19">
        <v>3.1</v>
      </c>
      <c r="AT700" s="6" t="s">
        <v>3</v>
      </c>
      <c r="AU700" s="4"/>
      <c r="AV700" s="4"/>
      <c r="AW700" s="4"/>
      <c r="AX700" s="4"/>
      <c r="AY700" s="4"/>
      <c r="AZ700" s="4"/>
    </row>
    <row r="701" spans="1:52" x14ac:dyDescent="0.25">
      <c r="A701" s="3" t="s">
        <v>2</v>
      </c>
      <c r="B701" s="20">
        <v>3.22</v>
      </c>
      <c r="C701" s="88">
        <f t="shared" si="92"/>
        <v>3.3176046864724218</v>
      </c>
      <c r="D701" s="86">
        <v>-113.003</v>
      </c>
      <c r="E701" s="24">
        <v>38.423999999999999</v>
      </c>
      <c r="F701" s="9">
        <v>2</v>
      </c>
      <c r="G701" s="9">
        <v>1998</v>
      </c>
      <c r="H701" s="9">
        <v>4</v>
      </c>
      <c r="I701" s="9">
        <v>9</v>
      </c>
      <c r="J701" s="9">
        <v>21</v>
      </c>
      <c r="K701" s="9">
        <v>39</v>
      </c>
      <c r="L701" s="12">
        <v>34.4</v>
      </c>
      <c r="M701" s="81">
        <f t="shared" si="93"/>
        <v>0.11825400999467875</v>
      </c>
      <c r="N701" s="21">
        <v>0.01</v>
      </c>
      <c r="O701" s="3" t="s">
        <v>175</v>
      </c>
      <c r="P701" s="94">
        <f>1/((1/U701^2)+(1/X701^2))</f>
        <v>1.398401087982158E-2</v>
      </c>
      <c r="Q701" s="72">
        <f>(P701/U701^2*V701)+(P701/X701^2*Y701)</f>
        <v>3.3176046864724218</v>
      </c>
      <c r="R701" s="82">
        <f>SQRT(P701)</f>
        <v>0.11825400999467875</v>
      </c>
      <c r="S701" s="49">
        <v>3.22</v>
      </c>
      <c r="T701" s="6" t="s">
        <v>3</v>
      </c>
      <c r="U701" s="82">
        <v>0.13900000000000001</v>
      </c>
      <c r="V701" s="43">
        <f>0.791*S701+0.851</f>
        <v>3.3980200000000003</v>
      </c>
      <c r="W701" s="49">
        <v>3.1</v>
      </c>
      <c r="X701" s="82">
        <v>0.22500000000000001</v>
      </c>
      <c r="Y701" s="43">
        <f t="shared" si="97"/>
        <v>3.1069</v>
      </c>
      <c r="Z701" s="53"/>
      <c r="AA701" s="82"/>
      <c r="AB701" s="43"/>
      <c r="AC701" s="47"/>
      <c r="AD701" s="82"/>
      <c r="AE701" s="43"/>
      <c r="AF701" s="53"/>
      <c r="AG701" s="82"/>
      <c r="AH701" s="43"/>
      <c r="AI701" s="47"/>
      <c r="AJ701" s="4"/>
      <c r="AL701" s="4" t="s">
        <v>55</v>
      </c>
      <c r="AM701" s="27"/>
      <c r="AN701" s="27"/>
      <c r="AQ701" s="4"/>
      <c r="AR701" s="19">
        <v>3.1</v>
      </c>
      <c r="AS701" s="19">
        <v>3.22</v>
      </c>
      <c r="AT701" s="6" t="s">
        <v>3</v>
      </c>
      <c r="AU701" s="4"/>
      <c r="AV701" s="4"/>
      <c r="AW701" s="4"/>
      <c r="AX701" s="4"/>
      <c r="AY701" s="4"/>
      <c r="AZ701" s="4"/>
    </row>
    <row r="702" spans="1:52" x14ac:dyDescent="0.25">
      <c r="A702" s="3" t="s">
        <v>2</v>
      </c>
      <c r="B702" s="20">
        <v>3.22</v>
      </c>
      <c r="C702" s="88">
        <f t="shared" si="92"/>
        <v>3.2662816401223802</v>
      </c>
      <c r="D702" s="86">
        <v>-112.99</v>
      </c>
      <c r="E702" s="24">
        <v>38.427999999999997</v>
      </c>
      <c r="F702" s="9">
        <v>2</v>
      </c>
      <c r="G702" s="9">
        <v>1998</v>
      </c>
      <c r="H702" s="9">
        <v>4</v>
      </c>
      <c r="I702" s="9">
        <v>9</v>
      </c>
      <c r="J702" s="9">
        <v>21</v>
      </c>
      <c r="K702" s="9">
        <v>40</v>
      </c>
      <c r="L702" s="12">
        <v>58.8</v>
      </c>
      <c r="M702" s="81">
        <f t="shared" si="93"/>
        <v>0.11825400999467875</v>
      </c>
      <c r="N702" s="21">
        <v>0.01</v>
      </c>
      <c r="O702" s="3" t="s">
        <v>175</v>
      </c>
      <c r="P702" s="94">
        <f>1/((1/U702^2)+(1/X702^2))</f>
        <v>1.398401087982158E-2</v>
      </c>
      <c r="Q702" s="72">
        <f>(P702/U702^2*V702)+(P702/X702^2*Y702)</f>
        <v>3.2662816401223802</v>
      </c>
      <c r="R702" s="82">
        <f>SQRT(P702)</f>
        <v>0.11825400999467875</v>
      </c>
      <c r="S702" s="49">
        <v>3.22</v>
      </c>
      <c r="T702" s="6" t="s">
        <v>3</v>
      </c>
      <c r="U702" s="82">
        <v>0.13900000000000001</v>
      </c>
      <c r="V702" s="43">
        <f>0.791*S702+0.851</f>
        <v>3.3980200000000003</v>
      </c>
      <c r="W702" s="49">
        <v>2.9</v>
      </c>
      <c r="X702" s="82">
        <v>0.22500000000000001</v>
      </c>
      <c r="Y702" s="43">
        <f t="shared" si="97"/>
        <v>2.9211</v>
      </c>
      <c r="Z702" s="53"/>
      <c r="AA702" s="82"/>
      <c r="AB702" s="43"/>
      <c r="AC702" s="47"/>
      <c r="AD702" s="82"/>
      <c r="AE702" s="43"/>
      <c r="AF702" s="53"/>
      <c r="AG702" s="82"/>
      <c r="AH702" s="43"/>
      <c r="AI702" s="47"/>
      <c r="AJ702" s="4"/>
      <c r="AL702" s="4" t="s">
        <v>55</v>
      </c>
      <c r="AM702" s="27"/>
      <c r="AN702" s="27"/>
      <c r="AQ702" s="4"/>
      <c r="AR702" s="19">
        <v>2.9</v>
      </c>
      <c r="AS702" s="19">
        <v>3.22</v>
      </c>
      <c r="AT702" s="6" t="s">
        <v>3</v>
      </c>
      <c r="AU702" s="4"/>
      <c r="AV702" s="4"/>
      <c r="AW702" s="4"/>
      <c r="AX702" s="4"/>
      <c r="AY702" s="4"/>
      <c r="AZ702" s="4"/>
    </row>
    <row r="703" spans="1:52" x14ac:dyDescent="0.25">
      <c r="A703" s="3" t="s">
        <v>2</v>
      </c>
      <c r="B703" s="20">
        <v>2.81</v>
      </c>
      <c r="C703" s="88">
        <f t="shared" si="92"/>
        <v>2.998194960112087</v>
      </c>
      <c r="D703" s="86">
        <v>-113.006</v>
      </c>
      <c r="E703" s="24">
        <v>38.417999999999999</v>
      </c>
      <c r="F703" s="9">
        <v>1</v>
      </c>
      <c r="G703" s="9">
        <v>1998</v>
      </c>
      <c r="H703" s="9">
        <v>4</v>
      </c>
      <c r="I703" s="9">
        <v>10</v>
      </c>
      <c r="J703" s="9">
        <v>0</v>
      </c>
      <c r="K703" s="9">
        <v>4</v>
      </c>
      <c r="L703" s="12">
        <v>30.2</v>
      </c>
      <c r="M703" s="81">
        <f t="shared" si="93"/>
        <v>0.11825400999467875</v>
      </c>
      <c r="N703" s="21">
        <v>0.01</v>
      </c>
      <c r="O703" s="3" t="s">
        <v>175</v>
      </c>
      <c r="P703" s="94">
        <f>1/((1/U703^2)+(1/X703^2))</f>
        <v>1.398401087982158E-2</v>
      </c>
      <c r="Q703" s="72">
        <f>(P703/U703^2*V703)+(P703/X703^2*Y703)</f>
        <v>2.998194960112087</v>
      </c>
      <c r="R703" s="82">
        <f>SQRT(P703)</f>
        <v>0.11825400999467875</v>
      </c>
      <c r="S703" s="49">
        <v>2.81</v>
      </c>
      <c r="T703" s="6" t="s">
        <v>3</v>
      </c>
      <c r="U703" s="82">
        <v>0.13900000000000001</v>
      </c>
      <c r="V703" s="43">
        <f>0.791*S703+0.851</f>
        <v>3.0737100000000002</v>
      </c>
      <c r="W703" s="49">
        <v>2.77</v>
      </c>
      <c r="X703" s="82">
        <v>0.22500000000000001</v>
      </c>
      <c r="Y703" s="43">
        <f t="shared" si="97"/>
        <v>2.8003300000000002</v>
      </c>
      <c r="Z703" s="53"/>
      <c r="AA703" s="82"/>
      <c r="AB703" s="43"/>
      <c r="AC703" s="47"/>
      <c r="AD703" s="82"/>
      <c r="AE703" s="43"/>
      <c r="AF703" s="53"/>
      <c r="AG703" s="82"/>
      <c r="AH703" s="43"/>
      <c r="AI703" s="47"/>
      <c r="AJ703" s="4"/>
      <c r="AM703" s="27"/>
      <c r="AN703" s="27"/>
      <c r="AQ703" s="4"/>
      <c r="AR703" s="19">
        <v>2.77</v>
      </c>
      <c r="AS703" s="19">
        <v>2.81</v>
      </c>
      <c r="AT703" s="6" t="s">
        <v>3</v>
      </c>
      <c r="AU703" s="4"/>
      <c r="AV703" s="4"/>
      <c r="AW703" s="4"/>
      <c r="AX703" s="4"/>
      <c r="AY703" s="4"/>
      <c r="AZ703" s="4"/>
    </row>
    <row r="704" spans="1:52" x14ac:dyDescent="0.25">
      <c r="A704" s="4" t="s">
        <v>1</v>
      </c>
      <c r="B704" s="10">
        <v>3</v>
      </c>
      <c r="C704" s="88">
        <f t="shared" si="92"/>
        <v>3.1369900000000004</v>
      </c>
      <c r="D704" s="86">
        <v>-108.827</v>
      </c>
      <c r="E704" s="24">
        <v>38.268000000000001</v>
      </c>
      <c r="F704" s="9">
        <v>5</v>
      </c>
      <c r="G704" s="9">
        <v>1998</v>
      </c>
      <c r="H704" s="9">
        <v>4</v>
      </c>
      <c r="I704" s="9">
        <v>10</v>
      </c>
      <c r="J704" s="9">
        <v>6</v>
      </c>
      <c r="K704" s="9">
        <v>52</v>
      </c>
      <c r="L704" s="9">
        <v>16.399999999999999</v>
      </c>
      <c r="M704" s="81">
        <f t="shared" si="93"/>
        <v>0.23200000000000001</v>
      </c>
      <c r="N704" s="21">
        <v>0.01</v>
      </c>
      <c r="O704" s="6" t="s">
        <v>174</v>
      </c>
      <c r="P704" s="94"/>
      <c r="Q704" s="72">
        <f>AB704</f>
        <v>3.1369900000000004</v>
      </c>
      <c r="R704" s="82">
        <f>AA704</f>
        <v>0.23200000000000001</v>
      </c>
      <c r="S704" s="45"/>
      <c r="T704" s="6"/>
      <c r="V704" s="43"/>
      <c r="W704" s="48"/>
      <c r="Y704" s="43"/>
      <c r="Z704" s="55">
        <v>3</v>
      </c>
      <c r="AA704" s="82">
        <v>0.23200000000000001</v>
      </c>
      <c r="AB704" s="43">
        <f>0.791*(Z704-0.11)+0.851</f>
        <v>3.1369900000000004</v>
      </c>
      <c r="AC704" s="53"/>
      <c r="AD704" s="82"/>
      <c r="AE704" s="43"/>
      <c r="AF704" s="53"/>
      <c r="AG704" s="82"/>
      <c r="AH704" s="43"/>
      <c r="AI704" s="47"/>
      <c r="AJ704" s="27"/>
      <c r="AK704" s="5"/>
      <c r="AL704" s="4" t="s">
        <v>50</v>
      </c>
      <c r="AM704" s="27">
        <v>3</v>
      </c>
      <c r="AN704" s="27"/>
      <c r="AO704" s="4">
        <v>479</v>
      </c>
      <c r="AP704" s="5" t="s">
        <v>44</v>
      </c>
      <c r="AQ704" s="5" t="s">
        <v>12</v>
      </c>
      <c r="AR704" s="9"/>
      <c r="AS704" s="5"/>
      <c r="AT704" s="6"/>
      <c r="AU704" s="5" t="s">
        <v>44</v>
      </c>
      <c r="AV704" s="5"/>
      <c r="AW704" s="4"/>
      <c r="AX704" s="4"/>
      <c r="AY704" s="4">
        <v>13</v>
      </c>
      <c r="AZ704" s="4"/>
    </row>
    <row r="705" spans="1:52" x14ac:dyDescent="0.25">
      <c r="A705" s="3" t="s">
        <v>2</v>
      </c>
      <c r="B705" s="20">
        <v>2.81</v>
      </c>
      <c r="C705" s="88">
        <f t="shared" si="92"/>
        <v>2.9520042183970494</v>
      </c>
      <c r="D705" s="86">
        <v>-113.004</v>
      </c>
      <c r="E705" s="24">
        <v>38.433999999999997</v>
      </c>
      <c r="F705" s="9">
        <v>0</v>
      </c>
      <c r="G705" s="9">
        <v>1998</v>
      </c>
      <c r="H705" s="9">
        <v>4</v>
      </c>
      <c r="I705" s="9">
        <v>10</v>
      </c>
      <c r="J705" s="9">
        <v>21</v>
      </c>
      <c r="K705" s="9">
        <v>21</v>
      </c>
      <c r="L705" s="12">
        <v>43.6</v>
      </c>
      <c r="M705" s="81">
        <f t="shared" si="93"/>
        <v>0.11825400999467875</v>
      </c>
      <c r="N705" s="21">
        <v>0.01</v>
      </c>
      <c r="O705" s="3" t="s">
        <v>175</v>
      </c>
      <c r="P705" s="94">
        <f>1/((1/U705^2)+(1/X705^2))</f>
        <v>1.398401087982158E-2</v>
      </c>
      <c r="Q705" s="72">
        <f>(P705/U705^2*V705)+(P705/X705^2*Y705)</f>
        <v>2.9520042183970494</v>
      </c>
      <c r="R705" s="82">
        <f t="shared" ref="R705:R710" si="98">SQRT(P705)</f>
        <v>0.11825400999467875</v>
      </c>
      <c r="S705" s="49">
        <v>2.81</v>
      </c>
      <c r="T705" s="6" t="s">
        <v>3</v>
      </c>
      <c r="U705" s="82">
        <v>0.13900000000000001</v>
      </c>
      <c r="V705" s="43">
        <f t="shared" ref="V705:V710" si="99">0.791*S705+0.851</f>
        <v>3.0737100000000002</v>
      </c>
      <c r="W705" s="49">
        <v>2.59</v>
      </c>
      <c r="X705" s="82">
        <v>0.22500000000000001</v>
      </c>
      <c r="Y705" s="43">
        <f t="shared" ref="Y705:Y736" si="100">0.929*W705+0.227</f>
        <v>2.6331099999999998</v>
      </c>
      <c r="Z705" s="53"/>
      <c r="AA705" s="82"/>
      <c r="AB705" s="43"/>
      <c r="AC705" s="47"/>
      <c r="AD705" s="82"/>
      <c r="AE705" s="43"/>
      <c r="AF705" s="53"/>
      <c r="AG705" s="82"/>
      <c r="AH705" s="43"/>
      <c r="AI705" s="47"/>
      <c r="AJ705" s="4"/>
      <c r="AM705" s="27"/>
      <c r="AN705" s="27"/>
      <c r="AQ705" s="4"/>
      <c r="AR705" s="19">
        <v>2.59</v>
      </c>
      <c r="AS705" s="19">
        <v>2.81</v>
      </c>
      <c r="AT705" s="6" t="s">
        <v>3</v>
      </c>
      <c r="AU705" s="4"/>
      <c r="AV705" s="4"/>
      <c r="AW705" s="4"/>
      <c r="AX705" s="4"/>
      <c r="AY705" s="4"/>
      <c r="AZ705" s="4"/>
    </row>
    <row r="706" spans="1:52" x14ac:dyDescent="0.25">
      <c r="A706" s="3" t="s">
        <v>2</v>
      </c>
      <c r="B706" s="20">
        <v>2.71</v>
      </c>
      <c r="C706" s="88">
        <f t="shared" ref="C706:C769" si="101">Q706</f>
        <v>2.9345081050120667</v>
      </c>
      <c r="D706" s="86">
        <v>-112.994</v>
      </c>
      <c r="E706" s="24">
        <v>38.42</v>
      </c>
      <c r="F706" s="9">
        <v>0</v>
      </c>
      <c r="G706" s="9">
        <v>1998</v>
      </c>
      <c r="H706" s="9">
        <v>4</v>
      </c>
      <c r="I706" s="9">
        <v>11</v>
      </c>
      <c r="J706" s="9">
        <v>4</v>
      </c>
      <c r="K706" s="9">
        <v>7</v>
      </c>
      <c r="L706" s="12">
        <v>51.2</v>
      </c>
      <c r="M706" s="81">
        <f t="shared" ref="M706:M769" si="102">R706</f>
        <v>0.10535699111194734</v>
      </c>
      <c r="N706" s="21">
        <v>0.01</v>
      </c>
      <c r="O706" s="3" t="s">
        <v>175</v>
      </c>
      <c r="P706" s="94">
        <f>1/((1/U706^2)+(1/X706^2)+(1/AA706^2))</f>
        <v>1.1100095576162951E-2</v>
      </c>
      <c r="Q706" s="72">
        <f>(P706/U706^2*V706)+(P706/X706^2*Y706)+(P706/AA706^2*AB706)</f>
        <v>2.9345081050120667</v>
      </c>
      <c r="R706" s="82">
        <f t="shared" si="98"/>
        <v>0.10535699111194734</v>
      </c>
      <c r="S706" s="49">
        <v>2.71</v>
      </c>
      <c r="T706" s="6" t="s">
        <v>3</v>
      </c>
      <c r="U706" s="82">
        <v>0.13900000000000001</v>
      </c>
      <c r="V706" s="43">
        <f t="shared" si="99"/>
        <v>2.9946100000000002</v>
      </c>
      <c r="W706" s="49">
        <v>2.62</v>
      </c>
      <c r="X706" s="82">
        <v>0.22500000000000001</v>
      </c>
      <c r="Y706" s="43">
        <f t="shared" si="100"/>
        <v>2.6609799999999999</v>
      </c>
      <c r="Z706" s="55">
        <v>2.9</v>
      </c>
      <c r="AA706" s="82">
        <v>0.23200000000000001</v>
      </c>
      <c r="AB706" s="43">
        <f>0.791*(Z706-0.11)+0.851</f>
        <v>3.05789</v>
      </c>
      <c r="AC706" s="47"/>
      <c r="AD706" s="82"/>
      <c r="AE706" s="43"/>
      <c r="AF706" s="53"/>
      <c r="AG706" s="82"/>
      <c r="AH706" s="43"/>
      <c r="AI706" s="47"/>
      <c r="AJ706" s="4"/>
      <c r="AL706" s="4" t="s">
        <v>49</v>
      </c>
      <c r="AM706" s="27">
        <v>2.9</v>
      </c>
      <c r="AN706" s="27"/>
      <c r="AQ706" s="4"/>
      <c r="AR706" s="19">
        <v>2.62</v>
      </c>
      <c r="AS706" s="19">
        <v>2.71</v>
      </c>
      <c r="AT706" s="6" t="s">
        <v>3</v>
      </c>
      <c r="AU706" s="4"/>
      <c r="AV706" s="4"/>
      <c r="AW706" s="4"/>
      <c r="AX706" s="4"/>
      <c r="AY706" s="4"/>
      <c r="AZ706" s="4"/>
    </row>
    <row r="707" spans="1:52" x14ac:dyDescent="0.25">
      <c r="A707" s="3" t="s">
        <v>2</v>
      </c>
      <c r="B707" s="20">
        <v>3.13</v>
      </c>
      <c r="C707" s="88">
        <f t="shared" si="101"/>
        <v>3.3097039027249595</v>
      </c>
      <c r="D707" s="86">
        <v>-112.526</v>
      </c>
      <c r="E707" s="24">
        <v>37.968000000000004</v>
      </c>
      <c r="F707" s="9">
        <v>1</v>
      </c>
      <c r="G707" s="9">
        <v>1998</v>
      </c>
      <c r="H707" s="9">
        <v>4</v>
      </c>
      <c r="I707" s="9">
        <v>19</v>
      </c>
      <c r="J707" s="9">
        <v>4</v>
      </c>
      <c r="K707" s="9">
        <v>51</v>
      </c>
      <c r="L707" s="12">
        <v>27.5</v>
      </c>
      <c r="M707" s="81">
        <f t="shared" si="102"/>
        <v>0.11825400999467875</v>
      </c>
      <c r="N707" s="21">
        <v>0.01</v>
      </c>
      <c r="O707" s="3" t="s">
        <v>175</v>
      </c>
      <c r="P707" s="94">
        <f>1/((1/U707^2)+(1/X707^2))</f>
        <v>1.398401087982158E-2</v>
      </c>
      <c r="Q707" s="72">
        <f>(P707/U707^2*V707)+(P707/X707^2*Y707)</f>
        <v>3.3097039027249595</v>
      </c>
      <c r="R707" s="82">
        <f t="shared" si="98"/>
        <v>0.11825400999467875</v>
      </c>
      <c r="S707" s="49">
        <v>3.13</v>
      </c>
      <c r="T707" s="6" t="s">
        <v>3</v>
      </c>
      <c r="U707" s="82">
        <v>0.13900000000000001</v>
      </c>
      <c r="V707" s="43">
        <f t="shared" si="99"/>
        <v>3.3268300000000002</v>
      </c>
      <c r="W707" s="49">
        <v>3.27</v>
      </c>
      <c r="X707" s="82">
        <v>0.22500000000000001</v>
      </c>
      <c r="Y707" s="43">
        <f t="shared" si="100"/>
        <v>3.2648299999999999</v>
      </c>
      <c r="Z707" s="53"/>
      <c r="AA707" s="82"/>
      <c r="AB707" s="43"/>
      <c r="AC707" s="53">
        <v>3</v>
      </c>
      <c r="AD707" s="82">
        <v>0.20699999999999999</v>
      </c>
      <c r="AE707" s="43">
        <f>1.078*AC707-0.427</f>
        <v>2.8069999999999999</v>
      </c>
      <c r="AF707" s="53"/>
      <c r="AG707" s="82"/>
      <c r="AH707" s="43"/>
      <c r="AI707" s="47"/>
      <c r="AJ707" s="27">
        <v>3</v>
      </c>
      <c r="AK707" s="5"/>
      <c r="AL707" s="4" t="s">
        <v>64</v>
      </c>
      <c r="AM707" s="27"/>
      <c r="AN707" s="27"/>
      <c r="AQ707" s="4"/>
      <c r="AR707" s="19">
        <v>3.27</v>
      </c>
      <c r="AS707" s="19">
        <v>3.13</v>
      </c>
      <c r="AT707" s="6" t="s">
        <v>3</v>
      </c>
      <c r="AU707" s="4"/>
      <c r="AV707" s="4"/>
      <c r="AW707" s="4"/>
      <c r="AX707" s="4"/>
      <c r="AY707" s="4"/>
      <c r="AZ707" s="4"/>
    </row>
    <row r="708" spans="1:52" x14ac:dyDescent="0.25">
      <c r="A708" s="3" t="s">
        <v>2</v>
      </c>
      <c r="B708" s="20">
        <v>2.66</v>
      </c>
      <c r="C708" s="88">
        <f t="shared" si="101"/>
        <v>2.9405470136962801</v>
      </c>
      <c r="D708" s="86">
        <v>-112.503</v>
      </c>
      <c r="E708" s="24">
        <v>37.973999999999997</v>
      </c>
      <c r="F708" s="9">
        <v>0</v>
      </c>
      <c r="G708" s="9">
        <v>1998</v>
      </c>
      <c r="H708" s="9">
        <v>4</v>
      </c>
      <c r="I708" s="9">
        <v>20</v>
      </c>
      <c r="J708" s="9">
        <v>20</v>
      </c>
      <c r="K708" s="9">
        <v>47</v>
      </c>
      <c r="L708" s="12">
        <v>28.4</v>
      </c>
      <c r="M708" s="81">
        <f t="shared" si="102"/>
        <v>0.11825400999467875</v>
      </c>
      <c r="N708" s="21">
        <v>0.01</v>
      </c>
      <c r="O708" s="3" t="s">
        <v>175</v>
      </c>
      <c r="P708" s="94">
        <f>1/((1/U708^2)+(1/X708^2))</f>
        <v>1.398401087982158E-2</v>
      </c>
      <c r="Q708" s="72">
        <f>(P708/U708^2*V708)+(P708/X708^2*Y708)</f>
        <v>2.9405470136962801</v>
      </c>
      <c r="R708" s="82">
        <f t="shared" si="98"/>
        <v>0.11825400999467875</v>
      </c>
      <c r="S708" s="49">
        <v>2.66</v>
      </c>
      <c r="T708" s="6" t="s">
        <v>3</v>
      </c>
      <c r="U708" s="82">
        <v>0.13900000000000001</v>
      </c>
      <c r="V708" s="43">
        <f t="shared" si="99"/>
        <v>2.95506</v>
      </c>
      <c r="W708" s="49">
        <v>2.88</v>
      </c>
      <c r="X708" s="82">
        <v>0.22500000000000001</v>
      </c>
      <c r="Y708" s="43">
        <f t="shared" si="100"/>
        <v>2.90252</v>
      </c>
      <c r="Z708" s="53"/>
      <c r="AA708" s="82"/>
      <c r="AB708" s="43"/>
      <c r="AC708" s="47"/>
      <c r="AD708" s="82"/>
      <c r="AE708" s="43"/>
      <c r="AF708" s="53"/>
      <c r="AG708" s="82"/>
      <c r="AH708" s="43"/>
      <c r="AI708" s="47"/>
      <c r="AJ708" s="4"/>
      <c r="AM708" s="27"/>
      <c r="AN708" s="27"/>
      <c r="AQ708" s="4"/>
      <c r="AR708" s="19">
        <v>2.88</v>
      </c>
      <c r="AS708" s="19">
        <v>2.66</v>
      </c>
      <c r="AT708" s="6" t="s">
        <v>3</v>
      </c>
      <c r="AU708" s="4"/>
      <c r="AV708" s="4"/>
      <c r="AW708" s="4"/>
      <c r="AX708" s="4"/>
      <c r="AY708" s="4"/>
      <c r="AZ708" s="4"/>
    </row>
    <row r="709" spans="1:52" x14ac:dyDescent="0.25">
      <c r="A709" s="3" t="s">
        <v>2</v>
      </c>
      <c r="B709" s="20">
        <v>3.51</v>
      </c>
      <c r="C709" s="88">
        <f t="shared" si="101"/>
        <v>3.5588890317939064</v>
      </c>
      <c r="D709" s="86">
        <v>-112.33199999999999</v>
      </c>
      <c r="E709" s="24">
        <v>41.85</v>
      </c>
      <c r="F709" s="9">
        <v>7</v>
      </c>
      <c r="G709" s="9">
        <v>1998</v>
      </c>
      <c r="H709" s="9">
        <v>4</v>
      </c>
      <c r="I709" s="9">
        <v>24</v>
      </c>
      <c r="J709" s="9">
        <v>5</v>
      </c>
      <c r="K709" s="9">
        <v>5</v>
      </c>
      <c r="L709" s="12">
        <v>49.5</v>
      </c>
      <c r="M709" s="81">
        <f t="shared" si="102"/>
        <v>0.10535699111194734</v>
      </c>
      <c r="N709" s="21">
        <v>0.01</v>
      </c>
      <c r="O709" s="3" t="s">
        <v>175</v>
      </c>
      <c r="P709" s="94">
        <f>1/((1/U709^2)+(1/X709^2)+(1/AA709^2))</f>
        <v>1.1100095576162951E-2</v>
      </c>
      <c r="Q709" s="72">
        <f>(P709/U709^2*V709)+(P709/X709^2*Y709)+(P709/AA709^2*AB709)</f>
        <v>3.5588890317939064</v>
      </c>
      <c r="R709" s="82">
        <f t="shared" si="98"/>
        <v>0.10535699111194734</v>
      </c>
      <c r="S709" s="49">
        <v>3.51</v>
      </c>
      <c r="T709" s="6" t="s">
        <v>3</v>
      </c>
      <c r="U709" s="82">
        <v>0.13900000000000001</v>
      </c>
      <c r="V709" s="43">
        <f t="shared" si="99"/>
        <v>3.6274099999999998</v>
      </c>
      <c r="W709" s="49">
        <v>3.42</v>
      </c>
      <c r="X709" s="82">
        <v>0.22500000000000001</v>
      </c>
      <c r="Y709" s="43">
        <f t="shared" si="100"/>
        <v>3.4041799999999998</v>
      </c>
      <c r="Z709" s="55">
        <v>3.5</v>
      </c>
      <c r="AA709" s="82">
        <v>0.23200000000000001</v>
      </c>
      <c r="AB709" s="43">
        <f>0.791*(Z709-0.11)+0.851</f>
        <v>3.5324900000000001</v>
      </c>
      <c r="AC709" s="53"/>
      <c r="AD709" s="82"/>
      <c r="AE709" s="43"/>
      <c r="AF709" s="53"/>
      <c r="AG709" s="82"/>
      <c r="AH709" s="43"/>
      <c r="AI709" s="47" t="s">
        <v>55</v>
      </c>
      <c r="AJ709" s="27"/>
      <c r="AK709" s="5"/>
      <c r="AL709" s="4" t="s">
        <v>54</v>
      </c>
      <c r="AM709" s="27">
        <v>3.5</v>
      </c>
      <c r="AN709" s="27"/>
      <c r="AQ709" s="4"/>
      <c r="AR709" s="19">
        <v>3.42</v>
      </c>
      <c r="AS709" s="19">
        <v>3.51</v>
      </c>
      <c r="AT709" s="6" t="s">
        <v>3</v>
      </c>
      <c r="AU709" s="4"/>
      <c r="AV709" s="4"/>
      <c r="AW709" s="4"/>
      <c r="AX709" s="4"/>
      <c r="AY709" s="4"/>
      <c r="AZ709" s="4"/>
    </row>
    <row r="710" spans="1:52" x14ac:dyDescent="0.25">
      <c r="A710" s="6" t="s">
        <v>2</v>
      </c>
      <c r="B710" s="21">
        <v>3.06</v>
      </c>
      <c r="C710" s="89">
        <f t="shared" si="101"/>
        <v>3.2285701754210394</v>
      </c>
      <c r="D710" s="86">
        <v>-112.453</v>
      </c>
      <c r="E710" s="24">
        <v>41.488999999999997</v>
      </c>
      <c r="F710" s="9">
        <v>1</v>
      </c>
      <c r="G710" s="9">
        <v>1998</v>
      </c>
      <c r="H710" s="9">
        <v>4</v>
      </c>
      <c r="I710" s="9">
        <v>27</v>
      </c>
      <c r="J710" s="9">
        <v>3</v>
      </c>
      <c r="K710" s="9">
        <v>36</v>
      </c>
      <c r="L710" s="12">
        <v>32.700000000000003</v>
      </c>
      <c r="M710" s="81">
        <f t="shared" si="102"/>
        <v>0.11825400999467875</v>
      </c>
      <c r="N710" s="21">
        <v>0.01</v>
      </c>
      <c r="O710" s="3" t="s">
        <v>175</v>
      </c>
      <c r="P710" s="94">
        <f>1/((1/U710^2)+(1/X710^2))</f>
        <v>1.398401087982158E-2</v>
      </c>
      <c r="Q710" s="72">
        <f>(P710/U710^2*V710)+(P710/X710^2*Y710)</f>
        <v>3.2285701754210394</v>
      </c>
      <c r="R710" s="82">
        <f t="shared" si="98"/>
        <v>0.11825400999467875</v>
      </c>
      <c r="S710" s="49">
        <v>3.06</v>
      </c>
      <c r="T710" s="6" t="s">
        <v>3</v>
      </c>
      <c r="U710" s="82">
        <v>0.13900000000000001</v>
      </c>
      <c r="V710" s="43">
        <f t="shared" si="99"/>
        <v>3.2714600000000003</v>
      </c>
      <c r="W710" s="49">
        <v>3.11</v>
      </c>
      <c r="X710" s="82">
        <v>0.22500000000000001</v>
      </c>
      <c r="Y710" s="43">
        <f t="shared" si="100"/>
        <v>3.11619</v>
      </c>
      <c r="Z710" s="53"/>
      <c r="AA710" s="82"/>
      <c r="AB710" s="43"/>
      <c r="AC710" s="53">
        <v>2.5</v>
      </c>
      <c r="AD710" s="82">
        <v>0.20699999999999999</v>
      </c>
      <c r="AE710" s="43">
        <f>1.078*AC710-0.427</f>
        <v>2.2680000000000002</v>
      </c>
      <c r="AF710" s="53"/>
      <c r="AG710" s="82"/>
      <c r="AH710" s="43"/>
      <c r="AI710" s="47"/>
      <c r="AJ710" s="27">
        <v>2.5</v>
      </c>
      <c r="AK710" s="5"/>
      <c r="AL710" s="4" t="s">
        <v>75</v>
      </c>
      <c r="AM710" s="27"/>
      <c r="AN710" s="27"/>
      <c r="AQ710" s="4"/>
      <c r="AR710" s="19">
        <v>3.11</v>
      </c>
      <c r="AS710" s="19">
        <v>3.06</v>
      </c>
      <c r="AT710" s="6" t="s">
        <v>3</v>
      </c>
      <c r="AU710" s="4"/>
      <c r="AV710" s="4"/>
      <c r="AW710" s="4"/>
      <c r="AX710" s="4"/>
      <c r="AY710" s="4"/>
      <c r="AZ710" s="4"/>
    </row>
    <row r="711" spans="1:52" x14ac:dyDescent="0.25">
      <c r="A711" s="3" t="s">
        <v>2</v>
      </c>
      <c r="B711" s="20">
        <v>3.03</v>
      </c>
      <c r="C711" s="88">
        <f t="shared" si="101"/>
        <v>3.0418699999999999</v>
      </c>
      <c r="D711" s="86">
        <v>-109.102</v>
      </c>
      <c r="E711" s="24">
        <v>38.317</v>
      </c>
      <c r="F711" s="9">
        <v>3</v>
      </c>
      <c r="G711" s="9">
        <v>1998</v>
      </c>
      <c r="H711" s="9">
        <v>5</v>
      </c>
      <c r="I711" s="9">
        <v>8</v>
      </c>
      <c r="J711" s="9">
        <v>19</v>
      </c>
      <c r="K711" s="9">
        <v>45</v>
      </c>
      <c r="L711" s="12">
        <v>0.6</v>
      </c>
      <c r="M711" s="81">
        <f t="shared" si="102"/>
        <v>0.22500000000000001</v>
      </c>
      <c r="N711" s="21">
        <v>0.01</v>
      </c>
      <c r="O711" s="6" t="s">
        <v>174</v>
      </c>
      <c r="P711" s="94"/>
      <c r="Q711" s="72">
        <f>Y711</f>
        <v>3.0418699999999999</v>
      </c>
      <c r="R711" s="82">
        <f>X711</f>
        <v>0.22500000000000001</v>
      </c>
      <c r="S711" s="45"/>
      <c r="T711" s="6"/>
      <c r="V711" s="43"/>
      <c r="W711" s="49">
        <v>3.03</v>
      </c>
      <c r="X711" s="82">
        <v>0.22500000000000001</v>
      </c>
      <c r="Y711" s="43">
        <f t="shared" si="100"/>
        <v>3.0418699999999999</v>
      </c>
      <c r="Z711" s="53"/>
      <c r="AA711" s="82"/>
      <c r="AB711" s="43"/>
      <c r="AC711" s="47"/>
      <c r="AD711" s="82"/>
      <c r="AE711" s="43"/>
      <c r="AF711" s="53"/>
      <c r="AG711" s="82"/>
      <c r="AH711" s="43"/>
      <c r="AI711" s="47"/>
      <c r="AJ711" s="4"/>
      <c r="AM711" s="27"/>
      <c r="AN711" s="27"/>
      <c r="AQ711" s="4"/>
      <c r="AR711" s="19">
        <v>3.03</v>
      </c>
      <c r="AS711" s="5"/>
      <c r="AT711" s="6"/>
      <c r="AU711" s="4"/>
      <c r="AV711" s="4"/>
      <c r="AW711" s="4"/>
      <c r="AX711" s="4"/>
      <c r="AY711" s="4"/>
      <c r="AZ711" s="4"/>
    </row>
    <row r="712" spans="1:52" x14ac:dyDescent="0.25">
      <c r="A712" s="3" t="s">
        <v>2</v>
      </c>
      <c r="B712" s="20">
        <v>2.85</v>
      </c>
      <c r="C712" s="88">
        <f t="shared" si="101"/>
        <v>3.0877717228635655</v>
      </c>
      <c r="D712" s="86">
        <v>-111.551</v>
      </c>
      <c r="E712" s="24">
        <v>42.381999999999998</v>
      </c>
      <c r="F712" s="9">
        <v>1</v>
      </c>
      <c r="G712" s="9">
        <v>1998</v>
      </c>
      <c r="H712" s="9">
        <v>5</v>
      </c>
      <c r="I712" s="9">
        <v>14</v>
      </c>
      <c r="J712" s="9">
        <v>12</v>
      </c>
      <c r="K712" s="9">
        <v>26</v>
      </c>
      <c r="L712" s="12">
        <v>24.9</v>
      </c>
      <c r="M712" s="81">
        <f t="shared" si="102"/>
        <v>0.10535699111194734</v>
      </c>
      <c r="N712" s="21">
        <v>0.01</v>
      </c>
      <c r="O712" s="3" t="s">
        <v>175</v>
      </c>
      <c r="P712" s="94">
        <f>1/((1/U712^2)+(1/X712^2)+(1/AA712^2))</f>
        <v>1.1100095576162951E-2</v>
      </c>
      <c r="Q712" s="72">
        <f>(P712/U712^2*V712)+(P712/X712^2*Y712)+(P712/AA712^2*AB712)</f>
        <v>3.0877717228635655</v>
      </c>
      <c r="R712" s="82">
        <f>SQRT(P712)</f>
        <v>0.10535699111194734</v>
      </c>
      <c r="S712" s="49">
        <v>2.85</v>
      </c>
      <c r="T712" s="6" t="s">
        <v>3</v>
      </c>
      <c r="U712" s="82">
        <v>0.13900000000000001</v>
      </c>
      <c r="V712" s="43">
        <f>0.791*S712+0.851</f>
        <v>3.1053500000000001</v>
      </c>
      <c r="W712" s="49">
        <v>2.98</v>
      </c>
      <c r="X712" s="82">
        <v>0.22500000000000001</v>
      </c>
      <c r="Y712" s="43">
        <f t="shared" si="100"/>
        <v>2.9954200000000002</v>
      </c>
      <c r="Z712" s="55">
        <v>3</v>
      </c>
      <c r="AA712" s="82">
        <v>0.23200000000000001</v>
      </c>
      <c r="AB712" s="43">
        <f>0.791*(Z712-0.11)+0.851</f>
        <v>3.1369900000000004</v>
      </c>
      <c r="AC712" s="53"/>
      <c r="AD712" s="82"/>
      <c r="AE712" s="43"/>
      <c r="AF712" s="53"/>
      <c r="AG712" s="82"/>
      <c r="AH712" s="43"/>
      <c r="AI712" s="47" t="s">
        <v>47</v>
      </c>
      <c r="AJ712" s="27"/>
      <c r="AK712" s="5"/>
      <c r="AL712" s="4" t="s">
        <v>50</v>
      </c>
      <c r="AM712" s="27">
        <v>3</v>
      </c>
      <c r="AN712" s="27"/>
      <c r="AQ712" s="4"/>
      <c r="AR712" s="19">
        <v>2.98</v>
      </c>
      <c r="AS712" s="19">
        <v>2.85</v>
      </c>
      <c r="AT712" s="6" t="s">
        <v>3</v>
      </c>
      <c r="AU712" s="4"/>
      <c r="AV712" s="4"/>
      <c r="AW712" s="4"/>
      <c r="AX712" s="4"/>
      <c r="AY712" s="4"/>
      <c r="AZ712" s="4"/>
    </row>
    <row r="713" spans="1:52" x14ac:dyDescent="0.25">
      <c r="A713" s="3" t="s">
        <v>2</v>
      </c>
      <c r="B713" s="20">
        <v>2.4500000000000002</v>
      </c>
      <c r="C713" s="88">
        <f t="shared" si="101"/>
        <v>2.50305</v>
      </c>
      <c r="D713" s="86">
        <v>-109.033</v>
      </c>
      <c r="E713" s="24">
        <v>38.320999999999998</v>
      </c>
      <c r="F713" s="9">
        <v>1</v>
      </c>
      <c r="G713" s="9">
        <v>1998</v>
      </c>
      <c r="H713" s="9">
        <v>5</v>
      </c>
      <c r="I713" s="9">
        <v>16</v>
      </c>
      <c r="J713" s="9">
        <v>4</v>
      </c>
      <c r="K713" s="9">
        <v>30</v>
      </c>
      <c r="L713" s="12">
        <v>40.5</v>
      </c>
      <c r="M713" s="81">
        <f t="shared" si="102"/>
        <v>0.22500000000000001</v>
      </c>
      <c r="N713" s="21">
        <v>0.01</v>
      </c>
      <c r="O713" s="6" t="s">
        <v>174</v>
      </c>
      <c r="P713" s="94"/>
      <c r="Q713" s="72">
        <f>Y713</f>
        <v>2.50305</v>
      </c>
      <c r="R713" s="82">
        <f>X713</f>
        <v>0.22500000000000001</v>
      </c>
      <c r="S713" s="45"/>
      <c r="T713" s="6"/>
      <c r="V713" s="43"/>
      <c r="W713" s="49">
        <v>2.4500000000000002</v>
      </c>
      <c r="X713" s="82">
        <v>0.22500000000000001</v>
      </c>
      <c r="Y713" s="43">
        <f t="shared" si="100"/>
        <v>2.50305</v>
      </c>
      <c r="Z713" s="53"/>
      <c r="AA713" s="82"/>
      <c r="AB713" s="43"/>
      <c r="AC713" s="47"/>
      <c r="AD713" s="82"/>
      <c r="AE713" s="43"/>
      <c r="AF713" s="53"/>
      <c r="AG713" s="82"/>
      <c r="AH713" s="43"/>
      <c r="AI713" s="47"/>
      <c r="AJ713" s="4"/>
      <c r="AM713" s="27"/>
      <c r="AN713" s="27"/>
      <c r="AQ713" s="4"/>
      <c r="AR713" s="19">
        <v>2.4500000000000002</v>
      </c>
      <c r="AS713" s="5"/>
      <c r="AT713" s="6"/>
      <c r="AU713" s="4"/>
      <c r="AV713" s="4"/>
      <c r="AW713" s="4"/>
      <c r="AX713" s="4"/>
      <c r="AY713" s="4"/>
      <c r="AZ713" s="4"/>
    </row>
    <row r="714" spans="1:52" x14ac:dyDescent="0.25">
      <c r="A714" s="3" t="s">
        <v>2</v>
      </c>
      <c r="B714" s="20">
        <v>3.17</v>
      </c>
      <c r="C714" s="88">
        <f t="shared" si="101"/>
        <v>3.3556994394246993</v>
      </c>
      <c r="D714" s="86">
        <v>-112.426</v>
      </c>
      <c r="E714" s="24">
        <v>38.01</v>
      </c>
      <c r="F714" s="9">
        <v>1</v>
      </c>
      <c r="G714" s="9">
        <v>1998</v>
      </c>
      <c r="H714" s="9">
        <v>5</v>
      </c>
      <c r="I714" s="9">
        <v>22</v>
      </c>
      <c r="J714" s="9">
        <v>2</v>
      </c>
      <c r="K714" s="9">
        <v>8</v>
      </c>
      <c r="L714" s="12">
        <v>16.899999999999999</v>
      </c>
      <c r="M714" s="81">
        <f t="shared" si="102"/>
        <v>0.11825400999467875</v>
      </c>
      <c r="N714" s="21">
        <v>0.01</v>
      </c>
      <c r="O714" s="3" t="s">
        <v>175</v>
      </c>
      <c r="P714" s="94">
        <f>1/((1/U714^2)+(1/X714^2))</f>
        <v>1.398401087982158E-2</v>
      </c>
      <c r="Q714" s="72">
        <f>(P714/U714^2*V714)+(P714/X714^2*Y714)</f>
        <v>3.3556994394246993</v>
      </c>
      <c r="R714" s="82">
        <f>SQRT(P714)</f>
        <v>0.11825400999467875</v>
      </c>
      <c r="S714" s="49">
        <v>3.17</v>
      </c>
      <c r="T714" s="6" t="s">
        <v>3</v>
      </c>
      <c r="U714" s="82">
        <v>0.13900000000000001</v>
      </c>
      <c r="V714" s="43">
        <f>0.791*S714+0.851</f>
        <v>3.3584700000000001</v>
      </c>
      <c r="W714" s="49">
        <v>3.36</v>
      </c>
      <c r="X714" s="82">
        <v>0.22500000000000001</v>
      </c>
      <c r="Y714" s="43">
        <f t="shared" si="100"/>
        <v>3.3484400000000001</v>
      </c>
      <c r="Z714" s="53"/>
      <c r="AA714" s="82"/>
      <c r="AB714" s="43"/>
      <c r="AC714" s="47"/>
      <c r="AD714" s="82"/>
      <c r="AE714" s="43"/>
      <c r="AF714" s="53"/>
      <c r="AG714" s="82"/>
      <c r="AH714" s="43"/>
      <c r="AI714" s="47"/>
      <c r="AJ714" s="4"/>
      <c r="AL714" s="4" t="s">
        <v>64</v>
      </c>
      <c r="AM714" s="27"/>
      <c r="AN714" s="27"/>
      <c r="AQ714" s="4"/>
      <c r="AR714" s="19">
        <v>3.36</v>
      </c>
      <c r="AS714" s="19">
        <v>3.17</v>
      </c>
      <c r="AT714" s="6" t="s">
        <v>3</v>
      </c>
      <c r="AU714" s="4"/>
      <c r="AV714" s="4"/>
      <c r="AW714" s="4"/>
      <c r="AX714" s="4"/>
      <c r="AY714" s="4"/>
      <c r="AZ714" s="4"/>
    </row>
    <row r="715" spans="1:52" x14ac:dyDescent="0.25">
      <c r="A715" s="3" t="s">
        <v>2</v>
      </c>
      <c r="B715" s="20">
        <v>2.59</v>
      </c>
      <c r="C715" s="88">
        <f t="shared" si="101"/>
        <v>2.826053306264833</v>
      </c>
      <c r="D715" s="86">
        <v>-112.58499999999999</v>
      </c>
      <c r="E715" s="24">
        <v>41.466000000000001</v>
      </c>
      <c r="F715" s="9">
        <v>3</v>
      </c>
      <c r="G715" s="9">
        <v>1998</v>
      </c>
      <c r="H715" s="9">
        <v>6</v>
      </c>
      <c r="I715" s="9">
        <v>17</v>
      </c>
      <c r="J715" s="9">
        <v>7</v>
      </c>
      <c r="K715" s="9">
        <v>17</v>
      </c>
      <c r="L715" s="12">
        <v>17.2</v>
      </c>
      <c r="M715" s="81">
        <f t="shared" si="102"/>
        <v>0.11825400999467875</v>
      </c>
      <c r="N715" s="21">
        <v>0.01</v>
      </c>
      <c r="O715" s="3" t="s">
        <v>175</v>
      </c>
      <c r="P715" s="94">
        <f>1/((1/U715^2)+(1/X715^2))</f>
        <v>1.398401087982158E-2</v>
      </c>
      <c r="Q715" s="72">
        <f>(P715/U715^2*V715)+(P715/X715^2*Y715)</f>
        <v>2.826053306264833</v>
      </c>
      <c r="R715" s="82">
        <f>SQRT(P715)</f>
        <v>0.11825400999467875</v>
      </c>
      <c r="S715" s="49">
        <v>2.59</v>
      </c>
      <c r="T715" s="6" t="s">
        <v>3</v>
      </c>
      <c r="U715" s="82">
        <v>0.13900000000000001</v>
      </c>
      <c r="V715" s="43">
        <f>0.791*S715+0.851</f>
        <v>2.8996900000000001</v>
      </c>
      <c r="W715" s="49">
        <v>2.59</v>
      </c>
      <c r="X715" s="82">
        <v>0.22500000000000001</v>
      </c>
      <c r="Y715" s="43">
        <f t="shared" si="100"/>
        <v>2.6331099999999998</v>
      </c>
      <c r="Z715" s="53"/>
      <c r="AA715" s="82"/>
      <c r="AB715" s="43"/>
      <c r="AC715" s="47"/>
      <c r="AD715" s="82"/>
      <c r="AE715" s="43"/>
      <c r="AF715" s="53"/>
      <c r="AG715" s="82"/>
      <c r="AH715" s="43"/>
      <c r="AI715" s="47"/>
      <c r="AJ715" s="4"/>
      <c r="AM715" s="27"/>
      <c r="AN715" s="27"/>
      <c r="AQ715" s="4"/>
      <c r="AR715" s="19">
        <v>2.59</v>
      </c>
      <c r="AS715" s="19">
        <v>2.59</v>
      </c>
      <c r="AT715" s="6" t="s">
        <v>3</v>
      </c>
      <c r="AU715" s="4"/>
      <c r="AV715" s="4"/>
      <c r="AW715" s="4"/>
      <c r="AX715" s="4"/>
      <c r="AY715" s="4"/>
      <c r="AZ715" s="4"/>
    </row>
    <row r="716" spans="1:52" x14ac:dyDescent="0.25">
      <c r="A716" s="3" t="s">
        <v>2</v>
      </c>
      <c r="B716" s="20">
        <v>2.6</v>
      </c>
      <c r="C716" s="88">
        <f t="shared" si="101"/>
        <v>2.8369106523603929</v>
      </c>
      <c r="D716" s="86">
        <v>-112.51</v>
      </c>
      <c r="E716" s="24">
        <v>37.978000000000002</v>
      </c>
      <c r="F716" s="9">
        <v>0</v>
      </c>
      <c r="G716" s="9">
        <v>1998</v>
      </c>
      <c r="H716" s="9">
        <v>6</v>
      </c>
      <c r="I716" s="9">
        <v>18</v>
      </c>
      <c r="J716" s="9">
        <v>17</v>
      </c>
      <c r="K716" s="9">
        <v>54</v>
      </c>
      <c r="L716" s="12">
        <v>8.1</v>
      </c>
      <c r="M716" s="81">
        <f t="shared" si="102"/>
        <v>0.11825400999467875</v>
      </c>
      <c r="N716" s="21">
        <v>0.01</v>
      </c>
      <c r="O716" s="3" t="s">
        <v>175</v>
      </c>
      <c r="P716" s="94">
        <f>1/((1/U716^2)+(1/X716^2))</f>
        <v>1.398401087982158E-2</v>
      </c>
      <c r="Q716" s="72">
        <f>(P716/U716^2*V716)+(P716/X716^2*Y716)</f>
        <v>2.8369106523603929</v>
      </c>
      <c r="R716" s="82">
        <f>SQRT(P716)</f>
        <v>0.11825400999467875</v>
      </c>
      <c r="S716" s="49">
        <v>2.6</v>
      </c>
      <c r="T716" s="6" t="s">
        <v>3</v>
      </c>
      <c r="U716" s="82">
        <v>0.13900000000000001</v>
      </c>
      <c r="V716" s="43">
        <f>0.791*S716+0.851</f>
        <v>2.9076</v>
      </c>
      <c r="W716" s="49">
        <v>2.61</v>
      </c>
      <c r="X716" s="82">
        <v>0.22500000000000001</v>
      </c>
      <c r="Y716" s="43">
        <f t="shared" si="100"/>
        <v>2.6516899999999999</v>
      </c>
      <c r="Z716" s="53"/>
      <c r="AA716" s="82"/>
      <c r="AB716" s="43"/>
      <c r="AC716" s="47"/>
      <c r="AD716" s="82"/>
      <c r="AE716" s="43"/>
      <c r="AF716" s="53"/>
      <c r="AG716" s="82"/>
      <c r="AH716" s="43"/>
      <c r="AI716" s="47"/>
      <c r="AJ716" s="4"/>
      <c r="AL716" s="4" t="s">
        <v>75</v>
      </c>
      <c r="AM716" s="27"/>
      <c r="AN716" s="27"/>
      <c r="AQ716" s="4"/>
      <c r="AR716" s="19">
        <v>2.61</v>
      </c>
      <c r="AS716" s="19">
        <v>2.6</v>
      </c>
      <c r="AT716" s="6" t="s">
        <v>3</v>
      </c>
      <c r="AU716" s="4"/>
      <c r="AV716" s="4"/>
      <c r="AW716" s="4"/>
      <c r="AX716" s="4"/>
      <c r="AY716" s="4"/>
      <c r="AZ716" s="4"/>
    </row>
    <row r="717" spans="1:52" x14ac:dyDescent="0.25">
      <c r="A717" s="3" t="s">
        <v>2</v>
      </c>
      <c r="B717" s="20">
        <v>3.7</v>
      </c>
      <c r="C717" s="88">
        <f t="shared" si="101"/>
        <v>3.6656014058831934</v>
      </c>
      <c r="D717" s="86">
        <v>-113.53</v>
      </c>
      <c r="E717" s="24">
        <v>37.155999999999999</v>
      </c>
      <c r="F717" s="9">
        <v>0</v>
      </c>
      <c r="G717" s="9">
        <v>1998</v>
      </c>
      <c r="H717" s="9">
        <v>7</v>
      </c>
      <c r="I717" s="9">
        <v>16</v>
      </c>
      <c r="J717" s="9">
        <v>13</v>
      </c>
      <c r="K717" s="9">
        <v>11</v>
      </c>
      <c r="L717" s="12">
        <v>34.799999999999997</v>
      </c>
      <c r="M717" s="81">
        <f t="shared" si="102"/>
        <v>0.10535699111194734</v>
      </c>
      <c r="N717" s="21">
        <v>0.01</v>
      </c>
      <c r="O717" s="3" t="s">
        <v>175</v>
      </c>
      <c r="P717" s="94">
        <f>1/((1/U717^2)+(1/X717^2)+(1/AA717^2))</f>
        <v>1.1100095576162951E-2</v>
      </c>
      <c r="Q717" s="72">
        <f>(P717/U717^2*V717)+(P717/X717^2*Y717)+(P717/AA717^2*AB717)</f>
        <v>3.6656014058831934</v>
      </c>
      <c r="R717" s="82">
        <f>SQRT(P717)</f>
        <v>0.10535699111194734</v>
      </c>
      <c r="S717" s="49">
        <v>3.7</v>
      </c>
      <c r="T717" s="6" t="s">
        <v>3</v>
      </c>
      <c r="U717" s="82">
        <v>0.13900000000000001</v>
      </c>
      <c r="V717" s="43">
        <f>0.791*S717+0.851</f>
        <v>3.7777000000000003</v>
      </c>
      <c r="W717" s="49">
        <v>3.52</v>
      </c>
      <c r="X717" s="82">
        <v>0.22500000000000001</v>
      </c>
      <c r="Y717" s="43">
        <f t="shared" si="100"/>
        <v>3.49708</v>
      </c>
      <c r="Z717" s="55">
        <v>3.5</v>
      </c>
      <c r="AA717" s="82">
        <v>0.23200000000000001</v>
      </c>
      <c r="AB717" s="43">
        <f>0.791*(Z717-0.11)+0.851</f>
        <v>3.5324900000000001</v>
      </c>
      <c r="AC717" s="53"/>
      <c r="AD717" s="82"/>
      <c r="AE717" s="43"/>
      <c r="AF717" s="53"/>
      <c r="AG717" s="82"/>
      <c r="AH717" s="43"/>
      <c r="AI717" s="47" t="s">
        <v>54</v>
      </c>
      <c r="AJ717" s="27"/>
      <c r="AK717" s="5"/>
      <c r="AL717" s="4" t="s">
        <v>46</v>
      </c>
      <c r="AM717" s="27">
        <v>3.5</v>
      </c>
      <c r="AN717" s="27"/>
      <c r="AQ717" s="4"/>
      <c r="AR717" s="19">
        <v>3.52</v>
      </c>
      <c r="AS717" s="19">
        <v>3.7</v>
      </c>
      <c r="AT717" s="6" t="s">
        <v>3</v>
      </c>
      <c r="AU717" s="4"/>
      <c r="AV717" s="4"/>
      <c r="AW717" s="4"/>
      <c r="AX717" s="4"/>
      <c r="AY717" s="4"/>
      <c r="AZ717" s="4"/>
    </row>
    <row r="718" spans="1:52" x14ac:dyDescent="0.25">
      <c r="A718" s="3" t="s">
        <v>2</v>
      </c>
      <c r="B718" s="20">
        <v>2.5099999999999998</v>
      </c>
      <c r="C718" s="88">
        <f t="shared" si="101"/>
        <v>2.5587899999999997</v>
      </c>
      <c r="D718" s="86">
        <v>-113.53100000000001</v>
      </c>
      <c r="E718" s="24">
        <v>37.133000000000003</v>
      </c>
      <c r="F718" s="9">
        <v>0</v>
      </c>
      <c r="G718" s="9">
        <v>1998</v>
      </c>
      <c r="H718" s="9">
        <v>7</v>
      </c>
      <c r="I718" s="9">
        <v>21</v>
      </c>
      <c r="J718" s="9">
        <v>11</v>
      </c>
      <c r="K718" s="9">
        <v>24</v>
      </c>
      <c r="L718" s="12">
        <v>59.3</v>
      </c>
      <c r="M718" s="81">
        <f t="shared" si="102"/>
        <v>0.22500000000000001</v>
      </c>
      <c r="N718" s="21">
        <v>0.01</v>
      </c>
      <c r="O718" s="6" t="s">
        <v>174</v>
      </c>
      <c r="P718" s="94"/>
      <c r="Q718" s="72">
        <f>Y718</f>
        <v>2.5587899999999997</v>
      </c>
      <c r="R718" s="82">
        <f>X718</f>
        <v>0.22500000000000001</v>
      </c>
      <c r="S718" s="45"/>
      <c r="T718" s="6"/>
      <c r="V718" s="43"/>
      <c r="W718" s="49">
        <v>2.5099999999999998</v>
      </c>
      <c r="X718" s="82">
        <v>0.22500000000000001</v>
      </c>
      <c r="Y718" s="43">
        <f t="shared" si="100"/>
        <v>2.5587899999999997</v>
      </c>
      <c r="Z718" s="53"/>
      <c r="AA718" s="82"/>
      <c r="AB718" s="43"/>
      <c r="AC718" s="47"/>
      <c r="AD718" s="82"/>
      <c r="AE718" s="43"/>
      <c r="AF718" s="53"/>
      <c r="AG718" s="82"/>
      <c r="AH718" s="43"/>
      <c r="AI718" s="47"/>
      <c r="AJ718" s="4"/>
      <c r="AM718" s="27"/>
      <c r="AN718" s="27"/>
      <c r="AQ718" s="4"/>
      <c r="AR718" s="19">
        <v>2.5099999999999998</v>
      </c>
      <c r="AS718" s="5"/>
      <c r="AT718" s="6"/>
      <c r="AU718" s="4"/>
      <c r="AV718" s="4"/>
      <c r="AW718" s="4"/>
      <c r="AX718" s="4"/>
      <c r="AY718" s="4"/>
      <c r="AZ718" s="4"/>
    </row>
    <row r="719" spans="1:52" x14ac:dyDescent="0.25">
      <c r="A719" s="3" t="s">
        <v>2</v>
      </c>
      <c r="B719" s="20">
        <v>3.05</v>
      </c>
      <c r="C719" s="88">
        <f t="shared" si="101"/>
        <v>3.2279774385954885</v>
      </c>
      <c r="D719" s="86">
        <v>-112.84</v>
      </c>
      <c r="E719" s="24">
        <v>42.058999999999997</v>
      </c>
      <c r="F719" s="9">
        <v>5</v>
      </c>
      <c r="G719" s="9">
        <v>1998</v>
      </c>
      <c r="H719" s="9">
        <v>7</v>
      </c>
      <c r="I719" s="9">
        <v>24</v>
      </c>
      <c r="J719" s="9">
        <v>9</v>
      </c>
      <c r="K719" s="9">
        <v>14</v>
      </c>
      <c r="L719" s="12">
        <v>42.4</v>
      </c>
      <c r="M719" s="81">
        <f t="shared" si="102"/>
        <v>0.11825400999467875</v>
      </c>
      <c r="N719" s="21">
        <v>0.01</v>
      </c>
      <c r="O719" s="3" t="s">
        <v>175</v>
      </c>
      <c r="P719" s="94">
        <f>1/((1/U719^2)+(1/X719^2))</f>
        <v>1.398401087982158E-2</v>
      </c>
      <c r="Q719" s="72">
        <f>(P719/U719^2*V719)+(P719/X719^2*Y719)</f>
        <v>3.2279774385954885</v>
      </c>
      <c r="R719" s="82">
        <f>SQRT(P719)</f>
        <v>0.11825400999467875</v>
      </c>
      <c r="S719" s="49">
        <v>3.05</v>
      </c>
      <c r="T719" s="6" t="s">
        <v>3</v>
      </c>
      <c r="U719" s="82">
        <v>0.13900000000000001</v>
      </c>
      <c r="V719" s="43">
        <f>0.791*S719+0.851</f>
        <v>3.26355</v>
      </c>
      <c r="W719" s="49">
        <v>3.13</v>
      </c>
      <c r="X719" s="82">
        <v>0.22500000000000001</v>
      </c>
      <c r="Y719" s="43">
        <f t="shared" si="100"/>
        <v>3.1347700000000001</v>
      </c>
      <c r="Z719" s="53"/>
      <c r="AA719" s="82"/>
      <c r="AB719" s="43"/>
      <c r="AC719" s="47"/>
      <c r="AD719" s="82"/>
      <c r="AE719" s="43"/>
      <c r="AF719" s="53"/>
      <c r="AG719" s="82"/>
      <c r="AH719" s="43"/>
      <c r="AI719" s="47"/>
      <c r="AJ719" s="4"/>
      <c r="AL719" s="4" t="s">
        <v>53</v>
      </c>
      <c r="AM719" s="27"/>
      <c r="AN719" s="27"/>
      <c r="AQ719" s="4"/>
      <c r="AR719" s="19">
        <v>3.13</v>
      </c>
      <c r="AS719" s="19">
        <v>3.05</v>
      </c>
      <c r="AT719" s="6" t="s">
        <v>3</v>
      </c>
      <c r="AU719" s="4"/>
      <c r="AV719" s="4"/>
      <c r="AW719" s="4"/>
      <c r="AX719" s="4"/>
      <c r="AY719" s="4"/>
      <c r="AZ719" s="4"/>
    </row>
    <row r="720" spans="1:52" x14ac:dyDescent="0.25">
      <c r="A720" s="3" t="s">
        <v>2</v>
      </c>
      <c r="B720" s="20">
        <v>2.5</v>
      </c>
      <c r="C720" s="88">
        <f t="shared" si="101"/>
        <v>2.7539987145798186</v>
      </c>
      <c r="D720" s="86">
        <v>-112.45699999999999</v>
      </c>
      <c r="E720" s="24">
        <v>41.478999999999999</v>
      </c>
      <c r="F720" s="9">
        <v>2</v>
      </c>
      <c r="G720" s="9">
        <v>1998</v>
      </c>
      <c r="H720" s="9">
        <v>7</v>
      </c>
      <c r="I720" s="9">
        <v>30</v>
      </c>
      <c r="J720" s="9">
        <v>10</v>
      </c>
      <c r="K720" s="9">
        <v>51</v>
      </c>
      <c r="L720" s="12">
        <v>25.8</v>
      </c>
      <c r="M720" s="81">
        <f t="shared" si="102"/>
        <v>0.11825400999467875</v>
      </c>
      <c r="N720" s="21">
        <v>0.01</v>
      </c>
      <c r="O720" s="3" t="s">
        <v>175</v>
      </c>
      <c r="P720" s="94">
        <f>1/((1/U720^2)+(1/X720^2))</f>
        <v>1.398401087982158E-2</v>
      </c>
      <c r="Q720" s="72">
        <f>(P720/U720^2*V720)+(P720/X720^2*Y720)</f>
        <v>2.7539987145798186</v>
      </c>
      <c r="R720" s="82">
        <f>SQRT(P720)</f>
        <v>0.11825400999467875</v>
      </c>
      <c r="S720" s="49">
        <v>2.5</v>
      </c>
      <c r="T720" s="6" t="s">
        <v>3</v>
      </c>
      <c r="U720" s="82">
        <v>0.13900000000000001</v>
      </c>
      <c r="V720" s="43">
        <f>0.791*S720+0.851</f>
        <v>2.8285</v>
      </c>
      <c r="W720" s="49">
        <v>2.5099999999999998</v>
      </c>
      <c r="X720" s="82">
        <v>0.22500000000000001</v>
      </c>
      <c r="Y720" s="43">
        <f t="shared" si="100"/>
        <v>2.5587899999999997</v>
      </c>
      <c r="Z720" s="53"/>
      <c r="AA720" s="82"/>
      <c r="AB720" s="43"/>
      <c r="AC720" s="47"/>
      <c r="AD720" s="82"/>
      <c r="AE720" s="43"/>
      <c r="AF720" s="53"/>
      <c r="AG720" s="82"/>
      <c r="AH720" s="43"/>
      <c r="AI720" s="47"/>
      <c r="AJ720" s="4"/>
      <c r="AM720" s="27"/>
      <c r="AN720" s="27"/>
      <c r="AQ720" s="4"/>
      <c r="AR720" s="19">
        <v>2.5099999999999998</v>
      </c>
      <c r="AS720" s="19">
        <v>2.5</v>
      </c>
      <c r="AT720" s="6" t="s">
        <v>3</v>
      </c>
      <c r="AU720" s="4"/>
      <c r="AV720" s="4"/>
      <c r="AW720" s="4"/>
      <c r="AX720" s="4"/>
      <c r="AY720" s="4"/>
      <c r="AZ720" s="4"/>
    </row>
    <row r="721" spans="1:58" x14ac:dyDescent="0.25">
      <c r="A721" s="3" t="s">
        <v>2</v>
      </c>
      <c r="B721" s="20">
        <v>2.58</v>
      </c>
      <c r="C721" s="88">
        <f t="shared" si="101"/>
        <v>2.8998789866468426</v>
      </c>
      <c r="D721" s="86">
        <v>-111.553</v>
      </c>
      <c r="E721" s="24">
        <v>42.338999999999999</v>
      </c>
      <c r="F721" s="9">
        <v>0</v>
      </c>
      <c r="G721" s="9">
        <v>1998</v>
      </c>
      <c r="H721" s="9">
        <v>8</v>
      </c>
      <c r="I721" s="9">
        <v>16</v>
      </c>
      <c r="J721" s="9">
        <v>2</v>
      </c>
      <c r="K721" s="9">
        <v>14</v>
      </c>
      <c r="L721" s="12">
        <v>39.1</v>
      </c>
      <c r="M721" s="81">
        <f t="shared" si="102"/>
        <v>0.11825400999467875</v>
      </c>
      <c r="N721" s="21">
        <v>0.01</v>
      </c>
      <c r="O721" s="3" t="s">
        <v>175</v>
      </c>
      <c r="P721" s="94">
        <f>1/((1/U721^2)+(1/X721^2))</f>
        <v>1.398401087982158E-2</v>
      </c>
      <c r="Q721" s="72">
        <f>(P721/U721^2*V721)+(P721/X721^2*Y721)</f>
        <v>2.8998789866468426</v>
      </c>
      <c r="R721" s="82">
        <f>SQRT(P721)</f>
        <v>0.11825400999467875</v>
      </c>
      <c r="S721" s="49">
        <v>2.58</v>
      </c>
      <c r="T721" s="6" t="s">
        <v>3</v>
      </c>
      <c r="U721" s="82">
        <v>0.13900000000000001</v>
      </c>
      <c r="V721" s="43">
        <f>0.791*S721+0.851</f>
        <v>2.8917800000000002</v>
      </c>
      <c r="W721" s="49">
        <v>2.9</v>
      </c>
      <c r="X721" s="82">
        <v>0.22500000000000001</v>
      </c>
      <c r="Y721" s="43">
        <f t="shared" si="100"/>
        <v>2.9211</v>
      </c>
      <c r="Z721" s="53"/>
      <c r="AA721" s="82"/>
      <c r="AB721" s="43"/>
      <c r="AC721" s="47"/>
      <c r="AD721" s="82"/>
      <c r="AE721" s="43"/>
      <c r="AF721" s="53"/>
      <c r="AG721" s="82"/>
      <c r="AH721" s="43"/>
      <c r="AI721" s="47"/>
      <c r="AJ721" s="4"/>
      <c r="AM721" s="27"/>
      <c r="AN721" s="27"/>
      <c r="AQ721" s="4"/>
      <c r="AR721" s="19">
        <v>2.9</v>
      </c>
      <c r="AS721" s="19">
        <v>2.58</v>
      </c>
      <c r="AT721" s="6" t="s">
        <v>3</v>
      </c>
      <c r="AU721" s="4"/>
      <c r="AV721" s="4"/>
      <c r="AW721" s="4"/>
      <c r="AX721" s="4"/>
      <c r="AY721" s="4"/>
      <c r="AZ721" s="4"/>
    </row>
    <row r="722" spans="1:58" x14ac:dyDescent="0.25">
      <c r="A722" s="3" t="s">
        <v>2</v>
      </c>
      <c r="B722" s="20">
        <v>2.52</v>
      </c>
      <c r="C722" s="88">
        <f t="shared" si="101"/>
        <v>2.5680800000000001</v>
      </c>
      <c r="D722" s="86">
        <v>-110.768</v>
      </c>
      <c r="E722" s="24">
        <v>37.749000000000002</v>
      </c>
      <c r="F722" s="9">
        <v>0</v>
      </c>
      <c r="G722" s="9">
        <v>1998</v>
      </c>
      <c r="H722" s="9">
        <v>8</v>
      </c>
      <c r="I722" s="9">
        <v>27</v>
      </c>
      <c r="J722" s="9">
        <v>19</v>
      </c>
      <c r="K722" s="9">
        <v>42</v>
      </c>
      <c r="L722" s="12">
        <v>46.8</v>
      </c>
      <c r="M722" s="81">
        <f t="shared" si="102"/>
        <v>0.22500000000000001</v>
      </c>
      <c r="N722" s="21">
        <v>0.01</v>
      </c>
      <c r="O722" s="6" t="s">
        <v>174</v>
      </c>
      <c r="P722" s="94"/>
      <c r="Q722" s="72">
        <f>Y722</f>
        <v>2.5680800000000001</v>
      </c>
      <c r="R722" s="82">
        <f>X722</f>
        <v>0.22500000000000001</v>
      </c>
      <c r="S722" s="45"/>
      <c r="T722" s="6"/>
      <c r="V722" s="43"/>
      <c r="W722" s="49">
        <v>2.52</v>
      </c>
      <c r="X722" s="82">
        <v>0.22500000000000001</v>
      </c>
      <c r="Y722" s="43">
        <f t="shared" si="100"/>
        <v>2.5680800000000001</v>
      </c>
      <c r="Z722" s="53"/>
      <c r="AA722" s="82"/>
      <c r="AB722" s="43"/>
      <c r="AC722" s="47"/>
      <c r="AD722" s="82"/>
      <c r="AE722" s="43"/>
      <c r="AF722" s="53"/>
      <c r="AG722" s="82"/>
      <c r="AH722" s="43"/>
      <c r="AI722" s="47"/>
      <c r="AJ722" s="4"/>
      <c r="AM722" s="27"/>
      <c r="AN722" s="27"/>
      <c r="AQ722" s="4"/>
      <c r="AR722" s="19">
        <v>2.52</v>
      </c>
      <c r="AS722" s="5"/>
      <c r="AT722" s="6"/>
      <c r="AU722" s="4"/>
      <c r="AV722" s="4"/>
      <c r="AW722" s="4"/>
      <c r="AX722" s="4"/>
      <c r="AY722" s="4"/>
      <c r="AZ722" s="4"/>
    </row>
    <row r="723" spans="1:58" x14ac:dyDescent="0.25">
      <c r="A723" s="3" t="s">
        <v>2</v>
      </c>
      <c r="B723" s="20">
        <v>2.56</v>
      </c>
      <c r="C723" s="88">
        <f t="shared" si="101"/>
        <v>2.6052400000000002</v>
      </c>
      <c r="D723" s="86">
        <v>-110.64700000000001</v>
      </c>
      <c r="E723" s="24">
        <v>37.752000000000002</v>
      </c>
      <c r="F723" s="9">
        <v>0</v>
      </c>
      <c r="G723" s="9">
        <v>1998</v>
      </c>
      <c r="H723" s="9">
        <v>8</v>
      </c>
      <c r="I723" s="9">
        <v>31</v>
      </c>
      <c r="J723" s="9">
        <v>0</v>
      </c>
      <c r="K723" s="9">
        <v>41</v>
      </c>
      <c r="L723" s="12">
        <v>5.3</v>
      </c>
      <c r="M723" s="81">
        <f t="shared" si="102"/>
        <v>0.22500000000000001</v>
      </c>
      <c r="N723" s="21">
        <v>0.01</v>
      </c>
      <c r="O723" s="6" t="s">
        <v>174</v>
      </c>
      <c r="P723" s="94"/>
      <c r="Q723" s="72">
        <f>Y723</f>
        <v>2.6052400000000002</v>
      </c>
      <c r="R723" s="82">
        <f>X723</f>
        <v>0.22500000000000001</v>
      </c>
      <c r="S723" s="45"/>
      <c r="T723" s="6"/>
      <c r="V723" s="43"/>
      <c r="W723" s="49">
        <v>2.56</v>
      </c>
      <c r="X723" s="82">
        <v>0.22500000000000001</v>
      </c>
      <c r="Y723" s="43">
        <f t="shared" si="100"/>
        <v>2.6052400000000002</v>
      </c>
      <c r="Z723" s="53"/>
      <c r="AA723" s="82"/>
      <c r="AB723" s="43"/>
      <c r="AC723" s="47"/>
      <c r="AD723" s="82"/>
      <c r="AE723" s="43"/>
      <c r="AF723" s="53"/>
      <c r="AG723" s="82"/>
      <c r="AH723" s="43"/>
      <c r="AI723" s="47"/>
      <c r="AJ723" s="4"/>
      <c r="AM723" s="27"/>
      <c r="AN723" s="27"/>
      <c r="AQ723" s="4"/>
      <c r="AR723" s="19">
        <v>2.56</v>
      </c>
      <c r="AS723" s="5"/>
      <c r="AT723" s="6"/>
      <c r="AU723" s="4"/>
      <c r="AV723" s="4"/>
      <c r="AW723" s="4"/>
      <c r="AX723" s="4"/>
      <c r="AY723" s="4"/>
      <c r="AZ723" s="4"/>
    </row>
    <row r="724" spans="1:58" x14ac:dyDescent="0.25">
      <c r="A724" s="3" t="s">
        <v>2</v>
      </c>
      <c r="B724" s="20">
        <v>2.66</v>
      </c>
      <c r="C724" s="88">
        <f t="shared" si="101"/>
        <v>2.7660486561061393</v>
      </c>
      <c r="D724" s="86">
        <v>-111.17400000000001</v>
      </c>
      <c r="E724" s="24">
        <v>41.112000000000002</v>
      </c>
      <c r="F724" s="9">
        <v>1</v>
      </c>
      <c r="G724" s="9">
        <v>1998</v>
      </c>
      <c r="H724" s="9">
        <v>9</v>
      </c>
      <c r="I724" s="9">
        <v>8</v>
      </c>
      <c r="J724" s="9">
        <v>12</v>
      </c>
      <c r="K724" s="9">
        <v>24</v>
      </c>
      <c r="L724" s="12">
        <v>8.6999999999999993</v>
      </c>
      <c r="M724" s="81">
        <f t="shared" si="102"/>
        <v>0.11825400999467875</v>
      </c>
      <c r="N724" s="21">
        <v>0.01</v>
      </c>
      <c r="O724" s="3" t="s">
        <v>175</v>
      </c>
      <c r="P724" s="94">
        <f>1/((1/U724^2)+(1/X724^2))</f>
        <v>1.398401087982158E-2</v>
      </c>
      <c r="Q724" s="72">
        <f>(P724/U724^2*V724)+(P724/X724^2*Y724)</f>
        <v>2.7660486561061393</v>
      </c>
      <c r="R724" s="82">
        <f>SQRT(P724)</f>
        <v>0.11825400999467875</v>
      </c>
      <c r="S724" s="49">
        <v>2.66</v>
      </c>
      <c r="T724" s="6" t="s">
        <v>3</v>
      </c>
      <c r="U724" s="82">
        <v>0.13900000000000001</v>
      </c>
      <c r="V724" s="43">
        <f>0.791*S724+0.851</f>
        <v>2.95506</v>
      </c>
      <c r="W724" s="49">
        <v>2.2000000000000002</v>
      </c>
      <c r="X724" s="82">
        <v>0.22500000000000001</v>
      </c>
      <c r="Y724" s="43">
        <f t="shared" si="100"/>
        <v>2.2707999999999999</v>
      </c>
      <c r="Z724" s="53"/>
      <c r="AA724" s="82"/>
      <c r="AB724" s="43"/>
      <c r="AC724" s="47"/>
      <c r="AD724" s="82"/>
      <c r="AE724" s="43"/>
      <c r="AF724" s="53"/>
      <c r="AG724" s="82"/>
      <c r="AH724" s="43"/>
      <c r="AI724" s="47"/>
      <c r="AJ724" s="4"/>
      <c r="AM724" s="27"/>
      <c r="AN724" s="27"/>
      <c r="AQ724" s="4"/>
      <c r="AR724" s="19">
        <v>2.2000000000000002</v>
      </c>
      <c r="AS724" s="19">
        <v>2.66</v>
      </c>
      <c r="AT724" s="6" t="s">
        <v>3</v>
      </c>
      <c r="AU724" s="4"/>
      <c r="AV724" s="4"/>
      <c r="AW724" s="4"/>
      <c r="AX724" s="4"/>
      <c r="AY724" s="4"/>
      <c r="AZ724" s="4"/>
    </row>
    <row r="725" spans="1:58" x14ac:dyDescent="0.25">
      <c r="A725" s="3" t="s">
        <v>2</v>
      </c>
      <c r="B725" s="20">
        <v>2.63</v>
      </c>
      <c r="C725" s="88">
        <f t="shared" si="101"/>
        <v>2.8643503860120667</v>
      </c>
      <c r="D725" s="86">
        <v>-111.191</v>
      </c>
      <c r="E725" s="24">
        <v>41.119</v>
      </c>
      <c r="F725" s="9">
        <v>0</v>
      </c>
      <c r="G725" s="9">
        <v>1998</v>
      </c>
      <c r="H725" s="9">
        <v>9</v>
      </c>
      <c r="I725" s="9">
        <v>11</v>
      </c>
      <c r="J725" s="9">
        <v>15</v>
      </c>
      <c r="K725" s="9">
        <v>31</v>
      </c>
      <c r="L725" s="12">
        <v>0.5</v>
      </c>
      <c r="M725" s="81">
        <f t="shared" si="102"/>
        <v>0.11825400999467875</v>
      </c>
      <c r="N725" s="21">
        <v>0.01</v>
      </c>
      <c r="O725" s="3" t="s">
        <v>175</v>
      </c>
      <c r="P725" s="94">
        <f>1/((1/U725^2)+(1/X725^2))</f>
        <v>1.398401087982158E-2</v>
      </c>
      <c r="Q725" s="72">
        <f>(P725/U725^2*V725)+(P725/X725^2*Y725)</f>
        <v>2.8643503860120667</v>
      </c>
      <c r="R725" s="82">
        <f>SQRT(P725)</f>
        <v>0.11825400999467875</v>
      </c>
      <c r="S725" s="49">
        <v>2.63</v>
      </c>
      <c r="T725" s="6" t="s">
        <v>3</v>
      </c>
      <c r="U725" s="82">
        <v>0.13900000000000001</v>
      </c>
      <c r="V725" s="43">
        <f>0.791*S725+0.851</f>
        <v>2.93133</v>
      </c>
      <c r="W725" s="49">
        <v>2.65</v>
      </c>
      <c r="X725" s="82">
        <v>0.22500000000000001</v>
      </c>
      <c r="Y725" s="43">
        <f t="shared" si="100"/>
        <v>2.68885</v>
      </c>
      <c r="Z725" s="53"/>
      <c r="AA725" s="82"/>
      <c r="AB725" s="43"/>
      <c r="AC725" s="47"/>
      <c r="AD725" s="82"/>
      <c r="AE725" s="43"/>
      <c r="AF725" s="53"/>
      <c r="AG725" s="82"/>
      <c r="AH725" s="43"/>
      <c r="AI725" s="47"/>
      <c r="AJ725" s="4"/>
      <c r="AM725" s="27"/>
      <c r="AN725" s="27"/>
      <c r="AQ725" s="4"/>
      <c r="AR725" s="19">
        <v>2.65</v>
      </c>
      <c r="AS725" s="19">
        <v>2.63</v>
      </c>
      <c r="AT725" s="6" t="s">
        <v>3</v>
      </c>
      <c r="AU725" s="4"/>
      <c r="AV725" s="4"/>
      <c r="AW725" s="4"/>
      <c r="AX725" s="4"/>
      <c r="AY725" s="4"/>
      <c r="AZ725" s="4"/>
    </row>
    <row r="726" spans="1:58" x14ac:dyDescent="0.25">
      <c r="A726" s="3" t="s">
        <v>2</v>
      </c>
      <c r="B726" s="20">
        <v>2.62</v>
      </c>
      <c r="C726" s="88">
        <f t="shared" si="101"/>
        <v>2.8201330597889802</v>
      </c>
      <c r="D726" s="86">
        <v>-111.937</v>
      </c>
      <c r="E726" s="24">
        <v>39.448999999999998</v>
      </c>
      <c r="F726" s="9">
        <v>5</v>
      </c>
      <c r="G726" s="9">
        <v>1998</v>
      </c>
      <c r="H726" s="9">
        <v>9</v>
      </c>
      <c r="I726" s="9">
        <v>23</v>
      </c>
      <c r="J726" s="9">
        <v>10</v>
      </c>
      <c r="K726" s="9">
        <v>2</v>
      </c>
      <c r="L726" s="12">
        <v>6.6</v>
      </c>
      <c r="M726" s="81">
        <f t="shared" si="102"/>
        <v>0.11825400999467875</v>
      </c>
      <c r="N726" s="21">
        <v>0.01</v>
      </c>
      <c r="O726" s="3" t="s">
        <v>175</v>
      </c>
      <c r="P726" s="94">
        <f>1/((1/U726^2)+(1/X726^2))</f>
        <v>1.398401087982158E-2</v>
      </c>
      <c r="Q726" s="72">
        <f>(P726/U726^2*V726)+(P726/X726^2*Y726)</f>
        <v>2.8201330597889802</v>
      </c>
      <c r="R726" s="82">
        <f>SQRT(P726)</f>
        <v>0.11825400999467875</v>
      </c>
      <c r="S726" s="49">
        <v>2.62</v>
      </c>
      <c r="T726" s="6" t="s">
        <v>3</v>
      </c>
      <c r="U726" s="82">
        <v>0.13900000000000001</v>
      </c>
      <c r="V726" s="43">
        <f>0.791*S726+0.851</f>
        <v>2.9234200000000001</v>
      </c>
      <c r="W726" s="49">
        <v>2.5</v>
      </c>
      <c r="X726" s="82">
        <v>0.22500000000000001</v>
      </c>
      <c r="Y726" s="43">
        <f t="shared" si="100"/>
        <v>2.5495000000000001</v>
      </c>
      <c r="Z726" s="53"/>
      <c r="AA726" s="82"/>
      <c r="AB726" s="43"/>
      <c r="AC726" s="47"/>
      <c r="AD726" s="82"/>
      <c r="AE726" s="43"/>
      <c r="AF726" s="53"/>
      <c r="AG726" s="82"/>
      <c r="AH726" s="43"/>
      <c r="AI726" s="47"/>
      <c r="AJ726" s="4"/>
      <c r="AM726" s="27"/>
      <c r="AN726" s="27"/>
      <c r="AQ726" s="4"/>
      <c r="AR726" s="19">
        <v>2.5</v>
      </c>
      <c r="AS726" s="19">
        <v>2.62</v>
      </c>
      <c r="AT726" s="6" t="s">
        <v>3</v>
      </c>
      <c r="AU726" s="4"/>
      <c r="AV726" s="4"/>
      <c r="AW726" s="4"/>
      <c r="AX726" s="4"/>
      <c r="AY726" s="4"/>
      <c r="AZ726" s="4"/>
    </row>
    <row r="727" spans="1:58" x14ac:dyDescent="0.25">
      <c r="A727" s="3" t="s">
        <v>2</v>
      </c>
      <c r="B727" s="20">
        <v>3.04</v>
      </c>
      <c r="C727" s="88">
        <f t="shared" si="101"/>
        <v>3.1709293507848915</v>
      </c>
      <c r="D727" s="86">
        <v>-113.072</v>
      </c>
      <c r="E727" s="24">
        <v>38.348999999999997</v>
      </c>
      <c r="F727" s="9">
        <v>1</v>
      </c>
      <c r="G727" s="9">
        <v>1998</v>
      </c>
      <c r="H727" s="9">
        <v>10</v>
      </c>
      <c r="I727" s="9">
        <v>8</v>
      </c>
      <c r="J727" s="9">
        <v>17</v>
      </c>
      <c r="K727" s="9">
        <v>19</v>
      </c>
      <c r="L727" s="12">
        <v>11.9</v>
      </c>
      <c r="M727" s="81">
        <f t="shared" si="102"/>
        <v>0.11825400999467875</v>
      </c>
      <c r="N727" s="21">
        <v>0.01</v>
      </c>
      <c r="O727" s="3" t="s">
        <v>175</v>
      </c>
      <c r="P727" s="94">
        <f>1/((1/U727^2)+(1/X727^2))</f>
        <v>1.398401087982158E-2</v>
      </c>
      <c r="Q727" s="72">
        <f>(P727/U727^2*V727)+(P727/X727^2*Y727)</f>
        <v>3.1709293507848915</v>
      </c>
      <c r="R727" s="82">
        <f>SQRT(P727)</f>
        <v>0.11825400999467875</v>
      </c>
      <c r="S727" s="49">
        <v>3.04</v>
      </c>
      <c r="T727" s="6" t="s">
        <v>3</v>
      </c>
      <c r="U727" s="82">
        <v>0.13900000000000001</v>
      </c>
      <c r="V727" s="43">
        <f>0.791*S727+0.851</f>
        <v>3.2556400000000001</v>
      </c>
      <c r="W727" s="49">
        <v>2.93</v>
      </c>
      <c r="X727" s="82">
        <v>0.22500000000000001</v>
      </c>
      <c r="Y727" s="43">
        <f t="shared" si="100"/>
        <v>2.9489700000000001</v>
      </c>
      <c r="Z727" s="53"/>
      <c r="AA727" s="82"/>
      <c r="AB727" s="43"/>
      <c r="AC727" s="47"/>
      <c r="AD727" s="82"/>
      <c r="AE727" s="43"/>
      <c r="AF727" s="53"/>
      <c r="AG727" s="82"/>
      <c r="AH727" s="43"/>
      <c r="AI727" s="47"/>
      <c r="AJ727" s="4"/>
      <c r="AM727" s="27"/>
      <c r="AN727" s="27"/>
      <c r="AQ727" s="4"/>
      <c r="AR727" s="19">
        <v>2.93</v>
      </c>
      <c r="AS727" s="19">
        <v>3.04</v>
      </c>
      <c r="AT727" s="6" t="s">
        <v>3</v>
      </c>
      <c r="AU727" s="4"/>
      <c r="AV727" s="4"/>
      <c r="AW727" s="4"/>
      <c r="AX727" s="4"/>
      <c r="AY727" s="4"/>
      <c r="AZ727" s="4"/>
    </row>
    <row r="728" spans="1:58" x14ac:dyDescent="0.25">
      <c r="A728" s="3" t="s">
        <v>2</v>
      </c>
      <c r="B728" s="20">
        <v>2.6</v>
      </c>
      <c r="C728" s="88">
        <f t="shared" si="101"/>
        <v>2.6423999999999999</v>
      </c>
      <c r="D728" s="86">
        <v>-109.274</v>
      </c>
      <c r="E728" s="24">
        <v>38.363</v>
      </c>
      <c r="F728" s="9">
        <v>6</v>
      </c>
      <c r="G728" s="9">
        <v>1998</v>
      </c>
      <c r="H728" s="9">
        <v>10</v>
      </c>
      <c r="I728" s="9">
        <v>12</v>
      </c>
      <c r="J728" s="9">
        <v>8</v>
      </c>
      <c r="K728" s="9">
        <v>16</v>
      </c>
      <c r="L728" s="12">
        <v>10.3</v>
      </c>
      <c r="M728" s="81">
        <f t="shared" si="102"/>
        <v>0.22500000000000001</v>
      </c>
      <c r="N728" s="21">
        <v>0.01</v>
      </c>
      <c r="O728" s="6" t="s">
        <v>174</v>
      </c>
      <c r="P728" s="94"/>
      <c r="Q728" s="72">
        <f>Y728</f>
        <v>2.6423999999999999</v>
      </c>
      <c r="R728" s="82">
        <f>X728</f>
        <v>0.22500000000000001</v>
      </c>
      <c r="S728" s="45"/>
      <c r="T728" s="6"/>
      <c r="V728" s="43"/>
      <c r="W728" s="49">
        <v>2.6</v>
      </c>
      <c r="X728" s="82">
        <v>0.22500000000000001</v>
      </c>
      <c r="Y728" s="43">
        <f t="shared" si="100"/>
        <v>2.6423999999999999</v>
      </c>
      <c r="Z728" s="53"/>
      <c r="AA728" s="82"/>
      <c r="AB728" s="43"/>
      <c r="AC728" s="47"/>
      <c r="AD728" s="82"/>
      <c r="AE728" s="43"/>
      <c r="AF728" s="53"/>
      <c r="AG728" s="82"/>
      <c r="AH728" s="43"/>
      <c r="AI728" s="47"/>
      <c r="AJ728" s="4"/>
      <c r="AM728" s="27"/>
      <c r="AN728" s="27"/>
      <c r="AQ728" s="4"/>
      <c r="AR728" s="19">
        <v>2.6</v>
      </c>
      <c r="AS728" s="5"/>
      <c r="AT728" s="6"/>
      <c r="AU728" s="4"/>
      <c r="AV728" s="4"/>
      <c r="AW728" s="4"/>
      <c r="AX728" s="4"/>
      <c r="AY728" s="4"/>
      <c r="AZ728" s="4"/>
    </row>
    <row r="729" spans="1:58" x14ac:dyDescent="0.25">
      <c r="A729" s="3" t="s">
        <v>2</v>
      </c>
      <c r="B729" s="20">
        <v>3.03</v>
      </c>
      <c r="C729" s="88">
        <f t="shared" si="101"/>
        <v>3.3191734483744604</v>
      </c>
      <c r="D729" s="86">
        <v>-109.864</v>
      </c>
      <c r="E729" s="24">
        <v>41.856000000000002</v>
      </c>
      <c r="F729" s="9">
        <v>6</v>
      </c>
      <c r="G729" s="9">
        <v>1998</v>
      </c>
      <c r="H729" s="9">
        <v>10</v>
      </c>
      <c r="I729" s="9">
        <v>22</v>
      </c>
      <c r="J729" s="9">
        <v>21</v>
      </c>
      <c r="K729" s="9">
        <v>18</v>
      </c>
      <c r="L729" s="12">
        <v>7.4</v>
      </c>
      <c r="M729" s="81">
        <f t="shared" si="102"/>
        <v>0.11825400999467875</v>
      </c>
      <c r="N729" s="21">
        <v>0.01</v>
      </c>
      <c r="O729" s="3" t="s">
        <v>175</v>
      </c>
      <c r="P729" s="94">
        <f>1/((1/U729^2)+(1/X729^2))</f>
        <v>1.398401087982158E-2</v>
      </c>
      <c r="Q729" s="72">
        <f>(P729/U729^2*V729)+(P729/X729^2*Y729)</f>
        <v>3.3191734483744604</v>
      </c>
      <c r="R729" s="82">
        <f>SQRT(P729)</f>
        <v>0.11825400999467875</v>
      </c>
      <c r="S729" s="49">
        <v>3.03</v>
      </c>
      <c r="T729" s="6" t="s">
        <v>3</v>
      </c>
      <c r="U729" s="82">
        <v>0.13900000000000001</v>
      </c>
      <c r="V729" s="43">
        <f>0.791*S729+0.851</f>
        <v>3.2477299999999998</v>
      </c>
      <c r="W729" s="49">
        <v>3.53</v>
      </c>
      <c r="X729" s="82">
        <v>0.22500000000000001</v>
      </c>
      <c r="Y729" s="43">
        <f t="shared" si="100"/>
        <v>3.50637</v>
      </c>
      <c r="Z729" s="53"/>
      <c r="AA729" s="82"/>
      <c r="AB729" s="43"/>
      <c r="AC729" s="47"/>
      <c r="AD729" s="82"/>
      <c r="AE729" s="43"/>
      <c r="AF729" s="53"/>
      <c r="AG729" s="82"/>
      <c r="AH729" s="43"/>
      <c r="AI729" s="47"/>
      <c r="AJ729" s="4"/>
      <c r="AM729" s="27"/>
      <c r="AN729" s="27"/>
      <c r="AQ729" s="4"/>
      <c r="AR729" s="19">
        <v>3.53</v>
      </c>
      <c r="AS729" s="19">
        <v>3.03</v>
      </c>
      <c r="AT729" s="6" t="s">
        <v>3</v>
      </c>
      <c r="AU729" s="4"/>
      <c r="AV729" s="4"/>
      <c r="AW729" s="4"/>
      <c r="AX729" s="4"/>
      <c r="AY729" s="4"/>
      <c r="AZ729" s="4"/>
    </row>
    <row r="730" spans="1:58" x14ac:dyDescent="0.25">
      <c r="A730" s="3" t="s">
        <v>2</v>
      </c>
      <c r="B730" s="20">
        <v>2.82</v>
      </c>
      <c r="C730" s="88">
        <f t="shared" si="101"/>
        <v>3.0321476770651645</v>
      </c>
      <c r="D730" s="86">
        <v>-112.38</v>
      </c>
      <c r="E730" s="24">
        <v>41.789000000000001</v>
      </c>
      <c r="F730" s="9">
        <v>1</v>
      </c>
      <c r="G730" s="9">
        <v>1998</v>
      </c>
      <c r="H730" s="9">
        <v>10</v>
      </c>
      <c r="I730" s="9">
        <v>28</v>
      </c>
      <c r="J730" s="9">
        <v>20</v>
      </c>
      <c r="K730" s="9">
        <v>29</v>
      </c>
      <c r="L730" s="12">
        <v>31.2</v>
      </c>
      <c r="M730" s="81">
        <f t="shared" si="102"/>
        <v>0.11825400999467875</v>
      </c>
      <c r="N730" s="21">
        <v>0.01</v>
      </c>
      <c r="O730" s="3" t="s">
        <v>175</v>
      </c>
      <c r="P730" s="94">
        <f>1/((1/U730^2)+(1/X730^2))</f>
        <v>1.398401087982158E-2</v>
      </c>
      <c r="Q730" s="72">
        <f>(P730/U730^2*V730)+(P730/X730^2*Y730)</f>
        <v>3.0321476770651645</v>
      </c>
      <c r="R730" s="82">
        <f>SQRT(P730)</f>
        <v>0.11825400999467875</v>
      </c>
      <c r="S730" s="49">
        <v>2.82</v>
      </c>
      <c r="T730" s="6" t="s">
        <v>3</v>
      </c>
      <c r="U730" s="82">
        <v>0.13900000000000001</v>
      </c>
      <c r="V730" s="43">
        <f>0.791*S730+0.851</f>
        <v>3.08162</v>
      </c>
      <c r="W730" s="49">
        <v>2.88</v>
      </c>
      <c r="X730" s="82">
        <v>0.22500000000000001</v>
      </c>
      <c r="Y730" s="43">
        <f t="shared" si="100"/>
        <v>2.90252</v>
      </c>
      <c r="Z730" s="53"/>
      <c r="AA730" s="82"/>
      <c r="AB730" s="43"/>
      <c r="AC730" s="47"/>
      <c r="AD730" s="82"/>
      <c r="AE730" s="43"/>
      <c r="AF730" s="53"/>
      <c r="AG730" s="82"/>
      <c r="AH730" s="43"/>
      <c r="AI730" s="47"/>
      <c r="AJ730" s="4"/>
      <c r="AM730" s="27"/>
      <c r="AN730" s="27"/>
      <c r="AQ730" s="4"/>
      <c r="AR730" s="19">
        <v>2.88</v>
      </c>
      <c r="AS730" s="19">
        <v>2.82</v>
      </c>
      <c r="AT730" s="6" t="s">
        <v>3</v>
      </c>
      <c r="AU730" s="4"/>
      <c r="AV730" s="4"/>
      <c r="AW730" s="4"/>
      <c r="AX730" s="4"/>
      <c r="AY730" s="4"/>
      <c r="AZ730" s="4"/>
    </row>
    <row r="731" spans="1:58" x14ac:dyDescent="0.25">
      <c r="A731" s="3" t="s">
        <v>2</v>
      </c>
      <c r="B731" s="20">
        <v>2.8</v>
      </c>
      <c r="C731" s="88">
        <f t="shared" si="101"/>
        <v>2.8281999999999998</v>
      </c>
      <c r="D731" s="86">
        <v>-114.07899999999999</v>
      </c>
      <c r="E731" s="24">
        <v>36.799999999999997</v>
      </c>
      <c r="F731" s="9">
        <v>1</v>
      </c>
      <c r="G731" s="9">
        <v>1998</v>
      </c>
      <c r="H731" s="9">
        <v>11</v>
      </c>
      <c r="I731" s="9">
        <v>17</v>
      </c>
      <c r="J731" s="9">
        <v>0</v>
      </c>
      <c r="K731" s="9">
        <v>6</v>
      </c>
      <c r="L731" s="12">
        <v>27.4</v>
      </c>
      <c r="M731" s="81">
        <f t="shared" si="102"/>
        <v>0.22500000000000001</v>
      </c>
      <c r="N731" s="21">
        <v>0.01</v>
      </c>
      <c r="O731" s="6" t="s">
        <v>174</v>
      </c>
      <c r="P731" s="94"/>
      <c r="Q731" s="72">
        <f>Y731</f>
        <v>2.8281999999999998</v>
      </c>
      <c r="R731" s="82">
        <f>X731</f>
        <v>0.22500000000000001</v>
      </c>
      <c r="S731" s="45"/>
      <c r="T731" s="6"/>
      <c r="V731" s="43"/>
      <c r="W731" s="49">
        <v>2.8</v>
      </c>
      <c r="X731" s="82">
        <v>0.22500000000000001</v>
      </c>
      <c r="Y731" s="43">
        <f t="shared" si="100"/>
        <v>2.8281999999999998</v>
      </c>
      <c r="Z731" s="53"/>
      <c r="AA731" s="82"/>
      <c r="AB731" s="43"/>
      <c r="AC731" s="47"/>
      <c r="AD731" s="82"/>
      <c r="AE731" s="43"/>
      <c r="AF731" s="53"/>
      <c r="AG731" s="82"/>
      <c r="AH731" s="43"/>
      <c r="AI731" s="47"/>
      <c r="AJ731" s="4"/>
      <c r="AM731" s="27"/>
      <c r="AN731" s="27"/>
      <c r="AQ731" s="4"/>
      <c r="AR731" s="19">
        <v>2.8</v>
      </c>
      <c r="AS731" s="5"/>
      <c r="AT731" s="6"/>
      <c r="AU731" s="4"/>
      <c r="AV731" s="4"/>
      <c r="AW731" s="4"/>
      <c r="AX731" s="4"/>
      <c r="AY731" s="4"/>
      <c r="AZ731" s="4"/>
    </row>
    <row r="732" spans="1:58" x14ac:dyDescent="0.25">
      <c r="A732" s="3" t="s">
        <v>2</v>
      </c>
      <c r="B732" s="20">
        <v>2.72</v>
      </c>
      <c r="C732" s="88">
        <f t="shared" si="101"/>
        <v>2.9716434510618353</v>
      </c>
      <c r="D732" s="86">
        <v>-109.529</v>
      </c>
      <c r="E732" s="24">
        <v>40.593000000000004</v>
      </c>
      <c r="F732" s="9">
        <v>2</v>
      </c>
      <c r="G732" s="9">
        <v>1998</v>
      </c>
      <c r="H732" s="9">
        <v>11</v>
      </c>
      <c r="I732" s="9">
        <v>25</v>
      </c>
      <c r="J732" s="9">
        <v>7</v>
      </c>
      <c r="K732" s="9">
        <v>1</v>
      </c>
      <c r="L732" s="12">
        <v>8.6</v>
      </c>
      <c r="M732" s="81">
        <f t="shared" si="102"/>
        <v>0.10535699111194734</v>
      </c>
      <c r="N732" s="21">
        <v>0.01</v>
      </c>
      <c r="O732" s="3" t="s">
        <v>175</v>
      </c>
      <c r="P732" s="94">
        <f>1/((1/U732^2)+(1/X732^2)+(1/AA732^2))</f>
        <v>1.1100095576162951E-2</v>
      </c>
      <c r="Q732" s="72">
        <f>(P732/U732^2*V732)+(P732/X732^2*Y732)+(P732/AA732^2*AB732)</f>
        <v>2.9716434510618353</v>
      </c>
      <c r="R732" s="82">
        <f>SQRT(P732)</f>
        <v>0.10535699111194734</v>
      </c>
      <c r="S732" s="49">
        <v>2.72</v>
      </c>
      <c r="T732" s="6" t="s">
        <v>3</v>
      </c>
      <c r="U732" s="82">
        <v>0.13900000000000001</v>
      </c>
      <c r="V732" s="43">
        <f>0.791*S732+0.851</f>
        <v>3.0025200000000001</v>
      </c>
      <c r="W732" s="49">
        <v>2.78</v>
      </c>
      <c r="X732" s="82">
        <v>0.22500000000000001</v>
      </c>
      <c r="Y732" s="43">
        <f t="shared" si="100"/>
        <v>2.8096199999999998</v>
      </c>
      <c r="Z732" s="55">
        <v>2.9</v>
      </c>
      <c r="AA732" s="82">
        <v>0.23200000000000001</v>
      </c>
      <c r="AB732" s="43">
        <f>0.791*(Z732-0.11)+0.851</f>
        <v>3.05789</v>
      </c>
      <c r="AC732" s="47"/>
      <c r="AD732" s="82"/>
      <c r="AE732" s="43"/>
      <c r="AF732" s="53"/>
      <c r="AG732" s="82"/>
      <c r="AH732" s="43"/>
      <c r="AI732" s="47"/>
      <c r="AJ732" s="4"/>
      <c r="AL732" s="4" t="s">
        <v>49</v>
      </c>
      <c r="AM732" s="27">
        <v>2.9</v>
      </c>
      <c r="AN732" s="27"/>
      <c r="AQ732" s="4"/>
      <c r="AR732" s="19">
        <v>2.78</v>
      </c>
      <c r="AS732" s="19">
        <v>2.72</v>
      </c>
      <c r="AT732" s="6" t="s">
        <v>3</v>
      </c>
      <c r="AU732" s="4"/>
      <c r="AV732" s="4"/>
      <c r="AW732" s="4"/>
      <c r="AX732" s="4"/>
      <c r="AY732" s="4"/>
      <c r="AZ732" s="4"/>
    </row>
    <row r="733" spans="1:58" x14ac:dyDescent="0.25">
      <c r="A733" s="3" t="s">
        <v>2</v>
      </c>
      <c r="B733" s="20">
        <v>2.97</v>
      </c>
      <c r="C733" s="88">
        <f t="shared" si="101"/>
        <v>2.9861300000000002</v>
      </c>
      <c r="D733" s="86">
        <v>-114.053</v>
      </c>
      <c r="E733" s="24">
        <v>36.792999999999999</v>
      </c>
      <c r="F733" s="9">
        <v>0</v>
      </c>
      <c r="G733" s="9">
        <v>1998</v>
      </c>
      <c r="H733" s="9">
        <v>12</v>
      </c>
      <c r="I733" s="9">
        <v>7</v>
      </c>
      <c r="J733" s="9">
        <v>20</v>
      </c>
      <c r="K733" s="9">
        <v>32</v>
      </c>
      <c r="L733" s="12">
        <v>45.3</v>
      </c>
      <c r="M733" s="81">
        <f t="shared" si="102"/>
        <v>0.22500000000000001</v>
      </c>
      <c r="N733" s="21">
        <v>0.01</v>
      </c>
      <c r="O733" s="6" t="s">
        <v>174</v>
      </c>
      <c r="P733" s="94"/>
      <c r="Q733" s="72">
        <f>Y733</f>
        <v>2.9861300000000002</v>
      </c>
      <c r="R733" s="82">
        <f>X733</f>
        <v>0.22500000000000001</v>
      </c>
      <c r="S733" s="45"/>
      <c r="T733" s="6"/>
      <c r="V733" s="43"/>
      <c r="W733" s="49">
        <v>2.97</v>
      </c>
      <c r="X733" s="82">
        <v>0.22500000000000001</v>
      </c>
      <c r="Y733" s="43">
        <f t="shared" si="100"/>
        <v>2.9861300000000002</v>
      </c>
      <c r="Z733" s="53"/>
      <c r="AA733" s="82"/>
      <c r="AB733" s="43"/>
      <c r="AC733" s="47"/>
      <c r="AD733" s="82"/>
      <c r="AE733" s="43"/>
      <c r="AF733" s="53"/>
      <c r="AG733" s="82"/>
      <c r="AH733" s="43"/>
      <c r="AI733" s="47"/>
      <c r="AJ733" s="4"/>
      <c r="AM733" s="27"/>
      <c r="AN733" s="27"/>
      <c r="AQ733" s="4"/>
      <c r="AR733" s="19">
        <v>2.97</v>
      </c>
      <c r="AS733" s="5"/>
      <c r="AT733" s="6"/>
      <c r="AU733" s="4"/>
      <c r="AV733" s="4"/>
      <c r="AW733" s="4"/>
      <c r="AX733" s="4"/>
      <c r="AY733" s="4"/>
      <c r="AZ733" s="4"/>
    </row>
    <row r="734" spans="1:58" s="4" customFormat="1" x14ac:dyDescent="0.25">
      <c r="A734" s="3" t="s">
        <v>2</v>
      </c>
      <c r="B734" s="20">
        <v>2.66</v>
      </c>
      <c r="C734" s="88">
        <f t="shared" si="101"/>
        <v>2.894356271981243</v>
      </c>
      <c r="D734" s="86">
        <v>-111.83</v>
      </c>
      <c r="E734" s="24">
        <v>39.972000000000001</v>
      </c>
      <c r="F734" s="9">
        <v>2</v>
      </c>
      <c r="G734" s="9">
        <v>1998</v>
      </c>
      <c r="H734" s="9">
        <v>12</v>
      </c>
      <c r="I734" s="9">
        <v>13</v>
      </c>
      <c r="J734" s="9">
        <v>2</v>
      </c>
      <c r="K734" s="9">
        <v>4</v>
      </c>
      <c r="L734" s="12">
        <v>55.5</v>
      </c>
      <c r="M734" s="81">
        <f t="shared" si="102"/>
        <v>0.11825400999467875</v>
      </c>
      <c r="N734" s="21">
        <v>0.01</v>
      </c>
      <c r="O734" s="3" t="s">
        <v>175</v>
      </c>
      <c r="P734" s="94">
        <f>1/((1/U734^2)+(1/X734^2))</f>
        <v>1.398401087982158E-2</v>
      </c>
      <c r="Q734" s="72">
        <f>(P734/U734^2*V734)+(P734/X734^2*Y734)</f>
        <v>2.894356271981243</v>
      </c>
      <c r="R734" s="82">
        <f>SQRT(P734)</f>
        <v>0.11825400999467875</v>
      </c>
      <c r="S734" s="49">
        <v>2.66</v>
      </c>
      <c r="T734" s="6" t="s">
        <v>3</v>
      </c>
      <c r="U734" s="82">
        <v>0.13900000000000001</v>
      </c>
      <c r="V734" s="43">
        <f>0.791*S734+0.851</f>
        <v>2.95506</v>
      </c>
      <c r="W734" s="49">
        <v>2.7</v>
      </c>
      <c r="X734" s="82">
        <v>0.22500000000000001</v>
      </c>
      <c r="Y734" s="43">
        <f t="shared" si="100"/>
        <v>2.7353000000000001</v>
      </c>
      <c r="Z734" s="53"/>
      <c r="AA734" s="82"/>
      <c r="AB734" s="43"/>
      <c r="AC734" s="47"/>
      <c r="AD734" s="82"/>
      <c r="AE734" s="43"/>
      <c r="AF734" s="53"/>
      <c r="AG734" s="82"/>
      <c r="AH734" s="43"/>
      <c r="AI734" s="47"/>
      <c r="AM734" s="27"/>
      <c r="AN734" s="27"/>
      <c r="AR734" s="19">
        <v>2.7</v>
      </c>
      <c r="AS734" s="19">
        <v>2.66</v>
      </c>
      <c r="AT734" s="6" t="s">
        <v>3</v>
      </c>
      <c r="BA734"/>
      <c r="BB734"/>
      <c r="BC734"/>
      <c r="BD734"/>
      <c r="BE734"/>
      <c r="BF734"/>
    </row>
    <row r="735" spans="1:58" x14ac:dyDescent="0.25">
      <c r="A735" s="3" t="s">
        <v>2</v>
      </c>
      <c r="B735" s="20">
        <v>2.58</v>
      </c>
      <c r="C735" s="88">
        <f t="shared" si="101"/>
        <v>2.6238200000000003</v>
      </c>
      <c r="D735" s="86">
        <v>-109.197</v>
      </c>
      <c r="E735" s="24">
        <v>38.344000000000001</v>
      </c>
      <c r="F735" s="9">
        <v>4</v>
      </c>
      <c r="G735" s="9">
        <v>1998</v>
      </c>
      <c r="H735" s="9">
        <v>12</v>
      </c>
      <c r="I735" s="9">
        <v>15</v>
      </c>
      <c r="J735" s="9">
        <v>11</v>
      </c>
      <c r="K735" s="9">
        <v>44</v>
      </c>
      <c r="L735" s="12">
        <v>40.200000000000003</v>
      </c>
      <c r="M735" s="81">
        <f t="shared" si="102"/>
        <v>0.22500000000000001</v>
      </c>
      <c r="N735" s="21">
        <v>0.01</v>
      </c>
      <c r="O735" s="6" t="s">
        <v>174</v>
      </c>
      <c r="P735" s="94"/>
      <c r="Q735" s="72">
        <f>Y735</f>
        <v>2.6238200000000003</v>
      </c>
      <c r="R735" s="82">
        <f>X735</f>
        <v>0.22500000000000001</v>
      </c>
      <c r="S735" s="45"/>
      <c r="T735" s="6"/>
      <c r="V735" s="43"/>
      <c r="W735" s="49">
        <v>2.58</v>
      </c>
      <c r="X735" s="82">
        <v>0.22500000000000001</v>
      </c>
      <c r="Y735" s="43">
        <f t="shared" si="100"/>
        <v>2.6238200000000003</v>
      </c>
      <c r="Z735" s="53"/>
      <c r="AA735" s="82"/>
      <c r="AB735" s="43"/>
      <c r="AC735" s="47"/>
      <c r="AD735" s="82"/>
      <c r="AE735" s="43"/>
      <c r="AF735" s="53"/>
      <c r="AG735" s="82"/>
      <c r="AH735" s="43"/>
      <c r="AI735" s="47"/>
      <c r="AJ735" s="4"/>
      <c r="AM735" s="27"/>
      <c r="AN735" s="27"/>
      <c r="AQ735" s="4"/>
      <c r="AR735" s="19">
        <v>2.58</v>
      </c>
      <c r="AS735" s="5"/>
      <c r="AT735" s="6"/>
      <c r="AU735" s="4"/>
      <c r="AV735" s="4"/>
      <c r="AW735" s="4"/>
      <c r="AX735" s="4"/>
      <c r="AY735" s="4"/>
      <c r="AZ735" s="4"/>
    </row>
    <row r="736" spans="1:58" x14ac:dyDescent="0.25">
      <c r="A736" s="3" t="s">
        <v>2</v>
      </c>
      <c r="B736" s="20">
        <v>3.18</v>
      </c>
      <c r="C736" s="88">
        <f t="shared" si="101"/>
        <v>3.1812200000000002</v>
      </c>
      <c r="D736" s="86">
        <v>-114.026</v>
      </c>
      <c r="E736" s="24">
        <v>36.822000000000003</v>
      </c>
      <c r="F736" s="9">
        <v>1</v>
      </c>
      <c r="G736" s="9">
        <v>1999</v>
      </c>
      <c r="H736" s="9">
        <v>1</v>
      </c>
      <c r="I736" s="9">
        <v>5</v>
      </c>
      <c r="J736" s="9">
        <v>23</v>
      </c>
      <c r="K736" s="9">
        <v>24</v>
      </c>
      <c r="L736" s="12">
        <v>0.3</v>
      </c>
      <c r="M736" s="81">
        <f t="shared" si="102"/>
        <v>0.22500000000000001</v>
      </c>
      <c r="N736" s="21">
        <v>0.01</v>
      </c>
      <c r="O736" s="6" t="s">
        <v>174</v>
      </c>
      <c r="P736" s="94"/>
      <c r="Q736" s="72">
        <f>Y736</f>
        <v>3.1812200000000002</v>
      </c>
      <c r="R736" s="82">
        <f>X736</f>
        <v>0.22500000000000001</v>
      </c>
      <c r="S736" s="45"/>
      <c r="T736" s="6"/>
      <c r="V736" s="43"/>
      <c r="W736" s="49">
        <v>3.18</v>
      </c>
      <c r="X736" s="82">
        <v>0.22500000000000001</v>
      </c>
      <c r="Y736" s="43">
        <f t="shared" si="100"/>
        <v>3.1812200000000002</v>
      </c>
      <c r="Z736" s="53"/>
      <c r="AA736" s="82"/>
      <c r="AB736" s="43"/>
      <c r="AC736" s="47"/>
      <c r="AD736" s="82"/>
      <c r="AE736" s="43"/>
      <c r="AF736" s="53"/>
      <c r="AG736" s="82"/>
      <c r="AH736" s="43"/>
      <c r="AI736" s="47"/>
      <c r="AJ736" s="4"/>
      <c r="AM736" s="27"/>
      <c r="AN736" s="27"/>
      <c r="AQ736" s="4"/>
      <c r="AR736" s="19">
        <v>3.18</v>
      </c>
      <c r="AS736" s="5"/>
      <c r="AT736" s="6"/>
      <c r="AU736" s="4"/>
      <c r="AV736" s="4"/>
      <c r="AW736" s="4"/>
      <c r="AX736" s="4"/>
      <c r="AY736" s="4"/>
      <c r="AZ736" s="4"/>
    </row>
    <row r="737" spans="1:58" x14ac:dyDescent="0.25">
      <c r="A737" s="3" t="s">
        <v>2</v>
      </c>
      <c r="B737" s="20">
        <v>3.21</v>
      </c>
      <c r="C737" s="88">
        <f t="shared" si="101"/>
        <v>3.2990488834243559</v>
      </c>
      <c r="D737" s="86">
        <v>-112.98699999999999</v>
      </c>
      <c r="E737" s="24">
        <v>38.427999999999997</v>
      </c>
      <c r="F737" s="9">
        <v>5</v>
      </c>
      <c r="G737" s="9">
        <v>1999</v>
      </c>
      <c r="H737" s="9">
        <v>1</v>
      </c>
      <c r="I737" s="9">
        <v>14</v>
      </c>
      <c r="J737" s="9">
        <v>10</v>
      </c>
      <c r="K737" s="9">
        <v>36</v>
      </c>
      <c r="L737" s="12">
        <v>51.5</v>
      </c>
      <c r="M737" s="81">
        <f t="shared" si="102"/>
        <v>0.11825400999467875</v>
      </c>
      <c r="N737" s="21">
        <v>0.01</v>
      </c>
      <c r="O737" s="3" t="s">
        <v>175</v>
      </c>
      <c r="P737" s="94">
        <f>1/((1/U737^2)+(1/X737^2))</f>
        <v>1.398401087982158E-2</v>
      </c>
      <c r="Q737" s="72">
        <f>(P737/U737^2*V737)+(P737/X737^2*Y737)</f>
        <v>3.2990488834243559</v>
      </c>
      <c r="R737" s="82">
        <f>SQRT(P737)</f>
        <v>0.11825400999467875</v>
      </c>
      <c r="S737" s="49">
        <v>3.21</v>
      </c>
      <c r="T737" s="6" t="s">
        <v>3</v>
      </c>
      <c r="U737" s="82">
        <v>0.13900000000000001</v>
      </c>
      <c r="V737" s="43">
        <f>0.791*S737+0.851</f>
        <v>3.39011</v>
      </c>
      <c r="W737" s="49">
        <v>3.05</v>
      </c>
      <c r="X737" s="82">
        <v>0.22500000000000001</v>
      </c>
      <c r="Y737" s="43">
        <f t="shared" ref="Y737:Y766" si="103">0.929*W737+0.227</f>
        <v>3.0604499999999999</v>
      </c>
      <c r="Z737" s="53"/>
      <c r="AA737" s="82"/>
      <c r="AB737" s="43"/>
      <c r="AC737" s="47"/>
      <c r="AD737" s="82"/>
      <c r="AE737" s="43"/>
      <c r="AF737" s="53"/>
      <c r="AG737" s="82"/>
      <c r="AH737" s="43"/>
      <c r="AI737" s="47"/>
      <c r="AJ737" s="4"/>
      <c r="AL737" s="4" t="s">
        <v>43</v>
      </c>
      <c r="AM737" s="27"/>
      <c r="AN737" s="27"/>
      <c r="AQ737" s="4"/>
      <c r="AR737" s="19">
        <v>3.05</v>
      </c>
      <c r="AS737" s="19">
        <v>3.21</v>
      </c>
      <c r="AT737" s="6" t="s">
        <v>3</v>
      </c>
      <c r="AU737" s="4"/>
      <c r="AV737" s="4"/>
      <c r="AW737" s="4"/>
      <c r="AX737" s="4"/>
      <c r="AY737" s="4"/>
      <c r="AZ737" s="4"/>
    </row>
    <row r="738" spans="1:58" x14ac:dyDescent="0.25">
      <c r="A738" s="3" t="s">
        <v>2</v>
      </c>
      <c r="B738" s="20">
        <v>2.94</v>
      </c>
      <c r="C738" s="88">
        <f t="shared" si="101"/>
        <v>3.02899590970177</v>
      </c>
      <c r="D738" s="86">
        <v>-112.988</v>
      </c>
      <c r="E738" s="24">
        <v>38.438000000000002</v>
      </c>
      <c r="F738" s="9">
        <v>1</v>
      </c>
      <c r="G738" s="9">
        <v>1999</v>
      </c>
      <c r="H738" s="9">
        <v>1</v>
      </c>
      <c r="I738" s="9">
        <v>14</v>
      </c>
      <c r="J738" s="9">
        <v>13</v>
      </c>
      <c r="K738" s="9">
        <v>56</v>
      </c>
      <c r="L738" s="12">
        <v>54</v>
      </c>
      <c r="M738" s="81">
        <f t="shared" si="102"/>
        <v>0.11825400999467875</v>
      </c>
      <c r="N738" s="21">
        <v>0.01</v>
      </c>
      <c r="O738" s="3" t="s">
        <v>175</v>
      </c>
      <c r="P738" s="94">
        <f>1/((1/U738^2)+(1/X738^2))</f>
        <v>1.398401087982158E-2</v>
      </c>
      <c r="Q738" s="72">
        <f>(P738/U738^2*V738)+(P738/X738^2*Y738)</f>
        <v>3.02899590970177</v>
      </c>
      <c r="R738" s="82">
        <f>SQRT(P738)</f>
        <v>0.11825400999467875</v>
      </c>
      <c r="S738" s="49">
        <v>2.94</v>
      </c>
      <c r="T738" s="6" t="s">
        <v>3</v>
      </c>
      <c r="U738" s="82">
        <v>0.13900000000000001</v>
      </c>
      <c r="V738" s="43">
        <f>0.791*S738+0.851</f>
        <v>3.1765400000000001</v>
      </c>
      <c r="W738" s="49">
        <v>2.6</v>
      </c>
      <c r="X738" s="82">
        <v>0.22500000000000001</v>
      </c>
      <c r="Y738" s="43">
        <f t="shared" si="103"/>
        <v>2.6423999999999999</v>
      </c>
      <c r="Z738" s="53"/>
      <c r="AA738" s="82"/>
      <c r="AB738" s="43"/>
      <c r="AC738" s="47"/>
      <c r="AD738" s="82"/>
      <c r="AE738" s="43"/>
      <c r="AF738" s="53"/>
      <c r="AG738" s="82"/>
      <c r="AH738" s="43"/>
      <c r="AI738" s="47"/>
      <c r="AJ738" s="4"/>
      <c r="AL738" s="4" t="s">
        <v>57</v>
      </c>
      <c r="AM738" s="27"/>
      <c r="AN738" s="27"/>
      <c r="AQ738" s="4"/>
      <c r="AR738" s="19">
        <v>2.6</v>
      </c>
      <c r="AS738" s="19">
        <v>2.94</v>
      </c>
      <c r="AT738" s="6" t="s">
        <v>3</v>
      </c>
      <c r="AU738" s="4"/>
      <c r="AV738" s="4"/>
      <c r="AW738" s="4"/>
      <c r="AX738" s="4"/>
      <c r="AY738" s="4"/>
      <c r="AZ738" s="4"/>
    </row>
    <row r="739" spans="1:58" x14ac:dyDescent="0.25">
      <c r="A739" s="3" t="s">
        <v>2</v>
      </c>
      <c r="B739" s="20">
        <v>3.11</v>
      </c>
      <c r="C739" s="88">
        <f t="shared" si="101"/>
        <v>3.226401554913791</v>
      </c>
      <c r="D739" s="86">
        <v>-112.99</v>
      </c>
      <c r="E739" s="24">
        <v>38.420999999999999</v>
      </c>
      <c r="F739" s="9">
        <v>3</v>
      </c>
      <c r="G739" s="9">
        <v>1999</v>
      </c>
      <c r="H739" s="9">
        <v>1</v>
      </c>
      <c r="I739" s="9">
        <v>14</v>
      </c>
      <c r="J739" s="9">
        <v>17</v>
      </c>
      <c r="K739" s="9">
        <v>30</v>
      </c>
      <c r="L739" s="12">
        <v>8.1</v>
      </c>
      <c r="M739" s="81">
        <f t="shared" si="102"/>
        <v>0.11825400999467875</v>
      </c>
      <c r="N739" s="21">
        <v>0.01</v>
      </c>
      <c r="O739" s="3" t="s">
        <v>175</v>
      </c>
      <c r="P739" s="94">
        <f>1/((1/U739^2)+(1/X739^2))</f>
        <v>1.398401087982158E-2</v>
      </c>
      <c r="Q739" s="72">
        <f>(P739/U739^2*V739)+(P739/X739^2*Y739)</f>
        <v>3.226401554913791</v>
      </c>
      <c r="R739" s="82">
        <f>SQRT(P739)</f>
        <v>0.11825400999467875</v>
      </c>
      <c r="S739" s="49">
        <v>3.11</v>
      </c>
      <c r="T739" s="6" t="s">
        <v>3</v>
      </c>
      <c r="U739" s="82">
        <v>0.13900000000000001</v>
      </c>
      <c r="V739" s="43">
        <f>0.791*S739+0.851</f>
        <v>3.31101</v>
      </c>
      <c r="W739" s="49">
        <v>2.99</v>
      </c>
      <c r="X739" s="82">
        <v>0.22500000000000001</v>
      </c>
      <c r="Y739" s="43">
        <f t="shared" si="103"/>
        <v>3.0047100000000002</v>
      </c>
      <c r="Z739" s="53"/>
      <c r="AA739" s="82"/>
      <c r="AB739" s="43"/>
      <c r="AC739" s="47"/>
      <c r="AD739" s="82"/>
      <c r="AE739" s="43"/>
      <c r="AF739" s="53"/>
      <c r="AG739" s="82"/>
      <c r="AH739" s="43"/>
      <c r="AI739" s="47"/>
      <c r="AJ739" s="4"/>
      <c r="AL739" s="4" t="s">
        <v>64</v>
      </c>
      <c r="AM739" s="27"/>
      <c r="AN739" s="27"/>
      <c r="AQ739" s="4"/>
      <c r="AR739" s="19">
        <v>2.99</v>
      </c>
      <c r="AS739" s="19">
        <v>3.11</v>
      </c>
      <c r="AT739" s="6" t="s">
        <v>3</v>
      </c>
      <c r="AU739" s="4"/>
      <c r="AV739" s="4"/>
      <c r="AW739" s="4"/>
      <c r="AX739" s="4"/>
      <c r="AY739" s="4"/>
      <c r="AZ739" s="4"/>
    </row>
    <row r="740" spans="1:58" x14ac:dyDescent="0.25">
      <c r="A740" s="3" t="s">
        <v>2</v>
      </c>
      <c r="B740" s="20">
        <v>2.52</v>
      </c>
      <c r="C740" s="88">
        <f t="shared" si="101"/>
        <v>2.7603164928659254</v>
      </c>
      <c r="D740" s="86">
        <v>-111.874</v>
      </c>
      <c r="E740" s="24">
        <v>39.963999999999999</v>
      </c>
      <c r="F740" s="9">
        <v>1</v>
      </c>
      <c r="G740" s="9">
        <v>1999</v>
      </c>
      <c r="H740" s="9">
        <v>1</v>
      </c>
      <c r="I740" s="9">
        <v>25</v>
      </c>
      <c r="J740" s="9">
        <v>3</v>
      </c>
      <c r="K740" s="9">
        <v>57</v>
      </c>
      <c r="L740" s="12">
        <v>36.299999999999997</v>
      </c>
      <c r="M740" s="81">
        <f t="shared" si="102"/>
        <v>0.11825400999467875</v>
      </c>
      <c r="N740" s="21">
        <v>0.01</v>
      </c>
      <c r="O740" s="3" t="s">
        <v>175</v>
      </c>
      <c r="P740" s="94">
        <f>1/((1/U740^2)+(1/X740^2))</f>
        <v>1.398401087982158E-2</v>
      </c>
      <c r="Q740" s="72">
        <f>(P740/U740^2*V740)+(P740/X740^2*Y740)</f>
        <v>2.7603164928659254</v>
      </c>
      <c r="R740" s="82">
        <f>SQRT(P740)</f>
        <v>0.11825400999467875</v>
      </c>
      <c r="S740" s="49">
        <v>2.52</v>
      </c>
      <c r="T740" s="6" t="s">
        <v>3</v>
      </c>
      <c r="U740" s="82">
        <v>0.13900000000000001</v>
      </c>
      <c r="V740" s="43">
        <f>0.791*S740+0.851</f>
        <v>2.8443200000000002</v>
      </c>
      <c r="W740" s="49">
        <v>2.4900000000000002</v>
      </c>
      <c r="X740" s="82">
        <v>0.22500000000000001</v>
      </c>
      <c r="Y740" s="43">
        <f t="shared" si="103"/>
        <v>2.5402100000000001</v>
      </c>
      <c r="Z740" s="53"/>
      <c r="AA740" s="82"/>
      <c r="AB740" s="43"/>
      <c r="AC740" s="47"/>
      <c r="AD740" s="82"/>
      <c r="AE740" s="43"/>
      <c r="AF740" s="53"/>
      <c r="AG740" s="82"/>
      <c r="AH740" s="43"/>
      <c r="AI740" s="47"/>
      <c r="AJ740" s="4"/>
      <c r="AM740" s="27"/>
      <c r="AN740" s="27"/>
      <c r="AQ740" s="4"/>
      <c r="AR740" s="19">
        <v>2.4900000000000002</v>
      </c>
      <c r="AS740" s="19">
        <v>2.52</v>
      </c>
      <c r="AT740" s="6" t="s">
        <v>3</v>
      </c>
      <c r="AU740" s="4"/>
      <c r="AV740" s="4"/>
      <c r="AW740" s="4"/>
      <c r="AX740" s="4"/>
      <c r="AY740" s="4"/>
      <c r="AZ740" s="4"/>
    </row>
    <row r="741" spans="1:58" x14ac:dyDescent="0.25">
      <c r="A741" s="3" t="s">
        <v>2</v>
      </c>
      <c r="B741" s="20">
        <v>3.16</v>
      </c>
      <c r="C741" s="88">
        <f t="shared" si="101"/>
        <v>3.3089159608841112</v>
      </c>
      <c r="D741" s="86">
        <v>-112.497</v>
      </c>
      <c r="E741" s="24">
        <v>38.725999999999999</v>
      </c>
      <c r="F741" s="9">
        <v>0</v>
      </c>
      <c r="G741" s="9">
        <v>1999</v>
      </c>
      <c r="H741" s="9">
        <v>1</v>
      </c>
      <c r="I741" s="9">
        <v>26</v>
      </c>
      <c r="J741" s="9">
        <v>21</v>
      </c>
      <c r="K741" s="9">
        <v>49</v>
      </c>
      <c r="L741" s="12">
        <v>28.2</v>
      </c>
      <c r="M741" s="81">
        <f t="shared" si="102"/>
        <v>0.11825400999467875</v>
      </c>
      <c r="N741" s="21">
        <v>0.01</v>
      </c>
      <c r="O741" s="3" t="s">
        <v>175</v>
      </c>
      <c r="P741" s="94">
        <f>1/((1/U741^2)+(1/X741^2))</f>
        <v>1.398401087982158E-2</v>
      </c>
      <c r="Q741" s="72">
        <f>(P741/U741^2*V741)+(P741/X741^2*Y741)</f>
        <v>3.3089159608841112</v>
      </c>
      <c r="R741" s="82">
        <f>SQRT(P741)</f>
        <v>0.11825400999467875</v>
      </c>
      <c r="S741" s="49">
        <v>3.16</v>
      </c>
      <c r="T741" s="6" t="s">
        <v>3</v>
      </c>
      <c r="U741" s="82">
        <v>0.13900000000000001</v>
      </c>
      <c r="V741" s="43">
        <f>0.791*S741+0.851</f>
        <v>3.3505600000000002</v>
      </c>
      <c r="W741" s="49">
        <v>3.2</v>
      </c>
      <c r="X741" s="82">
        <v>0.22500000000000001</v>
      </c>
      <c r="Y741" s="43">
        <f t="shared" si="103"/>
        <v>3.1998000000000002</v>
      </c>
      <c r="Z741" s="53"/>
      <c r="AA741" s="82"/>
      <c r="AB741" s="43"/>
      <c r="AC741" s="47"/>
      <c r="AD741" s="82"/>
      <c r="AE741" s="43"/>
      <c r="AF741" s="53"/>
      <c r="AG741" s="82"/>
      <c r="AH741" s="43"/>
      <c r="AI741" s="47"/>
      <c r="AJ741" s="4"/>
      <c r="AL741" s="4" t="s">
        <v>43</v>
      </c>
      <c r="AM741" s="27"/>
      <c r="AN741" s="27"/>
      <c r="AQ741" s="4"/>
      <c r="AR741" s="19">
        <v>3.2</v>
      </c>
      <c r="AS741" s="19">
        <v>3.16</v>
      </c>
      <c r="AT741" s="6" t="s">
        <v>3</v>
      </c>
      <c r="AU741" s="4"/>
      <c r="AV741" s="4"/>
      <c r="AW741" s="4"/>
      <c r="AX741" s="4"/>
      <c r="AY741" s="4"/>
      <c r="AZ741" s="4"/>
    </row>
    <row r="742" spans="1:58" x14ac:dyDescent="0.25">
      <c r="A742" s="3" t="s">
        <v>2</v>
      </c>
      <c r="B742" s="20">
        <v>2.66</v>
      </c>
      <c r="C742" s="88">
        <f t="shared" si="101"/>
        <v>2.69814</v>
      </c>
      <c r="D742" s="86">
        <v>-112.49</v>
      </c>
      <c r="E742" s="24">
        <v>38.707999999999998</v>
      </c>
      <c r="F742" s="9">
        <v>4</v>
      </c>
      <c r="G742" s="9">
        <v>1999</v>
      </c>
      <c r="H742" s="9">
        <v>1</v>
      </c>
      <c r="I742" s="9">
        <v>26</v>
      </c>
      <c r="J742" s="9">
        <v>21</v>
      </c>
      <c r="K742" s="9">
        <v>51</v>
      </c>
      <c r="L742" s="12">
        <v>8.6</v>
      </c>
      <c r="M742" s="81">
        <f t="shared" si="102"/>
        <v>0.22500000000000001</v>
      </c>
      <c r="N742" s="21">
        <v>0.01</v>
      </c>
      <c r="O742" s="6" t="s">
        <v>174</v>
      </c>
      <c r="P742" s="94"/>
      <c r="Q742" s="72">
        <f>Y742</f>
        <v>2.69814</v>
      </c>
      <c r="R742" s="82">
        <f>X742</f>
        <v>0.22500000000000001</v>
      </c>
      <c r="S742" s="45"/>
      <c r="T742" s="6"/>
      <c r="V742" s="43"/>
      <c r="W742" s="49">
        <v>2.66</v>
      </c>
      <c r="X742" s="82">
        <v>0.22500000000000001</v>
      </c>
      <c r="Y742" s="43">
        <f t="shared" si="103"/>
        <v>2.69814</v>
      </c>
      <c r="Z742" s="53"/>
      <c r="AA742" s="82"/>
      <c r="AB742" s="43"/>
      <c r="AC742" s="47"/>
      <c r="AD742" s="82"/>
      <c r="AE742" s="43"/>
      <c r="AF742" s="53"/>
      <c r="AG742" s="82"/>
      <c r="AH742" s="43"/>
      <c r="AI742" s="47"/>
      <c r="AJ742" s="4"/>
      <c r="AM742" s="27"/>
      <c r="AN742" s="27"/>
      <c r="AQ742" s="4"/>
      <c r="AR742" s="19">
        <v>2.66</v>
      </c>
      <c r="AS742" s="5"/>
      <c r="AT742" s="6"/>
      <c r="AU742" s="4"/>
      <c r="AV742" s="4"/>
      <c r="AW742" s="4"/>
      <c r="AX742" s="4"/>
      <c r="AY742" s="4"/>
      <c r="AZ742" s="4"/>
    </row>
    <row r="743" spans="1:58" x14ac:dyDescent="0.25">
      <c r="A743" s="3" t="s">
        <v>2</v>
      </c>
      <c r="B743" s="20">
        <v>2.98</v>
      </c>
      <c r="C743" s="88">
        <f t="shared" si="101"/>
        <v>3.0518960755439912</v>
      </c>
      <c r="D743" s="86">
        <v>-112.49299999999999</v>
      </c>
      <c r="E743" s="24">
        <v>38.718000000000004</v>
      </c>
      <c r="F743" s="9">
        <v>1</v>
      </c>
      <c r="G743" s="9">
        <v>1999</v>
      </c>
      <c r="H743" s="9">
        <v>1</v>
      </c>
      <c r="I743" s="9">
        <v>26</v>
      </c>
      <c r="J743" s="9">
        <v>21</v>
      </c>
      <c r="K743" s="9">
        <v>55</v>
      </c>
      <c r="L743" s="12">
        <v>35.700000000000003</v>
      </c>
      <c r="M743" s="81">
        <f t="shared" si="102"/>
        <v>0.11825400999467875</v>
      </c>
      <c r="N743" s="21">
        <v>0.01</v>
      </c>
      <c r="O743" s="3" t="s">
        <v>175</v>
      </c>
      <c r="P743" s="94">
        <f>1/((1/U743^2)+(1/X743^2))</f>
        <v>1.398401087982158E-2</v>
      </c>
      <c r="Q743" s="72">
        <f>(P743/U743^2*V743)+(P743/X743^2*Y743)</f>
        <v>3.0518960755439912</v>
      </c>
      <c r="R743" s="82">
        <f>SQRT(P743)</f>
        <v>0.11825400999467875</v>
      </c>
      <c r="S743" s="49">
        <v>2.98</v>
      </c>
      <c r="T743" s="6" t="s">
        <v>3</v>
      </c>
      <c r="U743" s="82">
        <v>0.13900000000000001</v>
      </c>
      <c r="V743" s="43">
        <f>0.791*S743+0.851</f>
        <v>3.20818</v>
      </c>
      <c r="W743" s="49">
        <v>2.6</v>
      </c>
      <c r="X743" s="82">
        <v>0.22500000000000001</v>
      </c>
      <c r="Y743" s="43">
        <f t="shared" si="103"/>
        <v>2.6423999999999999</v>
      </c>
      <c r="Z743" s="53"/>
      <c r="AA743" s="82"/>
      <c r="AB743" s="43"/>
      <c r="AC743" s="47"/>
      <c r="AD743" s="82"/>
      <c r="AE743" s="43"/>
      <c r="AF743" s="53"/>
      <c r="AG743" s="82"/>
      <c r="AH743" s="43"/>
      <c r="AI743" s="47"/>
      <c r="AJ743" s="4"/>
      <c r="AM743" s="27"/>
      <c r="AN743" s="27"/>
      <c r="AQ743" s="4"/>
      <c r="AR743" s="19">
        <v>2.6</v>
      </c>
      <c r="AS743" s="19">
        <v>2.98</v>
      </c>
      <c r="AT743" s="6" t="s">
        <v>3</v>
      </c>
      <c r="AU743" s="4"/>
      <c r="AV743" s="4"/>
      <c r="AW743" s="4"/>
      <c r="AX743" s="4"/>
      <c r="AY743" s="4"/>
      <c r="AZ743" s="4"/>
    </row>
    <row r="744" spans="1:58" x14ac:dyDescent="0.25">
      <c r="A744" s="3" t="s">
        <v>2</v>
      </c>
      <c r="B744" s="20">
        <v>2.93</v>
      </c>
      <c r="C744" s="88">
        <f t="shared" si="101"/>
        <v>3.1028215900837797</v>
      </c>
      <c r="D744" s="86">
        <v>-112.501</v>
      </c>
      <c r="E744" s="24">
        <v>38.731000000000002</v>
      </c>
      <c r="F744" s="9">
        <v>1</v>
      </c>
      <c r="G744" s="9">
        <v>1999</v>
      </c>
      <c r="H744" s="9">
        <v>1</v>
      </c>
      <c r="I744" s="9">
        <v>26</v>
      </c>
      <c r="J744" s="9">
        <v>22</v>
      </c>
      <c r="K744" s="9">
        <v>2</v>
      </c>
      <c r="L744" s="12">
        <v>46.6</v>
      </c>
      <c r="M744" s="81">
        <f t="shared" si="102"/>
        <v>0.11825400999467875</v>
      </c>
      <c r="N744" s="21">
        <v>0.01</v>
      </c>
      <c r="O744" s="3" t="s">
        <v>175</v>
      </c>
      <c r="P744" s="94">
        <f>1/((1/U744^2)+(1/X744^2))</f>
        <v>1.398401087982158E-2</v>
      </c>
      <c r="Q744" s="72">
        <f>(P744/U744^2*V744)+(P744/X744^2*Y744)</f>
        <v>3.1028215900837797</v>
      </c>
      <c r="R744" s="82">
        <f>SQRT(P744)</f>
        <v>0.11825400999467875</v>
      </c>
      <c r="S744" s="49">
        <v>2.93</v>
      </c>
      <c r="T744" s="6" t="s">
        <v>3</v>
      </c>
      <c r="U744" s="82">
        <v>0.13900000000000001</v>
      </c>
      <c r="V744" s="43">
        <f>0.791*S744+0.851</f>
        <v>3.1686300000000003</v>
      </c>
      <c r="W744" s="49">
        <v>2.91</v>
      </c>
      <c r="X744" s="82">
        <v>0.22500000000000001</v>
      </c>
      <c r="Y744" s="43">
        <f t="shared" si="103"/>
        <v>2.9303900000000001</v>
      </c>
      <c r="Z744" s="53"/>
      <c r="AA744" s="82"/>
      <c r="AB744" s="43"/>
      <c r="AC744" s="47"/>
      <c r="AD744" s="82"/>
      <c r="AE744" s="43"/>
      <c r="AF744" s="53"/>
      <c r="AG744" s="82"/>
      <c r="AH744" s="43"/>
      <c r="AI744" s="47"/>
      <c r="AJ744" s="4"/>
      <c r="AL744" s="4" t="s">
        <v>64</v>
      </c>
      <c r="AM744" s="27"/>
      <c r="AN744" s="27"/>
      <c r="AQ744" s="4"/>
      <c r="AR744" s="19">
        <v>2.91</v>
      </c>
      <c r="AS744" s="19">
        <v>2.93</v>
      </c>
      <c r="AT744" s="6" t="s">
        <v>3</v>
      </c>
      <c r="AU744" s="4"/>
      <c r="AV744" s="4"/>
      <c r="AW744" s="4"/>
      <c r="AX744" s="4"/>
      <c r="AY744" s="4"/>
      <c r="AZ744" s="4"/>
    </row>
    <row r="745" spans="1:58" x14ac:dyDescent="0.25">
      <c r="A745" s="3" t="s">
        <v>2</v>
      </c>
      <c r="B745" s="20">
        <v>2.63</v>
      </c>
      <c r="C745" s="88">
        <f t="shared" si="101"/>
        <v>2.764270445629486</v>
      </c>
      <c r="D745" s="86">
        <v>-112.497</v>
      </c>
      <c r="E745" s="24">
        <v>38.723999999999997</v>
      </c>
      <c r="F745" s="9">
        <v>2</v>
      </c>
      <c r="G745" s="9">
        <v>1999</v>
      </c>
      <c r="H745" s="9">
        <v>1</v>
      </c>
      <c r="I745" s="9">
        <v>26</v>
      </c>
      <c r="J745" s="9">
        <v>23</v>
      </c>
      <c r="K745" s="9">
        <v>34</v>
      </c>
      <c r="L745" s="12">
        <v>0.6</v>
      </c>
      <c r="M745" s="81">
        <f t="shared" si="102"/>
        <v>0.11825400999467875</v>
      </c>
      <c r="N745" s="21">
        <v>0.01</v>
      </c>
      <c r="O745" s="3" t="s">
        <v>175</v>
      </c>
      <c r="P745" s="94">
        <f>1/((1/U745^2)+(1/X745^2))</f>
        <v>1.398401087982158E-2</v>
      </c>
      <c r="Q745" s="72">
        <f>(P745/U745^2*V745)+(P745/X745^2*Y745)</f>
        <v>2.764270445629486</v>
      </c>
      <c r="R745" s="82">
        <f>SQRT(P745)</f>
        <v>0.11825400999467875</v>
      </c>
      <c r="S745" s="49">
        <v>2.63</v>
      </c>
      <c r="T745" s="6" t="s">
        <v>3</v>
      </c>
      <c r="U745" s="82">
        <v>0.13900000000000001</v>
      </c>
      <c r="V745" s="43">
        <f>0.791*S745+0.851</f>
        <v>2.93133</v>
      </c>
      <c r="W745" s="49">
        <v>2.2599999999999998</v>
      </c>
      <c r="X745" s="82">
        <v>0.22500000000000001</v>
      </c>
      <c r="Y745" s="43">
        <f t="shared" si="103"/>
        <v>2.3265399999999996</v>
      </c>
      <c r="Z745" s="53"/>
      <c r="AA745" s="82"/>
      <c r="AB745" s="43"/>
      <c r="AC745" s="47"/>
      <c r="AD745" s="82"/>
      <c r="AE745" s="43"/>
      <c r="AF745" s="53"/>
      <c r="AG745" s="82"/>
      <c r="AH745" s="43"/>
      <c r="AI745" s="47"/>
      <c r="AJ745" s="4"/>
      <c r="AL745" s="4" t="s">
        <v>47</v>
      </c>
      <c r="AM745" s="27"/>
      <c r="AN745" s="27"/>
      <c r="AQ745" s="4"/>
      <c r="AR745" s="19">
        <v>2.2599999999999998</v>
      </c>
      <c r="AS745" s="19">
        <v>2.63</v>
      </c>
      <c r="AT745" s="6" t="s">
        <v>3</v>
      </c>
      <c r="AU745" s="4"/>
      <c r="AV745" s="4"/>
      <c r="AW745" s="4"/>
      <c r="AX745" s="4"/>
      <c r="AY745" s="4"/>
      <c r="AZ745" s="4"/>
    </row>
    <row r="746" spans="1:58" x14ac:dyDescent="0.25">
      <c r="A746" s="3" t="s">
        <v>2</v>
      </c>
      <c r="B746" s="20">
        <v>2.97</v>
      </c>
      <c r="C746" s="88">
        <f t="shared" si="101"/>
        <v>3.1693463453235355</v>
      </c>
      <c r="D746" s="86">
        <v>-112.218</v>
      </c>
      <c r="E746" s="24">
        <v>37.561999999999998</v>
      </c>
      <c r="F746" s="9">
        <v>1</v>
      </c>
      <c r="G746" s="9">
        <v>1999</v>
      </c>
      <c r="H746" s="9">
        <v>1</v>
      </c>
      <c r="I746" s="9">
        <v>30</v>
      </c>
      <c r="J746" s="9">
        <v>9</v>
      </c>
      <c r="K746" s="9">
        <v>5</v>
      </c>
      <c r="L746" s="12">
        <v>47.4</v>
      </c>
      <c r="M746" s="81">
        <f t="shared" si="102"/>
        <v>0.11825400999467875</v>
      </c>
      <c r="N746" s="21">
        <v>0.01</v>
      </c>
      <c r="O746" s="3" t="s">
        <v>175</v>
      </c>
      <c r="P746" s="94">
        <f>1/((1/U746^2)+(1/X746^2))</f>
        <v>1.398401087982158E-2</v>
      </c>
      <c r="Q746" s="72">
        <f>(P746/U746^2*V746)+(P746/X746^2*Y746)</f>
        <v>3.1693463453235355</v>
      </c>
      <c r="R746" s="82">
        <f>SQRT(P746)</f>
        <v>0.11825400999467875</v>
      </c>
      <c r="S746" s="49">
        <v>2.97</v>
      </c>
      <c r="T746" s="6" t="s">
        <v>3</v>
      </c>
      <c r="U746" s="82">
        <v>0.13900000000000001</v>
      </c>
      <c r="V746" s="43">
        <f>0.791*S746+0.851</f>
        <v>3.2002700000000002</v>
      </c>
      <c r="W746" s="49">
        <v>3.08</v>
      </c>
      <c r="X746" s="82">
        <v>0.22500000000000001</v>
      </c>
      <c r="Y746" s="43">
        <f t="shared" si="103"/>
        <v>3.08832</v>
      </c>
      <c r="Z746" s="53"/>
      <c r="AA746" s="82"/>
      <c r="AB746" s="43"/>
      <c r="AC746" s="53">
        <v>3.2</v>
      </c>
      <c r="AD746" s="82">
        <v>0.20699999999999999</v>
      </c>
      <c r="AE746" s="43">
        <f>1.078*AC746-0.427</f>
        <v>3.0226000000000002</v>
      </c>
      <c r="AF746" s="53"/>
      <c r="AG746" s="82"/>
      <c r="AH746" s="43"/>
      <c r="AI746" s="47"/>
      <c r="AJ746" s="27">
        <v>3.2</v>
      </c>
      <c r="AK746" s="5"/>
      <c r="AL746" s="4" t="s">
        <v>75</v>
      </c>
      <c r="AM746" s="27"/>
      <c r="AN746" s="27"/>
      <c r="AQ746" s="4"/>
      <c r="AR746" s="19">
        <v>3.08</v>
      </c>
      <c r="AS746" s="19">
        <v>2.97</v>
      </c>
      <c r="AT746" s="6" t="s">
        <v>3</v>
      </c>
      <c r="AU746" s="4"/>
      <c r="AV746" s="4"/>
      <c r="AW746" s="4"/>
      <c r="AX746" s="4"/>
      <c r="AY746" s="4"/>
      <c r="AZ746" s="4"/>
    </row>
    <row r="747" spans="1:58" x14ac:dyDescent="0.25">
      <c r="A747" s="3" t="s">
        <v>2</v>
      </c>
      <c r="B747" s="20">
        <v>2.99</v>
      </c>
      <c r="C747" s="88">
        <f t="shared" si="101"/>
        <v>3.0047100000000002</v>
      </c>
      <c r="D747" s="86">
        <v>-108.92</v>
      </c>
      <c r="E747" s="24">
        <v>38.286000000000001</v>
      </c>
      <c r="F747" s="9">
        <v>1</v>
      </c>
      <c r="G747" s="9">
        <v>1999</v>
      </c>
      <c r="H747" s="9">
        <v>2</v>
      </c>
      <c r="I747" s="9">
        <v>4</v>
      </c>
      <c r="J747" s="9">
        <v>13</v>
      </c>
      <c r="K747" s="9">
        <v>38</v>
      </c>
      <c r="L747" s="12">
        <v>55.2</v>
      </c>
      <c r="M747" s="81">
        <f t="shared" si="102"/>
        <v>0.22500000000000001</v>
      </c>
      <c r="N747" s="21">
        <v>0.01</v>
      </c>
      <c r="O747" s="6" t="s">
        <v>174</v>
      </c>
      <c r="P747" s="94"/>
      <c r="Q747" s="72">
        <f>Y747</f>
        <v>3.0047100000000002</v>
      </c>
      <c r="R747" s="82">
        <f>X747</f>
        <v>0.22500000000000001</v>
      </c>
      <c r="S747" s="45"/>
      <c r="T747" s="6"/>
      <c r="V747" s="43"/>
      <c r="W747" s="49">
        <v>2.99</v>
      </c>
      <c r="X747" s="82">
        <v>0.22500000000000001</v>
      </c>
      <c r="Y747" s="43">
        <f t="shared" si="103"/>
        <v>3.0047100000000002</v>
      </c>
      <c r="Z747" s="53"/>
      <c r="AA747" s="82"/>
      <c r="AB747" s="43"/>
      <c r="AC747" s="47"/>
      <c r="AD747" s="82"/>
      <c r="AE747" s="43"/>
      <c r="AF747" s="53"/>
      <c r="AG747" s="82"/>
      <c r="AH747" s="43"/>
      <c r="AI747" s="47"/>
      <c r="AJ747" s="4"/>
      <c r="AM747" s="27"/>
      <c r="AN747" s="27"/>
      <c r="AQ747" s="4"/>
      <c r="AR747" s="19">
        <v>2.99</v>
      </c>
      <c r="AS747" s="5"/>
      <c r="AT747" s="6"/>
      <c r="AU747" s="4"/>
      <c r="AV747" s="4"/>
      <c r="AW747" s="4"/>
      <c r="AX747" s="4"/>
      <c r="AY747" s="4"/>
      <c r="AZ747" s="4"/>
    </row>
    <row r="748" spans="1:58" x14ac:dyDescent="0.25">
      <c r="A748" s="3" t="s">
        <v>2</v>
      </c>
      <c r="B748" s="20">
        <v>2.64</v>
      </c>
      <c r="C748" s="88">
        <f t="shared" si="101"/>
        <v>2.6795599999999999</v>
      </c>
      <c r="D748" s="86">
        <v>-112.428</v>
      </c>
      <c r="E748" s="24">
        <v>38.030999999999999</v>
      </c>
      <c r="F748" s="9">
        <v>0</v>
      </c>
      <c r="G748" s="9">
        <v>1999</v>
      </c>
      <c r="H748" s="9">
        <v>2</v>
      </c>
      <c r="I748" s="9">
        <v>10</v>
      </c>
      <c r="J748" s="9">
        <v>7</v>
      </c>
      <c r="K748" s="9">
        <v>24</v>
      </c>
      <c r="L748" s="12">
        <v>3.7</v>
      </c>
      <c r="M748" s="81">
        <f t="shared" si="102"/>
        <v>0.22500000000000001</v>
      </c>
      <c r="N748" s="21">
        <v>0.01</v>
      </c>
      <c r="O748" s="6" t="s">
        <v>174</v>
      </c>
      <c r="P748" s="94"/>
      <c r="Q748" s="72">
        <f>Y748</f>
        <v>2.6795599999999999</v>
      </c>
      <c r="R748" s="82">
        <f>X748</f>
        <v>0.22500000000000001</v>
      </c>
      <c r="S748" s="45"/>
      <c r="T748" s="6"/>
      <c r="V748" s="43"/>
      <c r="W748" s="49">
        <v>2.64</v>
      </c>
      <c r="X748" s="82">
        <v>0.22500000000000001</v>
      </c>
      <c r="Y748" s="43">
        <f t="shared" si="103"/>
        <v>2.6795599999999999</v>
      </c>
      <c r="Z748" s="53"/>
      <c r="AA748" s="82"/>
      <c r="AB748" s="43"/>
      <c r="AC748" s="47"/>
      <c r="AD748" s="82"/>
      <c r="AE748" s="43"/>
      <c r="AF748" s="53"/>
      <c r="AG748" s="82"/>
      <c r="AH748" s="43"/>
      <c r="AI748" s="47"/>
      <c r="AJ748" s="4"/>
      <c r="AM748" s="27"/>
      <c r="AN748" s="27"/>
      <c r="AQ748" s="4"/>
      <c r="AR748" s="19">
        <v>2.64</v>
      </c>
      <c r="AS748" s="5"/>
      <c r="AT748" s="6"/>
      <c r="AU748" s="4"/>
      <c r="AV748" s="4"/>
      <c r="AW748" s="4"/>
      <c r="AX748" s="4"/>
      <c r="AY748" s="4"/>
      <c r="AZ748" s="4"/>
    </row>
    <row r="749" spans="1:58" x14ac:dyDescent="0.25">
      <c r="A749" s="3" t="s">
        <v>2</v>
      </c>
      <c r="B749" s="20">
        <v>2.58</v>
      </c>
      <c r="C749" s="88">
        <f t="shared" si="101"/>
        <v>2.6238200000000003</v>
      </c>
      <c r="D749" s="86">
        <v>-112.318</v>
      </c>
      <c r="E749" s="24">
        <v>37.518999999999998</v>
      </c>
      <c r="F749" s="9">
        <v>7</v>
      </c>
      <c r="G749" s="9">
        <v>1999</v>
      </c>
      <c r="H749" s="9">
        <v>2</v>
      </c>
      <c r="I749" s="9">
        <v>21</v>
      </c>
      <c r="J749" s="9">
        <v>1</v>
      </c>
      <c r="K749" s="9">
        <v>59</v>
      </c>
      <c r="L749" s="12">
        <v>16.8</v>
      </c>
      <c r="M749" s="81">
        <f t="shared" si="102"/>
        <v>0.22500000000000001</v>
      </c>
      <c r="N749" s="21">
        <v>0.01</v>
      </c>
      <c r="O749" s="6" t="s">
        <v>174</v>
      </c>
      <c r="P749" s="94"/>
      <c r="Q749" s="72">
        <f>Y749</f>
        <v>2.6238200000000003</v>
      </c>
      <c r="R749" s="82">
        <f>X749</f>
        <v>0.22500000000000001</v>
      </c>
      <c r="S749" s="45"/>
      <c r="T749" s="6"/>
      <c r="V749" s="43"/>
      <c r="W749" s="49">
        <v>2.58</v>
      </c>
      <c r="X749" s="82">
        <v>0.22500000000000001</v>
      </c>
      <c r="Y749" s="43">
        <f t="shared" si="103"/>
        <v>2.6238200000000003</v>
      </c>
      <c r="Z749" s="53"/>
      <c r="AA749" s="82"/>
      <c r="AB749" s="43"/>
      <c r="AC749" s="47"/>
      <c r="AD749" s="82"/>
      <c r="AE749" s="43"/>
      <c r="AF749" s="53"/>
      <c r="AG749" s="82"/>
      <c r="AH749" s="43"/>
      <c r="AI749" s="47"/>
      <c r="AJ749" s="4"/>
      <c r="AM749" s="27"/>
      <c r="AN749" s="27"/>
      <c r="AQ749" s="4"/>
      <c r="AR749" s="19">
        <v>2.58</v>
      </c>
      <c r="AS749" s="5"/>
      <c r="AT749" s="6"/>
      <c r="AU749" s="4"/>
      <c r="AV749" s="4"/>
      <c r="AW749" s="4"/>
      <c r="AX749" s="4"/>
      <c r="AY749" s="4"/>
      <c r="AZ749" s="4"/>
    </row>
    <row r="750" spans="1:58" x14ac:dyDescent="0.25">
      <c r="A750" s="3" t="s">
        <v>2</v>
      </c>
      <c r="B750" s="20">
        <v>2.75</v>
      </c>
      <c r="C750" s="88">
        <f t="shared" si="101"/>
        <v>2.9227862742687218</v>
      </c>
      <c r="D750" s="86">
        <v>-111.35899999999999</v>
      </c>
      <c r="E750" s="24">
        <v>40.494999999999997</v>
      </c>
      <c r="F750" s="9">
        <v>13</v>
      </c>
      <c r="G750" s="9">
        <v>1999</v>
      </c>
      <c r="H750" s="9">
        <v>2</v>
      </c>
      <c r="I750" s="9">
        <v>21</v>
      </c>
      <c r="J750" s="9">
        <v>4</v>
      </c>
      <c r="K750" s="9">
        <v>47</v>
      </c>
      <c r="L750" s="12">
        <v>8.6999999999999993</v>
      </c>
      <c r="M750" s="81">
        <f t="shared" si="102"/>
        <v>0.11825400999467875</v>
      </c>
      <c r="N750" s="21">
        <v>0.01</v>
      </c>
      <c r="O750" s="3" t="s">
        <v>175</v>
      </c>
      <c r="P750" s="94">
        <f>1/((1/U750^2)+(1/X750^2))</f>
        <v>1.398401087982158E-2</v>
      </c>
      <c r="Q750" s="72">
        <f>(P750/U750^2*V750)+(P750/X750^2*Y750)</f>
        <v>2.9227862742687218</v>
      </c>
      <c r="R750" s="82">
        <f t="shared" ref="R750:R756" si="104">SQRT(P750)</f>
        <v>0.11825400999467875</v>
      </c>
      <c r="S750" s="49">
        <v>2.75</v>
      </c>
      <c r="T750" s="6" t="s">
        <v>3</v>
      </c>
      <c r="U750" s="82">
        <v>0.13900000000000001</v>
      </c>
      <c r="V750" s="43">
        <f t="shared" ref="V750:V756" si="105">0.791*S750+0.851</f>
        <v>3.0262500000000001</v>
      </c>
      <c r="W750" s="49">
        <v>2.61</v>
      </c>
      <c r="X750" s="82">
        <v>0.22500000000000001</v>
      </c>
      <c r="Y750" s="43">
        <f t="shared" si="103"/>
        <v>2.6516899999999999</v>
      </c>
      <c r="Z750" s="53"/>
      <c r="AA750" s="82"/>
      <c r="AB750" s="43"/>
      <c r="AC750" s="47"/>
      <c r="AD750" s="82"/>
      <c r="AE750" s="43"/>
      <c r="AF750" s="53"/>
      <c r="AG750" s="82"/>
      <c r="AH750" s="43"/>
      <c r="AI750" s="47"/>
      <c r="AJ750" s="4"/>
      <c r="AL750" s="4" t="s">
        <v>47</v>
      </c>
      <c r="AM750" s="27"/>
      <c r="AN750" s="27"/>
      <c r="AQ750" s="4"/>
      <c r="AR750" s="19">
        <v>2.61</v>
      </c>
      <c r="AS750" s="19">
        <v>2.75</v>
      </c>
      <c r="AT750" s="6" t="s">
        <v>3</v>
      </c>
      <c r="AU750" s="4"/>
      <c r="AV750" s="4"/>
      <c r="AW750" s="4"/>
      <c r="AX750" s="4"/>
      <c r="AY750" s="4"/>
      <c r="AZ750" s="4"/>
    </row>
    <row r="751" spans="1:58" x14ac:dyDescent="0.25">
      <c r="A751" s="3" t="s">
        <v>2</v>
      </c>
      <c r="B751" s="20">
        <v>2.5099999999999998</v>
      </c>
      <c r="C751" s="88">
        <f t="shared" si="101"/>
        <v>2.7160991666428389</v>
      </c>
      <c r="D751" s="86">
        <v>-111.355</v>
      </c>
      <c r="E751" s="24">
        <v>40.493000000000002</v>
      </c>
      <c r="F751" s="9">
        <v>13</v>
      </c>
      <c r="G751" s="9">
        <v>1999</v>
      </c>
      <c r="H751" s="9">
        <v>2</v>
      </c>
      <c r="I751" s="9">
        <v>21</v>
      </c>
      <c r="J751" s="9">
        <v>5</v>
      </c>
      <c r="K751" s="9">
        <v>6</v>
      </c>
      <c r="L751" s="12">
        <v>49.2</v>
      </c>
      <c r="M751" s="81">
        <f t="shared" si="102"/>
        <v>0.11825400999467875</v>
      </c>
      <c r="N751" s="21">
        <v>0.01</v>
      </c>
      <c r="O751" s="3" t="s">
        <v>175</v>
      </c>
      <c r="P751" s="94">
        <f>1/((1/U751^2)+(1/X751^2))</f>
        <v>1.398401087982158E-2</v>
      </c>
      <c r="Q751" s="72">
        <f>(P751/U751^2*V751)+(P751/X751^2*Y751)</f>
        <v>2.7160991666428389</v>
      </c>
      <c r="R751" s="82">
        <f t="shared" si="104"/>
        <v>0.11825400999467875</v>
      </c>
      <c r="S751" s="49">
        <v>2.5099999999999998</v>
      </c>
      <c r="T751" s="6" t="s">
        <v>3</v>
      </c>
      <c r="U751" s="82">
        <v>0.13900000000000001</v>
      </c>
      <c r="V751" s="43">
        <f t="shared" si="105"/>
        <v>2.8364099999999999</v>
      </c>
      <c r="W751" s="49">
        <v>2.34</v>
      </c>
      <c r="X751" s="82">
        <v>0.22500000000000001</v>
      </c>
      <c r="Y751" s="43">
        <f t="shared" si="103"/>
        <v>2.4008599999999998</v>
      </c>
      <c r="Z751" s="53"/>
      <c r="AA751" s="82"/>
      <c r="AB751" s="43"/>
      <c r="AC751" s="47"/>
      <c r="AD751" s="82"/>
      <c r="AE751" s="43"/>
      <c r="AF751" s="53"/>
      <c r="AG751" s="82"/>
      <c r="AH751" s="43"/>
      <c r="AI751" s="47"/>
      <c r="AJ751" s="4"/>
      <c r="AM751" s="27"/>
      <c r="AN751" s="27"/>
      <c r="AQ751" s="4"/>
      <c r="AR751" s="19">
        <v>2.34</v>
      </c>
      <c r="AS751" s="19">
        <v>2.5099999999999998</v>
      </c>
      <c r="AT751" s="6" t="s">
        <v>3</v>
      </c>
      <c r="AU751" s="4"/>
      <c r="AV751" s="4"/>
      <c r="AW751" s="4"/>
      <c r="AX751" s="4"/>
      <c r="AY751" s="4"/>
      <c r="AZ751" s="4"/>
    </row>
    <row r="752" spans="1:58" x14ac:dyDescent="0.25">
      <c r="A752" s="3" t="s">
        <v>2</v>
      </c>
      <c r="B752" s="20">
        <v>2.99</v>
      </c>
      <c r="C752" s="88">
        <f t="shared" si="101"/>
        <v>3.1987594944671609</v>
      </c>
      <c r="D752" s="86">
        <v>-112.34</v>
      </c>
      <c r="E752" s="24">
        <v>37.076999999999998</v>
      </c>
      <c r="F752" s="9">
        <v>11</v>
      </c>
      <c r="G752" s="9">
        <v>1999</v>
      </c>
      <c r="H752" s="9">
        <v>2</v>
      </c>
      <c r="I752" s="9">
        <v>23</v>
      </c>
      <c r="J752" s="9">
        <v>3</v>
      </c>
      <c r="K752" s="9">
        <v>20</v>
      </c>
      <c r="L752" s="12">
        <v>41.5</v>
      </c>
      <c r="M752" s="81">
        <f t="shared" si="102"/>
        <v>0.11825400999467875</v>
      </c>
      <c r="N752" s="21">
        <v>0.01</v>
      </c>
      <c r="O752" s="3" t="s">
        <v>175</v>
      </c>
      <c r="P752" s="94">
        <f>1/((1/U752^2)+(1/X752^2))</f>
        <v>1.398401087982158E-2</v>
      </c>
      <c r="Q752" s="72">
        <f>(P752/U752^2*V752)+(P752/X752^2*Y752)</f>
        <v>3.1987594944671609</v>
      </c>
      <c r="R752" s="82">
        <f t="shared" si="104"/>
        <v>0.11825400999467875</v>
      </c>
      <c r="S752" s="49">
        <v>2.99</v>
      </c>
      <c r="T752" s="6" t="s">
        <v>3</v>
      </c>
      <c r="U752" s="82">
        <v>0.13900000000000001</v>
      </c>
      <c r="V752" s="43">
        <f t="shared" si="105"/>
        <v>3.2160900000000003</v>
      </c>
      <c r="W752" s="49">
        <v>3.15</v>
      </c>
      <c r="X752" s="82">
        <v>0.22500000000000001</v>
      </c>
      <c r="Y752" s="43">
        <f t="shared" si="103"/>
        <v>3.1533500000000001</v>
      </c>
      <c r="Z752" s="53"/>
      <c r="AA752" s="82"/>
      <c r="AB752" s="8"/>
      <c r="AC752" s="47"/>
      <c r="AD752" s="82"/>
      <c r="AE752" s="8"/>
      <c r="AF752" s="53"/>
      <c r="AG752" s="82"/>
      <c r="AH752" s="8"/>
      <c r="AI752" s="47"/>
      <c r="AJ752" s="4"/>
      <c r="AL752" s="4" t="s">
        <v>64</v>
      </c>
      <c r="AM752" s="27"/>
      <c r="AN752" s="27"/>
      <c r="AQ752" s="4"/>
      <c r="AR752" s="19">
        <v>3.15</v>
      </c>
      <c r="AS752" s="19">
        <v>2.99</v>
      </c>
      <c r="AT752" s="6" t="s">
        <v>3</v>
      </c>
      <c r="AU752" s="4"/>
      <c r="AV752" s="4"/>
      <c r="AW752" s="4"/>
      <c r="AX752" s="4"/>
      <c r="AY752" s="4"/>
      <c r="AZ752" s="4"/>
      <c r="BA752" s="8"/>
      <c r="BB752" s="8"/>
      <c r="BC752" s="8"/>
      <c r="BD752" s="8"/>
      <c r="BE752" s="8"/>
      <c r="BF752" s="8"/>
    </row>
    <row r="753" spans="1:52" x14ac:dyDescent="0.25">
      <c r="A753" s="3" t="s">
        <v>2</v>
      </c>
      <c r="B753" s="20">
        <v>3.12</v>
      </c>
      <c r="C753" s="88">
        <f t="shared" si="101"/>
        <v>3.4509144615789729</v>
      </c>
      <c r="D753" s="86">
        <v>-112.363</v>
      </c>
      <c r="E753" s="24">
        <v>37.834000000000003</v>
      </c>
      <c r="F753" s="9">
        <v>1</v>
      </c>
      <c r="G753" s="9">
        <v>1999</v>
      </c>
      <c r="H753" s="9">
        <v>3</v>
      </c>
      <c r="I753" s="9">
        <v>9</v>
      </c>
      <c r="J753" s="9">
        <v>12</v>
      </c>
      <c r="K753" s="9">
        <v>39</v>
      </c>
      <c r="L753" s="12">
        <v>9.6999999999999993</v>
      </c>
      <c r="M753" s="81">
        <f t="shared" si="102"/>
        <v>0.10535699111194734</v>
      </c>
      <c r="N753" s="21">
        <v>0.01</v>
      </c>
      <c r="O753" s="3" t="s">
        <v>175</v>
      </c>
      <c r="P753" s="94">
        <f>1/((1/U753^2)+(1/X753^2)+(1/AA753^2))</f>
        <v>1.1100095576162951E-2</v>
      </c>
      <c r="Q753" s="72">
        <f>(P753/U753^2*V753)+(P753/X753^2*Y753)+(P753/AA753^2*AB753)</f>
        <v>3.4509144615789729</v>
      </c>
      <c r="R753" s="82">
        <f t="shared" si="104"/>
        <v>0.10535699111194734</v>
      </c>
      <c r="S753" s="49">
        <v>3.12</v>
      </c>
      <c r="T753" s="6" t="s">
        <v>3</v>
      </c>
      <c r="U753" s="82">
        <v>0.13900000000000001</v>
      </c>
      <c r="V753" s="43">
        <f t="shared" si="105"/>
        <v>3.3189200000000003</v>
      </c>
      <c r="W753" s="49">
        <v>3.76</v>
      </c>
      <c r="X753" s="82">
        <v>0.22500000000000001</v>
      </c>
      <c r="Y753" s="43">
        <f t="shared" si="103"/>
        <v>3.72004</v>
      </c>
      <c r="Z753" s="55">
        <v>3.5</v>
      </c>
      <c r="AA753" s="82">
        <v>0.23200000000000001</v>
      </c>
      <c r="AB753" s="43">
        <f>0.791*(Z753-0.11)+0.851</f>
        <v>3.5324900000000001</v>
      </c>
      <c r="AC753" s="53">
        <v>3.4</v>
      </c>
      <c r="AD753" s="82">
        <v>0.20699999999999999</v>
      </c>
      <c r="AE753" s="43">
        <f>1.078*AC753-0.427</f>
        <v>3.2382</v>
      </c>
      <c r="AF753" s="53"/>
      <c r="AG753" s="82"/>
      <c r="AH753" s="43"/>
      <c r="AI753" s="47" t="s">
        <v>64</v>
      </c>
      <c r="AJ753" s="27">
        <v>3.4</v>
      </c>
      <c r="AK753" s="5"/>
      <c r="AL753" s="4" t="s">
        <v>54</v>
      </c>
      <c r="AM753" s="27">
        <v>3.5</v>
      </c>
      <c r="AN753" s="27"/>
      <c r="AQ753" s="4"/>
      <c r="AR753" s="19">
        <v>3.76</v>
      </c>
      <c r="AS753" s="19">
        <v>3.12</v>
      </c>
      <c r="AT753" s="6" t="s">
        <v>3</v>
      </c>
      <c r="AU753" s="4"/>
      <c r="AV753" s="4"/>
      <c r="AW753" s="4"/>
      <c r="AX753" s="4"/>
      <c r="AY753" s="4"/>
      <c r="AZ753" s="4"/>
    </row>
    <row r="754" spans="1:52" x14ac:dyDescent="0.25">
      <c r="A754" s="3" t="s">
        <v>2</v>
      </c>
      <c r="B754" s="20">
        <v>2.67</v>
      </c>
      <c r="C754" s="88">
        <f t="shared" si="101"/>
        <v>2.9856037179066965</v>
      </c>
      <c r="D754" s="86">
        <v>-112.367</v>
      </c>
      <c r="E754" s="24">
        <v>37.838999999999999</v>
      </c>
      <c r="F754" s="9">
        <v>1</v>
      </c>
      <c r="G754" s="9">
        <v>1999</v>
      </c>
      <c r="H754" s="9">
        <v>3</v>
      </c>
      <c r="I754" s="9">
        <v>12</v>
      </c>
      <c r="J754" s="9">
        <v>4</v>
      </c>
      <c r="K754" s="9">
        <v>36</v>
      </c>
      <c r="L754" s="12">
        <v>33.6</v>
      </c>
      <c r="M754" s="81">
        <f t="shared" si="102"/>
        <v>0.10535699111194734</v>
      </c>
      <c r="N754" s="21">
        <v>0.01</v>
      </c>
      <c r="O754" s="3" t="s">
        <v>175</v>
      </c>
      <c r="P754" s="94">
        <f>1/((1/U754^2)+(1/X754^2)+(1/AA754^2))</f>
        <v>1.1100095576162951E-2</v>
      </c>
      <c r="Q754" s="72">
        <f>(P754/U754^2*V754)+(P754/X754^2*Y754)+(P754/AA754^2*AB754)</f>
        <v>2.9856037179066965</v>
      </c>
      <c r="R754" s="82">
        <f t="shared" si="104"/>
        <v>0.10535699111194734</v>
      </c>
      <c r="S754" s="49">
        <v>2.67</v>
      </c>
      <c r="T754" s="6" t="s">
        <v>3</v>
      </c>
      <c r="U754" s="82">
        <v>0.13900000000000001</v>
      </c>
      <c r="V754" s="43">
        <f t="shared" si="105"/>
        <v>2.9629699999999999</v>
      </c>
      <c r="W754" s="49">
        <v>2.88</v>
      </c>
      <c r="X754" s="82">
        <v>0.22500000000000001</v>
      </c>
      <c r="Y754" s="43">
        <f t="shared" si="103"/>
        <v>2.90252</v>
      </c>
      <c r="Z754" s="55">
        <v>3</v>
      </c>
      <c r="AA754" s="82">
        <v>0.23200000000000001</v>
      </c>
      <c r="AB754" s="43">
        <f>0.791*(Z754-0.11)+0.851</f>
        <v>3.1369900000000004</v>
      </c>
      <c r="AC754" s="53">
        <v>3</v>
      </c>
      <c r="AD754" s="82">
        <v>0.20699999999999999</v>
      </c>
      <c r="AE754" s="43">
        <f>1.078*AC754-0.427</f>
        <v>2.8069999999999999</v>
      </c>
      <c r="AF754" s="53"/>
      <c r="AG754" s="82"/>
      <c r="AH754" s="43"/>
      <c r="AI754" s="47" t="s">
        <v>72</v>
      </c>
      <c r="AJ754" s="27">
        <v>3</v>
      </c>
      <c r="AK754" s="5"/>
      <c r="AL754" s="4" t="s">
        <v>50</v>
      </c>
      <c r="AM754" s="27">
        <v>3</v>
      </c>
      <c r="AN754" s="27"/>
      <c r="AQ754" s="4"/>
      <c r="AR754" s="19">
        <v>2.88</v>
      </c>
      <c r="AS754" s="19">
        <v>2.67</v>
      </c>
      <c r="AT754" s="6" t="s">
        <v>3</v>
      </c>
      <c r="AU754" s="4"/>
      <c r="AV754" s="4"/>
      <c r="AW754" s="4"/>
      <c r="AX754" s="4"/>
      <c r="AY754" s="4"/>
      <c r="AZ754" s="4"/>
    </row>
    <row r="755" spans="1:52" x14ac:dyDescent="0.25">
      <c r="A755" s="3" t="s">
        <v>2</v>
      </c>
      <c r="B755" s="20">
        <v>2.99</v>
      </c>
      <c r="C755" s="88">
        <f t="shared" si="101"/>
        <v>3.2125182359123823</v>
      </c>
      <c r="D755" s="86">
        <v>-111.53700000000001</v>
      </c>
      <c r="E755" s="24">
        <v>42.37</v>
      </c>
      <c r="F755" s="9">
        <v>1</v>
      </c>
      <c r="G755" s="9">
        <v>1999</v>
      </c>
      <c r="H755" s="9">
        <v>3</v>
      </c>
      <c r="I755" s="9">
        <v>16</v>
      </c>
      <c r="J755" s="9">
        <v>10</v>
      </c>
      <c r="K755" s="9">
        <v>13</v>
      </c>
      <c r="L755" s="12">
        <v>49</v>
      </c>
      <c r="M755" s="81">
        <f t="shared" si="102"/>
        <v>0.10535699111194734</v>
      </c>
      <c r="N755" s="21">
        <v>0.01</v>
      </c>
      <c r="O755" s="3" t="s">
        <v>175</v>
      </c>
      <c r="P755" s="94">
        <f>1/((1/U755^2)+(1/X755^2)+(1/AA755^2))</f>
        <v>1.1100095576162951E-2</v>
      </c>
      <c r="Q755" s="72">
        <f>(P755/U755^2*V755)+(P755/X755^2*Y755)+(P755/AA755^2*AB755)</f>
        <v>3.2125182359123823</v>
      </c>
      <c r="R755" s="82">
        <f t="shared" si="104"/>
        <v>0.10535699111194734</v>
      </c>
      <c r="S755" s="49">
        <v>2.99</v>
      </c>
      <c r="T755" s="6" t="s">
        <v>3</v>
      </c>
      <c r="U755" s="82">
        <v>0.13900000000000001</v>
      </c>
      <c r="V755" s="43">
        <f t="shared" si="105"/>
        <v>3.2160900000000003</v>
      </c>
      <c r="W755" s="49">
        <v>3.2</v>
      </c>
      <c r="X755" s="82">
        <v>0.22500000000000001</v>
      </c>
      <c r="Y755" s="43">
        <f t="shared" si="103"/>
        <v>3.1998000000000002</v>
      </c>
      <c r="Z755" s="55">
        <v>3.1</v>
      </c>
      <c r="AA755" s="82">
        <v>0.23200000000000001</v>
      </c>
      <c r="AB755" s="43">
        <f>0.791*(Z755-0.11)+0.851</f>
        <v>3.2160900000000003</v>
      </c>
      <c r="AC755" s="53"/>
      <c r="AD755" s="82"/>
      <c r="AE755" s="43"/>
      <c r="AF755" s="53"/>
      <c r="AG755" s="82"/>
      <c r="AH755" s="43"/>
      <c r="AI755" s="47" t="s">
        <v>92</v>
      </c>
      <c r="AJ755" s="27"/>
      <c r="AK755" s="5"/>
      <c r="AL755" s="4" t="s">
        <v>103</v>
      </c>
      <c r="AM755" s="27">
        <v>3.1</v>
      </c>
      <c r="AN755" s="27"/>
      <c r="AQ755" s="4"/>
      <c r="AR755" s="19">
        <v>3.2</v>
      </c>
      <c r="AS755" s="19">
        <v>2.99</v>
      </c>
      <c r="AT755" s="6" t="s">
        <v>3</v>
      </c>
      <c r="AU755" s="4"/>
      <c r="AV755" s="4"/>
      <c r="AW755" s="4"/>
      <c r="AX755" s="4"/>
      <c r="AY755" s="4"/>
      <c r="AZ755" s="4"/>
    </row>
    <row r="756" spans="1:52" x14ac:dyDescent="0.25">
      <c r="A756" s="3" t="s">
        <v>2</v>
      </c>
      <c r="B756" s="20">
        <v>2.8</v>
      </c>
      <c r="C756" s="88">
        <f t="shared" si="101"/>
        <v>3.0232637464615562</v>
      </c>
      <c r="D756" s="86">
        <v>-111.495</v>
      </c>
      <c r="E756" s="24">
        <v>42.384</v>
      </c>
      <c r="F756" s="9">
        <v>6</v>
      </c>
      <c r="G756" s="9">
        <v>1999</v>
      </c>
      <c r="H756" s="9">
        <v>3</v>
      </c>
      <c r="I756" s="9">
        <v>17</v>
      </c>
      <c r="J756" s="9">
        <v>5</v>
      </c>
      <c r="K756" s="9">
        <v>18</v>
      </c>
      <c r="L756" s="12">
        <v>58.5</v>
      </c>
      <c r="M756" s="81">
        <f t="shared" si="102"/>
        <v>0.11825400999467875</v>
      </c>
      <c r="N756" s="21">
        <v>0.01</v>
      </c>
      <c r="O756" s="3" t="s">
        <v>175</v>
      </c>
      <c r="P756" s="94">
        <f>1/((1/U756^2)+(1/X756^2))</f>
        <v>1.398401087982158E-2</v>
      </c>
      <c r="Q756" s="72">
        <f>(P756/U756^2*V756)+(P756/X756^2*Y756)</f>
        <v>3.0232637464615562</v>
      </c>
      <c r="R756" s="82">
        <f t="shared" si="104"/>
        <v>0.11825400999467875</v>
      </c>
      <c r="S756" s="49">
        <v>2.8</v>
      </c>
      <c r="T756" s="6" t="s">
        <v>3</v>
      </c>
      <c r="U756" s="82">
        <v>0.13900000000000001</v>
      </c>
      <c r="V756" s="43">
        <f t="shared" si="105"/>
        <v>3.0657999999999999</v>
      </c>
      <c r="W756" s="49">
        <v>2.89</v>
      </c>
      <c r="X756" s="82">
        <v>0.22500000000000001</v>
      </c>
      <c r="Y756" s="43">
        <f t="shared" si="103"/>
        <v>2.91181</v>
      </c>
      <c r="Z756" s="53"/>
      <c r="AA756" s="82"/>
      <c r="AB756" s="43"/>
      <c r="AC756" s="47"/>
      <c r="AD756" s="82"/>
      <c r="AE756" s="43"/>
      <c r="AF756" s="53"/>
      <c r="AG756" s="82"/>
      <c r="AH756" s="43"/>
      <c r="AI756" s="47"/>
      <c r="AJ756" s="4"/>
      <c r="AL756" s="4" t="s">
        <v>48</v>
      </c>
      <c r="AM756" s="27"/>
      <c r="AN756" s="27"/>
      <c r="AQ756" s="4"/>
      <c r="AR756" s="19">
        <v>2.89</v>
      </c>
      <c r="AS756" s="19">
        <v>2.8</v>
      </c>
      <c r="AT756" s="6" t="s">
        <v>3</v>
      </c>
      <c r="AU756" s="4"/>
      <c r="AV756" s="4"/>
      <c r="AW756" s="4"/>
      <c r="AX756" s="4"/>
      <c r="AY756" s="4"/>
      <c r="AZ756" s="4"/>
    </row>
    <row r="757" spans="1:52" x14ac:dyDescent="0.25">
      <c r="A757" s="3" t="s">
        <v>2</v>
      </c>
      <c r="B757" s="20">
        <v>2.54</v>
      </c>
      <c r="C757" s="88">
        <f t="shared" si="101"/>
        <v>2.5866600000000002</v>
      </c>
      <c r="D757" s="86">
        <v>-109.06</v>
      </c>
      <c r="E757" s="24">
        <v>38.298999999999999</v>
      </c>
      <c r="F757" s="9">
        <v>1</v>
      </c>
      <c r="G757" s="9">
        <v>1999</v>
      </c>
      <c r="H757" s="9">
        <v>3</v>
      </c>
      <c r="I757" s="9">
        <v>20</v>
      </c>
      <c r="J757" s="9">
        <v>15</v>
      </c>
      <c r="K757" s="9">
        <v>12</v>
      </c>
      <c r="L757" s="12">
        <v>32.799999999999997</v>
      </c>
      <c r="M757" s="81">
        <f t="shared" si="102"/>
        <v>0.22500000000000001</v>
      </c>
      <c r="N757" s="21">
        <v>0.01</v>
      </c>
      <c r="O757" s="6" t="s">
        <v>174</v>
      </c>
      <c r="P757" s="94"/>
      <c r="Q757" s="72">
        <f>Y757</f>
        <v>2.5866600000000002</v>
      </c>
      <c r="R757" s="82">
        <f>X757</f>
        <v>0.22500000000000001</v>
      </c>
      <c r="S757" s="45"/>
      <c r="T757" s="6"/>
      <c r="V757" s="43"/>
      <c r="W757" s="49">
        <v>2.54</v>
      </c>
      <c r="X757" s="82">
        <v>0.22500000000000001</v>
      </c>
      <c r="Y757" s="43">
        <f t="shared" si="103"/>
        <v>2.5866600000000002</v>
      </c>
      <c r="Z757" s="53"/>
      <c r="AA757" s="82"/>
      <c r="AB757" s="43"/>
      <c r="AC757" s="47"/>
      <c r="AD757" s="82"/>
      <c r="AE757" s="43"/>
      <c r="AF757" s="53"/>
      <c r="AG757" s="82"/>
      <c r="AH757" s="43"/>
      <c r="AI757" s="47"/>
      <c r="AJ757" s="4"/>
      <c r="AM757" s="27"/>
      <c r="AN757" s="27"/>
      <c r="AQ757" s="4"/>
      <c r="AR757" s="19">
        <v>2.54</v>
      </c>
      <c r="AS757" s="5"/>
      <c r="AT757" s="6"/>
      <c r="AU757" s="4"/>
      <c r="AV757" s="4"/>
      <c r="AW757" s="4"/>
      <c r="AX757" s="4"/>
      <c r="AY757" s="4"/>
      <c r="AZ757" s="4"/>
    </row>
    <row r="758" spans="1:52" x14ac:dyDescent="0.25">
      <c r="A758" s="3" t="s">
        <v>2</v>
      </c>
      <c r="B758" s="20">
        <v>2.73</v>
      </c>
      <c r="C758" s="88">
        <f t="shared" si="101"/>
        <v>2.7631700000000001</v>
      </c>
      <c r="D758" s="86">
        <v>-109.05</v>
      </c>
      <c r="E758" s="24">
        <v>38.311</v>
      </c>
      <c r="F758" s="9">
        <v>0</v>
      </c>
      <c r="G758" s="9">
        <v>1999</v>
      </c>
      <c r="H758" s="9">
        <v>3</v>
      </c>
      <c r="I758" s="9">
        <v>21</v>
      </c>
      <c r="J758" s="9">
        <v>6</v>
      </c>
      <c r="K758" s="9">
        <v>14</v>
      </c>
      <c r="L758" s="12">
        <v>24.9</v>
      </c>
      <c r="M758" s="81">
        <f t="shared" si="102"/>
        <v>0.22500000000000001</v>
      </c>
      <c r="N758" s="21">
        <v>0.01</v>
      </c>
      <c r="O758" s="6" t="s">
        <v>174</v>
      </c>
      <c r="P758" s="94"/>
      <c r="Q758" s="72">
        <f>Y758</f>
        <v>2.7631700000000001</v>
      </c>
      <c r="R758" s="82">
        <f>X758</f>
        <v>0.22500000000000001</v>
      </c>
      <c r="S758" s="45"/>
      <c r="T758" s="6"/>
      <c r="V758" s="43"/>
      <c r="W758" s="49">
        <v>2.73</v>
      </c>
      <c r="X758" s="82">
        <v>0.22500000000000001</v>
      </c>
      <c r="Y758" s="43">
        <f t="shared" si="103"/>
        <v>2.7631700000000001</v>
      </c>
      <c r="Z758" s="53"/>
      <c r="AA758" s="82"/>
      <c r="AB758" s="43"/>
      <c r="AC758" s="47"/>
      <c r="AD758" s="82"/>
      <c r="AE758" s="43"/>
      <c r="AF758" s="53"/>
      <c r="AG758" s="82"/>
      <c r="AH758" s="43"/>
      <c r="AI758" s="47"/>
      <c r="AJ758" s="4"/>
      <c r="AM758" s="27"/>
      <c r="AN758" s="27"/>
      <c r="AQ758" s="4"/>
      <c r="AR758" s="19">
        <v>2.73</v>
      </c>
      <c r="AS758" s="5"/>
      <c r="AT758" s="6"/>
      <c r="AU758" s="4"/>
      <c r="AV758" s="4"/>
      <c r="AW758" s="4"/>
      <c r="AX758" s="4"/>
      <c r="AY758" s="4"/>
      <c r="AZ758" s="4"/>
    </row>
    <row r="759" spans="1:52" x14ac:dyDescent="0.25">
      <c r="A759" s="3" t="s">
        <v>2</v>
      </c>
      <c r="B759" s="20">
        <v>2.83</v>
      </c>
      <c r="C759" s="88">
        <f t="shared" si="101"/>
        <v>2.8560699999999999</v>
      </c>
      <c r="D759" s="86">
        <v>-114.04300000000001</v>
      </c>
      <c r="E759" s="24">
        <v>36.814</v>
      </c>
      <c r="F759" s="9">
        <v>1</v>
      </c>
      <c r="G759" s="9">
        <v>1999</v>
      </c>
      <c r="H759" s="9">
        <v>3</v>
      </c>
      <c r="I759" s="9">
        <v>30</v>
      </c>
      <c r="J759" s="9">
        <v>21</v>
      </c>
      <c r="K759" s="9">
        <v>41</v>
      </c>
      <c r="L759" s="12">
        <v>13.1</v>
      </c>
      <c r="M759" s="81">
        <f t="shared" si="102"/>
        <v>0.22500000000000001</v>
      </c>
      <c r="N759" s="21">
        <v>0.01</v>
      </c>
      <c r="O759" s="6" t="s">
        <v>174</v>
      </c>
      <c r="P759" s="94"/>
      <c r="Q759" s="72">
        <f>Y759</f>
        <v>2.8560699999999999</v>
      </c>
      <c r="R759" s="82">
        <f>X759</f>
        <v>0.22500000000000001</v>
      </c>
      <c r="S759" s="45"/>
      <c r="T759" s="6"/>
      <c r="V759" s="43"/>
      <c r="W759" s="49">
        <v>2.83</v>
      </c>
      <c r="X759" s="82">
        <v>0.22500000000000001</v>
      </c>
      <c r="Y759" s="43">
        <f t="shared" si="103"/>
        <v>2.8560699999999999</v>
      </c>
      <c r="Z759" s="53"/>
      <c r="AA759" s="82"/>
      <c r="AB759" s="43"/>
      <c r="AC759" s="47"/>
      <c r="AD759" s="82"/>
      <c r="AE759" s="43"/>
      <c r="AF759" s="53"/>
      <c r="AG759" s="82"/>
      <c r="AH759" s="43"/>
      <c r="AI759" s="47"/>
      <c r="AJ759" s="4"/>
      <c r="AM759" s="27"/>
      <c r="AN759" s="27"/>
      <c r="AQ759" s="4"/>
      <c r="AR759" s="19">
        <v>2.83</v>
      </c>
      <c r="AS759" s="5"/>
      <c r="AT759" s="6"/>
      <c r="AU759" s="4"/>
      <c r="AV759" s="4"/>
      <c r="AW759" s="4"/>
      <c r="AX759" s="4"/>
      <c r="AY759" s="4"/>
      <c r="AZ759" s="4"/>
    </row>
    <row r="760" spans="1:52" x14ac:dyDescent="0.25">
      <c r="A760" s="3" t="s">
        <v>2</v>
      </c>
      <c r="B760" s="20">
        <v>3.14</v>
      </c>
      <c r="C760" s="88">
        <f t="shared" si="101"/>
        <v>3.3235284840024044</v>
      </c>
      <c r="D760" s="86">
        <v>-112.145</v>
      </c>
      <c r="E760" s="24">
        <v>38.731999999999999</v>
      </c>
      <c r="F760" s="9">
        <v>0</v>
      </c>
      <c r="G760" s="9">
        <v>1999</v>
      </c>
      <c r="H760" s="9">
        <v>4</v>
      </c>
      <c r="I760" s="9">
        <v>19</v>
      </c>
      <c r="J760" s="9">
        <v>14</v>
      </c>
      <c r="K760" s="9">
        <v>42</v>
      </c>
      <c r="L760" s="12">
        <v>32.1</v>
      </c>
      <c r="M760" s="81">
        <f t="shared" si="102"/>
        <v>0.10535699111194734</v>
      </c>
      <c r="N760" s="21">
        <v>0.01</v>
      </c>
      <c r="O760" s="3" t="s">
        <v>175</v>
      </c>
      <c r="P760" s="94">
        <f>1/((1/U760^2)+(1/X760^2)+(1/AA760^2))</f>
        <v>1.1100095576162951E-2</v>
      </c>
      <c r="Q760" s="72">
        <f>(P760/U760^2*V760)+(P760/X760^2*Y760)+(P760/AA760^2*AB760)</f>
        <v>3.3235284840024044</v>
      </c>
      <c r="R760" s="82">
        <f t="shared" ref="R760:R766" si="106">SQRT(P760)</f>
        <v>0.10535699111194734</v>
      </c>
      <c r="S760" s="49">
        <v>3.14</v>
      </c>
      <c r="T760" s="6" t="s">
        <v>3</v>
      </c>
      <c r="U760" s="82">
        <v>0.13900000000000001</v>
      </c>
      <c r="V760" s="43">
        <f t="shared" ref="V760:V769" si="107">0.791*S760+0.851</f>
        <v>3.33474</v>
      </c>
      <c r="W760" s="49">
        <v>3.09</v>
      </c>
      <c r="X760" s="82">
        <v>0.22500000000000001</v>
      </c>
      <c r="Y760" s="43">
        <f t="shared" si="103"/>
        <v>3.09761</v>
      </c>
      <c r="Z760" s="55">
        <v>3.5</v>
      </c>
      <c r="AA760" s="82">
        <v>0.23200000000000001</v>
      </c>
      <c r="AB760" s="43">
        <f>0.791*(Z760-0.11)+0.851</f>
        <v>3.5324900000000001</v>
      </c>
      <c r="AC760" s="53"/>
      <c r="AD760" s="82"/>
      <c r="AE760" s="43"/>
      <c r="AF760" s="53"/>
      <c r="AG760" s="82"/>
      <c r="AH760" s="43"/>
      <c r="AI760" s="47" t="s">
        <v>55</v>
      </c>
      <c r="AJ760" s="27"/>
      <c r="AK760" s="5"/>
      <c r="AL760" s="4" t="s">
        <v>54</v>
      </c>
      <c r="AM760" s="27">
        <v>3.5</v>
      </c>
      <c r="AN760" s="27"/>
      <c r="AQ760" s="4"/>
      <c r="AR760" s="19">
        <v>3.09</v>
      </c>
      <c r="AS760" s="19">
        <v>3.14</v>
      </c>
      <c r="AT760" s="6" t="s">
        <v>3</v>
      </c>
      <c r="AU760" s="4"/>
      <c r="AV760" s="4"/>
      <c r="AW760" s="4"/>
      <c r="AX760" s="4"/>
      <c r="AY760" s="4"/>
      <c r="AZ760" s="4"/>
    </row>
    <row r="761" spans="1:52" x14ac:dyDescent="0.25">
      <c r="A761" s="3" t="s">
        <v>2</v>
      </c>
      <c r="B761" s="20">
        <v>2.62</v>
      </c>
      <c r="C761" s="88">
        <f t="shared" si="101"/>
        <v>2.7790746227089471</v>
      </c>
      <c r="D761" s="86">
        <v>-112.14</v>
      </c>
      <c r="E761" s="24">
        <v>38.725999999999999</v>
      </c>
      <c r="F761" s="9">
        <v>2</v>
      </c>
      <c r="G761" s="9">
        <v>1999</v>
      </c>
      <c r="H761" s="9">
        <v>4</v>
      </c>
      <c r="I761" s="9">
        <v>19</v>
      </c>
      <c r="J761" s="9">
        <v>15</v>
      </c>
      <c r="K761" s="9">
        <v>2</v>
      </c>
      <c r="L761" s="12">
        <v>24.2</v>
      </c>
      <c r="M761" s="81">
        <f t="shared" si="102"/>
        <v>0.11825400999467875</v>
      </c>
      <c r="N761" s="21">
        <v>0.01</v>
      </c>
      <c r="O761" s="3" t="s">
        <v>175</v>
      </c>
      <c r="P761" s="94">
        <f>1/((1/U761^2)+(1/X761^2))</f>
        <v>1.398401087982158E-2</v>
      </c>
      <c r="Q761" s="72">
        <f>(P761/U761^2*V761)+(P761/X761^2*Y761)</f>
        <v>2.7790746227089471</v>
      </c>
      <c r="R761" s="82">
        <f t="shared" si="106"/>
        <v>0.11825400999467875</v>
      </c>
      <c r="S761" s="49">
        <v>2.62</v>
      </c>
      <c r="T761" s="6" t="s">
        <v>3</v>
      </c>
      <c r="U761" s="82">
        <v>0.13900000000000001</v>
      </c>
      <c r="V761" s="43">
        <f t="shared" si="107"/>
        <v>2.9234200000000001</v>
      </c>
      <c r="W761" s="49">
        <v>2.34</v>
      </c>
      <c r="X761" s="82">
        <v>0.22500000000000001</v>
      </c>
      <c r="Y761" s="43">
        <f t="shared" si="103"/>
        <v>2.4008599999999998</v>
      </c>
      <c r="Z761" s="53"/>
      <c r="AA761" s="82"/>
      <c r="AB761" s="43"/>
      <c r="AC761" s="47"/>
      <c r="AD761" s="82"/>
      <c r="AE761" s="43"/>
      <c r="AF761" s="53"/>
      <c r="AG761" s="82"/>
      <c r="AH761" s="43"/>
      <c r="AI761" s="47"/>
      <c r="AJ761" s="4"/>
      <c r="AM761" s="27"/>
      <c r="AN761" s="27"/>
      <c r="AQ761" s="4"/>
      <c r="AR761" s="19">
        <v>2.34</v>
      </c>
      <c r="AS761" s="19">
        <v>2.62</v>
      </c>
      <c r="AT761" s="6" t="s">
        <v>3</v>
      </c>
      <c r="AU761" s="4"/>
      <c r="AV761" s="4"/>
      <c r="AW761" s="4"/>
      <c r="AX761" s="4"/>
      <c r="AY761" s="4"/>
      <c r="AZ761" s="4"/>
    </row>
    <row r="762" spans="1:52" x14ac:dyDescent="0.25">
      <c r="A762" s="3" t="s">
        <v>2</v>
      </c>
      <c r="B762" s="20">
        <v>3.06</v>
      </c>
      <c r="C762" s="88">
        <f t="shared" si="101"/>
        <v>3.1750902573648712</v>
      </c>
      <c r="D762" s="86">
        <v>-112.14100000000001</v>
      </c>
      <c r="E762" s="24">
        <v>38.732999999999997</v>
      </c>
      <c r="F762" s="9">
        <v>0</v>
      </c>
      <c r="G762" s="9">
        <v>1999</v>
      </c>
      <c r="H762" s="9">
        <v>4</v>
      </c>
      <c r="I762" s="9">
        <v>20</v>
      </c>
      <c r="J762" s="9">
        <v>10</v>
      </c>
      <c r="K762" s="9">
        <v>34</v>
      </c>
      <c r="L762" s="12">
        <v>37.4</v>
      </c>
      <c r="M762" s="81">
        <f t="shared" si="102"/>
        <v>0.10535699111194734</v>
      </c>
      <c r="N762" s="21">
        <v>0.01</v>
      </c>
      <c r="O762" s="3" t="s">
        <v>175</v>
      </c>
      <c r="P762" s="94">
        <f>1/((1/U762^2)+(1/X762^2)+(1/AA762^2))</f>
        <v>1.1100095576162951E-2</v>
      </c>
      <c r="Q762" s="72">
        <f>(P762/U762^2*V762)+(P762/X762^2*Y762)+(P762/AA762^2*AB762)</f>
        <v>3.1750902573648712</v>
      </c>
      <c r="R762" s="82">
        <f t="shared" si="106"/>
        <v>0.10535699111194734</v>
      </c>
      <c r="S762" s="49">
        <v>3.06</v>
      </c>
      <c r="T762" s="6" t="s">
        <v>3</v>
      </c>
      <c r="U762" s="82">
        <v>0.13900000000000001</v>
      </c>
      <c r="V762" s="43">
        <f t="shared" si="107"/>
        <v>3.2714600000000003</v>
      </c>
      <c r="W762" s="49">
        <v>2.78</v>
      </c>
      <c r="X762" s="82">
        <v>0.22500000000000001</v>
      </c>
      <c r="Y762" s="43">
        <f t="shared" si="103"/>
        <v>2.8096199999999998</v>
      </c>
      <c r="Z762" s="55">
        <v>3.2</v>
      </c>
      <c r="AA762" s="82">
        <v>0.23200000000000001</v>
      </c>
      <c r="AB762" s="43">
        <f>0.791*(Z762-0.11)+0.851</f>
        <v>3.2951900000000003</v>
      </c>
      <c r="AC762" s="53"/>
      <c r="AD762" s="82"/>
      <c r="AE762" s="43"/>
      <c r="AF762" s="53"/>
      <c r="AG762" s="82"/>
      <c r="AH762" s="43"/>
      <c r="AI762" s="47" t="s">
        <v>75</v>
      </c>
      <c r="AJ762" s="27"/>
      <c r="AK762" s="5"/>
      <c r="AL762" s="4" t="s">
        <v>79</v>
      </c>
      <c r="AM762" s="27">
        <v>3.2</v>
      </c>
      <c r="AN762" s="27"/>
      <c r="AQ762" s="4"/>
      <c r="AR762" s="19">
        <v>2.78</v>
      </c>
      <c r="AS762" s="19">
        <v>3.06</v>
      </c>
      <c r="AT762" s="6" t="s">
        <v>3</v>
      </c>
      <c r="AU762" s="4"/>
      <c r="AV762" s="4"/>
      <c r="AW762" s="4"/>
      <c r="AX762" s="4"/>
      <c r="AY762" s="4"/>
      <c r="AZ762" s="4"/>
    </row>
    <row r="763" spans="1:52" x14ac:dyDescent="0.25">
      <c r="A763" s="3" t="s">
        <v>2</v>
      </c>
      <c r="B763" s="20">
        <v>2.5099999999999998</v>
      </c>
      <c r="C763" s="88">
        <f t="shared" si="101"/>
        <v>2.7468929944528639</v>
      </c>
      <c r="D763" s="86">
        <v>-111.685</v>
      </c>
      <c r="E763" s="24">
        <v>41.615000000000002</v>
      </c>
      <c r="F763" s="9">
        <v>15</v>
      </c>
      <c r="G763" s="9">
        <v>1999</v>
      </c>
      <c r="H763" s="9">
        <v>4</v>
      </c>
      <c r="I763" s="9">
        <v>20</v>
      </c>
      <c r="J763" s="9">
        <v>10</v>
      </c>
      <c r="K763" s="9">
        <v>37</v>
      </c>
      <c r="L763" s="12">
        <v>35.799999999999997</v>
      </c>
      <c r="M763" s="81">
        <f t="shared" si="102"/>
        <v>0.11825400999467875</v>
      </c>
      <c r="N763" s="21">
        <v>0.01</v>
      </c>
      <c r="O763" s="3" t="s">
        <v>175</v>
      </c>
      <c r="P763" s="94">
        <f>1/((1/U763^2)+(1/X763^2))</f>
        <v>1.398401087982158E-2</v>
      </c>
      <c r="Q763" s="72">
        <f>(P763/U763^2*V763)+(P763/X763^2*Y763)</f>
        <v>2.7468929944528639</v>
      </c>
      <c r="R763" s="82">
        <f t="shared" si="106"/>
        <v>0.11825400999467875</v>
      </c>
      <c r="S763" s="49">
        <v>2.5099999999999998</v>
      </c>
      <c r="T763" s="6" t="s">
        <v>3</v>
      </c>
      <c r="U763" s="82">
        <v>0.13900000000000001</v>
      </c>
      <c r="V763" s="43">
        <f t="shared" si="107"/>
        <v>2.8364099999999999</v>
      </c>
      <c r="W763" s="49">
        <v>2.46</v>
      </c>
      <c r="X763" s="82">
        <v>0.22500000000000001</v>
      </c>
      <c r="Y763" s="43">
        <f t="shared" si="103"/>
        <v>2.51234</v>
      </c>
      <c r="Z763" s="53"/>
      <c r="AA763" s="82"/>
      <c r="AB763" s="43"/>
      <c r="AC763" s="47"/>
      <c r="AD763" s="82"/>
      <c r="AE763" s="43"/>
      <c r="AF763" s="53"/>
      <c r="AG763" s="82"/>
      <c r="AH763" s="43"/>
      <c r="AI763" s="47"/>
      <c r="AJ763" s="4"/>
      <c r="AM763" s="27"/>
      <c r="AN763" s="27"/>
      <c r="AQ763" s="4"/>
      <c r="AR763" s="19">
        <v>2.46</v>
      </c>
      <c r="AS763" s="19">
        <v>2.5099999999999998</v>
      </c>
      <c r="AT763" s="6" t="s">
        <v>3</v>
      </c>
      <c r="AU763" s="4"/>
      <c r="AV763" s="4"/>
      <c r="AW763" s="4"/>
      <c r="AX763" s="4"/>
      <c r="AY763" s="4"/>
      <c r="AZ763" s="4"/>
    </row>
    <row r="764" spans="1:52" x14ac:dyDescent="0.25">
      <c r="A764" s="3" t="s">
        <v>2</v>
      </c>
      <c r="B764" s="20">
        <v>2.68</v>
      </c>
      <c r="C764" s="88">
        <f t="shared" si="101"/>
        <v>2.8596156131873167</v>
      </c>
      <c r="D764" s="86">
        <v>-112.13800000000001</v>
      </c>
      <c r="E764" s="24">
        <v>38.734999999999999</v>
      </c>
      <c r="F764" s="9">
        <v>1</v>
      </c>
      <c r="G764" s="9">
        <v>1999</v>
      </c>
      <c r="H764" s="9">
        <v>4</v>
      </c>
      <c r="I764" s="9">
        <v>20</v>
      </c>
      <c r="J764" s="9">
        <v>11</v>
      </c>
      <c r="K764" s="9">
        <v>6</v>
      </c>
      <c r="L764" s="12">
        <v>27.6</v>
      </c>
      <c r="M764" s="81">
        <f t="shared" si="102"/>
        <v>0.11825400999467875</v>
      </c>
      <c r="N764" s="21">
        <v>0.01</v>
      </c>
      <c r="O764" s="3" t="s">
        <v>175</v>
      </c>
      <c r="P764" s="94">
        <f>1/((1/U764^2)+(1/X764^2))</f>
        <v>1.398401087982158E-2</v>
      </c>
      <c r="Q764" s="72">
        <f>(P764/U764^2*V764)+(P764/X764^2*Y764)</f>
        <v>2.8596156131873167</v>
      </c>
      <c r="R764" s="82">
        <f t="shared" si="106"/>
        <v>0.11825400999467875</v>
      </c>
      <c r="S764" s="49">
        <v>2.68</v>
      </c>
      <c r="T764" s="6" t="s">
        <v>3</v>
      </c>
      <c r="U764" s="82">
        <v>0.13900000000000001</v>
      </c>
      <c r="V764" s="43">
        <f t="shared" si="107"/>
        <v>2.9708800000000002</v>
      </c>
      <c r="W764" s="49">
        <v>2.52</v>
      </c>
      <c r="X764" s="82">
        <v>0.22500000000000001</v>
      </c>
      <c r="Y764" s="43">
        <f t="shared" si="103"/>
        <v>2.5680800000000001</v>
      </c>
      <c r="Z764" s="53"/>
      <c r="AA764" s="82"/>
      <c r="AB764" s="43"/>
      <c r="AC764" s="47"/>
      <c r="AD764" s="82"/>
      <c r="AE764" s="43"/>
      <c r="AF764" s="53"/>
      <c r="AG764" s="82"/>
      <c r="AH764" s="43"/>
      <c r="AI764" s="47"/>
      <c r="AJ764" s="4"/>
      <c r="AM764" s="27"/>
      <c r="AN764" s="27"/>
      <c r="AQ764" s="4"/>
      <c r="AR764" s="19">
        <v>2.52</v>
      </c>
      <c r="AS764" s="19">
        <v>2.68</v>
      </c>
      <c r="AT764" s="6" t="s">
        <v>3</v>
      </c>
      <c r="AU764" s="4"/>
      <c r="AV764" s="4"/>
      <c r="AW764" s="4"/>
      <c r="AX764" s="4"/>
      <c r="AY764" s="4"/>
      <c r="AZ764" s="4"/>
    </row>
    <row r="765" spans="1:52" x14ac:dyDescent="0.25">
      <c r="A765" s="3" t="s">
        <v>2</v>
      </c>
      <c r="B765" s="20">
        <v>2.81</v>
      </c>
      <c r="C765" s="88">
        <f t="shared" si="101"/>
        <v>3.0349835968341408</v>
      </c>
      <c r="D765" s="86">
        <v>-112.131</v>
      </c>
      <c r="E765" s="24">
        <v>38.734000000000002</v>
      </c>
      <c r="F765" s="9">
        <v>0</v>
      </c>
      <c r="G765" s="9">
        <v>1999</v>
      </c>
      <c r="H765" s="9">
        <v>4</v>
      </c>
      <c r="I765" s="9">
        <v>20</v>
      </c>
      <c r="J765" s="9">
        <v>13</v>
      </c>
      <c r="K765" s="9">
        <v>31</v>
      </c>
      <c r="L765" s="12">
        <v>57.2</v>
      </c>
      <c r="M765" s="81">
        <f t="shared" si="102"/>
        <v>0.10535699111194734</v>
      </c>
      <c r="N765" s="21">
        <v>0.01</v>
      </c>
      <c r="O765" s="3" t="s">
        <v>175</v>
      </c>
      <c r="P765" s="94">
        <f>1/((1/U765^2)+(1/X765^2)+(1/AA765^2))</f>
        <v>1.1100095576162951E-2</v>
      </c>
      <c r="Q765" s="72">
        <f>(P765/U765^2*V765)+(P765/X765^2*Y765)+(P765/AA765^2*AB765)</f>
        <v>3.0349835968341408</v>
      </c>
      <c r="R765" s="82">
        <f t="shared" si="106"/>
        <v>0.10535699111194734</v>
      </c>
      <c r="S765" s="49">
        <v>2.81</v>
      </c>
      <c r="T765" s="6" t="s">
        <v>3</v>
      </c>
      <c r="U765" s="82">
        <v>0.13900000000000001</v>
      </c>
      <c r="V765" s="43">
        <f t="shared" si="107"/>
        <v>3.0737100000000002</v>
      </c>
      <c r="W765" s="49">
        <v>2.73</v>
      </c>
      <c r="X765" s="82">
        <v>0.22500000000000001</v>
      </c>
      <c r="Y765" s="43">
        <f t="shared" si="103"/>
        <v>2.7631700000000001</v>
      </c>
      <c r="Z765" s="55">
        <v>3.1</v>
      </c>
      <c r="AA765" s="82">
        <v>0.23200000000000001</v>
      </c>
      <c r="AB765" s="43">
        <f>0.791*(Z765-0.11)+0.851</f>
        <v>3.2160900000000003</v>
      </c>
      <c r="AC765" s="53"/>
      <c r="AD765" s="82"/>
      <c r="AE765" s="43"/>
      <c r="AF765" s="53"/>
      <c r="AG765" s="82"/>
      <c r="AH765" s="43"/>
      <c r="AI765" s="47" t="s">
        <v>47</v>
      </c>
      <c r="AJ765" s="27"/>
      <c r="AK765" s="5"/>
      <c r="AL765" s="4" t="s">
        <v>92</v>
      </c>
      <c r="AM765" s="27">
        <v>3.1</v>
      </c>
      <c r="AN765" s="27"/>
      <c r="AQ765" s="4"/>
      <c r="AR765" s="19">
        <v>2.73</v>
      </c>
      <c r="AS765" s="19">
        <v>2.81</v>
      </c>
      <c r="AT765" s="6" t="s">
        <v>3</v>
      </c>
      <c r="AU765" s="4"/>
      <c r="AV765" s="4"/>
      <c r="AW765" s="4"/>
      <c r="AX765" s="4"/>
      <c r="AY765" s="4"/>
      <c r="AZ765" s="4"/>
    </row>
    <row r="766" spans="1:52" x14ac:dyDescent="0.25">
      <c r="A766" s="3" t="s">
        <v>2</v>
      </c>
      <c r="B766" s="20">
        <v>2.56</v>
      </c>
      <c r="C766" s="88">
        <f t="shared" si="101"/>
        <v>2.6677398044205534</v>
      </c>
      <c r="D766" s="86">
        <v>-112.139</v>
      </c>
      <c r="E766" s="24">
        <v>38.734999999999999</v>
      </c>
      <c r="F766" s="9">
        <v>1</v>
      </c>
      <c r="G766" s="9">
        <v>1999</v>
      </c>
      <c r="H766" s="9">
        <v>4</v>
      </c>
      <c r="I766" s="9">
        <v>20</v>
      </c>
      <c r="J766" s="9">
        <v>15</v>
      </c>
      <c r="K766" s="9">
        <v>19</v>
      </c>
      <c r="L766" s="12">
        <v>40</v>
      </c>
      <c r="M766" s="81">
        <f t="shared" si="102"/>
        <v>0.11825400999467875</v>
      </c>
      <c r="N766" s="21">
        <v>0.01</v>
      </c>
      <c r="O766" s="3" t="s">
        <v>175</v>
      </c>
      <c r="P766" s="94">
        <f>1/((1/U766^2)+(1/X766^2))</f>
        <v>1.398401087982158E-2</v>
      </c>
      <c r="Q766" s="72">
        <f>(P766/U766^2*V766)+(P766/X766^2*Y766)</f>
        <v>2.6677398044205534</v>
      </c>
      <c r="R766" s="82">
        <f t="shared" si="106"/>
        <v>0.11825400999467875</v>
      </c>
      <c r="S766" s="49">
        <v>2.56</v>
      </c>
      <c r="T766" s="6" t="s">
        <v>3</v>
      </c>
      <c r="U766" s="82">
        <v>0.13900000000000001</v>
      </c>
      <c r="V766" s="43">
        <f t="shared" si="107"/>
        <v>2.8759600000000001</v>
      </c>
      <c r="W766" s="49">
        <v>2.04</v>
      </c>
      <c r="X766" s="82">
        <v>0.22500000000000001</v>
      </c>
      <c r="Y766" s="43">
        <f t="shared" si="103"/>
        <v>2.12216</v>
      </c>
      <c r="Z766" s="53"/>
      <c r="AA766" s="82"/>
      <c r="AB766" s="43"/>
      <c r="AC766" s="47"/>
      <c r="AD766" s="82"/>
      <c r="AE766" s="43"/>
      <c r="AF766" s="53"/>
      <c r="AG766" s="82"/>
      <c r="AH766" s="43"/>
      <c r="AI766" s="47"/>
      <c r="AJ766" s="4"/>
      <c r="AM766" s="27"/>
      <c r="AN766" s="27"/>
      <c r="AQ766" s="4"/>
      <c r="AR766" s="19">
        <v>2.04</v>
      </c>
      <c r="AS766" s="19">
        <v>2.56</v>
      </c>
      <c r="AT766" s="6" t="s">
        <v>3</v>
      </c>
      <c r="AU766" s="4"/>
      <c r="AV766" s="4"/>
      <c r="AW766" s="4"/>
      <c r="AX766" s="4"/>
      <c r="AY766" s="4"/>
      <c r="AZ766" s="4"/>
    </row>
    <row r="767" spans="1:52" x14ac:dyDescent="0.25">
      <c r="A767" s="3" t="s">
        <v>2</v>
      </c>
      <c r="B767" s="20">
        <v>3.19</v>
      </c>
      <c r="C767" s="88">
        <f t="shared" si="101"/>
        <v>3.3742900000000002</v>
      </c>
      <c r="D767" s="86">
        <v>-112.14100000000001</v>
      </c>
      <c r="E767" s="24">
        <v>38.725999999999999</v>
      </c>
      <c r="F767" s="9">
        <v>2</v>
      </c>
      <c r="G767" s="9">
        <v>1999</v>
      </c>
      <c r="H767" s="9">
        <v>4</v>
      </c>
      <c r="I767" s="9">
        <v>21</v>
      </c>
      <c r="J767" s="9">
        <v>10</v>
      </c>
      <c r="K767" s="9">
        <v>51</v>
      </c>
      <c r="L767" s="12">
        <v>27.3</v>
      </c>
      <c r="M767" s="81">
        <f t="shared" si="102"/>
        <v>0.13900000000000001</v>
      </c>
      <c r="N767" s="21">
        <v>0.01</v>
      </c>
      <c r="O767" s="6" t="s">
        <v>174</v>
      </c>
      <c r="P767" s="94"/>
      <c r="Q767" s="72">
        <f>V767</f>
        <v>3.3742900000000002</v>
      </c>
      <c r="R767" s="82">
        <f>U767</f>
        <v>0.13900000000000001</v>
      </c>
      <c r="S767" s="49">
        <v>3.19</v>
      </c>
      <c r="T767" s="6" t="s">
        <v>3</v>
      </c>
      <c r="U767" s="82">
        <v>0.13900000000000001</v>
      </c>
      <c r="V767" s="43">
        <f t="shared" si="107"/>
        <v>3.3742900000000002</v>
      </c>
      <c r="W767" s="57"/>
      <c r="Y767" s="43"/>
      <c r="Z767" s="53"/>
      <c r="AA767" s="82"/>
      <c r="AB767" s="43"/>
      <c r="AC767" s="47"/>
      <c r="AD767" s="82"/>
      <c r="AE767" s="43"/>
      <c r="AF767" s="53"/>
      <c r="AG767" s="82"/>
      <c r="AH767" s="43"/>
      <c r="AI767" s="47"/>
      <c r="AJ767" s="4"/>
      <c r="AL767" s="4" t="s">
        <v>43</v>
      </c>
      <c r="AM767" s="27"/>
      <c r="AN767" s="27"/>
      <c r="AQ767" s="4"/>
      <c r="AR767" s="19">
        <v>9.99</v>
      </c>
      <c r="AS767" s="19">
        <v>3.19</v>
      </c>
      <c r="AT767" s="6" t="s">
        <v>3</v>
      </c>
      <c r="AU767" s="4"/>
      <c r="AV767" s="4"/>
      <c r="AW767" s="4"/>
      <c r="AX767" s="4"/>
      <c r="AY767" s="4"/>
      <c r="AZ767" s="4"/>
    </row>
    <row r="768" spans="1:52" x14ac:dyDescent="0.25">
      <c r="A768" s="3" t="s">
        <v>2</v>
      </c>
      <c r="B768" s="20">
        <v>3.15</v>
      </c>
      <c r="C768" s="88">
        <f t="shared" si="101"/>
        <v>3.2800955485660368</v>
      </c>
      <c r="D768" s="86">
        <v>-112.14</v>
      </c>
      <c r="E768" s="24">
        <v>38.725000000000001</v>
      </c>
      <c r="F768" s="9">
        <v>0</v>
      </c>
      <c r="G768" s="9">
        <v>1999</v>
      </c>
      <c r="H768" s="9">
        <v>4</v>
      </c>
      <c r="I768" s="9">
        <v>21</v>
      </c>
      <c r="J768" s="9">
        <v>11</v>
      </c>
      <c r="K768" s="9">
        <v>22</v>
      </c>
      <c r="L768" s="12">
        <v>4.9000000000000004</v>
      </c>
      <c r="M768" s="81">
        <f t="shared" si="102"/>
        <v>0.11825400999467875</v>
      </c>
      <c r="N768" s="21">
        <v>0.01</v>
      </c>
      <c r="O768" s="3" t="s">
        <v>175</v>
      </c>
      <c r="P768" s="94">
        <f>1/((1/U768^2)+(1/X768^2))</f>
        <v>1.398401087982158E-2</v>
      </c>
      <c r="Q768" s="72">
        <f>(P768/U768^2*V768)+(P768/X768^2*Y768)</f>
        <v>3.2800955485660368</v>
      </c>
      <c r="R768" s="82">
        <f>SQRT(P768)</f>
        <v>0.11825400999467875</v>
      </c>
      <c r="S768" s="49">
        <v>3.15</v>
      </c>
      <c r="T768" s="6" t="s">
        <v>3</v>
      </c>
      <c r="U768" s="82">
        <v>0.13900000000000001</v>
      </c>
      <c r="V768" s="43">
        <f t="shared" si="107"/>
        <v>3.3426499999999999</v>
      </c>
      <c r="W768" s="49">
        <v>3.11</v>
      </c>
      <c r="X768" s="82">
        <v>0.22500000000000001</v>
      </c>
      <c r="Y768" s="43">
        <f t="shared" ref="Y768:Y792" si="108">0.929*W768+0.227</f>
        <v>3.11619</v>
      </c>
      <c r="Z768" s="53"/>
      <c r="AA768" s="82"/>
      <c r="AB768" s="43"/>
      <c r="AC768" s="47"/>
      <c r="AD768" s="82"/>
      <c r="AE768" s="43"/>
      <c r="AF768" s="53"/>
      <c r="AG768" s="82"/>
      <c r="AH768" s="43"/>
      <c r="AI768" s="47"/>
      <c r="AJ768" s="4"/>
      <c r="AL768" s="4" t="s">
        <v>43</v>
      </c>
      <c r="AM768" s="27"/>
      <c r="AN768" s="27"/>
      <c r="AQ768" s="4"/>
      <c r="AR768" s="19">
        <v>3.11</v>
      </c>
      <c r="AS768" s="19">
        <v>3.15</v>
      </c>
      <c r="AT768" s="6" t="s">
        <v>3</v>
      </c>
      <c r="AU768" s="4"/>
      <c r="AV768" s="4"/>
      <c r="AW768" s="4"/>
      <c r="AX768" s="4"/>
      <c r="AY768" s="4"/>
      <c r="AZ768" s="4"/>
    </row>
    <row r="769" spans="1:52" x14ac:dyDescent="0.25">
      <c r="A769" s="3" t="s">
        <v>2</v>
      </c>
      <c r="B769" s="20">
        <v>3.01</v>
      </c>
      <c r="C769" s="88">
        <f t="shared" si="101"/>
        <v>3.2204741866582793</v>
      </c>
      <c r="D769" s="86">
        <v>-112.499</v>
      </c>
      <c r="E769" s="24">
        <v>37.768999999999998</v>
      </c>
      <c r="F769" s="9">
        <v>1</v>
      </c>
      <c r="G769" s="9">
        <v>1999</v>
      </c>
      <c r="H769" s="9">
        <v>4</v>
      </c>
      <c r="I769" s="9">
        <v>25</v>
      </c>
      <c r="J769" s="9">
        <v>5</v>
      </c>
      <c r="K769" s="9">
        <v>22</v>
      </c>
      <c r="L769" s="12">
        <v>7.7</v>
      </c>
      <c r="M769" s="81">
        <f t="shared" si="102"/>
        <v>0.11825400999467875</v>
      </c>
      <c r="N769" s="21">
        <v>0.01</v>
      </c>
      <c r="O769" s="3" t="s">
        <v>175</v>
      </c>
      <c r="P769" s="94">
        <f>1/((1/U769^2)+(1/X769^2))</f>
        <v>1.398401087982158E-2</v>
      </c>
      <c r="Q769" s="72">
        <f>(P769/U769^2*V769)+(P769/X769^2*Y769)</f>
        <v>3.2204741866582793</v>
      </c>
      <c r="R769" s="82">
        <f>SQRT(P769)</f>
        <v>0.11825400999467875</v>
      </c>
      <c r="S769" s="49">
        <v>3.01</v>
      </c>
      <c r="T769" s="6" t="s">
        <v>3</v>
      </c>
      <c r="U769" s="82">
        <v>0.13900000000000001</v>
      </c>
      <c r="V769" s="43">
        <f t="shared" si="107"/>
        <v>3.2319100000000001</v>
      </c>
      <c r="W769" s="49">
        <v>3.19</v>
      </c>
      <c r="X769" s="82">
        <v>0.22500000000000001</v>
      </c>
      <c r="Y769" s="43">
        <f t="shared" si="108"/>
        <v>3.1905100000000002</v>
      </c>
      <c r="Z769" s="53"/>
      <c r="AA769" s="82"/>
      <c r="AB769" s="43"/>
      <c r="AC769" s="47"/>
      <c r="AD769" s="82"/>
      <c r="AE769" s="43"/>
      <c r="AF769" s="53"/>
      <c r="AG769" s="82"/>
      <c r="AH769" s="43"/>
      <c r="AI769" s="47"/>
      <c r="AJ769" s="4"/>
      <c r="AL769" s="4" t="s">
        <v>64</v>
      </c>
      <c r="AM769" s="27"/>
      <c r="AN769" s="27"/>
      <c r="AQ769" s="4"/>
      <c r="AR769" s="19">
        <v>3.19</v>
      </c>
      <c r="AS769" s="19">
        <v>3.01</v>
      </c>
      <c r="AT769" s="6" t="s">
        <v>3</v>
      </c>
      <c r="AU769" s="4"/>
      <c r="AV769" s="4"/>
      <c r="AW769" s="4"/>
      <c r="AX769" s="4"/>
      <c r="AY769" s="4"/>
      <c r="AZ769" s="4"/>
    </row>
    <row r="770" spans="1:52" x14ac:dyDescent="0.25">
      <c r="A770" s="3" t="s">
        <v>2</v>
      </c>
      <c r="B770" s="20">
        <v>2.91</v>
      </c>
      <c r="C770" s="88">
        <f t="shared" ref="C770:C833" si="109">Q770</f>
        <v>2.9303900000000001</v>
      </c>
      <c r="D770" s="86">
        <v>-114.063</v>
      </c>
      <c r="E770" s="24">
        <v>36.793999999999997</v>
      </c>
      <c r="F770" s="9">
        <v>1</v>
      </c>
      <c r="G770" s="9">
        <v>1999</v>
      </c>
      <c r="H770" s="9">
        <v>5</v>
      </c>
      <c r="I770" s="9">
        <v>5</v>
      </c>
      <c r="J770" s="9">
        <v>19</v>
      </c>
      <c r="K770" s="9">
        <v>4</v>
      </c>
      <c r="L770" s="12">
        <v>40.9</v>
      </c>
      <c r="M770" s="81">
        <f t="shared" ref="M770:M833" si="110">R770</f>
        <v>0.22500000000000001</v>
      </c>
      <c r="N770" s="21">
        <v>0.01</v>
      </c>
      <c r="O770" s="6" t="s">
        <v>174</v>
      </c>
      <c r="P770" s="94"/>
      <c r="Q770" s="72">
        <f>Y770</f>
        <v>2.9303900000000001</v>
      </c>
      <c r="R770" s="82">
        <f>X770</f>
        <v>0.22500000000000001</v>
      </c>
      <c r="S770" s="45"/>
      <c r="T770" s="6"/>
      <c r="V770" s="43"/>
      <c r="W770" s="49">
        <v>2.91</v>
      </c>
      <c r="X770" s="82">
        <v>0.22500000000000001</v>
      </c>
      <c r="Y770" s="43">
        <f t="shared" si="108"/>
        <v>2.9303900000000001</v>
      </c>
      <c r="Z770" s="53"/>
      <c r="AA770" s="82"/>
      <c r="AB770" s="43"/>
      <c r="AC770" s="47"/>
      <c r="AD770" s="82"/>
      <c r="AE770" s="43"/>
      <c r="AF770" s="53"/>
      <c r="AG770" s="82"/>
      <c r="AH770" s="43"/>
      <c r="AI770" s="47"/>
      <c r="AJ770" s="4"/>
      <c r="AM770" s="27"/>
      <c r="AN770" s="27"/>
      <c r="AQ770" s="4"/>
      <c r="AR770" s="19">
        <v>2.91</v>
      </c>
      <c r="AS770" s="5"/>
      <c r="AT770" s="6"/>
      <c r="AU770" s="4"/>
      <c r="AV770" s="4"/>
      <c r="AW770" s="4"/>
      <c r="AX770" s="4"/>
      <c r="AY770" s="4"/>
      <c r="AZ770" s="4"/>
    </row>
    <row r="771" spans="1:52" x14ac:dyDescent="0.25">
      <c r="A771" s="3" t="s">
        <v>2</v>
      </c>
      <c r="B771" s="20">
        <v>2.46</v>
      </c>
      <c r="C771" s="88">
        <f t="shared" si="109"/>
        <v>2.51234</v>
      </c>
      <c r="D771" s="86">
        <v>-113.46899999999999</v>
      </c>
      <c r="E771" s="24">
        <v>36.914999999999999</v>
      </c>
      <c r="F771" s="9">
        <v>0</v>
      </c>
      <c r="G771" s="9">
        <v>1999</v>
      </c>
      <c r="H771" s="9">
        <v>6</v>
      </c>
      <c r="I771" s="9">
        <v>1</v>
      </c>
      <c r="J771" s="9">
        <v>1</v>
      </c>
      <c r="K771" s="9">
        <v>21</v>
      </c>
      <c r="L771" s="12">
        <v>15</v>
      </c>
      <c r="M771" s="81">
        <f t="shared" si="110"/>
        <v>0.22500000000000001</v>
      </c>
      <c r="N771" s="21">
        <v>0.01</v>
      </c>
      <c r="O771" s="6" t="s">
        <v>174</v>
      </c>
      <c r="P771" s="94"/>
      <c r="Q771" s="72">
        <f>Y771</f>
        <v>2.51234</v>
      </c>
      <c r="R771" s="82">
        <f>X771</f>
        <v>0.22500000000000001</v>
      </c>
      <c r="S771" s="45"/>
      <c r="T771" s="6"/>
      <c r="V771" s="43"/>
      <c r="W771" s="49">
        <v>2.46</v>
      </c>
      <c r="X771" s="82">
        <v>0.22500000000000001</v>
      </c>
      <c r="Y771" s="43">
        <f t="shared" si="108"/>
        <v>2.51234</v>
      </c>
      <c r="Z771" s="53"/>
      <c r="AA771" s="82"/>
      <c r="AB771" s="43"/>
      <c r="AC771" s="47"/>
      <c r="AD771" s="82"/>
      <c r="AE771" s="43"/>
      <c r="AF771" s="53"/>
      <c r="AG771" s="82"/>
      <c r="AH771" s="43"/>
      <c r="AI771" s="47"/>
      <c r="AJ771" s="4"/>
      <c r="AM771" s="27"/>
      <c r="AN771" s="27"/>
      <c r="AQ771" s="4"/>
      <c r="AR771" s="19">
        <v>2.46</v>
      </c>
      <c r="AS771" s="5"/>
      <c r="AT771" s="6"/>
      <c r="AU771" s="4"/>
      <c r="AV771" s="4"/>
      <c r="AW771" s="4"/>
      <c r="AX771" s="4"/>
      <c r="AY771" s="4"/>
      <c r="AZ771" s="4"/>
    </row>
    <row r="772" spans="1:52" x14ac:dyDescent="0.25">
      <c r="A772" s="3" t="s">
        <v>2</v>
      </c>
      <c r="B772" s="20">
        <v>3.62</v>
      </c>
      <c r="C772" s="88">
        <f t="shared" si="109"/>
        <v>3.6638916292734662</v>
      </c>
      <c r="D772" s="86">
        <v>-108.94</v>
      </c>
      <c r="E772" s="24">
        <v>38.261000000000003</v>
      </c>
      <c r="F772" s="9">
        <v>1</v>
      </c>
      <c r="G772" s="9">
        <v>1999</v>
      </c>
      <c r="H772" s="9">
        <v>6</v>
      </c>
      <c r="I772" s="9">
        <v>3</v>
      </c>
      <c r="J772" s="9">
        <v>15</v>
      </c>
      <c r="K772" s="9">
        <v>35</v>
      </c>
      <c r="L772" s="12">
        <v>34.200000000000003</v>
      </c>
      <c r="M772" s="81">
        <f t="shared" si="110"/>
        <v>0.10535699111194734</v>
      </c>
      <c r="N772" s="21">
        <v>0.01</v>
      </c>
      <c r="O772" s="3" t="s">
        <v>175</v>
      </c>
      <c r="P772" s="94">
        <f>1/((1/U772^2)+(1/X772^2)+(1/AA772^2))</f>
        <v>1.1100095576162951E-2</v>
      </c>
      <c r="Q772" s="72">
        <f>(P772/U772^2*V772)+(P772/X772^2*Y772)+(P772/AA772^2*AB772)</f>
        <v>3.6638916292734662</v>
      </c>
      <c r="R772" s="82">
        <f>SQRT(P772)</f>
        <v>0.10535699111194734</v>
      </c>
      <c r="S772" s="49">
        <v>3.62</v>
      </c>
      <c r="T772" s="6" t="s">
        <v>3</v>
      </c>
      <c r="U772" s="82">
        <v>0.13900000000000001</v>
      </c>
      <c r="V772" s="43">
        <f>0.791*S772+0.851</f>
        <v>3.7144200000000001</v>
      </c>
      <c r="W772" s="49">
        <v>3.61</v>
      </c>
      <c r="X772" s="82">
        <v>0.22500000000000001</v>
      </c>
      <c r="Y772" s="43">
        <f t="shared" si="108"/>
        <v>3.5806899999999997</v>
      </c>
      <c r="Z772" s="55">
        <v>3.6</v>
      </c>
      <c r="AA772" s="82">
        <v>0.23200000000000001</v>
      </c>
      <c r="AB772" s="43">
        <f>0.791*(Z772-0.11)+0.851</f>
        <v>3.6115900000000001</v>
      </c>
      <c r="AC772" s="47"/>
      <c r="AD772" s="82"/>
      <c r="AE772" s="43"/>
      <c r="AF772" s="53"/>
      <c r="AG772" s="82"/>
      <c r="AH772" s="43"/>
      <c r="AI772" s="47"/>
      <c r="AJ772" s="4"/>
      <c r="AL772" s="4" t="s">
        <v>82</v>
      </c>
      <c r="AM772" s="27">
        <v>3.6</v>
      </c>
      <c r="AN772" s="27"/>
      <c r="AQ772" s="4"/>
      <c r="AR772" s="19">
        <v>3.61</v>
      </c>
      <c r="AS772" s="19">
        <v>3.62</v>
      </c>
      <c r="AT772" s="6" t="s">
        <v>3</v>
      </c>
      <c r="AU772" s="4"/>
      <c r="AV772" s="4"/>
      <c r="AW772" s="4"/>
      <c r="AX772" s="4"/>
      <c r="AY772" s="4"/>
      <c r="AZ772" s="4"/>
    </row>
    <row r="773" spans="1:52" x14ac:dyDescent="0.25">
      <c r="A773" s="3" t="s">
        <v>2</v>
      </c>
      <c r="B773" s="20">
        <v>3.73</v>
      </c>
      <c r="C773" s="88">
        <f t="shared" si="109"/>
        <v>3.6934930656817881</v>
      </c>
      <c r="D773" s="86">
        <v>-108.879</v>
      </c>
      <c r="E773" s="24">
        <v>38.276000000000003</v>
      </c>
      <c r="F773" s="9">
        <v>1</v>
      </c>
      <c r="G773" s="9">
        <v>1999</v>
      </c>
      <c r="H773" s="9">
        <v>7</v>
      </c>
      <c r="I773" s="9">
        <v>6</v>
      </c>
      <c r="J773" s="9">
        <v>22</v>
      </c>
      <c r="K773" s="9">
        <v>5</v>
      </c>
      <c r="L773" s="12">
        <v>45</v>
      </c>
      <c r="M773" s="81">
        <f t="shared" si="110"/>
        <v>0.10535699111194734</v>
      </c>
      <c r="N773" s="21">
        <v>0.01</v>
      </c>
      <c r="O773" s="3" t="s">
        <v>175</v>
      </c>
      <c r="P773" s="94">
        <f>1/((1/U773^2)+(1/X773^2)+(1/AA773^2))</f>
        <v>1.1100095576162951E-2</v>
      </c>
      <c r="Q773" s="72">
        <f>(P773/U773^2*V773)+(P773/X773^2*Y773)+(P773/AA773^2*AB773)</f>
        <v>3.6934930656817881</v>
      </c>
      <c r="R773" s="82">
        <f>SQRT(P773)</f>
        <v>0.10535699111194734</v>
      </c>
      <c r="S773" s="49">
        <v>3.73</v>
      </c>
      <c r="T773" s="6" t="s">
        <v>3</v>
      </c>
      <c r="U773" s="82">
        <v>0.13900000000000001</v>
      </c>
      <c r="V773" s="43">
        <f>0.791*S773+0.851</f>
        <v>3.8014300000000003</v>
      </c>
      <c r="W773" s="49">
        <v>3.59</v>
      </c>
      <c r="X773" s="82">
        <v>0.22500000000000001</v>
      </c>
      <c r="Y773" s="43">
        <f t="shared" si="108"/>
        <v>3.5621100000000001</v>
      </c>
      <c r="Z773" s="55">
        <v>3.5</v>
      </c>
      <c r="AA773" s="82">
        <v>0.23200000000000001</v>
      </c>
      <c r="AB773" s="43">
        <f>0.791*(Z773-0.11)+0.851</f>
        <v>3.5324900000000001</v>
      </c>
      <c r="AC773" s="47"/>
      <c r="AD773" s="82"/>
      <c r="AE773" s="43"/>
      <c r="AF773" s="53"/>
      <c r="AG773" s="82"/>
      <c r="AH773" s="43"/>
      <c r="AI773" s="47"/>
      <c r="AJ773" s="4"/>
      <c r="AL773" s="4" t="s">
        <v>54</v>
      </c>
      <c r="AM773" s="27">
        <v>3.5</v>
      </c>
      <c r="AN773" s="27"/>
      <c r="AQ773" s="4"/>
      <c r="AR773" s="19">
        <v>3.59</v>
      </c>
      <c r="AS773" s="19">
        <v>3.73</v>
      </c>
      <c r="AT773" s="6" t="s">
        <v>3</v>
      </c>
      <c r="AU773" s="4"/>
      <c r="AV773" s="4"/>
      <c r="AW773" s="4"/>
      <c r="AX773" s="4"/>
      <c r="AY773" s="4"/>
      <c r="AZ773" s="4"/>
    </row>
    <row r="774" spans="1:52" x14ac:dyDescent="0.25">
      <c r="A774" s="3" t="s">
        <v>2</v>
      </c>
      <c r="B774" s="20">
        <v>2.91</v>
      </c>
      <c r="C774" s="88">
        <f t="shared" si="109"/>
        <v>3.0811068978926603</v>
      </c>
      <c r="D774" s="86">
        <v>-111.974</v>
      </c>
      <c r="E774" s="24">
        <v>38.866999999999997</v>
      </c>
      <c r="F774" s="9">
        <v>3</v>
      </c>
      <c r="G774" s="9">
        <v>1999</v>
      </c>
      <c r="H774" s="9">
        <v>7</v>
      </c>
      <c r="I774" s="9">
        <v>18</v>
      </c>
      <c r="J774" s="9">
        <v>22</v>
      </c>
      <c r="K774" s="9">
        <v>34</v>
      </c>
      <c r="L774" s="12">
        <v>21</v>
      </c>
      <c r="M774" s="81">
        <f t="shared" si="110"/>
        <v>0.11825400999467875</v>
      </c>
      <c r="N774" s="21">
        <v>0.01</v>
      </c>
      <c r="O774" s="3" t="s">
        <v>175</v>
      </c>
      <c r="P774" s="94">
        <f>1/((1/U774^2)+(1/X774^2))</f>
        <v>1.398401087982158E-2</v>
      </c>
      <c r="Q774" s="72">
        <f>(P774/U774^2*V774)+(P774/X774^2*Y774)</f>
        <v>3.0811068978926603</v>
      </c>
      <c r="R774" s="82">
        <f>SQRT(P774)</f>
        <v>0.11825400999467875</v>
      </c>
      <c r="S774" s="49">
        <v>2.91</v>
      </c>
      <c r="T774" s="6" t="s">
        <v>3</v>
      </c>
      <c r="U774" s="82">
        <v>0.13900000000000001</v>
      </c>
      <c r="V774" s="43">
        <f>0.791*S774+0.851</f>
        <v>3.1528100000000001</v>
      </c>
      <c r="W774" s="49">
        <v>2.87</v>
      </c>
      <c r="X774" s="82">
        <v>0.22500000000000001</v>
      </c>
      <c r="Y774" s="43">
        <f t="shared" si="108"/>
        <v>2.89323</v>
      </c>
      <c r="Z774" s="53"/>
      <c r="AA774" s="82"/>
      <c r="AB774" s="43"/>
      <c r="AC774" s="47"/>
      <c r="AD774" s="82"/>
      <c r="AE774" s="43"/>
      <c r="AF774" s="53"/>
      <c r="AG774" s="82"/>
      <c r="AH774" s="43"/>
      <c r="AI774" s="47"/>
      <c r="AJ774" s="4"/>
      <c r="AL774" s="4" t="s">
        <v>57</v>
      </c>
      <c r="AM774" s="27"/>
      <c r="AN774" s="27"/>
      <c r="AQ774" s="4"/>
      <c r="AR774" s="19">
        <v>2.87</v>
      </c>
      <c r="AS774" s="19">
        <v>2.91</v>
      </c>
      <c r="AT774" s="6" t="s">
        <v>3</v>
      </c>
      <c r="AU774" s="4"/>
      <c r="AV774" s="4"/>
      <c r="AW774" s="4"/>
      <c r="AX774" s="4"/>
      <c r="AY774" s="4"/>
      <c r="AZ774" s="4"/>
    </row>
    <row r="775" spans="1:52" x14ac:dyDescent="0.25">
      <c r="A775" s="3" t="s">
        <v>2</v>
      </c>
      <c r="B775" s="20">
        <v>3.28</v>
      </c>
      <c r="C775" s="88">
        <f t="shared" si="109"/>
        <v>3.419740628773607</v>
      </c>
      <c r="D775" s="86">
        <v>-111.97799999999999</v>
      </c>
      <c r="E775" s="24">
        <v>38.865000000000002</v>
      </c>
      <c r="F775" s="9">
        <v>4</v>
      </c>
      <c r="G775" s="9">
        <v>1999</v>
      </c>
      <c r="H775" s="9">
        <v>7</v>
      </c>
      <c r="I775" s="9">
        <v>18</v>
      </c>
      <c r="J775" s="9">
        <v>23</v>
      </c>
      <c r="K775" s="9">
        <v>20</v>
      </c>
      <c r="L775" s="12">
        <v>50</v>
      </c>
      <c r="M775" s="81">
        <f t="shared" si="110"/>
        <v>0.10535699111194734</v>
      </c>
      <c r="N775" s="21">
        <v>0.01</v>
      </c>
      <c r="O775" s="3" t="s">
        <v>175</v>
      </c>
      <c r="P775" s="94">
        <f>1/((1/U775^2)+(1/X775^2)+(1/AA775^2))</f>
        <v>1.1100095576162951E-2</v>
      </c>
      <c r="Q775" s="72">
        <f>(P775/U775^2*V775)+(P775/X775^2*Y775)+(P775/AA775^2*AB775)</f>
        <v>3.419740628773607</v>
      </c>
      <c r="R775" s="82">
        <f>SQRT(P775)</f>
        <v>0.10535699111194734</v>
      </c>
      <c r="S775" s="49">
        <v>3.28</v>
      </c>
      <c r="T775" s="6" t="s">
        <v>3</v>
      </c>
      <c r="U775" s="82">
        <v>0.13900000000000001</v>
      </c>
      <c r="V775" s="43">
        <f>0.791*S775+0.851</f>
        <v>3.4454799999999999</v>
      </c>
      <c r="W775" s="49">
        <v>3.25</v>
      </c>
      <c r="X775" s="82">
        <v>0.22500000000000001</v>
      </c>
      <c r="Y775" s="43">
        <f t="shared" si="108"/>
        <v>3.2462499999999999</v>
      </c>
      <c r="Z775" s="55">
        <v>3.5</v>
      </c>
      <c r="AA775" s="82">
        <v>0.23200000000000001</v>
      </c>
      <c r="AB775" s="43">
        <f>0.791*(Z775-0.11)+0.851</f>
        <v>3.5324900000000001</v>
      </c>
      <c r="AC775" s="53"/>
      <c r="AD775" s="82"/>
      <c r="AE775" s="43"/>
      <c r="AF775" s="53"/>
      <c r="AG775" s="82"/>
      <c r="AH775" s="43"/>
      <c r="AI775" s="47" t="s">
        <v>53</v>
      </c>
      <c r="AJ775" s="27"/>
      <c r="AK775" s="5"/>
      <c r="AL775" s="4" t="s">
        <v>54</v>
      </c>
      <c r="AM775" s="27">
        <v>3.5</v>
      </c>
      <c r="AN775" s="27"/>
      <c r="AQ775" s="4"/>
      <c r="AR775" s="19">
        <v>3.25</v>
      </c>
      <c r="AS775" s="19">
        <v>3.28</v>
      </c>
      <c r="AT775" s="6" t="s">
        <v>3</v>
      </c>
      <c r="AU775" s="4"/>
      <c r="AV775" s="4"/>
      <c r="AW775" s="4"/>
      <c r="AX775" s="4"/>
      <c r="AY775" s="4"/>
      <c r="AZ775" s="4"/>
    </row>
    <row r="776" spans="1:52" x14ac:dyDescent="0.25">
      <c r="A776" s="3" t="s">
        <v>2</v>
      </c>
      <c r="B776" s="20">
        <v>2.98</v>
      </c>
      <c r="C776" s="88">
        <f t="shared" si="109"/>
        <v>3.1876217696815523</v>
      </c>
      <c r="D776" s="86">
        <v>-111.98099999999999</v>
      </c>
      <c r="E776" s="24">
        <v>38.871000000000002</v>
      </c>
      <c r="F776" s="9">
        <v>4</v>
      </c>
      <c r="G776" s="9">
        <v>1999</v>
      </c>
      <c r="H776" s="9">
        <v>7</v>
      </c>
      <c r="I776" s="9">
        <v>18</v>
      </c>
      <c r="J776" s="9">
        <v>23</v>
      </c>
      <c r="K776" s="9">
        <v>23</v>
      </c>
      <c r="L776" s="12">
        <v>28.9</v>
      </c>
      <c r="M776" s="81">
        <f t="shared" si="110"/>
        <v>0.10535699111194734</v>
      </c>
      <c r="N776" s="21">
        <v>0.01</v>
      </c>
      <c r="O776" s="3" t="s">
        <v>175</v>
      </c>
      <c r="P776" s="94">
        <f>1/((1/U776^2)+(1/X776^2)+(1/AA776^2))</f>
        <v>1.1100095576162951E-2</v>
      </c>
      <c r="Q776" s="72">
        <f>(P776/U776^2*V776)+(P776/X776^2*Y776)+(P776/AA776^2*AB776)</f>
        <v>3.1876217696815523</v>
      </c>
      <c r="R776" s="82">
        <f>SQRT(P776)</f>
        <v>0.10535699111194734</v>
      </c>
      <c r="S776" s="49">
        <v>2.98</v>
      </c>
      <c r="T776" s="6" t="s">
        <v>3</v>
      </c>
      <c r="U776" s="82">
        <v>0.13900000000000001</v>
      </c>
      <c r="V776" s="43">
        <f>0.791*S776+0.851</f>
        <v>3.20818</v>
      </c>
      <c r="W776" s="49">
        <v>3.02</v>
      </c>
      <c r="X776" s="82">
        <v>0.22500000000000001</v>
      </c>
      <c r="Y776" s="43">
        <f t="shared" si="108"/>
        <v>3.0325799999999998</v>
      </c>
      <c r="Z776" s="55">
        <v>3.2</v>
      </c>
      <c r="AA776" s="82">
        <v>0.23200000000000001</v>
      </c>
      <c r="AB776" s="43">
        <f>0.791*(Z776-0.11)+0.851</f>
        <v>3.2951900000000003</v>
      </c>
      <c r="AC776" s="53"/>
      <c r="AD776" s="82"/>
      <c r="AE776" s="43"/>
      <c r="AF776" s="53"/>
      <c r="AG776" s="82"/>
      <c r="AH776" s="43"/>
      <c r="AI776" s="47" t="s">
        <v>64</v>
      </c>
      <c r="AJ776" s="27"/>
      <c r="AK776" s="5"/>
      <c r="AL776" s="4" t="s">
        <v>79</v>
      </c>
      <c r="AM776" s="27">
        <v>3.2</v>
      </c>
      <c r="AN776" s="27"/>
      <c r="AQ776" s="4"/>
      <c r="AR776" s="19">
        <v>3.02</v>
      </c>
      <c r="AS776" s="19">
        <v>2.98</v>
      </c>
      <c r="AT776" s="6" t="s">
        <v>3</v>
      </c>
      <c r="AU776" s="4"/>
      <c r="AV776" s="4"/>
      <c r="AW776" s="4"/>
      <c r="AX776" s="4"/>
      <c r="AY776" s="4"/>
      <c r="AZ776" s="4"/>
    </row>
    <row r="777" spans="1:52" x14ac:dyDescent="0.25">
      <c r="A777" s="3" t="s">
        <v>2</v>
      </c>
      <c r="B777" s="20">
        <v>2.99</v>
      </c>
      <c r="C777" s="88">
        <f t="shared" si="109"/>
        <v>3.0047100000000002</v>
      </c>
      <c r="D777" s="86">
        <v>-111.96599999999999</v>
      </c>
      <c r="E777" s="24">
        <v>38.871000000000002</v>
      </c>
      <c r="F777" s="9">
        <v>2</v>
      </c>
      <c r="G777" s="9">
        <v>1999</v>
      </c>
      <c r="H777" s="9">
        <v>7</v>
      </c>
      <c r="I777" s="9">
        <v>18</v>
      </c>
      <c r="J777" s="9">
        <v>23</v>
      </c>
      <c r="K777" s="9">
        <v>25</v>
      </c>
      <c r="L777" s="12">
        <v>40.6</v>
      </c>
      <c r="M777" s="81">
        <f t="shared" si="110"/>
        <v>0.22500000000000001</v>
      </c>
      <c r="N777" s="21">
        <v>0.01</v>
      </c>
      <c r="O777" s="6" t="s">
        <v>174</v>
      </c>
      <c r="P777" s="94"/>
      <c r="Q777" s="72">
        <f>Y777</f>
        <v>3.0047100000000002</v>
      </c>
      <c r="R777" s="82">
        <f>X777</f>
        <v>0.22500000000000001</v>
      </c>
      <c r="S777" s="45"/>
      <c r="T777" s="6"/>
      <c r="V777" s="43"/>
      <c r="W777" s="49">
        <v>2.99</v>
      </c>
      <c r="X777" s="82">
        <v>0.22500000000000001</v>
      </c>
      <c r="Y777" s="43">
        <f t="shared" si="108"/>
        <v>3.0047100000000002</v>
      </c>
      <c r="Z777" s="53"/>
      <c r="AA777" s="82"/>
      <c r="AB777" s="43"/>
      <c r="AC777" s="47"/>
      <c r="AD777" s="82"/>
      <c r="AE777" s="43"/>
      <c r="AF777" s="53"/>
      <c r="AG777" s="82"/>
      <c r="AH777" s="43"/>
      <c r="AI777" s="47"/>
      <c r="AJ777" s="4"/>
      <c r="AM777" s="27"/>
      <c r="AN777" s="27"/>
      <c r="AQ777" s="4"/>
      <c r="AR777" s="19">
        <v>2.99</v>
      </c>
      <c r="AS777" s="5"/>
      <c r="AT777" s="6"/>
      <c r="AU777" s="4"/>
      <c r="AV777" s="4"/>
      <c r="AW777" s="4"/>
      <c r="AX777" s="4"/>
      <c r="AY777" s="4"/>
      <c r="AZ777" s="4"/>
    </row>
    <row r="778" spans="1:52" x14ac:dyDescent="0.25">
      <c r="A778" s="3" t="s">
        <v>2</v>
      </c>
      <c r="B778" s="20">
        <v>2.61</v>
      </c>
      <c r="C778" s="88">
        <f t="shared" si="109"/>
        <v>2.8580326077259599</v>
      </c>
      <c r="D778" s="86">
        <v>-111.986</v>
      </c>
      <c r="E778" s="24">
        <v>38.866</v>
      </c>
      <c r="F778" s="9">
        <v>6</v>
      </c>
      <c r="G778" s="9">
        <v>1999</v>
      </c>
      <c r="H778" s="9">
        <v>7</v>
      </c>
      <c r="I778" s="9">
        <v>18</v>
      </c>
      <c r="J778" s="9">
        <v>23</v>
      </c>
      <c r="K778" s="9">
        <v>49</v>
      </c>
      <c r="L778" s="12">
        <v>31.6</v>
      </c>
      <c r="M778" s="81">
        <f t="shared" si="110"/>
        <v>0.11825400999467875</v>
      </c>
      <c r="N778" s="21">
        <v>0.01</v>
      </c>
      <c r="O778" s="3" t="s">
        <v>175</v>
      </c>
      <c r="P778" s="94">
        <f>1/((1/U778^2)+(1/X778^2))</f>
        <v>1.398401087982158E-2</v>
      </c>
      <c r="Q778" s="72">
        <f>(P778/U778^2*V778)+(P778/X778^2*Y778)</f>
        <v>2.8580326077259599</v>
      </c>
      <c r="R778" s="82">
        <f t="shared" ref="R778:R784" si="111">SQRT(P778)</f>
        <v>0.11825400999467875</v>
      </c>
      <c r="S778" s="49">
        <v>2.61</v>
      </c>
      <c r="T778" s="6" t="s">
        <v>3</v>
      </c>
      <c r="U778" s="82">
        <v>0.13900000000000001</v>
      </c>
      <c r="V778" s="43">
        <f t="shared" ref="V778:V784" si="112">0.791*S778+0.851</f>
        <v>2.9155099999999998</v>
      </c>
      <c r="W778" s="49">
        <v>2.67</v>
      </c>
      <c r="X778" s="82">
        <v>0.22500000000000001</v>
      </c>
      <c r="Y778" s="43">
        <f t="shared" si="108"/>
        <v>2.70743</v>
      </c>
      <c r="Z778" s="53"/>
      <c r="AA778" s="82"/>
      <c r="AB778" s="43"/>
      <c r="AC778" s="47"/>
      <c r="AD778" s="82"/>
      <c r="AE778" s="43"/>
      <c r="AF778" s="53"/>
      <c r="AG778" s="82"/>
      <c r="AH778" s="43"/>
      <c r="AI778" s="47"/>
      <c r="AJ778" s="4"/>
      <c r="AM778" s="27"/>
      <c r="AN778" s="27"/>
      <c r="AQ778" s="4"/>
      <c r="AR778" s="19">
        <v>2.67</v>
      </c>
      <c r="AS778" s="19">
        <v>2.61</v>
      </c>
      <c r="AT778" s="6" t="s">
        <v>3</v>
      </c>
      <c r="AU778" s="4"/>
      <c r="AV778" s="4"/>
      <c r="AW778" s="4"/>
      <c r="AX778" s="4"/>
      <c r="AY778" s="4"/>
      <c r="AZ778" s="4"/>
    </row>
    <row r="779" spans="1:52" x14ac:dyDescent="0.25">
      <c r="A779" s="3" t="s">
        <v>2</v>
      </c>
      <c r="B779" s="20">
        <v>2.89</v>
      </c>
      <c r="C779" s="88">
        <f t="shared" si="109"/>
        <v>3.0593922057015419</v>
      </c>
      <c r="D779" s="86">
        <v>-111.96899999999999</v>
      </c>
      <c r="E779" s="24">
        <v>38.869</v>
      </c>
      <c r="F779" s="9">
        <v>5</v>
      </c>
      <c r="G779" s="9">
        <v>1999</v>
      </c>
      <c r="H779" s="9">
        <v>7</v>
      </c>
      <c r="I779" s="9">
        <v>19</v>
      </c>
      <c r="J779" s="9">
        <v>0</v>
      </c>
      <c r="K779" s="9">
        <v>3</v>
      </c>
      <c r="L779" s="12">
        <v>26.7</v>
      </c>
      <c r="M779" s="81">
        <f t="shared" si="110"/>
        <v>0.11825400999467875</v>
      </c>
      <c r="N779" s="21">
        <v>0.01</v>
      </c>
      <c r="O779" s="3" t="s">
        <v>175</v>
      </c>
      <c r="P779" s="94">
        <f>1/((1/U779^2)+(1/X779^2))</f>
        <v>1.398401087982158E-2</v>
      </c>
      <c r="Q779" s="72">
        <f>(P779/U779^2*V779)+(P779/X779^2*Y779)</f>
        <v>3.0593922057015419</v>
      </c>
      <c r="R779" s="82">
        <f t="shared" si="111"/>
        <v>0.11825400999467875</v>
      </c>
      <c r="S779" s="49">
        <v>2.89</v>
      </c>
      <c r="T779" s="6" t="s">
        <v>3</v>
      </c>
      <c r="U779" s="82">
        <v>0.13900000000000001</v>
      </c>
      <c r="V779" s="43">
        <f t="shared" si="112"/>
        <v>3.1369900000000004</v>
      </c>
      <c r="W779" s="49">
        <v>2.83</v>
      </c>
      <c r="X779" s="82">
        <v>0.22500000000000001</v>
      </c>
      <c r="Y779" s="43">
        <f t="shared" si="108"/>
        <v>2.8560699999999999</v>
      </c>
      <c r="Z779" s="53"/>
      <c r="AA779" s="82"/>
      <c r="AB779" s="43"/>
      <c r="AC779" s="47"/>
      <c r="AD779" s="82"/>
      <c r="AE779" s="43"/>
      <c r="AF779" s="53"/>
      <c r="AG779" s="82"/>
      <c r="AH779" s="43"/>
      <c r="AI779" s="47"/>
      <c r="AJ779" s="4"/>
      <c r="AM779" s="27"/>
      <c r="AN779" s="27"/>
      <c r="AQ779" s="4"/>
      <c r="AR779" s="19">
        <v>2.83</v>
      </c>
      <c r="AS779" s="19">
        <v>2.89</v>
      </c>
      <c r="AT779" s="6" t="s">
        <v>3</v>
      </c>
      <c r="AU779" s="4"/>
      <c r="AV779" s="4"/>
      <c r="AW779" s="4"/>
      <c r="AX779" s="4"/>
      <c r="AY779" s="4"/>
      <c r="AZ779" s="4"/>
    </row>
    <row r="780" spans="1:52" x14ac:dyDescent="0.25">
      <c r="A780" s="3" t="s">
        <v>2</v>
      </c>
      <c r="B780" s="20">
        <v>2.89</v>
      </c>
      <c r="C780" s="88">
        <f t="shared" si="109"/>
        <v>3.1426485753751212</v>
      </c>
      <c r="D780" s="86">
        <v>-111.30200000000001</v>
      </c>
      <c r="E780" s="24">
        <v>40.328000000000003</v>
      </c>
      <c r="F780" s="9">
        <v>2</v>
      </c>
      <c r="G780" s="9">
        <v>1999</v>
      </c>
      <c r="H780" s="9">
        <v>7</v>
      </c>
      <c r="I780" s="9">
        <v>19</v>
      </c>
      <c r="J780" s="9">
        <v>10</v>
      </c>
      <c r="K780" s="9">
        <v>26</v>
      </c>
      <c r="L780" s="12">
        <v>38.4</v>
      </c>
      <c r="M780" s="81">
        <f t="shared" si="110"/>
        <v>0.10535699111194734</v>
      </c>
      <c r="N780" s="21">
        <v>0.01</v>
      </c>
      <c r="O780" s="3" t="s">
        <v>175</v>
      </c>
      <c r="P780" s="94">
        <f>1/((1/U780^2)+(1/X780^2)+(1/AA780^2))</f>
        <v>1.1100095576162951E-2</v>
      </c>
      <c r="Q780" s="72">
        <f>(P780/U780^2*V780)+(P780/X780^2*Y780)+(P780/AA780^2*AB780)</f>
        <v>3.1426485753751212</v>
      </c>
      <c r="R780" s="82">
        <f t="shared" si="111"/>
        <v>0.10535699111194734</v>
      </c>
      <c r="S780" s="49">
        <v>2.89</v>
      </c>
      <c r="T780" s="6" t="s">
        <v>3</v>
      </c>
      <c r="U780" s="82">
        <v>0.13900000000000001</v>
      </c>
      <c r="V780" s="43">
        <f t="shared" si="112"/>
        <v>3.1369900000000004</v>
      </c>
      <c r="W780" s="49">
        <v>3</v>
      </c>
      <c r="X780" s="82">
        <v>0.22500000000000001</v>
      </c>
      <c r="Y780" s="43">
        <f t="shared" si="108"/>
        <v>3.0139999999999998</v>
      </c>
      <c r="Z780" s="55">
        <v>3.2</v>
      </c>
      <c r="AA780" s="82">
        <v>0.23200000000000001</v>
      </c>
      <c r="AB780" s="43">
        <f>0.791*(Z780-0.11)+0.851</f>
        <v>3.2951900000000003</v>
      </c>
      <c r="AC780" s="53"/>
      <c r="AD780" s="82"/>
      <c r="AE780" s="43"/>
      <c r="AF780" s="53"/>
      <c r="AG780" s="82"/>
      <c r="AH780" s="43"/>
      <c r="AI780" s="47" t="s">
        <v>75</v>
      </c>
      <c r="AJ780" s="27"/>
      <c r="AK780" s="5"/>
      <c r="AL780" s="4" t="s">
        <v>79</v>
      </c>
      <c r="AM780" s="27">
        <v>3.2</v>
      </c>
      <c r="AN780" s="27"/>
      <c r="AQ780" s="4"/>
      <c r="AR780" s="19">
        <v>3</v>
      </c>
      <c r="AS780" s="19">
        <v>2.89</v>
      </c>
      <c r="AT780" s="6" t="s">
        <v>3</v>
      </c>
      <c r="AU780" s="4"/>
      <c r="AV780" s="4"/>
      <c r="AW780" s="4"/>
      <c r="AX780" s="4"/>
      <c r="AY780" s="4"/>
      <c r="AZ780" s="4"/>
    </row>
    <row r="781" spans="1:52" x14ac:dyDescent="0.25">
      <c r="A781" s="3" t="s">
        <v>2</v>
      </c>
      <c r="B781" s="20">
        <v>2.72</v>
      </c>
      <c r="C781" s="88">
        <f t="shared" si="109"/>
        <v>2.8876480836645415</v>
      </c>
      <c r="D781" s="86">
        <v>-111.357</v>
      </c>
      <c r="E781" s="24">
        <v>42.265000000000001</v>
      </c>
      <c r="F781" s="9">
        <v>6</v>
      </c>
      <c r="G781" s="9">
        <v>1999</v>
      </c>
      <c r="H781" s="9">
        <v>7</v>
      </c>
      <c r="I781" s="9">
        <v>22</v>
      </c>
      <c r="J781" s="9">
        <v>2</v>
      </c>
      <c r="K781" s="9">
        <v>0</v>
      </c>
      <c r="L781" s="12">
        <v>10.4</v>
      </c>
      <c r="M781" s="81">
        <f t="shared" si="110"/>
        <v>0.11825400999467875</v>
      </c>
      <c r="N781" s="21">
        <v>0.01</v>
      </c>
      <c r="O781" s="3" t="s">
        <v>175</v>
      </c>
      <c r="P781" s="94">
        <f>1/((1/U781^2)+(1/X781^2))</f>
        <v>1.398401087982158E-2</v>
      </c>
      <c r="Q781" s="72">
        <f>(P781/U781^2*V781)+(P781/X781^2*Y781)</f>
        <v>2.8876480836645415</v>
      </c>
      <c r="R781" s="82">
        <f t="shared" si="111"/>
        <v>0.11825400999467875</v>
      </c>
      <c r="S781" s="49">
        <v>2.72</v>
      </c>
      <c r="T781" s="6" t="s">
        <v>3</v>
      </c>
      <c r="U781" s="82">
        <v>0.13900000000000001</v>
      </c>
      <c r="V781" s="43">
        <f t="shared" si="112"/>
        <v>3.0025200000000001</v>
      </c>
      <c r="W781" s="49">
        <v>2.54</v>
      </c>
      <c r="X781" s="82">
        <v>0.22500000000000001</v>
      </c>
      <c r="Y781" s="43">
        <f t="shared" si="108"/>
        <v>2.5866600000000002</v>
      </c>
      <c r="Z781" s="53"/>
      <c r="AA781" s="82"/>
      <c r="AB781" s="43"/>
      <c r="AC781" s="47"/>
      <c r="AD781" s="82"/>
      <c r="AE781" s="43"/>
      <c r="AF781" s="53"/>
      <c r="AG781" s="82"/>
      <c r="AH781" s="43"/>
      <c r="AI781" s="47"/>
      <c r="AJ781" s="4"/>
      <c r="AL781" s="4" t="s">
        <v>57</v>
      </c>
      <c r="AM781" s="27"/>
      <c r="AN781" s="27"/>
      <c r="AQ781" s="4"/>
      <c r="AR781" s="19">
        <v>2.54</v>
      </c>
      <c r="AS781" s="19">
        <v>2.72</v>
      </c>
      <c r="AT781" s="6" t="s">
        <v>3</v>
      </c>
      <c r="AU781" s="4"/>
      <c r="AV781" s="4"/>
      <c r="AW781" s="4"/>
      <c r="AX781" s="4"/>
      <c r="AY781" s="4"/>
      <c r="AZ781" s="4"/>
    </row>
    <row r="782" spans="1:52" x14ac:dyDescent="0.25">
      <c r="A782" s="3" t="s">
        <v>2</v>
      </c>
      <c r="B782" s="20">
        <v>2.46</v>
      </c>
      <c r="C782" s="88">
        <f t="shared" si="109"/>
        <v>2.6618124361650422</v>
      </c>
      <c r="D782" s="86">
        <v>-111.35299999999999</v>
      </c>
      <c r="E782" s="24">
        <v>42.268999999999998</v>
      </c>
      <c r="F782" s="9">
        <v>5</v>
      </c>
      <c r="G782" s="9">
        <v>1999</v>
      </c>
      <c r="H782" s="9">
        <v>7</v>
      </c>
      <c r="I782" s="9">
        <v>22</v>
      </c>
      <c r="J782" s="9">
        <v>2</v>
      </c>
      <c r="K782" s="9">
        <v>50</v>
      </c>
      <c r="L782" s="12">
        <v>4.9000000000000004</v>
      </c>
      <c r="M782" s="81">
        <f t="shared" si="110"/>
        <v>0.11825400999467875</v>
      </c>
      <c r="N782" s="21">
        <v>0.01</v>
      </c>
      <c r="O782" s="3" t="s">
        <v>175</v>
      </c>
      <c r="P782" s="94">
        <f>1/((1/U782^2)+(1/X782^2))</f>
        <v>1.398401087982158E-2</v>
      </c>
      <c r="Q782" s="72">
        <f>(P782/U782^2*V782)+(P782/X782^2*Y782)</f>
        <v>2.6618124361650422</v>
      </c>
      <c r="R782" s="82">
        <f t="shared" si="111"/>
        <v>0.11825400999467875</v>
      </c>
      <c r="S782" s="49">
        <v>2.46</v>
      </c>
      <c r="T782" s="6" t="s">
        <v>3</v>
      </c>
      <c r="U782" s="82">
        <v>0.13900000000000001</v>
      </c>
      <c r="V782" s="43">
        <f t="shared" si="112"/>
        <v>2.7968600000000001</v>
      </c>
      <c r="W782" s="49">
        <v>2.2400000000000002</v>
      </c>
      <c r="X782" s="82">
        <v>0.22500000000000001</v>
      </c>
      <c r="Y782" s="43">
        <f t="shared" si="108"/>
        <v>2.30796</v>
      </c>
      <c r="Z782" s="53"/>
      <c r="AA782" s="82"/>
      <c r="AB782" s="43"/>
      <c r="AC782" s="47"/>
      <c r="AD782" s="82"/>
      <c r="AE782" s="43"/>
      <c r="AF782" s="53"/>
      <c r="AG782" s="82"/>
      <c r="AH782" s="43"/>
      <c r="AI782" s="47"/>
      <c r="AJ782" s="4"/>
      <c r="AM782" s="27"/>
      <c r="AN782" s="27"/>
      <c r="AQ782" s="4"/>
      <c r="AR782" s="19">
        <v>2.2400000000000002</v>
      </c>
      <c r="AS782" s="19">
        <v>2.46</v>
      </c>
      <c r="AT782" s="6" t="s">
        <v>3</v>
      </c>
      <c r="AU782" s="4"/>
      <c r="AV782" s="4"/>
      <c r="AW782" s="4"/>
      <c r="AX782" s="4"/>
      <c r="AY782" s="4"/>
      <c r="AZ782" s="4"/>
    </row>
    <row r="783" spans="1:52" x14ac:dyDescent="0.25">
      <c r="A783" s="3" t="s">
        <v>2</v>
      </c>
      <c r="B783" s="20">
        <v>2.84</v>
      </c>
      <c r="C783" s="88">
        <f t="shared" si="109"/>
        <v>3.0282008460812624</v>
      </c>
      <c r="D783" s="86">
        <v>-111.363</v>
      </c>
      <c r="E783" s="24">
        <v>42.289000000000001</v>
      </c>
      <c r="F783" s="9">
        <v>0</v>
      </c>
      <c r="G783" s="9">
        <v>1999</v>
      </c>
      <c r="H783" s="9">
        <v>7</v>
      </c>
      <c r="I783" s="9">
        <v>24</v>
      </c>
      <c r="J783" s="9">
        <v>0</v>
      </c>
      <c r="K783" s="9">
        <v>25</v>
      </c>
      <c r="L783" s="12">
        <v>39.700000000000003</v>
      </c>
      <c r="M783" s="81">
        <f t="shared" si="110"/>
        <v>0.11825400999467875</v>
      </c>
      <c r="N783" s="21">
        <v>0.01</v>
      </c>
      <c r="O783" s="3" t="s">
        <v>175</v>
      </c>
      <c r="P783" s="94">
        <f>1/((1/U783^2)+(1/X783^2))</f>
        <v>1.398401087982158E-2</v>
      </c>
      <c r="Q783" s="72">
        <f>(P783/U783^2*V783)+(P783/X783^2*Y783)</f>
        <v>3.0282008460812624</v>
      </c>
      <c r="R783" s="82">
        <f t="shared" si="111"/>
        <v>0.11825400999467875</v>
      </c>
      <c r="S783" s="49">
        <v>2.84</v>
      </c>
      <c r="T783" s="6" t="s">
        <v>3</v>
      </c>
      <c r="U783" s="82">
        <v>0.13900000000000001</v>
      </c>
      <c r="V783" s="43">
        <f t="shared" si="112"/>
        <v>3.0974399999999997</v>
      </c>
      <c r="W783" s="49">
        <v>2.82</v>
      </c>
      <c r="X783" s="82">
        <v>0.22500000000000001</v>
      </c>
      <c r="Y783" s="43">
        <f t="shared" si="108"/>
        <v>2.8467799999999999</v>
      </c>
      <c r="Z783" s="53"/>
      <c r="AA783" s="82"/>
      <c r="AB783" s="43"/>
      <c r="AC783" s="47"/>
      <c r="AD783" s="82"/>
      <c r="AE783" s="43"/>
      <c r="AF783" s="53"/>
      <c r="AG783" s="82"/>
      <c r="AH783" s="43"/>
      <c r="AI783" s="47"/>
      <c r="AJ783" s="4"/>
      <c r="AL783" s="4" t="s">
        <v>75</v>
      </c>
      <c r="AM783" s="27"/>
      <c r="AN783" s="27"/>
      <c r="AQ783" s="4"/>
      <c r="AR783" s="19">
        <v>2.82</v>
      </c>
      <c r="AS783" s="19">
        <v>2.84</v>
      </c>
      <c r="AT783" s="6" t="s">
        <v>3</v>
      </c>
      <c r="AU783" s="4"/>
      <c r="AV783" s="4"/>
      <c r="AW783" s="4"/>
      <c r="AX783" s="4"/>
      <c r="AY783" s="4"/>
      <c r="AZ783" s="4"/>
    </row>
    <row r="784" spans="1:52" x14ac:dyDescent="0.25">
      <c r="A784" s="3" t="s">
        <v>2</v>
      </c>
      <c r="B784" s="20">
        <v>2.5299999999999998</v>
      </c>
      <c r="C784" s="88">
        <f t="shared" si="109"/>
        <v>2.7660415343264808</v>
      </c>
      <c r="D784" s="86">
        <v>-114.08799999999999</v>
      </c>
      <c r="E784" s="24">
        <v>37.473999999999997</v>
      </c>
      <c r="F784" s="9">
        <v>1</v>
      </c>
      <c r="G784" s="9">
        <v>1999</v>
      </c>
      <c r="H784" s="9">
        <v>7</v>
      </c>
      <c r="I784" s="9">
        <v>27</v>
      </c>
      <c r="J784" s="9">
        <v>8</v>
      </c>
      <c r="K784" s="9">
        <v>25</v>
      </c>
      <c r="L784" s="12">
        <v>22.2</v>
      </c>
      <c r="M784" s="81">
        <f t="shared" si="110"/>
        <v>0.11825400999467875</v>
      </c>
      <c r="N784" s="21">
        <v>0.01</v>
      </c>
      <c r="O784" s="3" t="s">
        <v>175</v>
      </c>
      <c r="P784" s="94">
        <f>1/((1/U784^2)+(1/X784^2))</f>
        <v>1.398401087982158E-2</v>
      </c>
      <c r="Q784" s="72">
        <f>(P784/U784^2*V784)+(P784/X784^2*Y784)</f>
        <v>2.7660415343264808</v>
      </c>
      <c r="R784" s="82">
        <f t="shared" si="111"/>
        <v>0.11825400999467875</v>
      </c>
      <c r="S784" s="49">
        <v>2.5299999999999998</v>
      </c>
      <c r="T784" s="6" t="s">
        <v>3</v>
      </c>
      <c r="U784" s="82">
        <v>0.13900000000000001</v>
      </c>
      <c r="V784" s="43">
        <f t="shared" si="112"/>
        <v>2.85223</v>
      </c>
      <c r="W784" s="49">
        <v>2.4900000000000002</v>
      </c>
      <c r="X784" s="82">
        <v>0.22500000000000001</v>
      </c>
      <c r="Y784" s="43">
        <f t="shared" si="108"/>
        <v>2.5402100000000001</v>
      </c>
      <c r="Z784" s="53"/>
      <c r="AA784" s="82"/>
      <c r="AB784" s="43"/>
      <c r="AC784" s="47"/>
      <c r="AD784" s="82"/>
      <c r="AE784" s="43"/>
      <c r="AF784" s="53"/>
      <c r="AG784" s="82"/>
      <c r="AH784" s="43"/>
      <c r="AI784" s="47"/>
      <c r="AJ784" s="4"/>
      <c r="AM784" s="27"/>
      <c r="AN784" s="27"/>
      <c r="AQ784" s="4"/>
      <c r="AR784" s="19">
        <v>2.4900000000000002</v>
      </c>
      <c r="AS784" s="19">
        <v>2.5299999999999998</v>
      </c>
      <c r="AT784" s="6" t="s">
        <v>3</v>
      </c>
      <c r="AU784" s="4"/>
      <c r="AV784" s="4"/>
      <c r="AW784" s="4"/>
      <c r="AX784" s="4"/>
      <c r="AY784" s="4"/>
      <c r="AZ784" s="4"/>
    </row>
    <row r="785" spans="1:52" x14ac:dyDescent="0.25">
      <c r="A785" s="3" t="s">
        <v>2</v>
      </c>
      <c r="B785" s="20">
        <v>2.5</v>
      </c>
      <c r="C785" s="88">
        <f t="shared" si="109"/>
        <v>2.5495000000000001</v>
      </c>
      <c r="D785" s="86">
        <v>-109.40600000000001</v>
      </c>
      <c r="E785" s="24">
        <v>40.587000000000003</v>
      </c>
      <c r="F785" s="9">
        <v>8</v>
      </c>
      <c r="G785" s="9">
        <v>1999</v>
      </c>
      <c r="H785" s="9">
        <v>7</v>
      </c>
      <c r="I785" s="9">
        <v>27</v>
      </c>
      <c r="J785" s="9">
        <v>20</v>
      </c>
      <c r="K785" s="9">
        <v>13</v>
      </c>
      <c r="L785" s="12">
        <v>33.200000000000003</v>
      </c>
      <c r="M785" s="81">
        <f t="shared" si="110"/>
        <v>0.22500000000000001</v>
      </c>
      <c r="N785" s="21">
        <v>0.01</v>
      </c>
      <c r="O785" s="6" t="s">
        <v>174</v>
      </c>
      <c r="P785" s="94"/>
      <c r="Q785" s="72">
        <f>Y785</f>
        <v>2.5495000000000001</v>
      </c>
      <c r="R785" s="82">
        <f>X785</f>
        <v>0.22500000000000001</v>
      </c>
      <c r="S785" s="45"/>
      <c r="T785" s="6"/>
      <c r="V785" s="43"/>
      <c r="W785" s="49">
        <v>2.5</v>
      </c>
      <c r="X785" s="82">
        <v>0.22500000000000001</v>
      </c>
      <c r="Y785" s="43">
        <f t="shared" si="108"/>
        <v>2.5495000000000001</v>
      </c>
      <c r="Z785" s="53"/>
      <c r="AA785" s="82"/>
      <c r="AB785" s="43"/>
      <c r="AC785" s="47"/>
      <c r="AD785" s="82"/>
      <c r="AE785" s="43"/>
      <c r="AF785" s="53"/>
      <c r="AG785" s="82"/>
      <c r="AH785" s="43"/>
      <c r="AI785" s="47"/>
      <c r="AJ785" s="4"/>
      <c r="AL785" s="4" t="s">
        <v>47</v>
      </c>
      <c r="AM785" s="27"/>
      <c r="AN785" s="27"/>
      <c r="AQ785" s="4"/>
      <c r="AR785" s="19">
        <v>2.5</v>
      </c>
      <c r="AS785" s="5"/>
      <c r="AT785" s="6"/>
      <c r="AU785" s="4"/>
      <c r="AV785" s="4"/>
      <c r="AW785" s="4"/>
      <c r="AX785" s="4"/>
      <c r="AY785" s="4"/>
      <c r="AZ785" s="4"/>
    </row>
    <row r="786" spans="1:52" x14ac:dyDescent="0.25">
      <c r="A786" s="3" t="s">
        <v>2</v>
      </c>
      <c r="B786" s="20">
        <v>3.19</v>
      </c>
      <c r="C786" s="88">
        <f t="shared" si="109"/>
        <v>3.3543187607582996</v>
      </c>
      <c r="D786" s="86">
        <v>-112.18600000000001</v>
      </c>
      <c r="E786" s="24">
        <v>38.588000000000001</v>
      </c>
      <c r="F786" s="9">
        <v>0</v>
      </c>
      <c r="G786" s="9">
        <v>1999</v>
      </c>
      <c r="H786" s="9">
        <v>8</v>
      </c>
      <c r="I786" s="9">
        <v>4</v>
      </c>
      <c r="J786" s="9">
        <v>3</v>
      </c>
      <c r="K786" s="9">
        <v>14</v>
      </c>
      <c r="L786" s="12">
        <v>46.6</v>
      </c>
      <c r="M786" s="81">
        <f t="shared" si="110"/>
        <v>0.11825400999467875</v>
      </c>
      <c r="N786" s="21">
        <v>0.01</v>
      </c>
      <c r="O786" s="3" t="s">
        <v>175</v>
      </c>
      <c r="P786" s="94">
        <f t="shared" ref="P786:P792" si="113">1/((1/U786^2)+(1/X786^2))</f>
        <v>1.398401087982158E-2</v>
      </c>
      <c r="Q786" s="72">
        <f t="shared" ref="Q786:Q792" si="114">(P786/U786^2*V786)+(P786/X786^2*Y786)</f>
        <v>3.3543187607582996</v>
      </c>
      <c r="R786" s="82">
        <f t="shared" ref="R786:R792" si="115">SQRT(P786)</f>
        <v>0.11825400999467875</v>
      </c>
      <c r="S786" s="49">
        <v>3.19</v>
      </c>
      <c r="T786" s="6" t="s">
        <v>3</v>
      </c>
      <c r="U786" s="82">
        <v>0.13900000000000001</v>
      </c>
      <c r="V786" s="43">
        <f t="shared" ref="V786:V806" si="116">0.791*S786+0.851</f>
        <v>3.3742900000000002</v>
      </c>
      <c r="W786" s="49">
        <v>3.31</v>
      </c>
      <c r="X786" s="82">
        <v>0.22500000000000001</v>
      </c>
      <c r="Y786" s="43">
        <f t="shared" si="108"/>
        <v>3.30199</v>
      </c>
      <c r="Z786" s="53"/>
      <c r="AA786" s="82"/>
      <c r="AB786" s="43"/>
      <c r="AC786" s="47"/>
      <c r="AD786" s="82"/>
      <c r="AE786" s="43"/>
      <c r="AF786" s="53"/>
      <c r="AG786" s="82"/>
      <c r="AH786" s="43"/>
      <c r="AI786" s="47"/>
      <c r="AJ786" s="4"/>
      <c r="AL786" s="4" t="s">
        <v>43</v>
      </c>
      <c r="AM786" s="27"/>
      <c r="AN786" s="27"/>
      <c r="AQ786" s="4"/>
      <c r="AR786" s="19">
        <v>3.31</v>
      </c>
      <c r="AS786" s="19">
        <v>3.19</v>
      </c>
      <c r="AT786" s="6" t="s">
        <v>3</v>
      </c>
      <c r="AU786" s="4"/>
      <c r="AV786" s="4"/>
      <c r="AW786" s="4"/>
      <c r="AX786" s="4"/>
      <c r="AY786" s="4"/>
      <c r="AZ786" s="4"/>
    </row>
    <row r="787" spans="1:52" x14ac:dyDescent="0.25">
      <c r="A787" s="3" t="s">
        <v>2</v>
      </c>
      <c r="B787" s="20">
        <v>2.88</v>
      </c>
      <c r="C787" s="88">
        <f t="shared" si="109"/>
        <v>3.0562333165584885</v>
      </c>
      <c r="D787" s="86">
        <v>-112.179</v>
      </c>
      <c r="E787" s="24">
        <v>38.573</v>
      </c>
      <c r="F787" s="9">
        <v>1</v>
      </c>
      <c r="G787" s="9">
        <v>1999</v>
      </c>
      <c r="H787" s="9">
        <v>8</v>
      </c>
      <c r="I787" s="9">
        <v>4</v>
      </c>
      <c r="J787" s="9">
        <v>3</v>
      </c>
      <c r="K787" s="9">
        <v>55</v>
      </c>
      <c r="L787" s="12">
        <v>52.2</v>
      </c>
      <c r="M787" s="81">
        <f t="shared" si="110"/>
        <v>0.11825400999467875</v>
      </c>
      <c r="N787" s="21">
        <v>0.01</v>
      </c>
      <c r="O787" s="3" t="s">
        <v>175</v>
      </c>
      <c r="P787" s="94">
        <f t="shared" si="113"/>
        <v>1.398401087982158E-2</v>
      </c>
      <c r="Q787" s="72">
        <f t="shared" si="114"/>
        <v>3.0562333165584885</v>
      </c>
      <c r="R787" s="82">
        <f t="shared" si="115"/>
        <v>0.11825400999467875</v>
      </c>
      <c r="S787" s="49">
        <v>2.88</v>
      </c>
      <c r="T787" s="6" t="s">
        <v>3</v>
      </c>
      <c r="U787" s="82">
        <v>0.13900000000000001</v>
      </c>
      <c r="V787" s="43">
        <f t="shared" si="116"/>
        <v>3.1290800000000001</v>
      </c>
      <c r="W787" s="49">
        <v>2.84</v>
      </c>
      <c r="X787" s="82">
        <v>0.22500000000000001</v>
      </c>
      <c r="Y787" s="43">
        <f t="shared" si="108"/>
        <v>2.8653599999999999</v>
      </c>
      <c r="Z787" s="53"/>
      <c r="AA787" s="82"/>
      <c r="AB787" s="43"/>
      <c r="AC787" s="47"/>
      <c r="AD787" s="82"/>
      <c r="AE787" s="43"/>
      <c r="AF787" s="53"/>
      <c r="AG787" s="82"/>
      <c r="AH787" s="43"/>
      <c r="AI787" s="47"/>
      <c r="AJ787" s="4"/>
      <c r="AL787" s="4" t="s">
        <v>57</v>
      </c>
      <c r="AM787" s="27"/>
      <c r="AN787" s="27"/>
      <c r="AQ787" s="4"/>
      <c r="AR787" s="19">
        <v>2.84</v>
      </c>
      <c r="AS787" s="19">
        <v>2.88</v>
      </c>
      <c r="AT787" s="6" t="s">
        <v>3</v>
      </c>
      <c r="AU787" s="4"/>
      <c r="AV787" s="4"/>
      <c r="AW787" s="4"/>
      <c r="AX787" s="4"/>
      <c r="AY787" s="4"/>
      <c r="AZ787" s="4"/>
    </row>
    <row r="788" spans="1:52" x14ac:dyDescent="0.25">
      <c r="A788" s="3" t="s">
        <v>2</v>
      </c>
      <c r="B788" s="20">
        <v>3.22</v>
      </c>
      <c r="C788" s="88">
        <f t="shared" si="109"/>
        <v>3.3997215606324884</v>
      </c>
      <c r="D788" s="86">
        <v>-112.187</v>
      </c>
      <c r="E788" s="24">
        <v>38.593000000000004</v>
      </c>
      <c r="F788" s="9">
        <v>0</v>
      </c>
      <c r="G788" s="9">
        <v>1999</v>
      </c>
      <c r="H788" s="9">
        <v>8</v>
      </c>
      <c r="I788" s="9">
        <v>4</v>
      </c>
      <c r="J788" s="9">
        <v>18</v>
      </c>
      <c r="K788" s="9">
        <v>33</v>
      </c>
      <c r="L788" s="12">
        <v>12.9</v>
      </c>
      <c r="M788" s="81">
        <f t="shared" si="110"/>
        <v>0.11825400999467875</v>
      </c>
      <c r="N788" s="21">
        <v>0.01</v>
      </c>
      <c r="O788" s="3" t="s">
        <v>175</v>
      </c>
      <c r="P788" s="94">
        <f t="shared" si="113"/>
        <v>1.398401087982158E-2</v>
      </c>
      <c r="Q788" s="72">
        <f t="shared" si="114"/>
        <v>3.3997215606324884</v>
      </c>
      <c r="R788" s="82">
        <f t="shared" si="115"/>
        <v>0.11825400999467875</v>
      </c>
      <c r="S788" s="49">
        <v>3.22</v>
      </c>
      <c r="T788" s="6" t="s">
        <v>3</v>
      </c>
      <c r="U788" s="82">
        <v>0.13900000000000001</v>
      </c>
      <c r="V788" s="43">
        <f t="shared" si="116"/>
        <v>3.3980200000000003</v>
      </c>
      <c r="W788" s="49">
        <v>3.42</v>
      </c>
      <c r="X788" s="82">
        <v>0.22500000000000001</v>
      </c>
      <c r="Y788" s="43">
        <f t="shared" si="108"/>
        <v>3.4041799999999998</v>
      </c>
      <c r="Z788" s="53"/>
      <c r="AA788" s="82"/>
      <c r="AB788" s="43"/>
      <c r="AC788" s="47"/>
      <c r="AD788" s="82"/>
      <c r="AE788" s="43"/>
      <c r="AF788" s="53"/>
      <c r="AG788" s="82"/>
      <c r="AH788" s="43"/>
      <c r="AI788" s="47"/>
      <c r="AJ788" s="4"/>
      <c r="AL788" s="4" t="s">
        <v>55</v>
      </c>
      <c r="AM788" s="27"/>
      <c r="AN788" s="27"/>
      <c r="AQ788" s="4"/>
      <c r="AR788" s="19">
        <v>3.42</v>
      </c>
      <c r="AS788" s="19">
        <v>3.22</v>
      </c>
      <c r="AT788" s="6" t="s">
        <v>3</v>
      </c>
      <c r="AU788" s="4"/>
      <c r="AV788" s="4"/>
      <c r="AW788" s="4"/>
      <c r="AX788" s="4"/>
      <c r="AY788" s="4"/>
      <c r="AZ788" s="4"/>
    </row>
    <row r="789" spans="1:52" x14ac:dyDescent="0.25">
      <c r="A789" s="3" t="s">
        <v>2</v>
      </c>
      <c r="B789" s="20">
        <v>2.5</v>
      </c>
      <c r="C789" s="88">
        <f t="shared" si="109"/>
        <v>2.6436541649272294</v>
      </c>
      <c r="D789" s="86">
        <v>-112.84699999999999</v>
      </c>
      <c r="E789" s="24">
        <v>41.456000000000003</v>
      </c>
      <c r="F789" s="9">
        <v>7</v>
      </c>
      <c r="G789" s="9">
        <v>1999</v>
      </c>
      <c r="H789" s="9">
        <v>8</v>
      </c>
      <c r="I789" s="9">
        <v>11</v>
      </c>
      <c r="J789" s="9">
        <v>22</v>
      </c>
      <c r="K789" s="9">
        <v>33</v>
      </c>
      <c r="L789" s="12">
        <v>5.8</v>
      </c>
      <c r="M789" s="81">
        <f t="shared" si="110"/>
        <v>0.11825400999467875</v>
      </c>
      <c r="N789" s="21">
        <v>0.01</v>
      </c>
      <c r="O789" s="3" t="s">
        <v>175</v>
      </c>
      <c r="P789" s="94">
        <f t="shared" si="113"/>
        <v>1.398401087982158E-2</v>
      </c>
      <c r="Q789" s="72">
        <f t="shared" si="114"/>
        <v>2.6436541649272294</v>
      </c>
      <c r="R789" s="82">
        <f t="shared" si="115"/>
        <v>0.11825400999467875</v>
      </c>
      <c r="S789" s="49">
        <v>2.5</v>
      </c>
      <c r="T789" s="6" t="s">
        <v>3</v>
      </c>
      <c r="U789" s="82">
        <v>0.13900000000000001</v>
      </c>
      <c r="V789" s="43">
        <f t="shared" si="116"/>
        <v>2.8285</v>
      </c>
      <c r="W789" s="49">
        <v>2.08</v>
      </c>
      <c r="X789" s="82">
        <v>0.22500000000000001</v>
      </c>
      <c r="Y789" s="43">
        <f t="shared" si="108"/>
        <v>2.1593200000000001</v>
      </c>
      <c r="Z789" s="53"/>
      <c r="AA789" s="82"/>
      <c r="AB789" s="43"/>
      <c r="AC789" s="47"/>
      <c r="AD789" s="82"/>
      <c r="AE789" s="43"/>
      <c r="AF789" s="53"/>
      <c r="AG789" s="82"/>
      <c r="AH789" s="43"/>
      <c r="AI789" s="47"/>
      <c r="AJ789" s="4"/>
      <c r="AM789" s="27"/>
      <c r="AN789" s="27"/>
      <c r="AQ789" s="4"/>
      <c r="AR789" s="19">
        <v>2.08</v>
      </c>
      <c r="AS789" s="19">
        <v>2.5</v>
      </c>
      <c r="AT789" s="6" t="s">
        <v>3</v>
      </c>
      <c r="AU789" s="4"/>
      <c r="AV789" s="4"/>
      <c r="AW789" s="4"/>
      <c r="AX789" s="4"/>
      <c r="AY789" s="4"/>
      <c r="AZ789" s="4"/>
    </row>
    <row r="790" spans="1:52" x14ac:dyDescent="0.25">
      <c r="A790" s="3" t="s">
        <v>2</v>
      </c>
      <c r="B790" s="20">
        <v>3.14</v>
      </c>
      <c r="C790" s="88">
        <f t="shared" si="109"/>
        <v>3.2769366594229838</v>
      </c>
      <c r="D790" s="86">
        <v>-111.51</v>
      </c>
      <c r="E790" s="24">
        <v>42.365000000000002</v>
      </c>
      <c r="F790" s="9">
        <v>8</v>
      </c>
      <c r="G790" s="9">
        <v>1999</v>
      </c>
      <c r="H790" s="9">
        <v>8</v>
      </c>
      <c r="I790" s="9">
        <v>23</v>
      </c>
      <c r="J790" s="9">
        <v>0</v>
      </c>
      <c r="K790" s="9">
        <v>28</v>
      </c>
      <c r="L790" s="12">
        <v>51.2</v>
      </c>
      <c r="M790" s="81">
        <f t="shared" si="110"/>
        <v>0.11825400999467875</v>
      </c>
      <c r="N790" s="21">
        <v>0.01</v>
      </c>
      <c r="O790" s="3" t="s">
        <v>175</v>
      </c>
      <c r="P790" s="94">
        <f t="shared" si="113"/>
        <v>1.398401087982158E-2</v>
      </c>
      <c r="Q790" s="72">
        <f t="shared" si="114"/>
        <v>3.2769366594229838</v>
      </c>
      <c r="R790" s="82">
        <f t="shared" si="115"/>
        <v>0.11825400999467875</v>
      </c>
      <c r="S790" s="49">
        <v>3.14</v>
      </c>
      <c r="T790" s="6" t="s">
        <v>3</v>
      </c>
      <c r="U790" s="82">
        <v>0.13900000000000001</v>
      </c>
      <c r="V790" s="43">
        <f t="shared" si="116"/>
        <v>3.33474</v>
      </c>
      <c r="W790" s="49">
        <v>3.12</v>
      </c>
      <c r="X790" s="82">
        <v>0.22500000000000001</v>
      </c>
      <c r="Y790" s="43">
        <f t="shared" si="108"/>
        <v>3.12548</v>
      </c>
      <c r="Z790" s="53"/>
      <c r="AA790" s="82"/>
      <c r="AB790" s="43"/>
      <c r="AC790" s="47"/>
      <c r="AD790" s="82"/>
      <c r="AE790" s="43"/>
      <c r="AF790" s="53"/>
      <c r="AG790" s="82"/>
      <c r="AH790" s="43"/>
      <c r="AI790" s="47"/>
      <c r="AJ790" s="4"/>
      <c r="AL790" s="4" t="s">
        <v>55</v>
      </c>
      <c r="AM790" s="27"/>
      <c r="AN790" s="27"/>
      <c r="AQ790" s="4"/>
      <c r="AR790" s="19">
        <v>3.12</v>
      </c>
      <c r="AS790" s="19">
        <v>3.14</v>
      </c>
      <c r="AT790" s="6" t="s">
        <v>3</v>
      </c>
      <c r="AU790" s="4"/>
      <c r="AV790" s="4"/>
      <c r="AW790" s="4"/>
      <c r="AX790" s="4"/>
      <c r="AY790" s="4"/>
      <c r="AZ790" s="4"/>
    </row>
    <row r="791" spans="1:52" x14ac:dyDescent="0.25">
      <c r="A791" s="3" t="s">
        <v>2</v>
      </c>
      <c r="B791" s="20">
        <v>2.75</v>
      </c>
      <c r="C791" s="88">
        <f t="shared" si="109"/>
        <v>3.0331308239213106</v>
      </c>
      <c r="D791" s="86">
        <v>-112.527</v>
      </c>
      <c r="E791" s="24">
        <v>37.999000000000002</v>
      </c>
      <c r="F791" s="9">
        <v>1</v>
      </c>
      <c r="G791" s="9">
        <v>1999</v>
      </c>
      <c r="H791" s="9">
        <v>8</v>
      </c>
      <c r="I791" s="9">
        <v>23</v>
      </c>
      <c r="J791" s="9">
        <v>8</v>
      </c>
      <c r="K791" s="9">
        <v>55</v>
      </c>
      <c r="L791" s="12">
        <v>54.3</v>
      </c>
      <c r="M791" s="81">
        <f t="shared" si="110"/>
        <v>0.11825400999467875</v>
      </c>
      <c r="N791" s="21">
        <v>0.01</v>
      </c>
      <c r="O791" s="3" t="s">
        <v>175</v>
      </c>
      <c r="P791" s="94">
        <f t="shared" si="113"/>
        <v>1.398401087982158E-2</v>
      </c>
      <c r="Q791" s="72">
        <f t="shared" si="114"/>
        <v>3.0331308239213106</v>
      </c>
      <c r="R791" s="82">
        <f t="shared" si="115"/>
        <v>0.11825400999467875</v>
      </c>
      <c r="S791" s="49">
        <v>2.75</v>
      </c>
      <c r="T791" s="6" t="s">
        <v>3</v>
      </c>
      <c r="U791" s="82">
        <v>0.13900000000000001</v>
      </c>
      <c r="V791" s="43">
        <f t="shared" si="116"/>
        <v>3.0262500000000001</v>
      </c>
      <c r="W791" s="49">
        <v>3.04</v>
      </c>
      <c r="X791" s="82">
        <v>0.22500000000000001</v>
      </c>
      <c r="Y791" s="43">
        <f t="shared" si="108"/>
        <v>3.0511599999999999</v>
      </c>
      <c r="Z791" s="53"/>
      <c r="AA791" s="82"/>
      <c r="AB791" s="43"/>
      <c r="AC791" s="47"/>
      <c r="AD791" s="82"/>
      <c r="AE791" s="43"/>
      <c r="AF791" s="53"/>
      <c r="AG791" s="82"/>
      <c r="AH791" s="43"/>
      <c r="AI791" s="47"/>
      <c r="AJ791" s="4"/>
      <c r="AL791" s="4" t="s">
        <v>47</v>
      </c>
      <c r="AM791" s="27"/>
      <c r="AN791" s="27"/>
      <c r="AQ791" s="4"/>
      <c r="AR791" s="19">
        <v>3.04</v>
      </c>
      <c r="AS791" s="19">
        <v>2.75</v>
      </c>
      <c r="AT791" s="6" t="s">
        <v>3</v>
      </c>
      <c r="AU791" s="4"/>
      <c r="AV791" s="4"/>
      <c r="AW791" s="4"/>
      <c r="AX791" s="4"/>
      <c r="AY791" s="4"/>
      <c r="AZ791" s="4"/>
    </row>
    <row r="792" spans="1:52" x14ac:dyDescent="0.25">
      <c r="A792" s="3" t="s">
        <v>2</v>
      </c>
      <c r="B792" s="20">
        <v>2.61</v>
      </c>
      <c r="C792" s="88">
        <f t="shared" si="109"/>
        <v>2.8067095613759188</v>
      </c>
      <c r="D792" s="86">
        <v>-112.527</v>
      </c>
      <c r="E792" s="24">
        <v>38.003999999999998</v>
      </c>
      <c r="F792" s="9">
        <v>1</v>
      </c>
      <c r="G792" s="9">
        <v>1999</v>
      </c>
      <c r="H792" s="9">
        <v>8</v>
      </c>
      <c r="I792" s="9">
        <v>23</v>
      </c>
      <c r="J792" s="9">
        <v>8</v>
      </c>
      <c r="K792" s="9">
        <v>57</v>
      </c>
      <c r="L792" s="12">
        <v>43.5</v>
      </c>
      <c r="M792" s="81">
        <f t="shared" si="110"/>
        <v>0.11825400999467875</v>
      </c>
      <c r="N792" s="21">
        <v>0.01</v>
      </c>
      <c r="O792" s="3" t="s">
        <v>175</v>
      </c>
      <c r="P792" s="94">
        <f t="shared" si="113"/>
        <v>1.398401087982158E-2</v>
      </c>
      <c r="Q792" s="72">
        <f t="shared" si="114"/>
        <v>2.8067095613759188</v>
      </c>
      <c r="R792" s="82">
        <f t="shared" si="115"/>
        <v>0.11825400999467875</v>
      </c>
      <c r="S792" s="49">
        <v>2.61</v>
      </c>
      <c r="T792" s="6" t="s">
        <v>3</v>
      </c>
      <c r="U792" s="82">
        <v>0.13900000000000001</v>
      </c>
      <c r="V792" s="43">
        <f t="shared" si="116"/>
        <v>2.9155099999999998</v>
      </c>
      <c r="W792" s="49">
        <v>2.4700000000000002</v>
      </c>
      <c r="X792" s="82">
        <v>0.22500000000000001</v>
      </c>
      <c r="Y792" s="43">
        <f t="shared" si="108"/>
        <v>2.52163</v>
      </c>
      <c r="Z792" s="53"/>
      <c r="AA792" s="82"/>
      <c r="AB792" s="43"/>
      <c r="AC792" s="47"/>
      <c r="AD792" s="82"/>
      <c r="AE792" s="43"/>
      <c r="AF792" s="53"/>
      <c r="AG792" s="82"/>
      <c r="AH792" s="43"/>
      <c r="AI792" s="47"/>
      <c r="AJ792" s="4"/>
      <c r="AM792" s="27"/>
      <c r="AN792" s="27"/>
      <c r="AQ792" s="4"/>
      <c r="AR792" s="19">
        <v>2.4700000000000002</v>
      </c>
      <c r="AS792" s="19">
        <v>2.61</v>
      </c>
      <c r="AT792" s="6" t="s">
        <v>3</v>
      </c>
      <c r="AU792" s="4"/>
      <c r="AV792" s="4"/>
      <c r="AW792" s="4"/>
      <c r="AX792" s="4"/>
      <c r="AY792" s="4"/>
      <c r="AZ792" s="4"/>
    </row>
    <row r="793" spans="1:52" x14ac:dyDescent="0.25">
      <c r="A793" s="3" t="s">
        <v>2</v>
      </c>
      <c r="B793" s="20">
        <v>3.04</v>
      </c>
      <c r="C793" s="88">
        <f t="shared" si="109"/>
        <v>3.2556400000000001</v>
      </c>
      <c r="D793" s="86">
        <v>-112.187</v>
      </c>
      <c r="E793" s="24">
        <v>38.566000000000003</v>
      </c>
      <c r="F793" s="9">
        <v>1</v>
      </c>
      <c r="G793" s="9">
        <v>1999</v>
      </c>
      <c r="H793" s="9">
        <v>9</v>
      </c>
      <c r="I793" s="9">
        <v>5</v>
      </c>
      <c r="J793" s="9">
        <v>15</v>
      </c>
      <c r="K793" s="9">
        <v>28</v>
      </c>
      <c r="L793" s="12">
        <v>28.1</v>
      </c>
      <c r="M793" s="81">
        <f t="shared" si="110"/>
        <v>0.13900000000000001</v>
      </c>
      <c r="N793" s="21">
        <v>0.01</v>
      </c>
      <c r="O793" s="6" t="s">
        <v>174</v>
      </c>
      <c r="P793" s="94"/>
      <c r="Q793" s="72">
        <f>V793</f>
        <v>3.2556400000000001</v>
      </c>
      <c r="R793" s="82">
        <f>U793</f>
        <v>0.13900000000000001</v>
      </c>
      <c r="S793" s="49">
        <v>3.04</v>
      </c>
      <c r="T793" s="6" t="s">
        <v>3</v>
      </c>
      <c r="U793" s="82">
        <v>0.13900000000000001</v>
      </c>
      <c r="V793" s="43">
        <f t="shared" si="116"/>
        <v>3.2556400000000001</v>
      </c>
      <c r="W793" s="57"/>
      <c r="Y793" s="43"/>
      <c r="Z793" s="53"/>
      <c r="AA793" s="82"/>
      <c r="AB793" s="43"/>
      <c r="AC793" s="47"/>
      <c r="AD793" s="82"/>
      <c r="AE793" s="43"/>
      <c r="AF793" s="53"/>
      <c r="AG793" s="82"/>
      <c r="AH793" s="43"/>
      <c r="AI793" s="47"/>
      <c r="AJ793" s="4"/>
      <c r="AL793" s="4" t="s">
        <v>64</v>
      </c>
      <c r="AM793" s="27"/>
      <c r="AN793" s="27"/>
      <c r="AQ793" s="4"/>
      <c r="AR793" s="19">
        <v>9.99</v>
      </c>
      <c r="AS793" s="19">
        <v>3.04</v>
      </c>
      <c r="AT793" s="6" t="s">
        <v>3</v>
      </c>
      <c r="AU793" s="4"/>
      <c r="AV793" s="4"/>
      <c r="AW793" s="4"/>
      <c r="AX793" s="4"/>
      <c r="AY793" s="4"/>
      <c r="AZ793" s="4"/>
    </row>
    <row r="794" spans="1:52" x14ac:dyDescent="0.25">
      <c r="A794" s="3" t="s">
        <v>2</v>
      </c>
      <c r="B794" s="20">
        <v>2.98</v>
      </c>
      <c r="C794" s="88">
        <f t="shared" si="109"/>
        <v>3.180203691419095</v>
      </c>
      <c r="D794" s="86">
        <v>-112.18600000000001</v>
      </c>
      <c r="E794" s="24">
        <v>38.573999999999998</v>
      </c>
      <c r="F794" s="9">
        <v>1</v>
      </c>
      <c r="G794" s="9">
        <v>1999</v>
      </c>
      <c r="H794" s="9">
        <v>9</v>
      </c>
      <c r="I794" s="9">
        <v>5</v>
      </c>
      <c r="J794" s="9">
        <v>15</v>
      </c>
      <c r="K794" s="9">
        <v>38</v>
      </c>
      <c r="L794" s="12">
        <v>59.6</v>
      </c>
      <c r="M794" s="81">
        <f t="shared" si="110"/>
        <v>0.11825400999467875</v>
      </c>
      <c r="N794" s="21">
        <v>0.01</v>
      </c>
      <c r="O794" s="3" t="s">
        <v>175</v>
      </c>
      <c r="P794" s="94">
        <f>1/((1/U794^2)+(1/X794^2))</f>
        <v>1.398401087982158E-2</v>
      </c>
      <c r="Q794" s="72">
        <f>(P794/U794^2*V794)+(P794/X794^2*Y794)</f>
        <v>3.180203691419095</v>
      </c>
      <c r="R794" s="82">
        <f>SQRT(P794)</f>
        <v>0.11825400999467875</v>
      </c>
      <c r="S794" s="49">
        <v>2.98</v>
      </c>
      <c r="T794" s="6" t="s">
        <v>3</v>
      </c>
      <c r="U794" s="82">
        <v>0.13900000000000001</v>
      </c>
      <c r="V794" s="43">
        <f t="shared" si="116"/>
        <v>3.20818</v>
      </c>
      <c r="W794" s="49">
        <v>3.1</v>
      </c>
      <c r="X794" s="82">
        <v>0.22500000000000001</v>
      </c>
      <c r="Y794" s="43">
        <f>0.929*W794+0.227</f>
        <v>3.1069</v>
      </c>
      <c r="Z794" s="53"/>
      <c r="AA794" s="82"/>
      <c r="AB794" s="43"/>
      <c r="AC794" s="47"/>
      <c r="AD794" s="82"/>
      <c r="AE794" s="43"/>
      <c r="AF794" s="53"/>
      <c r="AG794" s="82"/>
      <c r="AH794" s="43"/>
      <c r="AI794" s="47"/>
      <c r="AJ794" s="4"/>
      <c r="AL794" s="4" t="s">
        <v>75</v>
      </c>
      <c r="AM794" s="27"/>
      <c r="AN794" s="27"/>
      <c r="AQ794" s="4"/>
      <c r="AR794" s="19">
        <v>3.1</v>
      </c>
      <c r="AS794" s="19">
        <v>2.98</v>
      </c>
      <c r="AT794" s="6" t="s">
        <v>3</v>
      </c>
      <c r="AU794" s="4"/>
      <c r="AV794" s="4"/>
      <c r="AW794" s="4"/>
      <c r="AX794" s="4"/>
      <c r="AY794" s="4"/>
      <c r="AZ794" s="4"/>
    </row>
    <row r="795" spans="1:52" x14ac:dyDescent="0.25">
      <c r="A795" s="3" t="s">
        <v>2</v>
      </c>
      <c r="B795" s="20">
        <v>2.95</v>
      </c>
      <c r="C795" s="88">
        <f t="shared" si="109"/>
        <v>3.0013609710347988</v>
      </c>
      <c r="D795" s="86">
        <v>-112.179</v>
      </c>
      <c r="E795" s="24">
        <v>38.552999999999997</v>
      </c>
      <c r="F795" s="9">
        <v>0</v>
      </c>
      <c r="G795" s="9">
        <v>1999</v>
      </c>
      <c r="H795" s="9">
        <v>9</v>
      </c>
      <c r="I795" s="9">
        <v>5</v>
      </c>
      <c r="J795" s="9">
        <v>16</v>
      </c>
      <c r="K795" s="9">
        <v>50</v>
      </c>
      <c r="L795" s="12">
        <v>3.7</v>
      </c>
      <c r="M795" s="81">
        <f t="shared" si="110"/>
        <v>0.11825400999467875</v>
      </c>
      <c r="N795" s="21">
        <v>0.01</v>
      </c>
      <c r="O795" s="3" t="s">
        <v>175</v>
      </c>
      <c r="P795" s="94">
        <f>1/((1/U795^2)+(1/X795^2))</f>
        <v>1.398401087982158E-2</v>
      </c>
      <c r="Q795" s="72">
        <f>(P795/U795^2*V795)+(P795/X795^2*Y795)</f>
        <v>3.0013609710347988</v>
      </c>
      <c r="R795" s="82">
        <f>SQRT(P795)</f>
        <v>0.11825400999467875</v>
      </c>
      <c r="S795" s="49">
        <v>2.95</v>
      </c>
      <c r="T795" s="6" t="s">
        <v>3</v>
      </c>
      <c r="U795" s="82">
        <v>0.13900000000000001</v>
      </c>
      <c r="V795" s="43">
        <f t="shared" si="116"/>
        <v>3.1844500000000004</v>
      </c>
      <c r="W795" s="49">
        <v>2.4700000000000002</v>
      </c>
      <c r="X795" s="82">
        <v>0.22500000000000001</v>
      </c>
      <c r="Y795" s="43">
        <f>0.929*W795+0.227</f>
        <v>2.52163</v>
      </c>
      <c r="Z795" s="53"/>
      <c r="AA795" s="82"/>
      <c r="AB795" s="43"/>
      <c r="AC795" s="47"/>
      <c r="AD795" s="82"/>
      <c r="AE795" s="43"/>
      <c r="AF795" s="53"/>
      <c r="AG795" s="82"/>
      <c r="AH795" s="43"/>
      <c r="AI795" s="47"/>
      <c r="AJ795" s="4"/>
      <c r="AL795" s="4" t="s">
        <v>75</v>
      </c>
      <c r="AM795" s="27"/>
      <c r="AN795" s="27"/>
      <c r="AQ795" s="4"/>
      <c r="AR795" s="19">
        <v>2.4700000000000002</v>
      </c>
      <c r="AS795" s="19">
        <v>2.95</v>
      </c>
      <c r="AT795" s="6" t="s">
        <v>3</v>
      </c>
      <c r="AU795" s="4"/>
      <c r="AV795" s="4"/>
      <c r="AW795" s="4"/>
      <c r="AX795" s="4"/>
      <c r="AY795" s="4"/>
      <c r="AZ795" s="4"/>
    </row>
    <row r="796" spans="1:52" x14ac:dyDescent="0.25">
      <c r="A796" s="3" t="s">
        <v>2</v>
      </c>
      <c r="B796" s="20">
        <v>2.4700000000000002</v>
      </c>
      <c r="C796" s="88">
        <f t="shared" si="109"/>
        <v>2.8047700000000004</v>
      </c>
      <c r="D796" s="86">
        <v>-112.184</v>
      </c>
      <c r="E796" s="24">
        <v>38.567</v>
      </c>
      <c r="F796" s="9">
        <v>1</v>
      </c>
      <c r="G796" s="9">
        <v>1999</v>
      </c>
      <c r="H796" s="9">
        <v>9</v>
      </c>
      <c r="I796" s="9">
        <v>5</v>
      </c>
      <c r="J796" s="9">
        <v>19</v>
      </c>
      <c r="K796" s="9">
        <v>57</v>
      </c>
      <c r="L796" s="12">
        <v>8.1999999999999993</v>
      </c>
      <c r="M796" s="81">
        <f t="shared" si="110"/>
        <v>0.13900000000000001</v>
      </c>
      <c r="N796" s="21">
        <v>0.01</v>
      </c>
      <c r="O796" s="6" t="s">
        <v>174</v>
      </c>
      <c r="P796" s="94"/>
      <c r="Q796" s="72">
        <f>V796</f>
        <v>2.8047700000000004</v>
      </c>
      <c r="R796" s="82">
        <f>U796</f>
        <v>0.13900000000000001</v>
      </c>
      <c r="S796" s="49">
        <v>2.4700000000000002</v>
      </c>
      <c r="T796" s="6" t="s">
        <v>3</v>
      </c>
      <c r="U796" s="82">
        <v>0.13900000000000001</v>
      </c>
      <c r="V796" s="43">
        <f t="shared" si="116"/>
        <v>2.8047700000000004</v>
      </c>
      <c r="W796" s="57"/>
      <c r="Y796" s="43"/>
      <c r="Z796" s="53"/>
      <c r="AA796" s="82"/>
      <c r="AB796" s="43"/>
      <c r="AC796" s="47"/>
      <c r="AD796" s="82"/>
      <c r="AE796" s="43"/>
      <c r="AF796" s="53"/>
      <c r="AG796" s="82"/>
      <c r="AH796" s="43"/>
      <c r="AI796" s="47"/>
      <c r="AJ796" s="4"/>
      <c r="AM796" s="27"/>
      <c r="AN796" s="27"/>
      <c r="AQ796" s="4"/>
      <c r="AR796" s="19">
        <v>9.99</v>
      </c>
      <c r="AS796" s="19">
        <v>2.4700000000000002</v>
      </c>
      <c r="AT796" s="6" t="s">
        <v>3</v>
      </c>
      <c r="AU796" s="4"/>
      <c r="AV796" s="4"/>
      <c r="AW796" s="4"/>
      <c r="AX796" s="4"/>
      <c r="AY796" s="4"/>
      <c r="AZ796" s="4"/>
    </row>
    <row r="797" spans="1:52" x14ac:dyDescent="0.25">
      <c r="A797" s="3" t="s">
        <v>2</v>
      </c>
      <c r="B797" s="20">
        <v>2.91</v>
      </c>
      <c r="C797" s="88">
        <f t="shared" si="109"/>
        <v>3.1093345733851834</v>
      </c>
      <c r="D797" s="86">
        <v>-111.999</v>
      </c>
      <c r="E797" s="24">
        <v>38.850999999999999</v>
      </c>
      <c r="F797" s="9">
        <v>3</v>
      </c>
      <c r="G797" s="9">
        <v>1999</v>
      </c>
      <c r="H797" s="9">
        <v>9</v>
      </c>
      <c r="I797" s="9">
        <v>7</v>
      </c>
      <c r="J797" s="9">
        <v>1</v>
      </c>
      <c r="K797" s="9">
        <v>29</v>
      </c>
      <c r="L797" s="12">
        <v>46</v>
      </c>
      <c r="M797" s="81">
        <f t="shared" si="110"/>
        <v>0.11825400999467875</v>
      </c>
      <c r="N797" s="21">
        <v>0.01</v>
      </c>
      <c r="O797" s="3" t="s">
        <v>175</v>
      </c>
      <c r="P797" s="94">
        <f t="shared" ref="P797:P802" si="117">1/((1/U797^2)+(1/X797^2))</f>
        <v>1.398401087982158E-2</v>
      </c>
      <c r="Q797" s="72">
        <f t="shared" ref="Q797:Q802" si="118">(P797/U797^2*V797)+(P797/X797^2*Y797)</f>
        <v>3.1093345733851834</v>
      </c>
      <c r="R797" s="82">
        <f t="shared" ref="R797:R807" si="119">SQRT(P797)</f>
        <v>0.11825400999467875</v>
      </c>
      <c r="S797" s="49">
        <v>2.91</v>
      </c>
      <c r="T797" s="6" t="s">
        <v>3</v>
      </c>
      <c r="U797" s="82">
        <v>0.13900000000000001</v>
      </c>
      <c r="V797" s="43">
        <f t="shared" si="116"/>
        <v>3.1528100000000001</v>
      </c>
      <c r="W797" s="49">
        <v>2.98</v>
      </c>
      <c r="X797" s="82">
        <v>0.22500000000000001</v>
      </c>
      <c r="Y797" s="43">
        <f t="shared" ref="Y797:Y828" si="120">0.929*W797+0.227</f>
        <v>2.9954200000000002</v>
      </c>
      <c r="Z797" s="53"/>
      <c r="AA797" s="82"/>
      <c r="AB797" s="43"/>
      <c r="AC797" s="47"/>
      <c r="AD797" s="82"/>
      <c r="AE797" s="43"/>
      <c r="AF797" s="53"/>
      <c r="AG797" s="82"/>
      <c r="AH797" s="43"/>
      <c r="AI797" s="47"/>
      <c r="AJ797" s="4"/>
      <c r="AL797" s="4" t="s">
        <v>57</v>
      </c>
      <c r="AM797" s="27"/>
      <c r="AN797" s="27"/>
      <c r="AQ797" s="4"/>
      <c r="AR797" s="19">
        <v>2.98</v>
      </c>
      <c r="AS797" s="19">
        <v>2.91</v>
      </c>
      <c r="AT797" s="6" t="s">
        <v>3</v>
      </c>
      <c r="AU797" s="4"/>
      <c r="AV797" s="4"/>
      <c r="AW797" s="4"/>
      <c r="AX797" s="4"/>
      <c r="AY797" s="4"/>
      <c r="AZ797" s="4"/>
    </row>
    <row r="798" spans="1:52" x14ac:dyDescent="0.25">
      <c r="A798" s="3" t="s">
        <v>2</v>
      </c>
      <c r="B798" s="20">
        <v>2.61</v>
      </c>
      <c r="C798" s="88">
        <f t="shared" si="109"/>
        <v>2.7964449521059103</v>
      </c>
      <c r="D798" s="86">
        <v>-111.999</v>
      </c>
      <c r="E798" s="24">
        <v>38.86</v>
      </c>
      <c r="F798" s="9">
        <v>0</v>
      </c>
      <c r="G798" s="9">
        <v>1999</v>
      </c>
      <c r="H798" s="9">
        <v>9</v>
      </c>
      <c r="I798" s="9">
        <v>7</v>
      </c>
      <c r="J798" s="9">
        <v>1</v>
      </c>
      <c r="K798" s="9">
        <v>34</v>
      </c>
      <c r="L798" s="12">
        <v>12.8</v>
      </c>
      <c r="M798" s="81">
        <f t="shared" si="110"/>
        <v>0.11825400999467875</v>
      </c>
      <c r="N798" s="21">
        <v>0.01</v>
      </c>
      <c r="O798" s="3" t="s">
        <v>175</v>
      </c>
      <c r="P798" s="94">
        <f t="shared" si="117"/>
        <v>1.398401087982158E-2</v>
      </c>
      <c r="Q798" s="72">
        <f t="shared" si="118"/>
        <v>2.7964449521059103</v>
      </c>
      <c r="R798" s="82">
        <f t="shared" si="119"/>
        <v>0.11825400999467875</v>
      </c>
      <c r="S798" s="49">
        <v>2.61</v>
      </c>
      <c r="T798" s="6" t="s">
        <v>3</v>
      </c>
      <c r="U798" s="82">
        <v>0.13900000000000001</v>
      </c>
      <c r="V798" s="43">
        <f t="shared" si="116"/>
        <v>2.9155099999999998</v>
      </c>
      <c r="W798" s="49">
        <v>2.4300000000000002</v>
      </c>
      <c r="X798" s="82">
        <v>0.22500000000000001</v>
      </c>
      <c r="Y798" s="43">
        <f t="shared" si="120"/>
        <v>2.48447</v>
      </c>
      <c r="Z798" s="53"/>
      <c r="AA798" s="82"/>
      <c r="AB798" s="43"/>
      <c r="AC798" s="47"/>
      <c r="AD798" s="82"/>
      <c r="AE798" s="43"/>
      <c r="AF798" s="53"/>
      <c r="AG798" s="82"/>
      <c r="AH798" s="43"/>
      <c r="AI798" s="47"/>
      <c r="AJ798" s="4"/>
      <c r="AM798" s="27"/>
      <c r="AN798" s="27"/>
      <c r="AQ798" s="4"/>
      <c r="AR798" s="19">
        <v>2.4300000000000002</v>
      </c>
      <c r="AS798" s="19">
        <v>2.61</v>
      </c>
      <c r="AT798" s="6" t="s">
        <v>3</v>
      </c>
      <c r="AU798" s="4"/>
      <c r="AV798" s="4"/>
      <c r="AW798" s="4"/>
      <c r="AX798" s="4"/>
      <c r="AY798" s="4"/>
      <c r="AZ798" s="4"/>
    </row>
    <row r="799" spans="1:52" x14ac:dyDescent="0.25">
      <c r="A799" s="3" t="s">
        <v>2</v>
      </c>
      <c r="B799" s="20">
        <v>2.5499999999999998</v>
      </c>
      <c r="C799" s="88">
        <f t="shared" si="109"/>
        <v>2.8005869881051098</v>
      </c>
      <c r="D799" s="86">
        <v>-111.98399999999999</v>
      </c>
      <c r="E799" s="24">
        <v>38.857999999999997</v>
      </c>
      <c r="F799" s="9">
        <v>4</v>
      </c>
      <c r="G799" s="9">
        <v>1999</v>
      </c>
      <c r="H799" s="9">
        <v>9</v>
      </c>
      <c r="I799" s="9">
        <v>7</v>
      </c>
      <c r="J799" s="9">
        <v>12</v>
      </c>
      <c r="K799" s="9">
        <v>15</v>
      </c>
      <c r="L799" s="12">
        <v>4.7</v>
      </c>
      <c r="M799" s="81">
        <f t="shared" si="110"/>
        <v>0.11825400999467875</v>
      </c>
      <c r="N799" s="21">
        <v>0.01</v>
      </c>
      <c r="O799" s="3" t="s">
        <v>175</v>
      </c>
      <c r="P799" s="94">
        <f t="shared" si="117"/>
        <v>1.398401087982158E-2</v>
      </c>
      <c r="Q799" s="72">
        <f t="shared" si="118"/>
        <v>2.8005869881051098</v>
      </c>
      <c r="R799" s="82">
        <f t="shared" si="119"/>
        <v>0.11825400999467875</v>
      </c>
      <c r="S799" s="49">
        <v>2.5499999999999998</v>
      </c>
      <c r="T799" s="6" t="s">
        <v>3</v>
      </c>
      <c r="U799" s="82">
        <v>0.13900000000000001</v>
      </c>
      <c r="V799" s="43">
        <f t="shared" si="116"/>
        <v>2.8680499999999998</v>
      </c>
      <c r="W799" s="49">
        <v>2.58</v>
      </c>
      <c r="X799" s="82">
        <v>0.22500000000000001</v>
      </c>
      <c r="Y799" s="43">
        <f t="shared" si="120"/>
        <v>2.6238200000000003</v>
      </c>
      <c r="Z799" s="53"/>
      <c r="AA799" s="82"/>
      <c r="AB799" s="43"/>
      <c r="AC799" s="47"/>
      <c r="AD799" s="82"/>
      <c r="AE799" s="43"/>
      <c r="AF799" s="53"/>
      <c r="AG799" s="82"/>
      <c r="AH799" s="43"/>
      <c r="AI799" s="47"/>
      <c r="AJ799" s="4"/>
      <c r="AM799" s="27"/>
      <c r="AN799" s="27"/>
      <c r="AQ799" s="4"/>
      <c r="AR799" s="19">
        <v>2.58</v>
      </c>
      <c r="AS799" s="19">
        <v>2.5499999999999998</v>
      </c>
      <c r="AT799" s="6" t="s">
        <v>3</v>
      </c>
      <c r="AU799" s="4"/>
      <c r="AV799" s="4"/>
      <c r="AW799" s="4"/>
      <c r="AX799" s="4"/>
      <c r="AY799" s="4"/>
      <c r="AZ799" s="4"/>
    </row>
    <row r="800" spans="1:52" x14ac:dyDescent="0.25">
      <c r="A800" s="3" t="s">
        <v>2</v>
      </c>
      <c r="B800" s="20">
        <v>3.05</v>
      </c>
      <c r="C800" s="88">
        <f t="shared" si="109"/>
        <v>3.2844327895805341</v>
      </c>
      <c r="D800" s="86">
        <v>-111.98399999999999</v>
      </c>
      <c r="E800" s="24">
        <v>38.860999999999997</v>
      </c>
      <c r="F800" s="9">
        <v>2</v>
      </c>
      <c r="G800" s="9">
        <v>1999</v>
      </c>
      <c r="H800" s="9">
        <v>9</v>
      </c>
      <c r="I800" s="9">
        <v>9</v>
      </c>
      <c r="J800" s="9">
        <v>9</v>
      </c>
      <c r="K800" s="9">
        <v>44</v>
      </c>
      <c r="L800" s="12">
        <v>20.2</v>
      </c>
      <c r="M800" s="81">
        <f t="shared" si="110"/>
        <v>0.11825400999467875</v>
      </c>
      <c r="N800" s="21">
        <v>0.01</v>
      </c>
      <c r="O800" s="3" t="s">
        <v>175</v>
      </c>
      <c r="P800" s="94">
        <f t="shared" si="117"/>
        <v>1.398401087982158E-2</v>
      </c>
      <c r="Q800" s="72">
        <f t="shared" si="118"/>
        <v>3.2844327895805341</v>
      </c>
      <c r="R800" s="82">
        <f t="shared" si="119"/>
        <v>0.11825400999467875</v>
      </c>
      <c r="S800" s="49">
        <v>3.05</v>
      </c>
      <c r="T800" s="6" t="s">
        <v>3</v>
      </c>
      <c r="U800" s="82">
        <v>0.13900000000000001</v>
      </c>
      <c r="V800" s="43">
        <f t="shared" si="116"/>
        <v>3.26355</v>
      </c>
      <c r="W800" s="49">
        <v>3.35</v>
      </c>
      <c r="X800" s="82">
        <v>0.22500000000000001</v>
      </c>
      <c r="Y800" s="43">
        <f t="shared" si="120"/>
        <v>3.3391500000000001</v>
      </c>
      <c r="Z800" s="53"/>
      <c r="AA800" s="82"/>
      <c r="AB800" s="43"/>
      <c r="AC800" s="47"/>
      <c r="AD800" s="82"/>
      <c r="AE800" s="43"/>
      <c r="AF800" s="53"/>
      <c r="AG800" s="82"/>
      <c r="AH800" s="43"/>
      <c r="AI800" s="47"/>
      <c r="AJ800" s="4"/>
      <c r="AL800" s="4" t="s">
        <v>64</v>
      </c>
      <c r="AM800" s="27"/>
      <c r="AN800" s="27"/>
      <c r="AQ800" s="4"/>
      <c r="AR800" s="19">
        <v>3.35</v>
      </c>
      <c r="AS800" s="19">
        <v>3.05</v>
      </c>
      <c r="AT800" s="6" t="s">
        <v>3</v>
      </c>
      <c r="AU800" s="4"/>
      <c r="AV800" s="4"/>
      <c r="AW800" s="4"/>
      <c r="AX800" s="4"/>
      <c r="AY800" s="4"/>
      <c r="AZ800" s="4"/>
    </row>
    <row r="801" spans="1:52" x14ac:dyDescent="0.25">
      <c r="A801" s="3" t="s">
        <v>2</v>
      </c>
      <c r="B801" s="20">
        <v>2.63</v>
      </c>
      <c r="C801" s="88">
        <f t="shared" si="109"/>
        <v>2.8284242535670376</v>
      </c>
      <c r="D801" s="86">
        <v>-111.97</v>
      </c>
      <c r="E801" s="24">
        <v>38.871000000000002</v>
      </c>
      <c r="F801" s="9">
        <v>0</v>
      </c>
      <c r="G801" s="9">
        <v>1999</v>
      </c>
      <c r="H801" s="9">
        <v>9</v>
      </c>
      <c r="I801" s="9">
        <v>9</v>
      </c>
      <c r="J801" s="9">
        <v>9</v>
      </c>
      <c r="K801" s="9">
        <v>46</v>
      </c>
      <c r="L801" s="12">
        <v>14.4</v>
      </c>
      <c r="M801" s="81">
        <f t="shared" si="110"/>
        <v>0.11825400999467875</v>
      </c>
      <c r="N801" s="21">
        <v>0.01</v>
      </c>
      <c r="O801" s="3" t="s">
        <v>175</v>
      </c>
      <c r="P801" s="94">
        <f t="shared" si="117"/>
        <v>1.398401087982158E-2</v>
      </c>
      <c r="Q801" s="72">
        <f t="shared" si="118"/>
        <v>2.8284242535670376</v>
      </c>
      <c r="R801" s="82">
        <f t="shared" si="119"/>
        <v>0.11825400999467875</v>
      </c>
      <c r="S801" s="49">
        <v>2.63</v>
      </c>
      <c r="T801" s="6" t="s">
        <v>3</v>
      </c>
      <c r="U801" s="82">
        <v>0.13900000000000001</v>
      </c>
      <c r="V801" s="43">
        <f t="shared" si="116"/>
        <v>2.93133</v>
      </c>
      <c r="W801" s="49">
        <v>2.5099999999999998</v>
      </c>
      <c r="X801" s="82">
        <v>0.22500000000000001</v>
      </c>
      <c r="Y801" s="43">
        <f t="shared" si="120"/>
        <v>2.5587899999999997</v>
      </c>
      <c r="Z801" s="53"/>
      <c r="AA801" s="82"/>
      <c r="AB801" s="43"/>
      <c r="AC801" s="47"/>
      <c r="AD801" s="82"/>
      <c r="AE801" s="43"/>
      <c r="AF801" s="53"/>
      <c r="AG801" s="82"/>
      <c r="AH801" s="43"/>
      <c r="AI801" s="47"/>
      <c r="AJ801" s="4"/>
      <c r="AM801" s="27"/>
      <c r="AN801" s="27"/>
      <c r="AQ801" s="4"/>
      <c r="AR801" s="19">
        <v>2.5099999999999998</v>
      </c>
      <c r="AS801" s="19">
        <v>2.63</v>
      </c>
      <c r="AT801" s="6" t="s">
        <v>3</v>
      </c>
      <c r="AU801" s="4"/>
      <c r="AV801" s="4"/>
      <c r="AW801" s="4"/>
      <c r="AX801" s="4"/>
      <c r="AY801" s="4"/>
      <c r="AZ801" s="4"/>
    </row>
    <row r="802" spans="1:52" x14ac:dyDescent="0.25">
      <c r="A802" s="3" t="s">
        <v>2</v>
      </c>
      <c r="B802" s="20">
        <v>2.8</v>
      </c>
      <c r="C802" s="88">
        <f t="shared" si="109"/>
        <v>2.977073004746519</v>
      </c>
      <c r="D802" s="86">
        <v>-111.98099999999999</v>
      </c>
      <c r="E802" s="24">
        <v>38.862000000000002</v>
      </c>
      <c r="F802" s="9">
        <v>1</v>
      </c>
      <c r="G802" s="9">
        <v>1999</v>
      </c>
      <c r="H802" s="9">
        <v>9</v>
      </c>
      <c r="I802" s="9">
        <v>9</v>
      </c>
      <c r="J802" s="9">
        <v>10</v>
      </c>
      <c r="K802" s="9">
        <v>11</v>
      </c>
      <c r="L802" s="12">
        <v>21.4</v>
      </c>
      <c r="M802" s="81">
        <f t="shared" si="110"/>
        <v>0.11825400999467875</v>
      </c>
      <c r="N802" s="21">
        <v>0.01</v>
      </c>
      <c r="O802" s="3" t="s">
        <v>175</v>
      </c>
      <c r="P802" s="94">
        <f t="shared" si="117"/>
        <v>1.398401087982158E-2</v>
      </c>
      <c r="Q802" s="72">
        <f t="shared" si="118"/>
        <v>2.977073004746519</v>
      </c>
      <c r="R802" s="82">
        <f t="shared" si="119"/>
        <v>0.11825400999467875</v>
      </c>
      <c r="S802" s="49">
        <v>2.8</v>
      </c>
      <c r="T802" s="6" t="s">
        <v>3</v>
      </c>
      <c r="U802" s="82">
        <v>0.13900000000000001</v>
      </c>
      <c r="V802" s="43">
        <f t="shared" si="116"/>
        <v>3.0657999999999999</v>
      </c>
      <c r="W802" s="49">
        <v>2.71</v>
      </c>
      <c r="X802" s="82">
        <v>0.22500000000000001</v>
      </c>
      <c r="Y802" s="43">
        <f t="shared" si="120"/>
        <v>2.7445900000000001</v>
      </c>
      <c r="Z802" s="53"/>
      <c r="AA802" s="82"/>
      <c r="AB802" s="43"/>
      <c r="AC802" s="47"/>
      <c r="AD802" s="82"/>
      <c r="AE802" s="43"/>
      <c r="AF802" s="53"/>
      <c r="AG802" s="82"/>
      <c r="AH802" s="43"/>
      <c r="AI802" s="47"/>
      <c r="AJ802" s="4"/>
      <c r="AL802" s="4" t="s">
        <v>57</v>
      </c>
      <c r="AM802" s="27"/>
      <c r="AN802" s="27"/>
      <c r="AQ802" s="4"/>
      <c r="AR802" s="19">
        <v>2.71</v>
      </c>
      <c r="AS802" s="19">
        <v>2.8</v>
      </c>
      <c r="AT802" s="6" t="s">
        <v>3</v>
      </c>
      <c r="AU802" s="4"/>
      <c r="AV802" s="4"/>
      <c r="AW802" s="4"/>
      <c r="AX802" s="4"/>
      <c r="AY802" s="4"/>
      <c r="AZ802" s="4"/>
    </row>
    <row r="803" spans="1:52" x14ac:dyDescent="0.25">
      <c r="A803" s="3" t="s">
        <v>2</v>
      </c>
      <c r="B803" s="20">
        <v>3.43</v>
      </c>
      <c r="C803" s="88">
        <f t="shared" si="109"/>
        <v>3.5021474546862863</v>
      </c>
      <c r="D803" s="86">
        <v>-111.97499999999999</v>
      </c>
      <c r="E803" s="24">
        <v>38.866999999999997</v>
      </c>
      <c r="F803" s="9">
        <v>3</v>
      </c>
      <c r="G803" s="9">
        <v>1999</v>
      </c>
      <c r="H803" s="9">
        <v>9</v>
      </c>
      <c r="I803" s="9">
        <v>9</v>
      </c>
      <c r="J803" s="9">
        <v>10</v>
      </c>
      <c r="K803" s="9">
        <v>14</v>
      </c>
      <c r="L803" s="12">
        <v>15.4</v>
      </c>
      <c r="M803" s="81">
        <f t="shared" si="110"/>
        <v>0.10535699111194734</v>
      </c>
      <c r="N803" s="21">
        <v>0.01</v>
      </c>
      <c r="O803" s="3" t="s">
        <v>175</v>
      </c>
      <c r="P803" s="94">
        <f>1/((1/U803^2)+(1/X803^2)+(1/AA803^2))</f>
        <v>1.1100095576162951E-2</v>
      </c>
      <c r="Q803" s="72">
        <f>(P803/U803^2*V803)+(P803/X803^2*Y803)+(P803/AA803^2*AB803)</f>
        <v>3.5021474546862863</v>
      </c>
      <c r="R803" s="82">
        <f t="shared" si="119"/>
        <v>0.10535699111194734</v>
      </c>
      <c r="S803" s="49">
        <v>3.43</v>
      </c>
      <c r="T803" s="6" t="s">
        <v>3</v>
      </c>
      <c r="U803" s="82">
        <v>0.13900000000000001</v>
      </c>
      <c r="V803" s="43">
        <f t="shared" si="116"/>
        <v>3.56413</v>
      </c>
      <c r="W803" s="49">
        <v>3.4</v>
      </c>
      <c r="X803" s="82">
        <v>0.22500000000000001</v>
      </c>
      <c r="Y803" s="43">
        <f t="shared" si="120"/>
        <v>3.3856000000000002</v>
      </c>
      <c r="Z803" s="55">
        <v>3.4</v>
      </c>
      <c r="AA803" s="82">
        <v>0.23200000000000001</v>
      </c>
      <c r="AB803" s="43">
        <f>0.791*(Z803-0.11)+0.851</f>
        <v>3.4533900000000002</v>
      </c>
      <c r="AC803" s="53"/>
      <c r="AD803" s="82"/>
      <c r="AE803" s="43"/>
      <c r="AF803" s="53"/>
      <c r="AG803" s="82"/>
      <c r="AH803" s="43"/>
      <c r="AI803" s="47" t="s">
        <v>95</v>
      </c>
      <c r="AJ803" s="27"/>
      <c r="AK803" s="5"/>
      <c r="AL803" s="4" t="s">
        <v>65</v>
      </c>
      <c r="AM803" s="27">
        <v>3.4</v>
      </c>
      <c r="AN803" s="27"/>
      <c r="AQ803" s="4"/>
      <c r="AR803" s="19">
        <v>3.4</v>
      </c>
      <c r="AS803" s="19">
        <v>3.43</v>
      </c>
      <c r="AT803" s="6" t="s">
        <v>3</v>
      </c>
      <c r="AU803" s="4"/>
      <c r="AV803" s="4"/>
      <c r="AW803" s="4"/>
      <c r="AX803" s="4"/>
      <c r="AY803" s="4"/>
      <c r="AZ803" s="4"/>
    </row>
    <row r="804" spans="1:52" x14ac:dyDescent="0.25">
      <c r="A804" s="3" t="s">
        <v>2</v>
      </c>
      <c r="B804" s="20">
        <v>2.62</v>
      </c>
      <c r="C804" s="88">
        <f t="shared" si="109"/>
        <v>2.8175669074714782</v>
      </c>
      <c r="D804" s="86">
        <v>-111.98399999999999</v>
      </c>
      <c r="E804" s="24">
        <v>38.865000000000002</v>
      </c>
      <c r="F804" s="9">
        <v>2</v>
      </c>
      <c r="G804" s="9">
        <v>1999</v>
      </c>
      <c r="H804" s="9">
        <v>9</v>
      </c>
      <c r="I804" s="9">
        <v>9</v>
      </c>
      <c r="J804" s="9">
        <v>10</v>
      </c>
      <c r="K804" s="9">
        <v>16</v>
      </c>
      <c r="L804" s="12">
        <v>55.1</v>
      </c>
      <c r="M804" s="81">
        <f t="shared" si="110"/>
        <v>0.11825400999467875</v>
      </c>
      <c r="N804" s="21">
        <v>0.01</v>
      </c>
      <c r="O804" s="3" t="s">
        <v>175</v>
      </c>
      <c r="P804" s="94">
        <f>1/((1/U804^2)+(1/X804^2))</f>
        <v>1.398401087982158E-2</v>
      </c>
      <c r="Q804" s="72">
        <f>(P804/U804^2*V804)+(P804/X804^2*Y804)</f>
        <v>2.8175669074714782</v>
      </c>
      <c r="R804" s="82">
        <f t="shared" si="119"/>
        <v>0.11825400999467875</v>
      </c>
      <c r="S804" s="49">
        <v>2.62</v>
      </c>
      <c r="T804" s="6" t="s">
        <v>3</v>
      </c>
      <c r="U804" s="82">
        <v>0.13900000000000001</v>
      </c>
      <c r="V804" s="43">
        <f t="shared" si="116"/>
        <v>2.9234200000000001</v>
      </c>
      <c r="W804" s="49">
        <v>2.4900000000000002</v>
      </c>
      <c r="X804" s="82">
        <v>0.22500000000000001</v>
      </c>
      <c r="Y804" s="43">
        <f t="shared" si="120"/>
        <v>2.5402100000000001</v>
      </c>
      <c r="Z804" s="53"/>
      <c r="AA804" s="82"/>
      <c r="AB804" s="43"/>
      <c r="AC804" s="47"/>
      <c r="AD804" s="82"/>
      <c r="AE804" s="43"/>
      <c r="AF804" s="53"/>
      <c r="AG804" s="82"/>
      <c r="AH804" s="43"/>
      <c r="AI804" s="47"/>
      <c r="AJ804" s="4"/>
      <c r="AM804" s="27"/>
      <c r="AN804" s="27"/>
      <c r="AQ804" s="4"/>
      <c r="AR804" s="19">
        <v>2.4900000000000002</v>
      </c>
      <c r="AS804" s="19">
        <v>2.62</v>
      </c>
      <c r="AT804" s="6" t="s">
        <v>3</v>
      </c>
      <c r="AU804" s="4"/>
      <c r="AV804" s="4"/>
      <c r="AW804" s="4"/>
      <c r="AX804" s="4"/>
      <c r="AY804" s="4"/>
      <c r="AZ804" s="4"/>
    </row>
    <row r="805" spans="1:52" x14ac:dyDescent="0.25">
      <c r="A805" s="3" t="s">
        <v>2</v>
      </c>
      <c r="B805" s="20">
        <v>3.09</v>
      </c>
      <c r="C805" s="88">
        <f t="shared" si="109"/>
        <v>3.2329145382151943</v>
      </c>
      <c r="D805" s="86">
        <v>-111.98699999999999</v>
      </c>
      <c r="E805" s="24">
        <v>38.848999999999997</v>
      </c>
      <c r="F805" s="9">
        <v>1</v>
      </c>
      <c r="G805" s="9">
        <v>1999</v>
      </c>
      <c r="H805" s="9">
        <v>9</v>
      </c>
      <c r="I805" s="9">
        <v>9</v>
      </c>
      <c r="J805" s="9">
        <v>19</v>
      </c>
      <c r="K805" s="9">
        <v>34</v>
      </c>
      <c r="L805" s="12">
        <v>12.5</v>
      </c>
      <c r="M805" s="81">
        <f t="shared" si="110"/>
        <v>0.11825400999467875</v>
      </c>
      <c r="N805" s="21">
        <v>0.01</v>
      </c>
      <c r="O805" s="3" t="s">
        <v>175</v>
      </c>
      <c r="P805" s="94">
        <f>1/((1/U805^2)+(1/X805^2))</f>
        <v>1.398401087982158E-2</v>
      </c>
      <c r="Q805" s="72">
        <f>(P805/U805^2*V805)+(P805/X805^2*Y805)</f>
        <v>3.2329145382151943</v>
      </c>
      <c r="R805" s="82">
        <f t="shared" si="119"/>
        <v>0.11825400999467875</v>
      </c>
      <c r="S805" s="49">
        <v>3.09</v>
      </c>
      <c r="T805" s="6" t="s">
        <v>3</v>
      </c>
      <c r="U805" s="82">
        <v>0.13900000000000001</v>
      </c>
      <c r="V805" s="43">
        <f t="shared" si="116"/>
        <v>3.2951899999999998</v>
      </c>
      <c r="W805" s="49">
        <v>3.06</v>
      </c>
      <c r="X805" s="82">
        <v>0.22500000000000001</v>
      </c>
      <c r="Y805" s="43">
        <f t="shared" si="120"/>
        <v>3.0697399999999999</v>
      </c>
      <c r="Z805" s="53"/>
      <c r="AA805" s="82"/>
      <c r="AB805" s="43"/>
      <c r="AC805" s="47"/>
      <c r="AD805" s="82"/>
      <c r="AE805" s="43"/>
      <c r="AF805" s="53"/>
      <c r="AG805" s="82"/>
      <c r="AH805" s="43"/>
      <c r="AI805" s="47"/>
      <c r="AJ805" s="4"/>
      <c r="AL805" s="4" t="s">
        <v>64</v>
      </c>
      <c r="AM805" s="27"/>
      <c r="AN805" s="27"/>
      <c r="AQ805" s="4"/>
      <c r="AR805" s="19">
        <v>3.06</v>
      </c>
      <c r="AS805" s="19">
        <v>3.09</v>
      </c>
      <c r="AT805" s="6" t="s">
        <v>3</v>
      </c>
      <c r="AU805" s="4"/>
      <c r="AV805" s="4"/>
      <c r="AW805" s="4"/>
      <c r="AX805" s="4"/>
      <c r="AY805" s="4"/>
      <c r="AZ805" s="4"/>
    </row>
    <row r="806" spans="1:52" x14ac:dyDescent="0.25">
      <c r="A806" s="3" t="s">
        <v>2</v>
      </c>
      <c r="B806" s="20">
        <v>2.61</v>
      </c>
      <c r="C806" s="88">
        <f t="shared" si="109"/>
        <v>2.8426356938209478</v>
      </c>
      <c r="D806" s="86">
        <v>-111.962</v>
      </c>
      <c r="E806" s="24">
        <v>38.859000000000002</v>
      </c>
      <c r="F806" s="9">
        <v>4</v>
      </c>
      <c r="G806" s="9">
        <v>1999</v>
      </c>
      <c r="H806" s="9">
        <v>9</v>
      </c>
      <c r="I806" s="9">
        <v>10</v>
      </c>
      <c r="J806" s="9">
        <v>10</v>
      </c>
      <c r="K806" s="9">
        <v>39</v>
      </c>
      <c r="L806" s="12">
        <v>0.2</v>
      </c>
      <c r="M806" s="81">
        <f t="shared" si="110"/>
        <v>0.11825400999467875</v>
      </c>
      <c r="N806" s="21">
        <v>0.01</v>
      </c>
      <c r="O806" s="3" t="s">
        <v>175</v>
      </c>
      <c r="P806" s="94">
        <f>1/((1/U806^2)+(1/X806^2))</f>
        <v>1.398401087982158E-2</v>
      </c>
      <c r="Q806" s="72">
        <f>(P806/U806^2*V806)+(P806/X806^2*Y806)</f>
        <v>2.8426356938209478</v>
      </c>
      <c r="R806" s="82">
        <f t="shared" si="119"/>
        <v>0.11825400999467875</v>
      </c>
      <c r="S806" s="49">
        <v>2.61</v>
      </c>
      <c r="T806" s="6" t="s">
        <v>3</v>
      </c>
      <c r="U806" s="82">
        <v>0.13900000000000001</v>
      </c>
      <c r="V806" s="43">
        <f t="shared" si="116"/>
        <v>2.9155099999999998</v>
      </c>
      <c r="W806" s="49">
        <v>2.61</v>
      </c>
      <c r="X806" s="82">
        <v>0.22500000000000001</v>
      </c>
      <c r="Y806" s="43">
        <f t="shared" si="120"/>
        <v>2.6516899999999999</v>
      </c>
      <c r="Z806" s="53"/>
      <c r="AA806" s="82"/>
      <c r="AB806" s="43"/>
      <c r="AC806" s="47"/>
      <c r="AD806" s="82"/>
      <c r="AE806" s="43"/>
      <c r="AF806" s="53"/>
      <c r="AG806" s="82"/>
      <c r="AH806" s="43"/>
      <c r="AI806" s="47"/>
      <c r="AJ806" s="4"/>
      <c r="AM806" s="27"/>
      <c r="AN806" s="27"/>
      <c r="AQ806" s="4"/>
      <c r="AR806" s="19">
        <v>2.61</v>
      </c>
      <c r="AS806" s="19">
        <v>2.61</v>
      </c>
      <c r="AT806" s="6" t="s">
        <v>3</v>
      </c>
      <c r="AU806" s="4"/>
      <c r="AV806" s="4"/>
      <c r="AW806" s="4"/>
      <c r="AX806" s="4"/>
      <c r="AY806" s="4"/>
      <c r="AZ806" s="4"/>
    </row>
    <row r="807" spans="1:52" x14ac:dyDescent="0.25">
      <c r="A807" s="4" t="s">
        <v>1</v>
      </c>
      <c r="B807" s="10">
        <v>2.9</v>
      </c>
      <c r="C807" s="88">
        <f t="shared" si="109"/>
        <v>3.0161238251203946</v>
      </c>
      <c r="D807" s="86">
        <v>-108.907</v>
      </c>
      <c r="E807" s="24">
        <v>38.31</v>
      </c>
      <c r="F807" s="9">
        <v>5</v>
      </c>
      <c r="G807" s="9">
        <v>1999</v>
      </c>
      <c r="H807" s="9">
        <v>9</v>
      </c>
      <c r="I807" s="9">
        <v>16</v>
      </c>
      <c r="J807" s="9">
        <v>0</v>
      </c>
      <c r="K807" s="9">
        <v>35</v>
      </c>
      <c r="L807" s="9">
        <v>3.03</v>
      </c>
      <c r="M807" s="81">
        <f t="shared" si="110"/>
        <v>0.16151704475634704</v>
      </c>
      <c r="N807" s="21">
        <v>0.01</v>
      </c>
      <c r="O807" s="3" t="s">
        <v>175</v>
      </c>
      <c r="P807" s="94">
        <f>1/((1/X807^2)+(1/AA807^2))</f>
        <v>2.6087755746823815E-2</v>
      </c>
      <c r="Q807" s="72">
        <f>(P807/X807^2*Y807)+(P807/AA807^2*AB807)</f>
        <v>3.0161238251203946</v>
      </c>
      <c r="R807" s="82">
        <f t="shared" si="119"/>
        <v>0.16151704475634704</v>
      </c>
      <c r="S807" s="45"/>
      <c r="T807" s="6"/>
      <c r="V807" s="43"/>
      <c r="W807" s="49">
        <v>2.96</v>
      </c>
      <c r="X807" s="82">
        <v>0.22500000000000001</v>
      </c>
      <c r="Y807" s="43">
        <f t="shared" si="120"/>
        <v>2.9768400000000002</v>
      </c>
      <c r="Z807" s="55">
        <v>2.9</v>
      </c>
      <c r="AA807" s="82">
        <v>0.23200000000000001</v>
      </c>
      <c r="AB807" s="43">
        <f>0.791*(Z807-0.11)+0.851</f>
        <v>3.05789</v>
      </c>
      <c r="AC807" s="53"/>
      <c r="AD807" s="82"/>
      <c r="AE807" s="43"/>
      <c r="AF807" s="53"/>
      <c r="AG807" s="82"/>
      <c r="AH807" s="43"/>
      <c r="AI807" s="47"/>
      <c r="AJ807" s="27"/>
      <c r="AK807" s="5"/>
      <c r="AL807" s="4" t="s">
        <v>49</v>
      </c>
      <c r="AM807" s="27">
        <v>2.9</v>
      </c>
      <c r="AN807" s="27"/>
      <c r="AO807" s="4">
        <v>479</v>
      </c>
      <c r="AP807" s="5" t="s">
        <v>44</v>
      </c>
      <c r="AQ807" s="5" t="s">
        <v>44</v>
      </c>
      <c r="AR807" s="19">
        <v>2.96</v>
      </c>
      <c r="AS807" s="5"/>
      <c r="AT807" s="6"/>
      <c r="AU807" s="5" t="s">
        <v>44</v>
      </c>
      <c r="AV807" s="5"/>
      <c r="AW807" s="4"/>
      <c r="AX807" s="4"/>
      <c r="AY807" s="4">
        <v>8</v>
      </c>
      <c r="AZ807" s="4"/>
    </row>
    <row r="808" spans="1:52" x14ac:dyDescent="0.25">
      <c r="A808" s="3" t="s">
        <v>2</v>
      </c>
      <c r="B808" s="20">
        <v>2.57</v>
      </c>
      <c r="C808" s="88">
        <f t="shared" si="109"/>
        <v>2.6145299999999998</v>
      </c>
      <c r="D808" s="86">
        <v>-111.792</v>
      </c>
      <c r="E808" s="24">
        <v>36.9</v>
      </c>
      <c r="F808" s="9">
        <v>10</v>
      </c>
      <c r="G808" s="9">
        <v>1999</v>
      </c>
      <c r="H808" s="9">
        <v>10</v>
      </c>
      <c r="I808" s="9">
        <v>2</v>
      </c>
      <c r="J808" s="9">
        <v>20</v>
      </c>
      <c r="K808" s="9">
        <v>45</v>
      </c>
      <c r="L808" s="12">
        <v>40.200000000000003</v>
      </c>
      <c r="M808" s="81">
        <f t="shared" si="110"/>
        <v>0.22500000000000001</v>
      </c>
      <c r="N808" s="21">
        <v>0.01</v>
      </c>
      <c r="O808" s="6" t="s">
        <v>174</v>
      </c>
      <c r="P808" s="94"/>
      <c r="Q808" s="72">
        <f>Y808</f>
        <v>2.6145299999999998</v>
      </c>
      <c r="R808" s="82">
        <f>X808</f>
        <v>0.22500000000000001</v>
      </c>
      <c r="S808" s="45"/>
      <c r="T808" s="6"/>
      <c r="V808" s="43"/>
      <c r="W808" s="49">
        <v>2.57</v>
      </c>
      <c r="X808" s="82">
        <v>0.22500000000000001</v>
      </c>
      <c r="Y808" s="43">
        <f t="shared" si="120"/>
        <v>2.6145299999999998</v>
      </c>
      <c r="Z808" s="53"/>
      <c r="AA808" s="82"/>
      <c r="AB808" s="43"/>
      <c r="AC808" s="47"/>
      <c r="AD808" s="82"/>
      <c r="AE808" s="43"/>
      <c r="AF808" s="53"/>
      <c r="AG808" s="82"/>
      <c r="AH808" s="43"/>
      <c r="AI808" s="47"/>
      <c r="AJ808" s="4"/>
      <c r="AM808" s="27"/>
      <c r="AN808" s="27"/>
      <c r="AQ808" s="4"/>
      <c r="AR808" s="19">
        <v>2.57</v>
      </c>
      <c r="AS808" s="5"/>
      <c r="AT808" s="6"/>
      <c r="AU808" s="4"/>
      <c r="AV808" s="4"/>
      <c r="AW808" s="4"/>
      <c r="AX808" s="4"/>
      <c r="AY808" s="4"/>
      <c r="AZ808" s="4"/>
    </row>
    <row r="809" spans="1:52" x14ac:dyDescent="0.25">
      <c r="A809" s="3" t="s">
        <v>2</v>
      </c>
      <c r="B809" s="20">
        <v>2.7</v>
      </c>
      <c r="C809" s="88">
        <f t="shared" si="109"/>
        <v>2.7353000000000001</v>
      </c>
      <c r="D809" s="86">
        <v>-108.88800000000001</v>
      </c>
      <c r="E809" s="24">
        <v>38.273000000000003</v>
      </c>
      <c r="F809" s="9">
        <v>1</v>
      </c>
      <c r="G809" s="9">
        <v>1999</v>
      </c>
      <c r="H809" s="9">
        <v>10</v>
      </c>
      <c r="I809" s="9">
        <v>11</v>
      </c>
      <c r="J809" s="9">
        <v>21</v>
      </c>
      <c r="K809" s="9">
        <v>43</v>
      </c>
      <c r="L809" s="12">
        <v>5</v>
      </c>
      <c r="M809" s="81">
        <f t="shared" si="110"/>
        <v>0.22500000000000001</v>
      </c>
      <c r="N809" s="21">
        <v>0.01</v>
      </c>
      <c r="O809" s="6" t="s">
        <v>174</v>
      </c>
      <c r="P809" s="94"/>
      <c r="Q809" s="72">
        <f>Y809</f>
        <v>2.7353000000000001</v>
      </c>
      <c r="R809" s="82">
        <f>X809</f>
        <v>0.22500000000000001</v>
      </c>
      <c r="S809" s="45"/>
      <c r="T809" s="6"/>
      <c r="V809" s="43"/>
      <c r="W809" s="49">
        <v>2.7</v>
      </c>
      <c r="X809" s="82">
        <v>0.22500000000000001</v>
      </c>
      <c r="Y809" s="43">
        <f t="shared" si="120"/>
        <v>2.7353000000000001</v>
      </c>
      <c r="Z809" s="53"/>
      <c r="AA809" s="82"/>
      <c r="AB809" s="43"/>
      <c r="AC809" s="47"/>
      <c r="AD809" s="82"/>
      <c r="AE809" s="43"/>
      <c r="AF809" s="53"/>
      <c r="AG809" s="82"/>
      <c r="AH809" s="43"/>
      <c r="AI809" s="47"/>
      <c r="AJ809" s="4"/>
      <c r="AL809" s="4" t="s">
        <v>57</v>
      </c>
      <c r="AM809" s="27"/>
      <c r="AN809" s="27"/>
      <c r="AQ809" s="4"/>
      <c r="AR809" s="19">
        <v>2.7</v>
      </c>
      <c r="AS809" s="5"/>
      <c r="AT809" s="6"/>
      <c r="AU809" s="4"/>
      <c r="AV809" s="4"/>
      <c r="AW809" s="4"/>
      <c r="AX809" s="4"/>
      <c r="AY809" s="4"/>
      <c r="AZ809" s="4"/>
    </row>
    <row r="810" spans="1:52" x14ac:dyDescent="0.25">
      <c r="A810" s="3" t="s">
        <v>2</v>
      </c>
      <c r="B810" s="20">
        <v>2.5</v>
      </c>
      <c r="C810" s="88">
        <f t="shared" si="109"/>
        <v>2.7026756682297775</v>
      </c>
      <c r="D810" s="86">
        <v>-111.92700000000001</v>
      </c>
      <c r="E810" s="24">
        <v>39.401000000000003</v>
      </c>
      <c r="F810" s="9">
        <v>10</v>
      </c>
      <c r="G810" s="9">
        <v>1999</v>
      </c>
      <c r="H810" s="9">
        <v>10</v>
      </c>
      <c r="I810" s="9">
        <v>18</v>
      </c>
      <c r="J810" s="9">
        <v>7</v>
      </c>
      <c r="K810" s="9">
        <v>20</v>
      </c>
      <c r="L810" s="12">
        <v>7.8</v>
      </c>
      <c r="M810" s="81">
        <f t="shared" si="110"/>
        <v>0.11825400999467875</v>
      </c>
      <c r="N810" s="21">
        <v>0.01</v>
      </c>
      <c r="O810" s="3" t="s">
        <v>175</v>
      </c>
      <c r="P810" s="94">
        <f>1/((1/U810^2)+(1/X810^2))</f>
        <v>1.398401087982158E-2</v>
      </c>
      <c r="Q810" s="72">
        <f>(P810/U810^2*V810)+(P810/X810^2*Y810)</f>
        <v>2.7026756682297775</v>
      </c>
      <c r="R810" s="82">
        <f>SQRT(P810)</f>
        <v>0.11825400999467875</v>
      </c>
      <c r="S810" s="49">
        <v>2.5</v>
      </c>
      <c r="T810" s="6" t="s">
        <v>3</v>
      </c>
      <c r="U810" s="82">
        <v>0.13900000000000001</v>
      </c>
      <c r="V810" s="43">
        <f>0.791*S810+0.851</f>
        <v>2.8285</v>
      </c>
      <c r="W810" s="49">
        <v>2.31</v>
      </c>
      <c r="X810" s="82">
        <v>0.22500000000000001</v>
      </c>
      <c r="Y810" s="43">
        <f t="shared" si="120"/>
        <v>2.3729900000000002</v>
      </c>
      <c r="Z810" s="53"/>
      <c r="AA810" s="82"/>
      <c r="AB810" s="43"/>
      <c r="AC810" s="47"/>
      <c r="AD810" s="82"/>
      <c r="AE810" s="43"/>
      <c r="AF810" s="53"/>
      <c r="AG810" s="82"/>
      <c r="AH810" s="43"/>
      <c r="AI810" s="47"/>
      <c r="AJ810" s="4"/>
      <c r="AM810" s="27"/>
      <c r="AN810" s="27"/>
      <c r="AQ810" s="4"/>
      <c r="AR810" s="19">
        <v>2.31</v>
      </c>
      <c r="AS810" s="19">
        <v>2.5</v>
      </c>
      <c r="AT810" s="6" t="s">
        <v>3</v>
      </c>
      <c r="AU810" s="4"/>
      <c r="AV810" s="4"/>
      <c r="AW810" s="4"/>
      <c r="AX810" s="4"/>
      <c r="AY810" s="4"/>
      <c r="AZ810" s="4"/>
    </row>
    <row r="811" spans="1:52" x14ac:dyDescent="0.25">
      <c r="A811" s="3" t="s">
        <v>2</v>
      </c>
      <c r="B811" s="20">
        <v>2.69</v>
      </c>
      <c r="C811" s="88">
        <f t="shared" si="109"/>
        <v>2.8935683301403943</v>
      </c>
      <c r="D811" s="86">
        <v>-112.73699999999999</v>
      </c>
      <c r="E811" s="24">
        <v>38.103999999999999</v>
      </c>
      <c r="F811" s="9">
        <v>0</v>
      </c>
      <c r="G811" s="9">
        <v>1999</v>
      </c>
      <c r="H811" s="9">
        <v>10</v>
      </c>
      <c r="I811" s="9">
        <v>22</v>
      </c>
      <c r="J811" s="9">
        <v>19</v>
      </c>
      <c r="K811" s="9">
        <v>6</v>
      </c>
      <c r="L811" s="12">
        <v>5</v>
      </c>
      <c r="M811" s="81">
        <f t="shared" si="110"/>
        <v>0.11825400999467875</v>
      </c>
      <c r="N811" s="21">
        <v>0.01</v>
      </c>
      <c r="O811" s="3" t="s">
        <v>175</v>
      </c>
      <c r="P811" s="94">
        <f>1/((1/U811^2)+(1/X811^2))</f>
        <v>1.398401087982158E-2</v>
      </c>
      <c r="Q811" s="72">
        <f>(P811/U811^2*V811)+(P811/X811^2*Y811)</f>
        <v>2.8935683301403943</v>
      </c>
      <c r="R811" s="82">
        <f>SQRT(P811)</f>
        <v>0.11825400999467875</v>
      </c>
      <c r="S811" s="49">
        <v>2.69</v>
      </c>
      <c r="T811" s="6" t="s">
        <v>3</v>
      </c>
      <c r="U811" s="82">
        <v>0.13900000000000001</v>
      </c>
      <c r="V811" s="43">
        <f>0.791*S811+0.851</f>
        <v>2.97879</v>
      </c>
      <c r="W811" s="49">
        <v>2.63</v>
      </c>
      <c r="X811" s="82">
        <v>0.22500000000000001</v>
      </c>
      <c r="Y811" s="43">
        <f t="shared" si="120"/>
        <v>2.6702699999999999</v>
      </c>
      <c r="Z811" s="53"/>
      <c r="AA811" s="82"/>
      <c r="AB811" s="43"/>
      <c r="AC811" s="47"/>
      <c r="AD811" s="82"/>
      <c r="AE811" s="43"/>
      <c r="AF811" s="53"/>
      <c r="AG811" s="82"/>
      <c r="AH811" s="43"/>
      <c r="AI811" s="47"/>
      <c r="AJ811" s="4"/>
      <c r="AL811" s="4" t="s">
        <v>57</v>
      </c>
      <c r="AM811" s="27"/>
      <c r="AN811" s="27"/>
      <c r="AQ811" s="4"/>
      <c r="AR811" s="19">
        <v>2.63</v>
      </c>
      <c r="AS811" s="19">
        <v>2.69</v>
      </c>
      <c r="AT811" s="6" t="s">
        <v>3</v>
      </c>
      <c r="AU811" s="4"/>
      <c r="AV811" s="4"/>
      <c r="AW811" s="4"/>
      <c r="AX811" s="4"/>
      <c r="AY811" s="4"/>
      <c r="AZ811" s="4"/>
    </row>
    <row r="812" spans="1:52" x14ac:dyDescent="0.25">
      <c r="A812" s="3" t="s">
        <v>2</v>
      </c>
      <c r="B812" s="20">
        <v>3.09</v>
      </c>
      <c r="C812" s="88">
        <f t="shared" si="109"/>
        <v>3.2945021938352443</v>
      </c>
      <c r="D812" s="86">
        <v>-112.738</v>
      </c>
      <c r="E812" s="24">
        <v>38.097000000000001</v>
      </c>
      <c r="F812" s="9">
        <v>1</v>
      </c>
      <c r="G812" s="9">
        <v>1999</v>
      </c>
      <c r="H812" s="9">
        <v>10</v>
      </c>
      <c r="I812" s="9">
        <v>23</v>
      </c>
      <c r="J812" s="9">
        <v>0</v>
      </c>
      <c r="K812" s="9">
        <v>2</v>
      </c>
      <c r="L812" s="12">
        <v>18.7</v>
      </c>
      <c r="M812" s="81">
        <f t="shared" si="110"/>
        <v>0.11825400999467875</v>
      </c>
      <c r="N812" s="21">
        <v>0.01</v>
      </c>
      <c r="O812" s="3" t="s">
        <v>175</v>
      </c>
      <c r="P812" s="94">
        <f>1/((1/U812^2)+(1/X812^2))</f>
        <v>1.398401087982158E-2</v>
      </c>
      <c r="Q812" s="72">
        <f>(P812/U812^2*V812)+(P812/X812^2*Y812)</f>
        <v>3.2945021938352443</v>
      </c>
      <c r="R812" s="82">
        <f>SQRT(P812)</f>
        <v>0.11825400999467875</v>
      </c>
      <c r="S812" s="49">
        <v>3.09</v>
      </c>
      <c r="T812" s="6" t="s">
        <v>3</v>
      </c>
      <c r="U812" s="82">
        <v>0.13900000000000001</v>
      </c>
      <c r="V812" s="43">
        <f>0.791*S812+0.851</f>
        <v>3.2951899999999998</v>
      </c>
      <c r="W812" s="49">
        <v>3.3</v>
      </c>
      <c r="X812" s="82">
        <v>0.22500000000000001</v>
      </c>
      <c r="Y812" s="43">
        <f t="shared" si="120"/>
        <v>3.2927</v>
      </c>
      <c r="Z812" s="53"/>
      <c r="AA812" s="82"/>
      <c r="AB812" s="43"/>
      <c r="AC812" s="47"/>
      <c r="AD812" s="82"/>
      <c r="AE812" s="43"/>
      <c r="AF812" s="53"/>
      <c r="AG812" s="82"/>
      <c r="AH812" s="43"/>
      <c r="AI812" s="47"/>
      <c r="AJ812" s="4"/>
      <c r="AM812" s="27"/>
      <c r="AN812" s="27"/>
      <c r="AQ812" s="4"/>
      <c r="AR812" s="19">
        <v>3.3</v>
      </c>
      <c r="AS812" s="19">
        <v>3.09</v>
      </c>
      <c r="AT812" s="6" t="s">
        <v>3</v>
      </c>
      <c r="AU812" s="4"/>
      <c r="AV812" s="4"/>
      <c r="AW812" s="4"/>
      <c r="AX812" s="4"/>
      <c r="AY812" s="4"/>
      <c r="AZ812" s="4"/>
    </row>
    <row r="813" spans="1:52" x14ac:dyDescent="0.25">
      <c r="A813" s="3" t="s">
        <v>2</v>
      </c>
      <c r="B813" s="20">
        <v>3.33</v>
      </c>
      <c r="C813" s="88">
        <f t="shared" si="109"/>
        <v>3.4689081162311801</v>
      </c>
      <c r="D813" s="86">
        <v>-112.73699999999999</v>
      </c>
      <c r="E813" s="24">
        <v>38.1</v>
      </c>
      <c r="F813" s="9">
        <v>0</v>
      </c>
      <c r="G813" s="9">
        <v>1999</v>
      </c>
      <c r="H813" s="9">
        <v>10</v>
      </c>
      <c r="I813" s="9">
        <v>23</v>
      </c>
      <c r="J813" s="9">
        <v>23</v>
      </c>
      <c r="K813" s="9">
        <v>20</v>
      </c>
      <c r="L813" s="12">
        <v>29.2</v>
      </c>
      <c r="M813" s="81">
        <f t="shared" si="110"/>
        <v>0.10535699111194734</v>
      </c>
      <c r="N813" s="21">
        <v>0.01</v>
      </c>
      <c r="O813" s="3" t="s">
        <v>175</v>
      </c>
      <c r="P813" s="94">
        <f>1/((1/U813^2)+(1/X813^2)+(1/AA813^2))</f>
        <v>1.1100095576162951E-2</v>
      </c>
      <c r="Q813" s="72">
        <f>(P813/U813^2*V813)+(P813/X813^2*Y813)+(P813/AA813^2*AB813)</f>
        <v>3.4689081162311801</v>
      </c>
      <c r="R813" s="82">
        <f>SQRT(P813)</f>
        <v>0.10535699111194734</v>
      </c>
      <c r="S813" s="49">
        <v>3.33</v>
      </c>
      <c r="T813" s="6" t="s">
        <v>3</v>
      </c>
      <c r="U813" s="82">
        <v>0.13900000000000001</v>
      </c>
      <c r="V813" s="43">
        <f>0.791*S813+0.851</f>
        <v>3.4850300000000001</v>
      </c>
      <c r="W813" s="49">
        <v>3.54</v>
      </c>
      <c r="X813" s="82">
        <v>0.22500000000000001</v>
      </c>
      <c r="Y813" s="43">
        <f t="shared" si="120"/>
        <v>3.51566</v>
      </c>
      <c r="Z813" s="55">
        <v>3.3</v>
      </c>
      <c r="AA813" s="82">
        <v>0.23200000000000001</v>
      </c>
      <c r="AB813" s="43">
        <f>0.791*(Z813-0.11)+0.851</f>
        <v>3.3742900000000002</v>
      </c>
      <c r="AC813" s="47"/>
      <c r="AD813" s="82"/>
      <c r="AE813" s="43"/>
      <c r="AF813" s="53"/>
      <c r="AG813" s="82"/>
      <c r="AH813" s="43"/>
      <c r="AI813" s="47"/>
      <c r="AJ813" s="4"/>
      <c r="AL813" s="4" t="s">
        <v>56</v>
      </c>
      <c r="AM813" s="27">
        <v>3.3</v>
      </c>
      <c r="AN813" s="27"/>
      <c r="AQ813" s="4"/>
      <c r="AR813" s="19">
        <v>3.54</v>
      </c>
      <c r="AS813" s="19">
        <v>3.33</v>
      </c>
      <c r="AT813" s="6" t="s">
        <v>3</v>
      </c>
      <c r="AU813" s="4"/>
      <c r="AV813" s="4"/>
      <c r="AW813" s="4"/>
      <c r="AX813" s="4"/>
      <c r="AY813" s="4"/>
      <c r="AZ813" s="4"/>
    </row>
    <row r="814" spans="1:52" x14ac:dyDescent="0.25">
      <c r="A814" s="3" t="s">
        <v>2</v>
      </c>
      <c r="B814" s="20">
        <v>2.67</v>
      </c>
      <c r="C814" s="88">
        <f t="shared" si="109"/>
        <v>2.70743</v>
      </c>
      <c r="D814" s="86">
        <v>-112.738</v>
      </c>
      <c r="E814" s="24">
        <v>38.106000000000002</v>
      </c>
      <c r="F814" s="9">
        <v>0</v>
      </c>
      <c r="G814" s="9">
        <v>1999</v>
      </c>
      <c r="H814" s="9">
        <v>10</v>
      </c>
      <c r="I814" s="9">
        <v>24</v>
      </c>
      <c r="J814" s="9">
        <v>4</v>
      </c>
      <c r="K814" s="9">
        <v>31</v>
      </c>
      <c r="L814" s="12">
        <v>20.8</v>
      </c>
      <c r="M814" s="81">
        <f t="shared" si="110"/>
        <v>0.22500000000000001</v>
      </c>
      <c r="N814" s="21">
        <v>0.01</v>
      </c>
      <c r="O814" s="6" t="s">
        <v>174</v>
      </c>
      <c r="P814" s="94"/>
      <c r="Q814" s="72">
        <f>Y814</f>
        <v>2.70743</v>
      </c>
      <c r="R814" s="82">
        <f>X814</f>
        <v>0.22500000000000001</v>
      </c>
      <c r="S814" s="45"/>
      <c r="T814" s="6"/>
      <c r="V814" s="43"/>
      <c r="W814" s="49">
        <v>2.67</v>
      </c>
      <c r="X814" s="82">
        <v>0.22500000000000001</v>
      </c>
      <c r="Y814" s="43">
        <f t="shared" si="120"/>
        <v>2.70743</v>
      </c>
      <c r="Z814" s="53"/>
      <c r="AA814" s="82"/>
      <c r="AB814" s="43"/>
      <c r="AC814" s="47"/>
      <c r="AD814" s="82"/>
      <c r="AE814" s="43"/>
      <c r="AF814" s="53"/>
      <c r="AG814" s="82"/>
      <c r="AH814" s="43"/>
      <c r="AI814" s="47"/>
      <c r="AJ814" s="4"/>
      <c r="AL814" s="4" t="s">
        <v>57</v>
      </c>
      <c r="AM814" s="27"/>
      <c r="AN814" s="27"/>
      <c r="AQ814" s="4"/>
      <c r="AR814" s="19">
        <v>2.67</v>
      </c>
      <c r="AS814" s="5"/>
      <c r="AT814" s="6"/>
      <c r="AU814" s="4"/>
      <c r="AV814" s="4"/>
      <c r="AW814" s="4"/>
      <c r="AX814" s="4"/>
      <c r="AY814" s="4"/>
      <c r="AZ814" s="4"/>
    </row>
    <row r="815" spans="1:52" x14ac:dyDescent="0.25">
      <c r="A815" s="3" t="s">
        <v>2</v>
      </c>
      <c r="B815" s="20">
        <v>2.67</v>
      </c>
      <c r="C815" s="88">
        <f t="shared" si="109"/>
        <v>2.70743</v>
      </c>
      <c r="D815" s="86">
        <v>-108.81399999999999</v>
      </c>
      <c r="E815" s="24">
        <v>38.241999999999997</v>
      </c>
      <c r="F815" s="9">
        <v>5</v>
      </c>
      <c r="G815" s="9">
        <v>1999</v>
      </c>
      <c r="H815" s="9">
        <v>11</v>
      </c>
      <c r="I815" s="9">
        <v>4</v>
      </c>
      <c r="J815" s="9">
        <v>11</v>
      </c>
      <c r="K815" s="9">
        <v>0</v>
      </c>
      <c r="L815" s="12">
        <v>19</v>
      </c>
      <c r="M815" s="81">
        <f t="shared" si="110"/>
        <v>0.22500000000000001</v>
      </c>
      <c r="N815" s="21">
        <v>0.01</v>
      </c>
      <c r="O815" s="6" t="s">
        <v>174</v>
      </c>
      <c r="P815" s="94"/>
      <c r="Q815" s="72">
        <f>Y815</f>
        <v>2.70743</v>
      </c>
      <c r="R815" s="82">
        <f>X815</f>
        <v>0.22500000000000001</v>
      </c>
      <c r="S815" s="45"/>
      <c r="T815" s="6"/>
      <c r="V815" s="43"/>
      <c r="W815" s="49">
        <v>2.67</v>
      </c>
      <c r="X815" s="82">
        <v>0.22500000000000001</v>
      </c>
      <c r="Y815" s="43">
        <f t="shared" si="120"/>
        <v>2.70743</v>
      </c>
      <c r="Z815" s="53"/>
      <c r="AA815" s="82"/>
      <c r="AB815" s="43"/>
      <c r="AC815" s="47"/>
      <c r="AD815" s="82"/>
      <c r="AE815" s="43"/>
      <c r="AF815" s="53"/>
      <c r="AG815" s="82"/>
      <c r="AH815" s="43"/>
      <c r="AI815" s="47"/>
      <c r="AJ815" s="4"/>
      <c r="AL815" s="4" t="s">
        <v>57</v>
      </c>
      <c r="AM815" s="27"/>
      <c r="AN815" s="27"/>
      <c r="AQ815" s="4"/>
      <c r="AR815" s="19">
        <v>2.67</v>
      </c>
      <c r="AS815" s="5"/>
      <c r="AT815" s="6"/>
      <c r="AU815" s="4"/>
      <c r="AV815" s="4"/>
      <c r="AW815" s="4"/>
      <c r="AX815" s="4"/>
      <c r="AY815" s="4"/>
      <c r="AZ815" s="4"/>
    </row>
    <row r="816" spans="1:52" x14ac:dyDescent="0.25">
      <c r="A816" s="3" t="s">
        <v>2</v>
      </c>
      <c r="B816" s="20">
        <v>2.52</v>
      </c>
      <c r="C816" s="88">
        <f t="shared" si="109"/>
        <v>2.7423534266434109</v>
      </c>
      <c r="D816" s="86">
        <v>-111.754</v>
      </c>
      <c r="E816" s="24">
        <v>36.866</v>
      </c>
      <c r="F816" s="9">
        <v>2</v>
      </c>
      <c r="G816" s="9">
        <v>1999</v>
      </c>
      <c r="H816" s="9">
        <v>11</v>
      </c>
      <c r="I816" s="9">
        <v>10</v>
      </c>
      <c r="J816" s="9">
        <v>5</v>
      </c>
      <c r="K816" s="9">
        <v>37</v>
      </c>
      <c r="L816" s="12">
        <v>42.3</v>
      </c>
      <c r="M816" s="81">
        <f t="shared" si="110"/>
        <v>0.11825400999467875</v>
      </c>
      <c r="N816" s="21">
        <v>0.01</v>
      </c>
      <c r="O816" s="3" t="s">
        <v>175</v>
      </c>
      <c r="P816" s="94">
        <f t="shared" ref="P816:P821" si="121">1/((1/U816^2)+(1/X816^2))</f>
        <v>1.398401087982158E-2</v>
      </c>
      <c r="Q816" s="72">
        <f t="shared" ref="Q816:Q821" si="122">(P816/U816^2*V816)+(P816/X816^2*Y816)</f>
        <v>2.7423534266434109</v>
      </c>
      <c r="R816" s="82">
        <f t="shared" ref="R816:R821" si="123">SQRT(P816)</f>
        <v>0.11825400999467875</v>
      </c>
      <c r="S816" s="49">
        <v>2.52</v>
      </c>
      <c r="T816" s="6" t="s">
        <v>3</v>
      </c>
      <c r="U816" s="82">
        <v>0.13900000000000001</v>
      </c>
      <c r="V816" s="43">
        <f t="shared" ref="V816:V821" si="124">0.791*S816+0.851</f>
        <v>2.8443200000000002</v>
      </c>
      <c r="W816" s="49">
        <v>2.42</v>
      </c>
      <c r="X816" s="82">
        <v>0.22500000000000001</v>
      </c>
      <c r="Y816" s="43">
        <f t="shared" si="120"/>
        <v>2.4751799999999999</v>
      </c>
      <c r="Z816" s="53"/>
      <c r="AA816" s="82"/>
      <c r="AB816" s="43"/>
      <c r="AC816" s="47"/>
      <c r="AD816" s="82"/>
      <c r="AE816" s="43"/>
      <c r="AF816" s="53"/>
      <c r="AG816" s="82"/>
      <c r="AH816" s="43"/>
      <c r="AI816" s="47"/>
      <c r="AJ816" s="4"/>
      <c r="AM816" s="27"/>
      <c r="AN816" s="27"/>
      <c r="AQ816" s="4"/>
      <c r="AR816" s="19">
        <v>2.42</v>
      </c>
      <c r="AS816" s="19">
        <v>2.52</v>
      </c>
      <c r="AT816" s="6" t="s">
        <v>3</v>
      </c>
      <c r="AU816" s="4"/>
      <c r="AV816" s="4"/>
      <c r="AW816" s="4"/>
      <c r="AX816" s="4"/>
      <c r="AY816" s="4"/>
      <c r="AZ816" s="4"/>
    </row>
    <row r="817" spans="1:52" x14ac:dyDescent="0.25">
      <c r="A817" s="3" t="s">
        <v>2</v>
      </c>
      <c r="B817" s="20">
        <v>2.86</v>
      </c>
      <c r="C817" s="88">
        <f t="shared" si="109"/>
        <v>3.0011586442398421</v>
      </c>
      <c r="D817" s="86">
        <v>-112.875</v>
      </c>
      <c r="E817" s="24">
        <v>41.423999999999999</v>
      </c>
      <c r="F817" s="9">
        <v>6</v>
      </c>
      <c r="G817" s="9">
        <v>1999</v>
      </c>
      <c r="H817" s="9">
        <v>11</v>
      </c>
      <c r="I817" s="9">
        <v>13</v>
      </c>
      <c r="J817" s="9">
        <v>19</v>
      </c>
      <c r="K817" s="9">
        <v>21</v>
      </c>
      <c r="L817" s="12">
        <v>11.2</v>
      </c>
      <c r="M817" s="81">
        <f t="shared" si="110"/>
        <v>0.11825400999467875</v>
      </c>
      <c r="N817" s="21">
        <v>0.01</v>
      </c>
      <c r="O817" s="3" t="s">
        <v>175</v>
      </c>
      <c r="P817" s="94">
        <f t="shared" si="121"/>
        <v>1.398401087982158E-2</v>
      </c>
      <c r="Q817" s="72">
        <f t="shared" si="122"/>
        <v>3.0011586442398421</v>
      </c>
      <c r="R817" s="82">
        <f t="shared" si="123"/>
        <v>0.11825400999467875</v>
      </c>
      <c r="S817" s="49">
        <v>2.86</v>
      </c>
      <c r="T817" s="6" t="s">
        <v>3</v>
      </c>
      <c r="U817" s="82">
        <v>0.13900000000000001</v>
      </c>
      <c r="V817" s="43">
        <f t="shared" si="124"/>
        <v>3.1132599999999999</v>
      </c>
      <c r="W817" s="49">
        <v>2.67</v>
      </c>
      <c r="X817" s="82">
        <v>0.22500000000000001</v>
      </c>
      <c r="Y817" s="43">
        <f t="shared" si="120"/>
        <v>2.70743</v>
      </c>
      <c r="Z817" s="53"/>
      <c r="AA817" s="82"/>
      <c r="AB817" s="43"/>
      <c r="AC817" s="47"/>
      <c r="AD817" s="82"/>
      <c r="AE817" s="43"/>
      <c r="AF817" s="53"/>
      <c r="AG817" s="82"/>
      <c r="AH817" s="43"/>
      <c r="AI817" s="47"/>
      <c r="AJ817" s="4"/>
      <c r="AL817" s="4" t="s">
        <v>75</v>
      </c>
      <c r="AM817" s="27"/>
      <c r="AN817" s="27"/>
      <c r="AQ817" s="4"/>
      <c r="AR817" s="19">
        <v>2.67</v>
      </c>
      <c r="AS817" s="19">
        <v>2.86</v>
      </c>
      <c r="AT817" s="6" t="s">
        <v>3</v>
      </c>
      <c r="AU817" s="4"/>
      <c r="AV817" s="4"/>
      <c r="AW817" s="4"/>
      <c r="AX817" s="4"/>
      <c r="AY817" s="4"/>
      <c r="AZ817" s="4"/>
    </row>
    <row r="818" spans="1:52" x14ac:dyDescent="0.25">
      <c r="A818" s="3" t="s">
        <v>2</v>
      </c>
      <c r="B818" s="20">
        <v>2.79</v>
      </c>
      <c r="C818" s="88">
        <f t="shared" si="109"/>
        <v>2.9302895262059305</v>
      </c>
      <c r="D818" s="86">
        <v>-112.873</v>
      </c>
      <c r="E818" s="24">
        <v>41.427</v>
      </c>
      <c r="F818" s="9">
        <v>7</v>
      </c>
      <c r="G818" s="9">
        <v>1999</v>
      </c>
      <c r="H818" s="9">
        <v>11</v>
      </c>
      <c r="I818" s="9">
        <v>13</v>
      </c>
      <c r="J818" s="9">
        <v>21</v>
      </c>
      <c r="K818" s="9">
        <v>23</v>
      </c>
      <c r="L818" s="12">
        <v>19.899999999999999</v>
      </c>
      <c r="M818" s="81">
        <f t="shared" si="110"/>
        <v>0.11825400999467875</v>
      </c>
      <c r="N818" s="21">
        <v>0.01</v>
      </c>
      <c r="O818" s="3" t="s">
        <v>175</v>
      </c>
      <c r="P818" s="94">
        <f t="shared" si="121"/>
        <v>1.398401087982158E-2</v>
      </c>
      <c r="Q818" s="72">
        <f t="shared" si="122"/>
        <v>2.9302895262059305</v>
      </c>
      <c r="R818" s="82">
        <f t="shared" si="123"/>
        <v>0.11825400999467875</v>
      </c>
      <c r="S818" s="49">
        <v>2.79</v>
      </c>
      <c r="T818" s="6" t="s">
        <v>3</v>
      </c>
      <c r="U818" s="82">
        <v>0.13900000000000001</v>
      </c>
      <c r="V818" s="43">
        <f t="shared" si="124"/>
        <v>3.05789</v>
      </c>
      <c r="W818" s="49">
        <v>2.5499999999999998</v>
      </c>
      <c r="X818" s="82">
        <v>0.22500000000000001</v>
      </c>
      <c r="Y818" s="43">
        <f t="shared" si="120"/>
        <v>2.5959499999999998</v>
      </c>
      <c r="Z818" s="53"/>
      <c r="AA818" s="82"/>
      <c r="AB818" s="43"/>
      <c r="AC818" s="47"/>
      <c r="AD818" s="82"/>
      <c r="AE818" s="43"/>
      <c r="AF818" s="53"/>
      <c r="AG818" s="82"/>
      <c r="AH818" s="43"/>
      <c r="AI818" s="47"/>
      <c r="AJ818" s="4"/>
      <c r="AL818" s="4" t="s">
        <v>57</v>
      </c>
      <c r="AM818" s="27"/>
      <c r="AN818" s="27"/>
      <c r="AQ818" s="4"/>
      <c r="AR818" s="19">
        <v>2.5499999999999998</v>
      </c>
      <c r="AS818" s="19">
        <v>2.79</v>
      </c>
      <c r="AT818" s="6" t="s">
        <v>3</v>
      </c>
      <c r="AU818" s="4"/>
      <c r="AV818" s="4"/>
      <c r="AW818" s="4"/>
      <c r="AX818" s="4"/>
      <c r="AY818" s="4"/>
      <c r="AZ818" s="4"/>
    </row>
    <row r="819" spans="1:52" x14ac:dyDescent="0.25">
      <c r="A819" s="3" t="s">
        <v>2</v>
      </c>
      <c r="B819" s="20">
        <v>2.65</v>
      </c>
      <c r="C819" s="88">
        <f t="shared" si="109"/>
        <v>2.806514356360621</v>
      </c>
      <c r="D819" s="86">
        <v>-112.877</v>
      </c>
      <c r="E819" s="24">
        <v>41.424999999999997</v>
      </c>
      <c r="F819" s="9">
        <v>6</v>
      </c>
      <c r="G819" s="9">
        <v>1999</v>
      </c>
      <c r="H819" s="9">
        <v>11</v>
      </c>
      <c r="I819" s="9">
        <v>17</v>
      </c>
      <c r="J819" s="9">
        <v>13</v>
      </c>
      <c r="K819" s="9">
        <v>38</v>
      </c>
      <c r="L819" s="12">
        <v>11.3</v>
      </c>
      <c r="M819" s="81">
        <f t="shared" si="110"/>
        <v>0.11825400999467875</v>
      </c>
      <c r="N819" s="21">
        <v>0.01</v>
      </c>
      <c r="O819" s="3" t="s">
        <v>175</v>
      </c>
      <c r="P819" s="94">
        <f t="shared" si="121"/>
        <v>1.398401087982158E-2</v>
      </c>
      <c r="Q819" s="72">
        <f t="shared" si="122"/>
        <v>2.806514356360621</v>
      </c>
      <c r="R819" s="82">
        <f t="shared" si="123"/>
        <v>0.11825400999467875</v>
      </c>
      <c r="S819" s="49">
        <v>2.65</v>
      </c>
      <c r="T819" s="6" t="s">
        <v>3</v>
      </c>
      <c r="U819" s="82">
        <v>0.13900000000000001</v>
      </c>
      <c r="V819" s="43">
        <f t="shared" si="124"/>
        <v>2.9471500000000002</v>
      </c>
      <c r="W819" s="49">
        <v>2.38</v>
      </c>
      <c r="X819" s="82">
        <v>0.22500000000000001</v>
      </c>
      <c r="Y819" s="43">
        <f t="shared" si="120"/>
        <v>2.4380199999999999</v>
      </c>
      <c r="Z819" s="53"/>
      <c r="AA819" s="82"/>
      <c r="AB819" s="43"/>
      <c r="AC819" s="47"/>
      <c r="AD819" s="82"/>
      <c r="AE819" s="43"/>
      <c r="AF819" s="53"/>
      <c r="AG819" s="82"/>
      <c r="AH819" s="43"/>
      <c r="AI819" s="47"/>
      <c r="AJ819" s="4"/>
      <c r="AL819" s="4" t="s">
        <v>47</v>
      </c>
      <c r="AM819" s="27"/>
      <c r="AN819" s="27"/>
      <c r="AQ819" s="4"/>
      <c r="AR819" s="19">
        <v>2.38</v>
      </c>
      <c r="AS819" s="19">
        <v>2.65</v>
      </c>
      <c r="AT819" s="6" t="s">
        <v>3</v>
      </c>
      <c r="AU819" s="4"/>
      <c r="AV819" s="4"/>
      <c r="AW819" s="4"/>
      <c r="AX819" s="4"/>
      <c r="AY819" s="4"/>
      <c r="AZ819" s="4"/>
    </row>
    <row r="820" spans="1:52" x14ac:dyDescent="0.25">
      <c r="A820" s="3" t="s">
        <v>2</v>
      </c>
      <c r="B820" s="20">
        <v>2.78</v>
      </c>
      <c r="C820" s="88">
        <f t="shared" si="109"/>
        <v>2.9219983324278735</v>
      </c>
      <c r="D820" s="86">
        <v>-112.88200000000001</v>
      </c>
      <c r="E820" s="24">
        <v>41.42</v>
      </c>
      <c r="F820" s="9">
        <v>6</v>
      </c>
      <c r="G820" s="9">
        <v>1999</v>
      </c>
      <c r="H820" s="9">
        <v>11</v>
      </c>
      <c r="I820" s="9">
        <v>26</v>
      </c>
      <c r="J820" s="9">
        <v>23</v>
      </c>
      <c r="K820" s="9">
        <v>6</v>
      </c>
      <c r="L820" s="12">
        <v>52</v>
      </c>
      <c r="M820" s="81">
        <f t="shared" si="110"/>
        <v>0.11825400999467875</v>
      </c>
      <c r="N820" s="21">
        <v>0.01</v>
      </c>
      <c r="O820" s="3" t="s">
        <v>175</v>
      </c>
      <c r="P820" s="94">
        <f t="shared" si="121"/>
        <v>1.398401087982158E-2</v>
      </c>
      <c r="Q820" s="72">
        <f t="shared" si="122"/>
        <v>2.9219983324278735</v>
      </c>
      <c r="R820" s="82">
        <f t="shared" si="123"/>
        <v>0.11825400999467875</v>
      </c>
      <c r="S820" s="49">
        <v>2.78</v>
      </c>
      <c r="T820" s="6" t="s">
        <v>3</v>
      </c>
      <c r="U820" s="82">
        <v>0.13900000000000001</v>
      </c>
      <c r="V820" s="43">
        <f t="shared" si="124"/>
        <v>3.0499800000000001</v>
      </c>
      <c r="W820" s="49">
        <v>2.54</v>
      </c>
      <c r="X820" s="82">
        <v>0.22500000000000001</v>
      </c>
      <c r="Y820" s="43">
        <f t="shared" si="120"/>
        <v>2.5866600000000002</v>
      </c>
      <c r="Z820" s="53"/>
      <c r="AA820" s="82"/>
      <c r="AB820" s="43"/>
      <c r="AC820" s="47"/>
      <c r="AD820" s="82"/>
      <c r="AE820" s="43"/>
      <c r="AF820" s="53"/>
      <c r="AG820" s="82"/>
      <c r="AH820" s="43"/>
      <c r="AI820" s="47"/>
      <c r="AJ820" s="4"/>
      <c r="AL820" s="4" t="s">
        <v>57</v>
      </c>
      <c r="AM820" s="27"/>
      <c r="AN820" s="27"/>
      <c r="AQ820" s="4"/>
      <c r="AR820" s="19">
        <v>2.54</v>
      </c>
      <c r="AS820" s="19">
        <v>2.78</v>
      </c>
      <c r="AT820" s="6" t="s">
        <v>3</v>
      </c>
      <c r="AU820" s="4"/>
      <c r="AV820" s="4"/>
      <c r="AW820" s="4"/>
      <c r="AX820" s="4"/>
      <c r="AY820" s="4"/>
      <c r="AZ820" s="4"/>
    </row>
    <row r="821" spans="1:52" x14ac:dyDescent="0.25">
      <c r="A821" s="3" t="s">
        <v>2</v>
      </c>
      <c r="B821" s="20">
        <v>2.54</v>
      </c>
      <c r="C821" s="88">
        <f t="shared" si="109"/>
        <v>2.7666342711520318</v>
      </c>
      <c r="D821" s="86">
        <v>-112.19199999999999</v>
      </c>
      <c r="E821" s="24">
        <v>38.593000000000004</v>
      </c>
      <c r="F821" s="9">
        <v>0</v>
      </c>
      <c r="G821" s="9">
        <v>1999</v>
      </c>
      <c r="H821" s="9">
        <v>12</v>
      </c>
      <c r="I821" s="9">
        <v>4</v>
      </c>
      <c r="J821" s="9">
        <v>20</v>
      </c>
      <c r="K821" s="9">
        <v>10</v>
      </c>
      <c r="L821" s="12">
        <v>3.9</v>
      </c>
      <c r="M821" s="81">
        <f t="shared" si="110"/>
        <v>0.11825400999467875</v>
      </c>
      <c r="N821" s="21">
        <v>0.01</v>
      </c>
      <c r="O821" s="3" t="s">
        <v>175</v>
      </c>
      <c r="P821" s="94">
        <f t="shared" si="121"/>
        <v>1.398401087982158E-2</v>
      </c>
      <c r="Q821" s="72">
        <f t="shared" si="122"/>
        <v>2.7666342711520318</v>
      </c>
      <c r="R821" s="82">
        <f t="shared" si="123"/>
        <v>0.11825400999467875</v>
      </c>
      <c r="S821" s="49">
        <v>2.54</v>
      </c>
      <c r="T821" s="6" t="s">
        <v>3</v>
      </c>
      <c r="U821" s="82">
        <v>0.13900000000000001</v>
      </c>
      <c r="V821" s="43">
        <f t="shared" si="124"/>
        <v>2.8601399999999999</v>
      </c>
      <c r="W821" s="49">
        <v>2.4700000000000002</v>
      </c>
      <c r="X821" s="82">
        <v>0.22500000000000001</v>
      </c>
      <c r="Y821" s="43">
        <f t="shared" si="120"/>
        <v>2.52163</v>
      </c>
      <c r="Z821" s="53"/>
      <c r="AA821" s="82"/>
      <c r="AB821" s="43"/>
      <c r="AC821" s="47"/>
      <c r="AD821" s="82"/>
      <c r="AE821" s="43"/>
      <c r="AF821" s="53"/>
      <c r="AG821" s="82"/>
      <c r="AH821" s="43"/>
      <c r="AI821" s="47"/>
      <c r="AJ821" s="4"/>
      <c r="AL821" s="4" t="s">
        <v>47</v>
      </c>
      <c r="AM821" s="27"/>
      <c r="AN821" s="27"/>
      <c r="AQ821" s="4"/>
      <c r="AR821" s="19">
        <v>2.4700000000000002</v>
      </c>
      <c r="AS821" s="19">
        <v>2.54</v>
      </c>
      <c r="AT821" s="6" t="s">
        <v>3</v>
      </c>
      <c r="AU821" s="4"/>
      <c r="AV821" s="4"/>
      <c r="AW821" s="4"/>
      <c r="AX821" s="4"/>
      <c r="AY821" s="4"/>
      <c r="AZ821" s="4"/>
    </row>
    <row r="822" spans="1:52" x14ac:dyDescent="0.25">
      <c r="A822" s="3" t="s">
        <v>2</v>
      </c>
      <c r="B822" s="20">
        <v>2.73</v>
      </c>
      <c r="C822" s="88">
        <f t="shared" si="109"/>
        <v>2.7631700000000001</v>
      </c>
      <c r="D822" s="86">
        <v>-113.962</v>
      </c>
      <c r="E822" s="24">
        <v>36.851999999999997</v>
      </c>
      <c r="F822" s="9">
        <v>1</v>
      </c>
      <c r="G822" s="9">
        <v>1999</v>
      </c>
      <c r="H822" s="9">
        <v>12</v>
      </c>
      <c r="I822" s="9">
        <v>7</v>
      </c>
      <c r="J822" s="9">
        <v>19</v>
      </c>
      <c r="K822" s="9">
        <v>25</v>
      </c>
      <c r="L822" s="12">
        <v>21.7</v>
      </c>
      <c r="M822" s="81">
        <f t="shared" si="110"/>
        <v>0.22500000000000001</v>
      </c>
      <c r="N822" s="21">
        <v>0.01</v>
      </c>
      <c r="O822" s="6" t="s">
        <v>174</v>
      </c>
      <c r="P822" s="94"/>
      <c r="Q822" s="72">
        <f>Y822</f>
        <v>2.7631700000000001</v>
      </c>
      <c r="R822" s="82">
        <f>X822</f>
        <v>0.22500000000000001</v>
      </c>
      <c r="S822" s="45"/>
      <c r="T822" s="6"/>
      <c r="V822" s="43"/>
      <c r="W822" s="49">
        <v>2.73</v>
      </c>
      <c r="X822" s="82">
        <v>0.22500000000000001</v>
      </c>
      <c r="Y822" s="43">
        <f t="shared" si="120"/>
        <v>2.7631700000000001</v>
      </c>
      <c r="Z822" s="53"/>
      <c r="AA822" s="82"/>
      <c r="AB822" s="43"/>
      <c r="AC822" s="47"/>
      <c r="AD822" s="82"/>
      <c r="AE822" s="43"/>
      <c r="AF822" s="53"/>
      <c r="AG822" s="82"/>
      <c r="AH822" s="43"/>
      <c r="AI822" s="47"/>
      <c r="AJ822" s="4"/>
      <c r="AM822" s="27"/>
      <c r="AN822" s="27"/>
      <c r="AQ822" s="4"/>
      <c r="AR822" s="19">
        <v>2.73</v>
      </c>
      <c r="AS822" s="5"/>
      <c r="AT822" s="6"/>
      <c r="AU822" s="4"/>
      <c r="AV822" s="4"/>
      <c r="AW822" s="4"/>
      <c r="AX822" s="4"/>
      <c r="AY822" s="4"/>
      <c r="AZ822" s="4"/>
    </row>
    <row r="823" spans="1:52" x14ac:dyDescent="0.25">
      <c r="A823" s="3" t="s">
        <v>2</v>
      </c>
      <c r="B823" s="20">
        <v>2.75</v>
      </c>
      <c r="C823" s="88">
        <f t="shared" si="109"/>
        <v>2.9099555126812113</v>
      </c>
      <c r="D823" s="86">
        <v>-112.837</v>
      </c>
      <c r="E823" s="24">
        <v>41.667999999999999</v>
      </c>
      <c r="F823" s="9">
        <v>2</v>
      </c>
      <c r="G823" s="9">
        <v>1999</v>
      </c>
      <c r="H823" s="9">
        <v>12</v>
      </c>
      <c r="I823" s="9">
        <v>15</v>
      </c>
      <c r="J823" s="9">
        <v>19</v>
      </c>
      <c r="K823" s="9">
        <v>55</v>
      </c>
      <c r="L823" s="12">
        <v>55.4</v>
      </c>
      <c r="M823" s="81">
        <f t="shared" si="110"/>
        <v>0.11825400999467875</v>
      </c>
      <c r="N823" s="21">
        <v>0.01</v>
      </c>
      <c r="O823" s="3" t="s">
        <v>175</v>
      </c>
      <c r="P823" s="94">
        <f>1/((1/U823^2)+(1/X823^2))</f>
        <v>1.398401087982158E-2</v>
      </c>
      <c r="Q823" s="72">
        <f>(P823/U823^2*V823)+(P823/X823^2*Y823)</f>
        <v>2.9099555126812113</v>
      </c>
      <c r="R823" s="82">
        <f>SQRT(P823)</f>
        <v>0.11825400999467875</v>
      </c>
      <c r="S823" s="49">
        <v>2.75</v>
      </c>
      <c r="T823" s="6" t="s">
        <v>3</v>
      </c>
      <c r="U823" s="82">
        <v>0.13900000000000001</v>
      </c>
      <c r="V823" s="43">
        <f>0.791*S823+0.851</f>
        <v>3.0262500000000001</v>
      </c>
      <c r="W823" s="49">
        <v>2.56</v>
      </c>
      <c r="X823" s="82">
        <v>0.22500000000000001</v>
      </c>
      <c r="Y823" s="43">
        <f t="shared" si="120"/>
        <v>2.6052400000000002</v>
      </c>
      <c r="Z823" s="53"/>
      <c r="AA823" s="82"/>
      <c r="AB823" s="43"/>
      <c r="AC823" s="47"/>
      <c r="AD823" s="82"/>
      <c r="AE823" s="43"/>
      <c r="AF823" s="53"/>
      <c r="AG823" s="82"/>
      <c r="AH823" s="43"/>
      <c r="AI823" s="47"/>
      <c r="AJ823" s="4"/>
      <c r="AL823" s="4" t="s">
        <v>57</v>
      </c>
      <c r="AM823" s="27"/>
      <c r="AN823" s="27"/>
      <c r="AQ823" s="4"/>
      <c r="AR823" s="19">
        <v>2.56</v>
      </c>
      <c r="AS823" s="19">
        <v>2.75</v>
      </c>
      <c r="AT823" s="6" t="s">
        <v>3</v>
      </c>
      <c r="AU823" s="4"/>
      <c r="AV823" s="4"/>
      <c r="AW823" s="4"/>
      <c r="AX823" s="4"/>
      <c r="AY823" s="4"/>
      <c r="AZ823" s="4"/>
    </row>
    <row r="824" spans="1:52" x14ac:dyDescent="0.25">
      <c r="A824" s="3" t="s">
        <v>2</v>
      </c>
      <c r="B824" s="20">
        <v>2.4500000000000002</v>
      </c>
      <c r="C824" s="88">
        <f t="shared" si="109"/>
        <v>2.50305</v>
      </c>
      <c r="D824" s="86">
        <v>-114.008</v>
      </c>
      <c r="E824" s="24">
        <v>36.889000000000003</v>
      </c>
      <c r="F824" s="9">
        <v>2</v>
      </c>
      <c r="G824" s="9">
        <v>2000</v>
      </c>
      <c r="H824" s="9">
        <v>1</v>
      </c>
      <c r="I824" s="9">
        <v>1</v>
      </c>
      <c r="J824" s="9">
        <v>2</v>
      </c>
      <c r="K824" s="9">
        <v>59</v>
      </c>
      <c r="L824" s="12">
        <v>59.9</v>
      </c>
      <c r="M824" s="81">
        <f t="shared" si="110"/>
        <v>0.22500000000000001</v>
      </c>
      <c r="N824" s="21">
        <v>0.01</v>
      </c>
      <c r="O824" s="6" t="s">
        <v>174</v>
      </c>
      <c r="P824" s="94"/>
      <c r="Q824" s="72">
        <f>Y824</f>
        <v>2.50305</v>
      </c>
      <c r="R824" s="82">
        <f>X824</f>
        <v>0.22500000000000001</v>
      </c>
      <c r="S824" s="45"/>
      <c r="T824" s="6"/>
      <c r="V824" s="43"/>
      <c r="W824" s="49">
        <v>2.4500000000000002</v>
      </c>
      <c r="X824" s="82">
        <v>0.22500000000000001</v>
      </c>
      <c r="Y824" s="43">
        <f t="shared" si="120"/>
        <v>2.50305</v>
      </c>
      <c r="Z824" s="53"/>
      <c r="AA824" s="82"/>
      <c r="AB824" s="43"/>
      <c r="AC824" s="47"/>
      <c r="AD824" s="82"/>
      <c r="AE824" s="43"/>
      <c r="AF824" s="53"/>
      <c r="AG824" s="82"/>
      <c r="AH824" s="43"/>
      <c r="AI824" s="47"/>
      <c r="AJ824" s="4"/>
      <c r="AM824" s="27"/>
      <c r="AN824" s="27"/>
      <c r="AQ824" s="4"/>
      <c r="AR824" s="19">
        <v>2.4500000000000002</v>
      </c>
      <c r="AS824" s="5"/>
      <c r="AT824" s="6"/>
      <c r="AU824" s="4"/>
      <c r="AV824" s="4"/>
      <c r="AW824" s="4"/>
      <c r="AX824" s="4"/>
      <c r="AY824" s="4"/>
      <c r="AZ824" s="4"/>
    </row>
    <row r="825" spans="1:52" x14ac:dyDescent="0.25">
      <c r="A825" s="3" t="s">
        <v>2</v>
      </c>
      <c r="B825" s="20">
        <v>3.13</v>
      </c>
      <c r="C825" s="88">
        <f t="shared" si="109"/>
        <v>3.1477433782544386</v>
      </c>
      <c r="D825" s="86">
        <v>-110.369</v>
      </c>
      <c r="E825" s="24">
        <v>42.076999999999998</v>
      </c>
      <c r="F825" s="9">
        <v>12</v>
      </c>
      <c r="G825" s="9">
        <v>2000</v>
      </c>
      <c r="H825" s="9">
        <v>1</v>
      </c>
      <c r="I825" s="9">
        <v>8</v>
      </c>
      <c r="J825" s="9">
        <v>22</v>
      </c>
      <c r="K825" s="9">
        <v>43</v>
      </c>
      <c r="L825" s="12">
        <v>37.799999999999997</v>
      </c>
      <c r="M825" s="81">
        <f t="shared" si="110"/>
        <v>0.10535699111194734</v>
      </c>
      <c r="N825" s="21">
        <v>0.01</v>
      </c>
      <c r="O825" s="3" t="s">
        <v>175</v>
      </c>
      <c r="P825" s="94">
        <f>1/((1/U825^2)+(1/X825^2)+(1/AA825^2))</f>
        <v>1.1100095576162951E-2</v>
      </c>
      <c r="Q825" s="72">
        <f>(P825/U825^2*V825)+(P825/X825^2*Y825)+(P825/AA825^2*AB825)</f>
        <v>3.1477433782544386</v>
      </c>
      <c r="R825" s="82">
        <f t="shared" ref="R825:R830" si="125">SQRT(P825)</f>
        <v>0.10535699111194734</v>
      </c>
      <c r="S825" s="49">
        <v>3.13</v>
      </c>
      <c r="T825" s="6" t="s">
        <v>3</v>
      </c>
      <c r="U825" s="82">
        <v>0.13900000000000001</v>
      </c>
      <c r="V825" s="43">
        <f t="shared" ref="V825:V830" si="126">0.791*S825+0.851</f>
        <v>3.3268300000000002</v>
      </c>
      <c r="W825" s="49">
        <v>2.89</v>
      </c>
      <c r="X825" s="82">
        <v>0.22500000000000001</v>
      </c>
      <c r="Y825" s="43">
        <f t="shared" si="120"/>
        <v>2.91181</v>
      </c>
      <c r="Z825" s="55">
        <v>2.7</v>
      </c>
      <c r="AA825" s="82">
        <v>0.23200000000000001</v>
      </c>
      <c r="AB825" s="43">
        <f>0.791*(Z825-0.11)+0.851</f>
        <v>2.8996900000000001</v>
      </c>
      <c r="AC825" s="53"/>
      <c r="AD825" s="82"/>
      <c r="AE825" s="43"/>
      <c r="AF825" s="53"/>
      <c r="AG825" s="82"/>
      <c r="AH825" s="43"/>
      <c r="AI825" s="47" t="s">
        <v>93</v>
      </c>
      <c r="AJ825" s="27"/>
      <c r="AK825" s="5"/>
      <c r="AL825" s="4" t="s">
        <v>43</v>
      </c>
      <c r="AM825" s="27">
        <v>2.7</v>
      </c>
      <c r="AN825" s="27"/>
      <c r="AQ825" s="4"/>
      <c r="AR825" s="19">
        <v>2.89</v>
      </c>
      <c r="AS825" s="19">
        <v>3.13</v>
      </c>
      <c r="AT825" s="6" t="s">
        <v>3</v>
      </c>
      <c r="AU825" s="4"/>
      <c r="AV825" s="4"/>
      <c r="AW825" s="4"/>
      <c r="AX825" s="4"/>
      <c r="AY825" s="4"/>
      <c r="AZ825" s="4"/>
    </row>
    <row r="826" spans="1:52" x14ac:dyDescent="0.25">
      <c r="A826" s="3" t="s">
        <v>2</v>
      </c>
      <c r="B826" s="20">
        <v>2.5499999999999998</v>
      </c>
      <c r="C826" s="88">
        <f t="shared" si="109"/>
        <v>2.7415654848025621</v>
      </c>
      <c r="D826" s="86">
        <v>-111.70699999999999</v>
      </c>
      <c r="E826" s="24">
        <v>41.667999999999999</v>
      </c>
      <c r="F826" s="9">
        <v>0</v>
      </c>
      <c r="G826" s="9">
        <v>2000</v>
      </c>
      <c r="H826" s="9">
        <v>1</v>
      </c>
      <c r="I826" s="9">
        <v>11</v>
      </c>
      <c r="J826" s="9">
        <v>15</v>
      </c>
      <c r="K826" s="9">
        <v>38</v>
      </c>
      <c r="L826" s="12">
        <v>30.8</v>
      </c>
      <c r="M826" s="81">
        <f t="shared" si="110"/>
        <v>0.11825400999467875</v>
      </c>
      <c r="N826" s="21">
        <v>0.01</v>
      </c>
      <c r="O826" s="3" t="s">
        <v>175</v>
      </c>
      <c r="P826" s="94">
        <f>1/((1/U826^2)+(1/X826^2))</f>
        <v>1.398401087982158E-2</v>
      </c>
      <c r="Q826" s="72">
        <f>(P826/U826^2*V826)+(P826/X826^2*Y826)</f>
        <v>2.7415654848025621</v>
      </c>
      <c r="R826" s="82">
        <f t="shared" si="125"/>
        <v>0.11825400999467875</v>
      </c>
      <c r="S826" s="49">
        <v>2.5499999999999998</v>
      </c>
      <c r="T826" s="6" t="s">
        <v>3</v>
      </c>
      <c r="U826" s="82">
        <v>0.13900000000000001</v>
      </c>
      <c r="V826" s="43">
        <f t="shared" si="126"/>
        <v>2.8680499999999998</v>
      </c>
      <c r="W826" s="49">
        <v>2.35</v>
      </c>
      <c r="X826" s="82">
        <v>0.22500000000000001</v>
      </c>
      <c r="Y826" s="43">
        <f t="shared" si="120"/>
        <v>2.4101500000000002</v>
      </c>
      <c r="Z826" s="53"/>
      <c r="AA826" s="82"/>
      <c r="AB826" s="43"/>
      <c r="AC826" s="47"/>
      <c r="AD826" s="82"/>
      <c r="AE826" s="43"/>
      <c r="AF826" s="53"/>
      <c r="AG826" s="82"/>
      <c r="AH826" s="43"/>
      <c r="AI826" s="47"/>
      <c r="AJ826" s="4"/>
      <c r="AM826" s="27"/>
      <c r="AN826" s="27"/>
      <c r="AQ826" s="4"/>
      <c r="AR826" s="19">
        <v>2.35</v>
      </c>
      <c r="AS826" s="19">
        <v>2.5499999999999998</v>
      </c>
      <c r="AT826" s="6" t="s">
        <v>3</v>
      </c>
      <c r="AU826" s="4"/>
      <c r="AV826" s="4"/>
      <c r="AW826" s="4"/>
      <c r="AX826" s="4"/>
      <c r="AY826" s="4"/>
      <c r="AZ826" s="4"/>
    </row>
    <row r="827" spans="1:52" x14ac:dyDescent="0.25">
      <c r="A827" s="6" t="s">
        <v>2</v>
      </c>
      <c r="B827" s="21">
        <v>2.57</v>
      </c>
      <c r="C827" s="89">
        <f t="shared" si="109"/>
        <v>2.735052501501158</v>
      </c>
      <c r="D827" s="86">
        <v>-112.898</v>
      </c>
      <c r="E827" s="24">
        <v>41.423999999999999</v>
      </c>
      <c r="F827" s="9">
        <v>0</v>
      </c>
      <c r="G827" s="9">
        <v>2000</v>
      </c>
      <c r="H827" s="9">
        <v>1</v>
      </c>
      <c r="I827" s="9">
        <v>24</v>
      </c>
      <c r="J827" s="9">
        <v>19</v>
      </c>
      <c r="K827" s="9">
        <v>32</v>
      </c>
      <c r="L827" s="12">
        <v>43.9</v>
      </c>
      <c r="M827" s="81">
        <f t="shared" si="110"/>
        <v>0.11825400999467875</v>
      </c>
      <c r="N827" s="21">
        <v>0.01</v>
      </c>
      <c r="O827" s="3" t="s">
        <v>175</v>
      </c>
      <c r="P827" s="94">
        <f>1/((1/U827^2)+(1/X827^2))</f>
        <v>1.398401087982158E-2</v>
      </c>
      <c r="Q827" s="72">
        <f>(P827/U827^2*V827)+(P827/X827^2*Y827)</f>
        <v>2.735052501501158</v>
      </c>
      <c r="R827" s="82">
        <f t="shared" si="125"/>
        <v>0.11825400999467875</v>
      </c>
      <c r="S827" s="49">
        <v>2.57</v>
      </c>
      <c r="T827" s="6" t="s">
        <v>3</v>
      </c>
      <c r="U827" s="82">
        <v>0.13900000000000001</v>
      </c>
      <c r="V827" s="43">
        <f t="shared" si="126"/>
        <v>2.8838699999999999</v>
      </c>
      <c r="W827" s="49">
        <v>2.2799999999999998</v>
      </c>
      <c r="X827" s="82">
        <v>0.22500000000000001</v>
      </c>
      <c r="Y827" s="43">
        <f t="shared" si="120"/>
        <v>2.3451199999999996</v>
      </c>
      <c r="Z827" s="53"/>
      <c r="AA827" s="82"/>
      <c r="AB827" s="43"/>
      <c r="AC827" s="47"/>
      <c r="AD827" s="82"/>
      <c r="AE827" s="43"/>
      <c r="AF827" s="53"/>
      <c r="AG827" s="82"/>
      <c r="AH827" s="43"/>
      <c r="AI827" s="47"/>
      <c r="AJ827" s="4"/>
      <c r="AM827" s="27"/>
      <c r="AN827" s="27"/>
      <c r="AQ827" s="4"/>
      <c r="AR827" s="19">
        <v>2.2799999999999998</v>
      </c>
      <c r="AS827" s="19">
        <v>2.57</v>
      </c>
      <c r="AT827" s="6" t="s">
        <v>3</v>
      </c>
      <c r="AU827" s="4"/>
      <c r="AV827" s="4"/>
      <c r="AW827" s="4"/>
      <c r="AX827" s="4"/>
      <c r="AY827" s="4"/>
      <c r="AZ827" s="4"/>
    </row>
    <row r="828" spans="1:52" x14ac:dyDescent="0.25">
      <c r="A828" s="3" t="s">
        <v>2</v>
      </c>
      <c r="B828" s="20">
        <v>2.52</v>
      </c>
      <c r="C828" s="88">
        <f t="shared" si="109"/>
        <v>2.6602365524833447</v>
      </c>
      <c r="D828" s="86">
        <v>-111.97799999999999</v>
      </c>
      <c r="E828" s="24">
        <v>38.887</v>
      </c>
      <c r="F828" s="9">
        <v>4</v>
      </c>
      <c r="G828" s="9">
        <v>2000</v>
      </c>
      <c r="H828" s="9">
        <v>3</v>
      </c>
      <c r="I828" s="9">
        <v>8</v>
      </c>
      <c r="J828" s="9">
        <v>15</v>
      </c>
      <c r="K828" s="9">
        <v>4</v>
      </c>
      <c r="L828" s="12">
        <v>36.6</v>
      </c>
      <c r="M828" s="81">
        <f t="shared" si="110"/>
        <v>0.11825400999467875</v>
      </c>
      <c r="N828" s="21">
        <v>0.01</v>
      </c>
      <c r="O828" s="3" t="s">
        <v>175</v>
      </c>
      <c r="P828" s="94">
        <f>1/((1/U828^2)+(1/X828^2))</f>
        <v>1.398401087982158E-2</v>
      </c>
      <c r="Q828" s="72">
        <f>(P828/U828^2*V828)+(P828/X828^2*Y828)</f>
        <v>2.6602365524833447</v>
      </c>
      <c r="R828" s="82">
        <f t="shared" si="125"/>
        <v>0.11825400999467875</v>
      </c>
      <c r="S828" s="49">
        <v>2.52</v>
      </c>
      <c r="T828" s="6" t="s">
        <v>3</v>
      </c>
      <c r="U828" s="82">
        <v>0.13900000000000001</v>
      </c>
      <c r="V828" s="43">
        <f t="shared" si="126"/>
        <v>2.8443200000000002</v>
      </c>
      <c r="W828" s="49">
        <v>2.1</v>
      </c>
      <c r="X828" s="82">
        <v>0.22500000000000001</v>
      </c>
      <c r="Y828" s="43">
        <f t="shared" si="120"/>
        <v>2.1779000000000002</v>
      </c>
      <c r="Z828" s="53"/>
      <c r="AA828" s="82"/>
      <c r="AB828" s="43"/>
      <c r="AC828" s="47"/>
      <c r="AD828" s="82"/>
      <c r="AE828" s="43"/>
      <c r="AF828" s="53"/>
      <c r="AG828" s="82"/>
      <c r="AH828" s="43"/>
      <c r="AI828" s="47"/>
      <c r="AJ828" s="4"/>
      <c r="AL828" s="4" t="s">
        <v>47</v>
      </c>
      <c r="AM828" s="27"/>
      <c r="AN828" s="27"/>
      <c r="AQ828" s="4"/>
      <c r="AR828" s="19">
        <v>2.1</v>
      </c>
      <c r="AS828" s="19">
        <v>2.52</v>
      </c>
      <c r="AT828" s="6" t="s">
        <v>3</v>
      </c>
      <c r="AU828" s="4"/>
      <c r="AV828" s="4"/>
      <c r="AW828" s="4"/>
      <c r="AX828" s="4"/>
      <c r="AY828" s="4"/>
      <c r="AZ828" s="4"/>
    </row>
    <row r="829" spans="1:52" x14ac:dyDescent="0.25">
      <c r="A829" s="3" t="s">
        <v>2</v>
      </c>
      <c r="B829" s="20">
        <v>2.76</v>
      </c>
      <c r="C829" s="88">
        <f t="shared" si="109"/>
        <v>2.9695697528093103</v>
      </c>
      <c r="D829" s="86">
        <v>-111.973</v>
      </c>
      <c r="E829" s="24">
        <v>38.866999999999997</v>
      </c>
      <c r="F829" s="9">
        <v>4</v>
      </c>
      <c r="G829" s="9">
        <v>2000</v>
      </c>
      <c r="H829" s="9">
        <v>3</v>
      </c>
      <c r="I829" s="9">
        <v>8</v>
      </c>
      <c r="J829" s="9">
        <v>15</v>
      </c>
      <c r="K829" s="9">
        <v>17</v>
      </c>
      <c r="L829" s="12">
        <v>6.7</v>
      </c>
      <c r="M829" s="81">
        <f t="shared" si="110"/>
        <v>0.11825400999467875</v>
      </c>
      <c r="N829" s="21">
        <v>0.01</v>
      </c>
      <c r="O829" s="3" t="s">
        <v>175</v>
      </c>
      <c r="P829" s="94">
        <f>1/((1/U829^2)+(1/X829^2))</f>
        <v>1.398401087982158E-2</v>
      </c>
      <c r="Q829" s="72">
        <f>(P829/U829^2*V829)+(P829/X829^2*Y829)</f>
        <v>2.9695697528093103</v>
      </c>
      <c r="R829" s="82">
        <f t="shared" si="125"/>
        <v>0.11825400999467875</v>
      </c>
      <c r="S829" s="49">
        <v>2.76</v>
      </c>
      <c r="T829" s="6" t="s">
        <v>3</v>
      </c>
      <c r="U829" s="82">
        <v>0.13900000000000001</v>
      </c>
      <c r="V829" s="43">
        <f t="shared" si="126"/>
        <v>3.03416</v>
      </c>
      <c r="W829" s="49">
        <v>2.77</v>
      </c>
      <c r="X829" s="82">
        <v>0.22500000000000001</v>
      </c>
      <c r="Y829" s="43">
        <f t="shared" ref="Y829:Y860" si="127">0.929*W829+0.227</f>
        <v>2.8003300000000002</v>
      </c>
      <c r="Z829" s="53"/>
      <c r="AA829" s="82"/>
      <c r="AB829" s="43"/>
      <c r="AC829" s="47"/>
      <c r="AD829" s="82"/>
      <c r="AE829" s="43"/>
      <c r="AF829" s="53"/>
      <c r="AG829" s="82"/>
      <c r="AH829" s="43"/>
      <c r="AI829" s="47"/>
      <c r="AJ829" s="4"/>
      <c r="AL829" s="4" t="s">
        <v>57</v>
      </c>
      <c r="AM829" s="27"/>
      <c r="AN829" s="27"/>
      <c r="AQ829" s="4"/>
      <c r="AR829" s="19">
        <v>2.77</v>
      </c>
      <c r="AS829" s="19">
        <v>2.76</v>
      </c>
      <c r="AT829" s="6" t="s">
        <v>3</v>
      </c>
      <c r="AU829" s="4"/>
      <c r="AV829" s="4"/>
      <c r="AW829" s="4"/>
      <c r="AX829" s="4"/>
      <c r="AY829" s="4"/>
      <c r="AZ829" s="4"/>
    </row>
    <row r="830" spans="1:52" x14ac:dyDescent="0.25">
      <c r="A830" s="3" t="s">
        <v>2</v>
      </c>
      <c r="B830" s="20">
        <v>3.29</v>
      </c>
      <c r="C830" s="88">
        <f t="shared" si="109"/>
        <v>3.434664546221371</v>
      </c>
      <c r="D830" s="86">
        <v>-111.98099999999999</v>
      </c>
      <c r="E830" s="24">
        <v>38.887</v>
      </c>
      <c r="F830" s="9">
        <v>1</v>
      </c>
      <c r="G830" s="9">
        <v>2000</v>
      </c>
      <c r="H830" s="9">
        <v>3</v>
      </c>
      <c r="I830" s="9">
        <v>8</v>
      </c>
      <c r="J830" s="9">
        <v>15</v>
      </c>
      <c r="K830" s="9">
        <v>25</v>
      </c>
      <c r="L830" s="12">
        <v>4.0999999999999996</v>
      </c>
      <c r="M830" s="81">
        <f t="shared" si="110"/>
        <v>0.11825400999467875</v>
      </c>
      <c r="N830" s="21">
        <v>0.01</v>
      </c>
      <c r="O830" s="3" t="s">
        <v>175</v>
      </c>
      <c r="P830" s="94">
        <f>1/((1/U830^2)+(1/X830^2))</f>
        <v>1.398401087982158E-2</v>
      </c>
      <c r="Q830" s="72">
        <f>(P830/U830^2*V830)+(P830/X830^2*Y830)</f>
        <v>3.434664546221371</v>
      </c>
      <c r="R830" s="82">
        <f t="shared" si="125"/>
        <v>0.11825400999467875</v>
      </c>
      <c r="S830" s="49">
        <v>3.29</v>
      </c>
      <c r="T830" s="6" t="s">
        <v>3</v>
      </c>
      <c r="U830" s="82">
        <v>0.13900000000000001</v>
      </c>
      <c r="V830" s="43">
        <f t="shared" si="126"/>
        <v>3.4533900000000002</v>
      </c>
      <c r="W830" s="49">
        <v>3.4</v>
      </c>
      <c r="X830" s="82">
        <v>0.22500000000000001</v>
      </c>
      <c r="Y830" s="43">
        <f t="shared" si="127"/>
        <v>3.3856000000000002</v>
      </c>
      <c r="Z830" s="53"/>
      <c r="AA830" s="82"/>
      <c r="AB830" s="43"/>
      <c r="AC830" s="47"/>
      <c r="AD830" s="82"/>
      <c r="AE830" s="43"/>
      <c r="AF830" s="53"/>
      <c r="AG830" s="82"/>
      <c r="AH830" s="43"/>
      <c r="AI830" s="47"/>
      <c r="AJ830" s="4"/>
      <c r="AL830" s="4" t="s">
        <v>53</v>
      </c>
      <c r="AM830" s="27"/>
      <c r="AN830" s="27"/>
      <c r="AQ830" s="4"/>
      <c r="AR830" s="19">
        <v>3.4</v>
      </c>
      <c r="AS830" s="19">
        <v>3.29</v>
      </c>
      <c r="AT830" s="6" t="s">
        <v>3</v>
      </c>
      <c r="AU830" s="4"/>
      <c r="AV830" s="4"/>
      <c r="AW830" s="4"/>
      <c r="AX830" s="4"/>
      <c r="AY830" s="4"/>
      <c r="AZ830" s="4"/>
    </row>
    <row r="831" spans="1:52" x14ac:dyDescent="0.25">
      <c r="A831" s="3" t="s">
        <v>2</v>
      </c>
      <c r="B831" s="20">
        <v>2.4700000000000002</v>
      </c>
      <c r="C831" s="88">
        <f t="shared" si="109"/>
        <v>2.52163</v>
      </c>
      <c r="D831" s="86">
        <v>-111.652</v>
      </c>
      <c r="E831" s="24">
        <v>37.128</v>
      </c>
      <c r="F831" s="9">
        <v>4</v>
      </c>
      <c r="G831" s="9">
        <v>2000</v>
      </c>
      <c r="H831" s="9">
        <v>3</v>
      </c>
      <c r="I831" s="9">
        <v>13</v>
      </c>
      <c r="J831" s="9">
        <v>20</v>
      </c>
      <c r="K831" s="9">
        <v>47</v>
      </c>
      <c r="L831" s="12">
        <v>29.5</v>
      </c>
      <c r="M831" s="81">
        <f t="shared" si="110"/>
        <v>0.22500000000000001</v>
      </c>
      <c r="N831" s="21">
        <v>0.01</v>
      </c>
      <c r="O831" s="6" t="s">
        <v>174</v>
      </c>
      <c r="P831" s="94"/>
      <c r="Q831" s="72">
        <f>Y831</f>
        <v>2.52163</v>
      </c>
      <c r="R831" s="82">
        <f>X831</f>
        <v>0.22500000000000001</v>
      </c>
      <c r="S831" s="45"/>
      <c r="T831" s="6"/>
      <c r="V831" s="43"/>
      <c r="W831" s="49">
        <v>2.4700000000000002</v>
      </c>
      <c r="X831" s="82">
        <v>0.22500000000000001</v>
      </c>
      <c r="Y831" s="43">
        <f t="shared" si="127"/>
        <v>2.52163</v>
      </c>
      <c r="Z831" s="53"/>
      <c r="AA831" s="82"/>
      <c r="AB831" s="43"/>
      <c r="AC831" s="47"/>
      <c r="AD831" s="82"/>
      <c r="AE831" s="43"/>
      <c r="AF831" s="53"/>
      <c r="AG831" s="82"/>
      <c r="AH831" s="43"/>
      <c r="AI831" s="47"/>
      <c r="AJ831" s="4"/>
      <c r="AM831" s="27"/>
      <c r="AN831" s="27"/>
      <c r="AQ831" s="4"/>
      <c r="AR831" s="19">
        <v>2.4700000000000002</v>
      </c>
      <c r="AS831" s="5"/>
      <c r="AT831" s="6"/>
      <c r="AU831" s="4"/>
      <c r="AV831" s="4"/>
      <c r="AW831" s="4"/>
      <c r="AX831" s="4"/>
      <c r="AY831" s="4"/>
      <c r="AZ831" s="4"/>
    </row>
    <row r="832" spans="1:52" x14ac:dyDescent="0.25">
      <c r="A832" s="3" t="s">
        <v>2</v>
      </c>
      <c r="B832" s="20">
        <v>2.83</v>
      </c>
      <c r="C832" s="88">
        <f t="shared" si="109"/>
        <v>2.9762850629056703</v>
      </c>
      <c r="D832" s="86">
        <v>-112.875</v>
      </c>
      <c r="E832" s="24">
        <v>41.420999999999999</v>
      </c>
      <c r="F832" s="9">
        <v>6</v>
      </c>
      <c r="G832" s="9">
        <v>2000</v>
      </c>
      <c r="H832" s="9">
        <v>3</v>
      </c>
      <c r="I832" s="9">
        <v>15</v>
      </c>
      <c r="J832" s="9">
        <v>4</v>
      </c>
      <c r="K832" s="9">
        <v>48</v>
      </c>
      <c r="L832" s="12">
        <v>20.5</v>
      </c>
      <c r="M832" s="81">
        <f t="shared" si="110"/>
        <v>0.11825400999467875</v>
      </c>
      <c r="N832" s="21">
        <v>0.01</v>
      </c>
      <c r="O832" s="3" t="s">
        <v>175</v>
      </c>
      <c r="P832" s="94">
        <f>1/((1/U832^2)+(1/X832^2))</f>
        <v>1.398401087982158E-2</v>
      </c>
      <c r="Q832" s="72">
        <f>(P832/U832^2*V832)+(P832/X832^2*Y832)</f>
        <v>2.9762850629056703</v>
      </c>
      <c r="R832" s="82">
        <f t="shared" ref="R832:R843" si="128">SQRT(P832)</f>
        <v>0.11825400999467875</v>
      </c>
      <c r="S832" s="49">
        <v>2.83</v>
      </c>
      <c r="T832" s="6" t="s">
        <v>3</v>
      </c>
      <c r="U832" s="82">
        <v>0.13900000000000001</v>
      </c>
      <c r="V832" s="43">
        <f t="shared" ref="V832:V843" si="129">0.791*S832+0.851</f>
        <v>3.0895300000000003</v>
      </c>
      <c r="W832" s="49">
        <v>2.64</v>
      </c>
      <c r="X832" s="82">
        <v>0.22500000000000001</v>
      </c>
      <c r="Y832" s="43">
        <f t="shared" si="127"/>
        <v>2.6795599999999999</v>
      </c>
      <c r="Z832" s="53"/>
      <c r="AA832" s="82"/>
      <c r="AB832" s="43"/>
      <c r="AC832" s="47"/>
      <c r="AD832" s="82"/>
      <c r="AE832" s="43"/>
      <c r="AF832" s="53"/>
      <c r="AG832" s="82"/>
      <c r="AH832" s="43"/>
      <c r="AI832" s="47"/>
      <c r="AJ832" s="4"/>
      <c r="AL832" s="4" t="s">
        <v>57</v>
      </c>
      <c r="AM832" s="27"/>
      <c r="AN832" s="27"/>
      <c r="AQ832" s="4"/>
      <c r="AR832" s="19">
        <v>2.64</v>
      </c>
      <c r="AS832" s="19">
        <v>2.83</v>
      </c>
      <c r="AT832" s="6" t="s">
        <v>3</v>
      </c>
      <c r="AU832" s="4"/>
      <c r="AV832" s="4"/>
      <c r="AW832" s="4"/>
      <c r="AX832" s="4"/>
      <c r="AY832" s="4"/>
      <c r="AZ832" s="4"/>
    </row>
    <row r="833" spans="1:52" x14ac:dyDescent="0.25">
      <c r="A833" s="3" t="s">
        <v>2</v>
      </c>
      <c r="B833" s="20">
        <v>2.98</v>
      </c>
      <c r="C833" s="88">
        <f t="shared" si="109"/>
        <v>3.2263062912959737</v>
      </c>
      <c r="D833" s="86">
        <v>-108.911</v>
      </c>
      <c r="E833" s="24">
        <v>38.277000000000001</v>
      </c>
      <c r="F833" s="9">
        <v>2</v>
      </c>
      <c r="G833" s="9">
        <v>2000</v>
      </c>
      <c r="H833" s="9">
        <v>3</v>
      </c>
      <c r="I833" s="9">
        <v>15</v>
      </c>
      <c r="J833" s="9">
        <v>12</v>
      </c>
      <c r="K833" s="9">
        <v>14</v>
      </c>
      <c r="L833" s="12">
        <v>27.6</v>
      </c>
      <c r="M833" s="81">
        <f t="shared" si="110"/>
        <v>0.10535699111194734</v>
      </c>
      <c r="N833" s="21">
        <v>0.01</v>
      </c>
      <c r="O833" s="3" t="s">
        <v>175</v>
      </c>
      <c r="P833" s="94">
        <f>1/((1/U833^2)+(1/X833^2)+(1/AA833^2))</f>
        <v>1.1100095576162951E-2</v>
      </c>
      <c r="Q833" s="72">
        <f>(P833/U833^2*V833)+(P833/X833^2*Y833)+(P833/AA833^2*AB833)</f>
        <v>3.2263062912959737</v>
      </c>
      <c r="R833" s="82">
        <f t="shared" si="128"/>
        <v>0.10535699111194734</v>
      </c>
      <c r="S833" s="49">
        <v>2.98</v>
      </c>
      <c r="T833" s="6" t="s">
        <v>3</v>
      </c>
      <c r="U833" s="82">
        <v>0.13900000000000001</v>
      </c>
      <c r="V833" s="43">
        <f t="shared" si="129"/>
        <v>3.20818</v>
      </c>
      <c r="W833" s="49">
        <v>3.29</v>
      </c>
      <c r="X833" s="82">
        <v>0.22500000000000001</v>
      </c>
      <c r="Y833" s="43">
        <f t="shared" si="127"/>
        <v>3.2834099999999999</v>
      </c>
      <c r="Z833" s="55">
        <v>3.1</v>
      </c>
      <c r="AA833" s="82">
        <v>0.23200000000000001</v>
      </c>
      <c r="AB833" s="43">
        <f>0.791*(Z833-0.11)+0.851</f>
        <v>3.2160900000000003</v>
      </c>
      <c r="AC833" s="53"/>
      <c r="AD833" s="82"/>
      <c r="AE833" s="43"/>
      <c r="AF833" s="53"/>
      <c r="AG833" s="82"/>
      <c r="AH833" s="43"/>
      <c r="AI833" s="47" t="s">
        <v>92</v>
      </c>
      <c r="AJ833" s="27"/>
      <c r="AK833" s="5"/>
      <c r="AL833" s="4" t="s">
        <v>55</v>
      </c>
      <c r="AM833" s="27">
        <v>3.1</v>
      </c>
      <c r="AN833" s="27"/>
      <c r="AQ833" s="4"/>
      <c r="AR833" s="19">
        <v>3.29</v>
      </c>
      <c r="AS833" s="19">
        <v>2.98</v>
      </c>
      <c r="AT833" s="6" t="s">
        <v>3</v>
      </c>
      <c r="AU833" s="4"/>
      <c r="AV833" s="4"/>
      <c r="AW833" s="4"/>
      <c r="AX833" s="4"/>
      <c r="AY833" s="4"/>
      <c r="AZ833" s="4"/>
    </row>
    <row r="834" spans="1:52" x14ac:dyDescent="0.25">
      <c r="A834" s="3" t="s">
        <v>2</v>
      </c>
      <c r="B834" s="20">
        <v>2.48</v>
      </c>
      <c r="C834" s="88">
        <f t="shared" ref="C834:C897" si="130">Q834</f>
        <v>2.7245855654361937</v>
      </c>
      <c r="D834" s="86">
        <v>-111.68600000000001</v>
      </c>
      <c r="E834" s="24">
        <v>41.393000000000001</v>
      </c>
      <c r="F834" s="9">
        <v>10</v>
      </c>
      <c r="G834" s="9">
        <v>2000</v>
      </c>
      <c r="H834" s="9">
        <v>3</v>
      </c>
      <c r="I834" s="9">
        <v>20</v>
      </c>
      <c r="J834" s="9">
        <v>19</v>
      </c>
      <c r="K834" s="9">
        <v>19</v>
      </c>
      <c r="L834" s="12">
        <v>49.2</v>
      </c>
      <c r="M834" s="81">
        <f t="shared" ref="M834:M897" si="131">R834</f>
        <v>0.11825400999467875</v>
      </c>
      <c r="N834" s="21">
        <v>0.01</v>
      </c>
      <c r="O834" s="3" t="s">
        <v>175</v>
      </c>
      <c r="P834" s="94">
        <f t="shared" ref="P834:P843" si="132">1/((1/U834^2)+(1/X834^2))</f>
        <v>1.398401087982158E-2</v>
      </c>
      <c r="Q834" s="72">
        <f t="shared" ref="Q834:Q843" si="133">(P834/U834^2*V834)+(P834/X834^2*Y834)</f>
        <v>2.7245855654361937</v>
      </c>
      <c r="R834" s="82">
        <f t="shared" si="128"/>
        <v>0.11825400999467875</v>
      </c>
      <c r="S834" s="49">
        <v>2.48</v>
      </c>
      <c r="T834" s="6" t="s">
        <v>3</v>
      </c>
      <c r="U834" s="82">
        <v>0.13900000000000001</v>
      </c>
      <c r="V834" s="43">
        <f t="shared" si="129"/>
        <v>2.8126800000000003</v>
      </c>
      <c r="W834" s="49">
        <v>2.44</v>
      </c>
      <c r="X834" s="82">
        <v>0.22500000000000001</v>
      </c>
      <c r="Y834" s="43">
        <f t="shared" si="127"/>
        <v>2.49376</v>
      </c>
      <c r="Z834" s="53"/>
      <c r="AA834" s="82"/>
      <c r="AB834" s="43"/>
      <c r="AC834" s="47"/>
      <c r="AD834" s="82"/>
      <c r="AE834" s="43"/>
      <c r="AF834" s="53"/>
      <c r="AG834" s="82"/>
      <c r="AH834" s="43"/>
      <c r="AI834" s="47"/>
      <c r="AJ834" s="4"/>
      <c r="AM834" s="27"/>
      <c r="AN834" s="27"/>
      <c r="AQ834" s="4"/>
      <c r="AR834" s="19">
        <v>2.44</v>
      </c>
      <c r="AS834" s="19">
        <v>2.48</v>
      </c>
      <c r="AT834" s="6" t="s">
        <v>3</v>
      </c>
      <c r="AU834" s="4"/>
      <c r="AV834" s="4"/>
      <c r="AW834" s="4"/>
      <c r="AX834" s="4"/>
      <c r="AY834" s="4"/>
      <c r="AZ834" s="4"/>
    </row>
    <row r="835" spans="1:52" x14ac:dyDescent="0.25">
      <c r="A835" s="3" t="s">
        <v>2</v>
      </c>
      <c r="B835" s="20">
        <v>2.48</v>
      </c>
      <c r="C835" s="88">
        <f t="shared" si="130"/>
        <v>2.6347702343236215</v>
      </c>
      <c r="D835" s="86">
        <v>-112.44</v>
      </c>
      <c r="E835" s="24">
        <v>38.704999999999998</v>
      </c>
      <c r="F835" s="9">
        <v>3</v>
      </c>
      <c r="G835" s="9">
        <v>2000</v>
      </c>
      <c r="H835" s="9">
        <v>3</v>
      </c>
      <c r="I835" s="9">
        <v>24</v>
      </c>
      <c r="J835" s="9">
        <v>0</v>
      </c>
      <c r="K835" s="9">
        <v>8</v>
      </c>
      <c r="L835" s="12">
        <v>0.2</v>
      </c>
      <c r="M835" s="81">
        <f t="shared" si="131"/>
        <v>0.11825400999467875</v>
      </c>
      <c r="N835" s="21">
        <v>0.01</v>
      </c>
      <c r="O835" s="3" t="s">
        <v>175</v>
      </c>
      <c r="P835" s="94">
        <f t="shared" si="132"/>
        <v>1.398401087982158E-2</v>
      </c>
      <c r="Q835" s="72">
        <f t="shared" si="133"/>
        <v>2.6347702343236215</v>
      </c>
      <c r="R835" s="82">
        <f t="shared" si="128"/>
        <v>0.11825400999467875</v>
      </c>
      <c r="S835" s="49">
        <v>2.48</v>
      </c>
      <c r="T835" s="6" t="s">
        <v>3</v>
      </c>
      <c r="U835" s="82">
        <v>0.13900000000000001</v>
      </c>
      <c r="V835" s="43">
        <f t="shared" si="129"/>
        <v>2.8126800000000003</v>
      </c>
      <c r="W835" s="49">
        <v>2.09</v>
      </c>
      <c r="X835" s="82">
        <v>0.22500000000000001</v>
      </c>
      <c r="Y835" s="43">
        <f t="shared" si="127"/>
        <v>2.1686100000000001</v>
      </c>
      <c r="Z835" s="53"/>
      <c r="AA835" s="82"/>
      <c r="AB835" s="43"/>
      <c r="AC835" s="47"/>
      <c r="AD835" s="82"/>
      <c r="AE835" s="43"/>
      <c r="AF835" s="53"/>
      <c r="AG835" s="82"/>
      <c r="AH835" s="43"/>
      <c r="AI835" s="47"/>
      <c r="AJ835" s="4"/>
      <c r="AL835" s="4" t="s">
        <v>70</v>
      </c>
      <c r="AM835" s="27"/>
      <c r="AN835" s="27"/>
      <c r="AQ835" s="4"/>
      <c r="AR835" s="19">
        <v>2.09</v>
      </c>
      <c r="AS835" s="19">
        <v>2.48</v>
      </c>
      <c r="AT835" s="6" t="s">
        <v>3</v>
      </c>
      <c r="AU835" s="4"/>
      <c r="AV835" s="4"/>
      <c r="AW835" s="4"/>
      <c r="AX835" s="4"/>
      <c r="AY835" s="4"/>
      <c r="AZ835" s="4"/>
    </row>
    <row r="836" spans="1:52" x14ac:dyDescent="0.25">
      <c r="A836" s="3" t="s">
        <v>2</v>
      </c>
      <c r="B836" s="20">
        <v>3.04</v>
      </c>
      <c r="C836" s="88">
        <f t="shared" si="130"/>
        <v>3.1273047613873564</v>
      </c>
      <c r="D836" s="86">
        <v>-112.45699999999999</v>
      </c>
      <c r="E836" s="24">
        <v>38.723999999999997</v>
      </c>
      <c r="F836" s="9">
        <v>0</v>
      </c>
      <c r="G836" s="9">
        <v>2000</v>
      </c>
      <c r="H836" s="9">
        <v>3</v>
      </c>
      <c r="I836" s="9">
        <v>24</v>
      </c>
      <c r="J836" s="9">
        <v>1</v>
      </c>
      <c r="K836" s="9">
        <v>4</v>
      </c>
      <c r="L836" s="12">
        <v>23.7</v>
      </c>
      <c r="M836" s="81">
        <f t="shared" si="131"/>
        <v>0.11825400999467875</v>
      </c>
      <c r="N836" s="21">
        <v>0.01</v>
      </c>
      <c r="O836" s="3" t="s">
        <v>175</v>
      </c>
      <c r="P836" s="94">
        <f t="shared" si="132"/>
        <v>1.398401087982158E-2</v>
      </c>
      <c r="Q836" s="72">
        <f t="shared" si="133"/>
        <v>3.1273047613873564</v>
      </c>
      <c r="R836" s="82">
        <f t="shared" si="128"/>
        <v>0.11825400999467875</v>
      </c>
      <c r="S836" s="49">
        <v>3.04</v>
      </c>
      <c r="T836" s="6" t="s">
        <v>3</v>
      </c>
      <c r="U836" s="82">
        <v>0.13900000000000001</v>
      </c>
      <c r="V836" s="43">
        <f t="shared" si="129"/>
        <v>3.2556400000000001</v>
      </c>
      <c r="W836" s="49">
        <v>2.76</v>
      </c>
      <c r="X836" s="82">
        <v>0.22500000000000001</v>
      </c>
      <c r="Y836" s="43">
        <f t="shared" si="127"/>
        <v>2.7910399999999997</v>
      </c>
      <c r="Z836" s="53"/>
      <c r="AA836" s="82"/>
      <c r="AB836" s="43"/>
      <c r="AC836" s="47"/>
      <c r="AD836" s="82"/>
      <c r="AE836" s="43"/>
      <c r="AF836" s="53"/>
      <c r="AG836" s="82"/>
      <c r="AH836" s="43"/>
      <c r="AI836" s="47"/>
      <c r="AJ836" s="4"/>
      <c r="AL836" s="4" t="s">
        <v>64</v>
      </c>
      <c r="AM836" s="27"/>
      <c r="AN836" s="27"/>
      <c r="AQ836" s="4"/>
      <c r="AR836" s="19">
        <v>2.76</v>
      </c>
      <c r="AS836" s="19">
        <v>3.04</v>
      </c>
      <c r="AT836" s="6" t="s">
        <v>3</v>
      </c>
      <c r="AU836" s="4"/>
      <c r="AV836" s="4"/>
      <c r="AW836" s="4"/>
      <c r="AX836" s="4"/>
      <c r="AY836" s="4"/>
      <c r="AZ836" s="4"/>
    </row>
    <row r="837" spans="1:52" x14ac:dyDescent="0.25">
      <c r="A837" s="3" t="s">
        <v>2</v>
      </c>
      <c r="B837" s="20">
        <v>2.58</v>
      </c>
      <c r="C837" s="88">
        <f t="shared" si="130"/>
        <v>2.7305129336917053</v>
      </c>
      <c r="D837" s="86">
        <v>-112.449</v>
      </c>
      <c r="E837" s="24">
        <v>38.726999999999997</v>
      </c>
      <c r="F837" s="9">
        <v>0</v>
      </c>
      <c r="G837" s="9">
        <v>2000</v>
      </c>
      <c r="H837" s="9">
        <v>3</v>
      </c>
      <c r="I837" s="9">
        <v>24</v>
      </c>
      <c r="J837" s="9">
        <v>1</v>
      </c>
      <c r="K837" s="9">
        <v>8</v>
      </c>
      <c r="L837" s="12">
        <v>26.5</v>
      </c>
      <c r="M837" s="81">
        <f t="shared" si="131"/>
        <v>0.11825400999467875</v>
      </c>
      <c r="N837" s="21">
        <v>0.01</v>
      </c>
      <c r="O837" s="3" t="s">
        <v>175</v>
      </c>
      <c r="P837" s="94">
        <f t="shared" si="132"/>
        <v>1.398401087982158E-2</v>
      </c>
      <c r="Q837" s="72">
        <f t="shared" si="133"/>
        <v>2.7305129336917053</v>
      </c>
      <c r="R837" s="82">
        <f t="shared" si="128"/>
        <v>0.11825400999467875</v>
      </c>
      <c r="S837" s="49">
        <v>2.58</v>
      </c>
      <c r="T837" s="6" t="s">
        <v>3</v>
      </c>
      <c r="U837" s="82">
        <v>0.13900000000000001</v>
      </c>
      <c r="V837" s="43">
        <f t="shared" si="129"/>
        <v>2.8917800000000002</v>
      </c>
      <c r="W837" s="49">
        <v>2.2400000000000002</v>
      </c>
      <c r="X837" s="82">
        <v>0.22500000000000001</v>
      </c>
      <c r="Y837" s="43">
        <f t="shared" si="127"/>
        <v>2.30796</v>
      </c>
      <c r="Z837" s="53"/>
      <c r="AA837" s="82"/>
      <c r="AB837" s="43"/>
      <c r="AC837" s="47"/>
      <c r="AD837" s="82"/>
      <c r="AE837" s="43"/>
      <c r="AF837" s="53"/>
      <c r="AG837" s="82"/>
      <c r="AH837" s="43"/>
      <c r="AI837" s="47"/>
      <c r="AJ837" s="4"/>
      <c r="AL837" s="4" t="s">
        <v>72</v>
      </c>
      <c r="AM837" s="27"/>
      <c r="AN837" s="27"/>
      <c r="AQ837" s="4"/>
      <c r="AR837" s="19">
        <v>2.2400000000000002</v>
      </c>
      <c r="AS837" s="19">
        <v>2.58</v>
      </c>
      <c r="AT837" s="6" t="s">
        <v>3</v>
      </c>
      <c r="AU837" s="4"/>
      <c r="AV837" s="4"/>
      <c r="AW837" s="4"/>
      <c r="AX837" s="4"/>
      <c r="AY837" s="4"/>
      <c r="AZ837" s="4"/>
    </row>
    <row r="838" spans="1:52" x14ac:dyDescent="0.25">
      <c r="A838" s="3" t="s">
        <v>2</v>
      </c>
      <c r="B838" s="20">
        <v>2.6</v>
      </c>
      <c r="C838" s="88">
        <f t="shared" si="130"/>
        <v>2.7342645596603097</v>
      </c>
      <c r="D838" s="86">
        <v>-112.437</v>
      </c>
      <c r="E838" s="24">
        <v>38.726999999999997</v>
      </c>
      <c r="F838" s="9">
        <v>1</v>
      </c>
      <c r="G838" s="9">
        <v>2000</v>
      </c>
      <c r="H838" s="9">
        <v>3</v>
      </c>
      <c r="I838" s="9">
        <v>24</v>
      </c>
      <c r="J838" s="9">
        <v>1</v>
      </c>
      <c r="K838" s="9">
        <v>13</v>
      </c>
      <c r="L838" s="12">
        <v>14.5</v>
      </c>
      <c r="M838" s="81">
        <f t="shared" si="131"/>
        <v>0.11825400999467875</v>
      </c>
      <c r="N838" s="21">
        <v>0.01</v>
      </c>
      <c r="O838" s="3" t="s">
        <v>175</v>
      </c>
      <c r="P838" s="94">
        <f t="shared" si="132"/>
        <v>1.398401087982158E-2</v>
      </c>
      <c r="Q838" s="72">
        <f t="shared" si="133"/>
        <v>2.7342645596603097</v>
      </c>
      <c r="R838" s="82">
        <f t="shared" si="128"/>
        <v>0.11825400999467875</v>
      </c>
      <c r="S838" s="49">
        <v>2.6</v>
      </c>
      <c r="T838" s="6" t="s">
        <v>3</v>
      </c>
      <c r="U838" s="82">
        <v>0.13900000000000001</v>
      </c>
      <c r="V838" s="43">
        <f t="shared" si="129"/>
        <v>2.9076</v>
      </c>
      <c r="W838" s="49">
        <v>2.21</v>
      </c>
      <c r="X838" s="82">
        <v>0.22500000000000001</v>
      </c>
      <c r="Y838" s="43">
        <f t="shared" si="127"/>
        <v>2.28009</v>
      </c>
      <c r="Z838" s="53"/>
      <c r="AA838" s="82"/>
      <c r="AB838" s="43"/>
      <c r="AC838" s="47"/>
      <c r="AD838" s="82"/>
      <c r="AE838" s="43"/>
      <c r="AF838" s="53"/>
      <c r="AG838" s="82"/>
      <c r="AH838" s="43"/>
      <c r="AI838" s="47"/>
      <c r="AJ838" s="4"/>
      <c r="AL838" s="4" t="s">
        <v>72</v>
      </c>
      <c r="AM838" s="27"/>
      <c r="AN838" s="27"/>
      <c r="AQ838" s="4"/>
      <c r="AR838" s="19">
        <v>2.21</v>
      </c>
      <c r="AS838" s="19">
        <v>2.6</v>
      </c>
      <c r="AT838" s="6" t="s">
        <v>3</v>
      </c>
      <c r="AU838" s="4"/>
      <c r="AV838" s="4"/>
      <c r="AW838" s="4"/>
      <c r="AX838" s="4"/>
      <c r="AY838" s="4"/>
      <c r="AZ838" s="4"/>
    </row>
    <row r="839" spans="1:52" x14ac:dyDescent="0.25">
      <c r="A839" s="3" t="s">
        <v>2</v>
      </c>
      <c r="B839" s="20">
        <v>2.74</v>
      </c>
      <c r="C839" s="88">
        <f t="shared" si="130"/>
        <v>2.8913997096331459</v>
      </c>
      <c r="D839" s="86">
        <v>-112.434</v>
      </c>
      <c r="E839" s="24">
        <v>38.706000000000003</v>
      </c>
      <c r="F839" s="9">
        <v>2</v>
      </c>
      <c r="G839" s="9">
        <v>2000</v>
      </c>
      <c r="H839" s="9">
        <v>3</v>
      </c>
      <c r="I839" s="9">
        <v>24</v>
      </c>
      <c r="J839" s="9">
        <v>2</v>
      </c>
      <c r="K839" s="9">
        <v>5</v>
      </c>
      <c r="L839" s="12">
        <v>54.7</v>
      </c>
      <c r="M839" s="81">
        <f t="shared" si="131"/>
        <v>0.11825400999467875</v>
      </c>
      <c r="N839" s="21">
        <v>0.01</v>
      </c>
      <c r="O839" s="3" t="s">
        <v>175</v>
      </c>
      <c r="P839" s="94">
        <f t="shared" si="132"/>
        <v>1.398401087982158E-2</v>
      </c>
      <c r="Q839" s="72">
        <f t="shared" si="133"/>
        <v>2.8913997096331459</v>
      </c>
      <c r="R839" s="82">
        <f t="shared" si="128"/>
        <v>0.11825400999467875</v>
      </c>
      <c r="S839" s="49">
        <v>2.74</v>
      </c>
      <c r="T839" s="6" t="s">
        <v>3</v>
      </c>
      <c r="U839" s="82">
        <v>0.13900000000000001</v>
      </c>
      <c r="V839" s="43">
        <f t="shared" si="129"/>
        <v>3.0183400000000002</v>
      </c>
      <c r="W839" s="49">
        <v>2.5099999999999998</v>
      </c>
      <c r="X839" s="82">
        <v>0.22500000000000001</v>
      </c>
      <c r="Y839" s="43">
        <f t="shared" si="127"/>
        <v>2.5587899999999997</v>
      </c>
      <c r="Z839" s="53"/>
      <c r="AA839" s="82"/>
      <c r="AB839" s="43"/>
      <c r="AC839" s="47"/>
      <c r="AD839" s="82"/>
      <c r="AE839" s="43"/>
      <c r="AF839" s="53"/>
      <c r="AG839" s="82"/>
      <c r="AH839" s="43"/>
      <c r="AI839" s="47"/>
      <c r="AJ839" s="4"/>
      <c r="AL839" s="4" t="s">
        <v>47</v>
      </c>
      <c r="AM839" s="27"/>
      <c r="AN839" s="27"/>
      <c r="AQ839" s="4"/>
      <c r="AR839" s="19">
        <v>2.5099999999999998</v>
      </c>
      <c r="AS839" s="19">
        <v>2.74</v>
      </c>
      <c r="AT839" s="6" t="s">
        <v>3</v>
      </c>
      <c r="AU839" s="4"/>
      <c r="AV839" s="4"/>
      <c r="AW839" s="4"/>
      <c r="AX839" s="4"/>
      <c r="AY839" s="4"/>
      <c r="AZ839" s="4"/>
    </row>
    <row r="840" spans="1:52" x14ac:dyDescent="0.25">
      <c r="A840" s="3" t="s">
        <v>2</v>
      </c>
      <c r="B840" s="20">
        <v>2.61</v>
      </c>
      <c r="C840" s="88">
        <f t="shared" si="130"/>
        <v>2.8349372368684413</v>
      </c>
      <c r="D840" s="86">
        <v>-111.833</v>
      </c>
      <c r="E840" s="24">
        <v>42.494999999999997</v>
      </c>
      <c r="F840" s="9">
        <v>2</v>
      </c>
      <c r="G840" s="9">
        <v>2000</v>
      </c>
      <c r="H840" s="9">
        <v>4</v>
      </c>
      <c r="I840" s="9">
        <v>20</v>
      </c>
      <c r="J840" s="9">
        <v>21</v>
      </c>
      <c r="K840" s="9">
        <v>51</v>
      </c>
      <c r="L840" s="12">
        <v>36.200000000000003</v>
      </c>
      <c r="M840" s="81">
        <f t="shared" si="131"/>
        <v>0.11825400999467875</v>
      </c>
      <c r="N840" s="21">
        <v>0.01</v>
      </c>
      <c r="O840" s="3" t="s">
        <v>175</v>
      </c>
      <c r="P840" s="94">
        <f t="shared" si="132"/>
        <v>1.398401087982158E-2</v>
      </c>
      <c r="Q840" s="72">
        <f t="shared" si="133"/>
        <v>2.8349372368684413</v>
      </c>
      <c r="R840" s="82">
        <f t="shared" si="128"/>
        <v>0.11825400999467875</v>
      </c>
      <c r="S840" s="49">
        <v>2.61</v>
      </c>
      <c r="T840" s="6" t="s">
        <v>3</v>
      </c>
      <c r="U840" s="82">
        <v>0.13900000000000001</v>
      </c>
      <c r="V840" s="43">
        <f t="shared" si="129"/>
        <v>2.9155099999999998</v>
      </c>
      <c r="W840" s="49">
        <v>2.58</v>
      </c>
      <c r="X840" s="82">
        <v>0.22500000000000001</v>
      </c>
      <c r="Y840" s="43">
        <f t="shared" si="127"/>
        <v>2.6238200000000003</v>
      </c>
      <c r="Z840" s="53"/>
      <c r="AA840" s="82"/>
      <c r="AB840" s="43"/>
      <c r="AC840" s="47"/>
      <c r="AD840" s="82"/>
      <c r="AE840" s="43"/>
      <c r="AF840" s="53"/>
      <c r="AG840" s="82"/>
      <c r="AH840" s="43"/>
      <c r="AI840" s="47"/>
      <c r="AJ840" s="4"/>
      <c r="AM840" s="27"/>
      <c r="AN840" s="27"/>
      <c r="AQ840" s="4"/>
      <c r="AR840" s="19">
        <v>2.58</v>
      </c>
      <c r="AS840" s="19">
        <v>2.61</v>
      </c>
      <c r="AT840" s="6" t="s">
        <v>3</v>
      </c>
      <c r="AU840" s="4"/>
      <c r="AV840" s="4"/>
      <c r="AW840" s="4"/>
      <c r="AX840" s="4"/>
      <c r="AY840" s="4"/>
      <c r="AZ840" s="4"/>
    </row>
    <row r="841" spans="1:52" x14ac:dyDescent="0.25">
      <c r="A841" s="3" t="s">
        <v>2</v>
      </c>
      <c r="B841" s="20">
        <v>2.5</v>
      </c>
      <c r="C841" s="88">
        <f t="shared" si="130"/>
        <v>2.705241820547279</v>
      </c>
      <c r="D841" s="86">
        <v>-112.08</v>
      </c>
      <c r="E841" s="24">
        <v>38.832000000000001</v>
      </c>
      <c r="F841" s="9">
        <v>2</v>
      </c>
      <c r="G841" s="9">
        <v>2000</v>
      </c>
      <c r="H841" s="9">
        <v>5</v>
      </c>
      <c r="I841" s="9">
        <v>12</v>
      </c>
      <c r="J841" s="9">
        <v>19</v>
      </c>
      <c r="K841" s="9">
        <v>37</v>
      </c>
      <c r="L841" s="12">
        <v>59.2</v>
      </c>
      <c r="M841" s="81">
        <f t="shared" si="131"/>
        <v>0.11825400999467875</v>
      </c>
      <c r="N841" s="21">
        <v>0.01</v>
      </c>
      <c r="O841" s="3" t="s">
        <v>175</v>
      </c>
      <c r="P841" s="94">
        <f t="shared" si="132"/>
        <v>1.398401087982158E-2</v>
      </c>
      <c r="Q841" s="72">
        <f t="shared" si="133"/>
        <v>2.705241820547279</v>
      </c>
      <c r="R841" s="82">
        <f t="shared" si="128"/>
        <v>0.11825400999467875</v>
      </c>
      <c r="S841" s="49">
        <v>2.5</v>
      </c>
      <c r="T841" s="6" t="s">
        <v>3</v>
      </c>
      <c r="U841" s="82">
        <v>0.13900000000000001</v>
      </c>
      <c r="V841" s="43">
        <f t="shared" si="129"/>
        <v>2.8285</v>
      </c>
      <c r="W841" s="49">
        <v>2.3199999999999998</v>
      </c>
      <c r="X841" s="82">
        <v>0.22500000000000001</v>
      </c>
      <c r="Y841" s="43">
        <f t="shared" si="127"/>
        <v>2.3822799999999997</v>
      </c>
      <c r="Z841" s="53"/>
      <c r="AA841" s="82"/>
      <c r="AB841" s="43"/>
      <c r="AC841" s="47"/>
      <c r="AD841" s="82"/>
      <c r="AE841" s="43"/>
      <c r="AF841" s="53"/>
      <c r="AG841" s="82"/>
      <c r="AH841" s="43"/>
      <c r="AI841" s="47"/>
      <c r="AJ841" s="4"/>
      <c r="AM841" s="27"/>
      <c r="AN841" s="27"/>
      <c r="AQ841" s="4"/>
      <c r="AR841" s="19">
        <v>2.3199999999999998</v>
      </c>
      <c r="AS841" s="19">
        <v>2.5</v>
      </c>
      <c r="AT841" s="6" t="s">
        <v>3</v>
      </c>
      <c r="AU841" s="4"/>
      <c r="AV841" s="4"/>
      <c r="AW841" s="4"/>
      <c r="AX841" s="4"/>
      <c r="AY841" s="4"/>
      <c r="AZ841" s="4"/>
    </row>
    <row r="842" spans="1:52" x14ac:dyDescent="0.25">
      <c r="A842" s="3" t="s">
        <v>2</v>
      </c>
      <c r="B842" s="20">
        <v>3.29</v>
      </c>
      <c r="C842" s="88">
        <f t="shared" si="130"/>
        <v>3.4526276124438855</v>
      </c>
      <c r="D842" s="86">
        <v>-112.19499999999999</v>
      </c>
      <c r="E842" s="24">
        <v>38.075000000000003</v>
      </c>
      <c r="F842" s="9">
        <v>1</v>
      </c>
      <c r="G842" s="9">
        <v>2000</v>
      </c>
      <c r="H842" s="9">
        <v>5</v>
      </c>
      <c r="I842" s="9">
        <v>26</v>
      </c>
      <c r="J842" s="9">
        <v>3</v>
      </c>
      <c r="K842" s="9">
        <v>24</v>
      </c>
      <c r="L842" s="12">
        <v>4.8</v>
      </c>
      <c r="M842" s="81">
        <f t="shared" si="131"/>
        <v>0.11825400999467875</v>
      </c>
      <c r="N842" s="21">
        <v>0.01</v>
      </c>
      <c r="O842" s="3" t="s">
        <v>175</v>
      </c>
      <c r="P842" s="94">
        <f t="shared" si="132"/>
        <v>1.398401087982158E-2</v>
      </c>
      <c r="Q842" s="72">
        <f t="shared" si="133"/>
        <v>3.4526276124438855</v>
      </c>
      <c r="R842" s="82">
        <f t="shared" si="128"/>
        <v>0.11825400999467875</v>
      </c>
      <c r="S842" s="49">
        <v>3.29</v>
      </c>
      <c r="T842" s="6" t="s">
        <v>3</v>
      </c>
      <c r="U842" s="82">
        <v>0.13900000000000001</v>
      </c>
      <c r="V842" s="43">
        <f t="shared" si="129"/>
        <v>3.4533900000000002</v>
      </c>
      <c r="W842" s="49">
        <v>3.47</v>
      </c>
      <c r="X842" s="82">
        <v>0.22500000000000001</v>
      </c>
      <c r="Y842" s="43">
        <f t="shared" si="127"/>
        <v>3.4506300000000003</v>
      </c>
      <c r="Z842" s="53"/>
      <c r="AA842" s="82"/>
      <c r="AB842" s="43"/>
      <c r="AC842" s="53">
        <v>3</v>
      </c>
      <c r="AD842" s="82">
        <v>0.20699999999999999</v>
      </c>
      <c r="AE842" s="43">
        <f>1.078*AC842-0.427</f>
        <v>2.8069999999999999</v>
      </c>
      <c r="AF842" s="53"/>
      <c r="AG842" s="82"/>
      <c r="AH842" s="43"/>
      <c r="AI842" s="47" t="s">
        <v>7</v>
      </c>
      <c r="AJ842" s="27">
        <v>3</v>
      </c>
      <c r="AK842" s="5"/>
      <c r="AL842" s="4" t="s">
        <v>71</v>
      </c>
      <c r="AM842" s="27"/>
      <c r="AN842" s="27"/>
      <c r="AQ842" s="4"/>
      <c r="AR842" s="19">
        <v>3.47</v>
      </c>
      <c r="AS842" s="19">
        <v>3.29</v>
      </c>
      <c r="AT842" s="6" t="s">
        <v>3</v>
      </c>
      <c r="AU842" s="4"/>
      <c r="AV842" s="4"/>
      <c r="AW842" s="4"/>
      <c r="AX842" s="4"/>
      <c r="AY842" s="4"/>
      <c r="AZ842" s="4"/>
    </row>
    <row r="843" spans="1:52" x14ac:dyDescent="0.25">
      <c r="A843" s="3" t="s">
        <v>2</v>
      </c>
      <c r="B843" s="20">
        <v>2.75</v>
      </c>
      <c r="C843" s="88">
        <f t="shared" si="130"/>
        <v>3.0177339100162985</v>
      </c>
      <c r="D843" s="86">
        <v>-110.175</v>
      </c>
      <c r="E843" s="24">
        <v>42.378</v>
      </c>
      <c r="F843" s="9">
        <v>12</v>
      </c>
      <c r="G843" s="9">
        <v>2000</v>
      </c>
      <c r="H843" s="9">
        <v>6</v>
      </c>
      <c r="I843" s="9">
        <v>27</v>
      </c>
      <c r="J843" s="9">
        <v>15</v>
      </c>
      <c r="K843" s="9">
        <v>15</v>
      </c>
      <c r="L843" s="12">
        <v>24.6</v>
      </c>
      <c r="M843" s="81">
        <f t="shared" si="131"/>
        <v>0.11825400999467875</v>
      </c>
      <c r="N843" s="21">
        <v>0.01</v>
      </c>
      <c r="O843" s="3" t="s">
        <v>175</v>
      </c>
      <c r="P843" s="94">
        <f t="shared" si="132"/>
        <v>1.398401087982158E-2</v>
      </c>
      <c r="Q843" s="72">
        <f t="shared" si="133"/>
        <v>3.0177339100162985</v>
      </c>
      <c r="R843" s="82">
        <f t="shared" si="128"/>
        <v>0.11825400999467875</v>
      </c>
      <c r="S843" s="49">
        <v>2.75</v>
      </c>
      <c r="T843" s="6" t="s">
        <v>3</v>
      </c>
      <c r="U843" s="82">
        <v>0.13900000000000001</v>
      </c>
      <c r="V843" s="43">
        <f t="shared" si="129"/>
        <v>3.0262500000000001</v>
      </c>
      <c r="W843" s="49">
        <v>2.98</v>
      </c>
      <c r="X843" s="82">
        <v>0.22500000000000001</v>
      </c>
      <c r="Y843" s="43">
        <f t="shared" si="127"/>
        <v>2.9954200000000002</v>
      </c>
      <c r="Z843" s="53"/>
      <c r="AA843" s="82"/>
      <c r="AB843" s="43"/>
      <c r="AC843" s="47"/>
      <c r="AD843" s="82"/>
      <c r="AE843" s="43"/>
      <c r="AF843" s="53"/>
      <c r="AG843" s="82"/>
      <c r="AH843" s="43"/>
      <c r="AI843" s="47"/>
      <c r="AJ843" s="4"/>
      <c r="AL843" s="4" t="s">
        <v>57</v>
      </c>
      <c r="AM843" s="27"/>
      <c r="AN843" s="27"/>
      <c r="AQ843" s="4"/>
      <c r="AR843" s="19">
        <v>2.98</v>
      </c>
      <c r="AS843" s="19">
        <v>2.75</v>
      </c>
      <c r="AT843" s="6" t="s">
        <v>3</v>
      </c>
      <c r="AU843" s="4"/>
      <c r="AV843" s="4"/>
      <c r="AW843" s="4"/>
      <c r="AX843" s="4"/>
      <c r="AY843" s="4"/>
      <c r="AZ843" s="4"/>
    </row>
    <row r="844" spans="1:52" x14ac:dyDescent="0.25">
      <c r="A844" s="3" t="s">
        <v>2</v>
      </c>
      <c r="B844" s="20">
        <v>2.5099999999999998</v>
      </c>
      <c r="C844" s="88">
        <f t="shared" si="130"/>
        <v>2.5587899999999997</v>
      </c>
      <c r="D844" s="86">
        <v>-111.846</v>
      </c>
      <c r="E844" s="24">
        <v>39.962000000000003</v>
      </c>
      <c r="F844" s="9">
        <v>3</v>
      </c>
      <c r="G844" s="9">
        <v>2000</v>
      </c>
      <c r="H844" s="9">
        <v>7</v>
      </c>
      <c r="I844" s="9">
        <v>21</v>
      </c>
      <c r="J844" s="9">
        <v>0</v>
      </c>
      <c r="K844" s="9">
        <v>15</v>
      </c>
      <c r="L844" s="12">
        <v>44.2</v>
      </c>
      <c r="M844" s="81">
        <f t="shared" si="131"/>
        <v>0.22500000000000001</v>
      </c>
      <c r="N844" s="21">
        <v>0.01</v>
      </c>
      <c r="O844" s="6" t="s">
        <v>174</v>
      </c>
      <c r="P844" s="94"/>
      <c r="Q844" s="72">
        <f>Y844</f>
        <v>2.5587899999999997</v>
      </c>
      <c r="R844" s="82">
        <f>X844</f>
        <v>0.22500000000000001</v>
      </c>
      <c r="S844" s="45"/>
      <c r="T844" s="6"/>
      <c r="V844" s="43"/>
      <c r="W844" s="49">
        <v>2.5099999999999998</v>
      </c>
      <c r="X844" s="82">
        <v>0.22500000000000001</v>
      </c>
      <c r="Y844" s="43">
        <f t="shared" si="127"/>
        <v>2.5587899999999997</v>
      </c>
      <c r="Z844" s="53"/>
      <c r="AA844" s="82"/>
      <c r="AB844" s="43"/>
      <c r="AC844" s="47"/>
      <c r="AD844" s="82"/>
      <c r="AE844" s="43"/>
      <c r="AF844" s="53"/>
      <c r="AG844" s="82"/>
      <c r="AH844" s="43"/>
      <c r="AI844" s="47"/>
      <c r="AJ844" s="4"/>
      <c r="AM844" s="27"/>
      <c r="AN844" s="27"/>
      <c r="AQ844" s="4"/>
      <c r="AR844" s="19">
        <v>2.5099999999999998</v>
      </c>
      <c r="AS844" s="5"/>
      <c r="AT844" s="6"/>
      <c r="AU844" s="4"/>
      <c r="AV844" s="4"/>
      <c r="AW844" s="4"/>
      <c r="AX844" s="4"/>
      <c r="AY844" s="4"/>
      <c r="AZ844" s="4"/>
    </row>
    <row r="845" spans="1:52" x14ac:dyDescent="0.25">
      <c r="A845" s="3" t="s">
        <v>2</v>
      </c>
      <c r="B845" s="20">
        <v>2.4700000000000002</v>
      </c>
      <c r="C845" s="88">
        <f t="shared" si="130"/>
        <v>2.623912888228062</v>
      </c>
      <c r="D845" s="86">
        <v>-112.124</v>
      </c>
      <c r="E845" s="24">
        <v>42.27</v>
      </c>
      <c r="F845" s="9">
        <v>3</v>
      </c>
      <c r="G845" s="9">
        <v>2000</v>
      </c>
      <c r="H845" s="9">
        <v>7</v>
      </c>
      <c r="I845" s="9">
        <v>26</v>
      </c>
      <c r="J845" s="9">
        <v>2</v>
      </c>
      <c r="K845" s="9">
        <v>51</v>
      </c>
      <c r="L845" s="12">
        <v>11.9</v>
      </c>
      <c r="M845" s="81">
        <f t="shared" si="131"/>
        <v>0.11825400999467875</v>
      </c>
      <c r="N845" s="21">
        <v>0.01</v>
      </c>
      <c r="O845" s="3" t="s">
        <v>175</v>
      </c>
      <c r="P845" s="94">
        <f t="shared" ref="P845:P857" si="134">1/((1/U845^2)+(1/X845^2))</f>
        <v>1.398401087982158E-2</v>
      </c>
      <c r="Q845" s="72">
        <f t="shared" ref="Q845:Q857" si="135">(P845/U845^2*V845)+(P845/X845^2*Y845)</f>
        <v>2.623912888228062</v>
      </c>
      <c r="R845" s="82">
        <f t="shared" ref="R845:R857" si="136">SQRT(P845)</f>
        <v>0.11825400999467875</v>
      </c>
      <c r="S845" s="49">
        <v>2.4700000000000002</v>
      </c>
      <c r="T845" s="6" t="s">
        <v>3</v>
      </c>
      <c r="U845" s="82">
        <v>0.13900000000000001</v>
      </c>
      <c r="V845" s="43">
        <f t="shared" ref="V845:V857" si="137">0.791*S845+0.851</f>
        <v>2.8047700000000004</v>
      </c>
      <c r="W845" s="49">
        <v>2.0699999999999998</v>
      </c>
      <c r="X845" s="82">
        <v>0.22500000000000001</v>
      </c>
      <c r="Y845" s="43">
        <f t="shared" si="127"/>
        <v>2.1500300000000001</v>
      </c>
      <c r="Z845" s="53"/>
      <c r="AA845" s="82"/>
      <c r="AB845" s="43"/>
      <c r="AC845" s="47"/>
      <c r="AD845" s="82"/>
      <c r="AE845" s="43"/>
      <c r="AF845" s="53"/>
      <c r="AG845" s="82"/>
      <c r="AH845" s="43"/>
      <c r="AI845" s="47"/>
      <c r="AJ845" s="4"/>
      <c r="AM845" s="27"/>
      <c r="AN845" s="27"/>
      <c r="AQ845" s="4"/>
      <c r="AR845" s="19">
        <v>2.0699999999999998</v>
      </c>
      <c r="AS845" s="19">
        <v>2.4700000000000002</v>
      </c>
      <c r="AT845" s="6" t="s">
        <v>3</v>
      </c>
      <c r="AU845" s="4"/>
      <c r="AV845" s="4"/>
      <c r="AW845" s="4"/>
      <c r="AX845" s="4"/>
      <c r="AY845" s="4"/>
      <c r="AZ845" s="4"/>
    </row>
    <row r="846" spans="1:52" x14ac:dyDescent="0.25">
      <c r="A846" s="3" t="s">
        <v>2</v>
      </c>
      <c r="B846" s="20">
        <v>2.68</v>
      </c>
      <c r="C846" s="88">
        <f t="shared" si="130"/>
        <v>2.8365202423297977</v>
      </c>
      <c r="D846" s="86">
        <v>-112.119</v>
      </c>
      <c r="E846" s="24">
        <v>42.261000000000003</v>
      </c>
      <c r="F846" s="9">
        <v>4</v>
      </c>
      <c r="G846" s="9">
        <v>2000</v>
      </c>
      <c r="H846" s="9">
        <v>7</v>
      </c>
      <c r="I846" s="9">
        <v>26</v>
      </c>
      <c r="J846" s="9">
        <v>2</v>
      </c>
      <c r="K846" s="9">
        <v>56</v>
      </c>
      <c r="L846" s="12">
        <v>5.8</v>
      </c>
      <c r="M846" s="81">
        <f t="shared" si="131"/>
        <v>0.11825400999467875</v>
      </c>
      <c r="N846" s="21">
        <v>0.01</v>
      </c>
      <c r="O846" s="3" t="s">
        <v>175</v>
      </c>
      <c r="P846" s="94">
        <f t="shared" si="134"/>
        <v>1.398401087982158E-2</v>
      </c>
      <c r="Q846" s="72">
        <f t="shared" si="135"/>
        <v>2.8365202423297977</v>
      </c>
      <c r="R846" s="82">
        <f t="shared" si="136"/>
        <v>0.11825400999467875</v>
      </c>
      <c r="S846" s="49">
        <v>2.68</v>
      </c>
      <c r="T846" s="6" t="s">
        <v>3</v>
      </c>
      <c r="U846" s="82">
        <v>0.13900000000000001</v>
      </c>
      <c r="V846" s="43">
        <f t="shared" si="137"/>
        <v>2.9708800000000002</v>
      </c>
      <c r="W846" s="49">
        <v>2.4300000000000002</v>
      </c>
      <c r="X846" s="82">
        <v>0.22500000000000001</v>
      </c>
      <c r="Y846" s="43">
        <f t="shared" si="127"/>
        <v>2.48447</v>
      </c>
      <c r="Z846" s="53"/>
      <c r="AA846" s="82"/>
      <c r="AB846" s="43"/>
      <c r="AC846" s="47"/>
      <c r="AD846" s="82"/>
      <c r="AE846" s="43"/>
      <c r="AF846" s="53"/>
      <c r="AG846" s="82"/>
      <c r="AH846" s="43"/>
      <c r="AI846" s="47"/>
      <c r="AJ846" s="4"/>
      <c r="AL846" s="4" t="s">
        <v>57</v>
      </c>
      <c r="AM846" s="27"/>
      <c r="AN846" s="27"/>
      <c r="AQ846" s="4"/>
      <c r="AR846" s="19">
        <v>2.4300000000000002</v>
      </c>
      <c r="AS846" s="19">
        <v>2.68</v>
      </c>
      <c r="AT846" s="6" t="s">
        <v>3</v>
      </c>
      <c r="AU846" s="4"/>
      <c r="AV846" s="4"/>
      <c r="AW846" s="4"/>
      <c r="AX846" s="4"/>
      <c r="AY846" s="4"/>
      <c r="AZ846" s="4"/>
    </row>
    <row r="847" spans="1:52" x14ac:dyDescent="0.25">
      <c r="A847" s="3" t="s">
        <v>2</v>
      </c>
      <c r="B847" s="20">
        <v>2.5</v>
      </c>
      <c r="C847" s="88">
        <f t="shared" si="130"/>
        <v>2.697543363594773</v>
      </c>
      <c r="D847" s="86">
        <v>-111.693</v>
      </c>
      <c r="E847" s="24">
        <v>39.573999999999998</v>
      </c>
      <c r="F847" s="9">
        <v>4</v>
      </c>
      <c r="G847" s="9">
        <v>2000</v>
      </c>
      <c r="H847" s="9">
        <v>8</v>
      </c>
      <c r="I847" s="9">
        <v>3</v>
      </c>
      <c r="J847" s="9">
        <v>13</v>
      </c>
      <c r="K847" s="9">
        <v>27</v>
      </c>
      <c r="L847" s="12">
        <v>26.7</v>
      </c>
      <c r="M847" s="81">
        <f t="shared" si="131"/>
        <v>0.11825400999467875</v>
      </c>
      <c r="N847" s="21">
        <v>0.01</v>
      </c>
      <c r="O847" s="3" t="s">
        <v>175</v>
      </c>
      <c r="P847" s="94">
        <f t="shared" si="134"/>
        <v>1.398401087982158E-2</v>
      </c>
      <c r="Q847" s="72">
        <f t="shared" si="135"/>
        <v>2.697543363594773</v>
      </c>
      <c r="R847" s="82">
        <f t="shared" si="136"/>
        <v>0.11825400999467875</v>
      </c>
      <c r="S847" s="49">
        <v>2.5</v>
      </c>
      <c r="T847" s="6" t="s">
        <v>3</v>
      </c>
      <c r="U847" s="82">
        <v>0.13900000000000001</v>
      </c>
      <c r="V847" s="43">
        <f t="shared" si="137"/>
        <v>2.8285</v>
      </c>
      <c r="W847" s="49">
        <v>2.29</v>
      </c>
      <c r="X847" s="82">
        <v>0.22500000000000001</v>
      </c>
      <c r="Y847" s="43">
        <f t="shared" si="127"/>
        <v>2.3544100000000001</v>
      </c>
      <c r="Z847" s="53"/>
      <c r="AA847" s="82"/>
      <c r="AB847" s="43"/>
      <c r="AC847" s="47"/>
      <c r="AD847" s="82"/>
      <c r="AE847" s="43"/>
      <c r="AF847" s="53"/>
      <c r="AG847" s="82"/>
      <c r="AH847" s="43"/>
      <c r="AI847" s="47"/>
      <c r="AJ847" s="4"/>
      <c r="AM847" s="27"/>
      <c r="AN847" s="27"/>
      <c r="AQ847" s="4"/>
      <c r="AR847" s="19">
        <v>2.29</v>
      </c>
      <c r="AS847" s="19">
        <v>2.5</v>
      </c>
      <c r="AT847" s="6" t="s">
        <v>3</v>
      </c>
      <c r="AU847" s="4"/>
      <c r="AV847" s="4"/>
      <c r="AW847" s="4"/>
      <c r="AX847" s="4"/>
      <c r="AY847" s="4"/>
      <c r="AZ847" s="4"/>
    </row>
    <row r="848" spans="1:52" x14ac:dyDescent="0.25">
      <c r="A848" s="3" t="s">
        <v>2</v>
      </c>
      <c r="B848" s="20">
        <v>3.09</v>
      </c>
      <c r="C848" s="88">
        <f t="shared" si="130"/>
        <v>3.2021207104051697</v>
      </c>
      <c r="D848" s="86">
        <v>-111.69199999999999</v>
      </c>
      <c r="E848" s="24">
        <v>39.576999999999998</v>
      </c>
      <c r="F848" s="9">
        <v>4</v>
      </c>
      <c r="G848" s="9">
        <v>2000</v>
      </c>
      <c r="H848" s="9">
        <v>8</v>
      </c>
      <c r="I848" s="9">
        <v>3</v>
      </c>
      <c r="J848" s="9">
        <v>13</v>
      </c>
      <c r="K848" s="9">
        <v>34</v>
      </c>
      <c r="L848" s="12">
        <v>12.8</v>
      </c>
      <c r="M848" s="81">
        <f t="shared" si="131"/>
        <v>0.11825400999467875</v>
      </c>
      <c r="N848" s="21">
        <v>0.01</v>
      </c>
      <c r="O848" s="3" t="s">
        <v>175</v>
      </c>
      <c r="P848" s="94">
        <f t="shared" si="134"/>
        <v>1.398401087982158E-2</v>
      </c>
      <c r="Q848" s="72">
        <f t="shared" si="135"/>
        <v>3.2021207104051697</v>
      </c>
      <c r="R848" s="82">
        <f t="shared" si="136"/>
        <v>0.11825400999467875</v>
      </c>
      <c r="S848" s="49">
        <v>3.09</v>
      </c>
      <c r="T848" s="6" t="s">
        <v>3</v>
      </c>
      <c r="U848" s="82">
        <v>0.13900000000000001</v>
      </c>
      <c r="V848" s="43">
        <f t="shared" si="137"/>
        <v>3.2951899999999998</v>
      </c>
      <c r="W848" s="49">
        <v>2.94</v>
      </c>
      <c r="X848" s="82">
        <v>0.22500000000000001</v>
      </c>
      <c r="Y848" s="43">
        <f t="shared" si="127"/>
        <v>2.9582600000000001</v>
      </c>
      <c r="Z848" s="53"/>
      <c r="AA848" s="82"/>
      <c r="AB848" s="43"/>
      <c r="AC848" s="47"/>
      <c r="AD848" s="82"/>
      <c r="AE848" s="43"/>
      <c r="AF848" s="53"/>
      <c r="AG848" s="82"/>
      <c r="AH848" s="43"/>
      <c r="AI848" s="47"/>
      <c r="AJ848" s="4"/>
      <c r="AL848" s="4" t="s">
        <v>43</v>
      </c>
      <c r="AM848" s="27"/>
      <c r="AN848" s="27"/>
      <c r="AQ848" s="4"/>
      <c r="AR848" s="19">
        <v>2.94</v>
      </c>
      <c r="AS848" s="19">
        <v>3.09</v>
      </c>
      <c r="AT848" s="6" t="s">
        <v>3</v>
      </c>
      <c r="AU848" s="4"/>
      <c r="AV848" s="4"/>
      <c r="AW848" s="4"/>
      <c r="AX848" s="4"/>
      <c r="AY848" s="4"/>
      <c r="AZ848" s="4"/>
    </row>
    <row r="849" spans="1:52" x14ac:dyDescent="0.25">
      <c r="A849" s="3" t="s">
        <v>2</v>
      </c>
      <c r="B849" s="20">
        <v>2.52</v>
      </c>
      <c r="C849" s="88">
        <f t="shared" si="130"/>
        <v>2.7115595988333858</v>
      </c>
      <c r="D849" s="86">
        <v>-113.10299999999999</v>
      </c>
      <c r="E849" s="24">
        <v>37.837000000000003</v>
      </c>
      <c r="F849" s="9">
        <v>0</v>
      </c>
      <c r="G849" s="9">
        <v>2000</v>
      </c>
      <c r="H849" s="9">
        <v>9</v>
      </c>
      <c r="I849" s="9">
        <v>9</v>
      </c>
      <c r="J849" s="9">
        <v>11</v>
      </c>
      <c r="K849" s="9">
        <v>22</v>
      </c>
      <c r="L849" s="12">
        <v>39.799999999999997</v>
      </c>
      <c r="M849" s="81">
        <f t="shared" si="131"/>
        <v>0.11825400999467875</v>
      </c>
      <c r="N849" s="21">
        <v>0.01</v>
      </c>
      <c r="O849" s="3" t="s">
        <v>175</v>
      </c>
      <c r="P849" s="94">
        <f t="shared" si="134"/>
        <v>1.398401087982158E-2</v>
      </c>
      <c r="Q849" s="72">
        <f t="shared" si="135"/>
        <v>2.7115595988333858</v>
      </c>
      <c r="R849" s="82">
        <f t="shared" si="136"/>
        <v>0.11825400999467875</v>
      </c>
      <c r="S849" s="49">
        <v>2.52</v>
      </c>
      <c r="T849" s="6" t="s">
        <v>3</v>
      </c>
      <c r="U849" s="82">
        <v>0.13900000000000001</v>
      </c>
      <c r="V849" s="43">
        <f t="shared" si="137"/>
        <v>2.8443200000000002</v>
      </c>
      <c r="W849" s="49">
        <v>2.2999999999999998</v>
      </c>
      <c r="X849" s="82">
        <v>0.22500000000000001</v>
      </c>
      <c r="Y849" s="43">
        <f t="shared" si="127"/>
        <v>2.3636999999999997</v>
      </c>
      <c r="Z849" s="53"/>
      <c r="AA849" s="82"/>
      <c r="AB849" s="43"/>
      <c r="AC849" s="47"/>
      <c r="AD849" s="82"/>
      <c r="AE849" s="43"/>
      <c r="AF849" s="53"/>
      <c r="AG849" s="82"/>
      <c r="AH849" s="43"/>
      <c r="AI849" s="47"/>
      <c r="AJ849" s="4"/>
      <c r="AL849" s="4" t="s">
        <v>57</v>
      </c>
      <c r="AM849" s="27"/>
      <c r="AN849" s="27"/>
      <c r="AQ849" s="4"/>
      <c r="AR849" s="19">
        <v>2.2999999999999998</v>
      </c>
      <c r="AS849" s="19">
        <v>2.52</v>
      </c>
      <c r="AT849" s="6" t="s">
        <v>3</v>
      </c>
      <c r="AU849" s="4"/>
      <c r="AV849" s="4"/>
      <c r="AW849" s="4"/>
      <c r="AX849" s="4"/>
      <c r="AY849" s="4"/>
      <c r="AZ849" s="4"/>
    </row>
    <row r="850" spans="1:52" x14ac:dyDescent="0.25">
      <c r="A850" s="3" t="s">
        <v>2</v>
      </c>
      <c r="B850" s="20">
        <v>2.73</v>
      </c>
      <c r="C850" s="88">
        <f t="shared" si="130"/>
        <v>2.8189547079175368</v>
      </c>
      <c r="D850" s="86">
        <v>-112.265</v>
      </c>
      <c r="E850" s="24">
        <v>38.548000000000002</v>
      </c>
      <c r="F850" s="9">
        <v>0</v>
      </c>
      <c r="G850" s="9">
        <v>2000</v>
      </c>
      <c r="H850" s="9">
        <v>9</v>
      </c>
      <c r="I850" s="9">
        <v>24</v>
      </c>
      <c r="J850" s="9">
        <v>11</v>
      </c>
      <c r="K850" s="9">
        <v>36</v>
      </c>
      <c r="L850" s="12">
        <v>33.5</v>
      </c>
      <c r="M850" s="81">
        <f t="shared" si="131"/>
        <v>0.11825400999467875</v>
      </c>
      <c r="N850" s="21">
        <v>0.01</v>
      </c>
      <c r="O850" s="3" t="s">
        <v>175</v>
      </c>
      <c r="P850" s="94">
        <f t="shared" si="134"/>
        <v>1.398401087982158E-2</v>
      </c>
      <c r="Q850" s="72">
        <f t="shared" si="135"/>
        <v>2.8189547079175368</v>
      </c>
      <c r="R850" s="82">
        <f t="shared" si="136"/>
        <v>0.11825400999467875</v>
      </c>
      <c r="S850" s="49">
        <v>2.73</v>
      </c>
      <c r="T850" s="6" t="s">
        <v>3</v>
      </c>
      <c r="U850" s="82">
        <v>0.13900000000000001</v>
      </c>
      <c r="V850" s="43">
        <f t="shared" si="137"/>
        <v>3.0104299999999999</v>
      </c>
      <c r="W850" s="49">
        <v>2.25</v>
      </c>
      <c r="X850" s="82">
        <v>0.22500000000000001</v>
      </c>
      <c r="Y850" s="43">
        <f t="shared" si="127"/>
        <v>2.31725</v>
      </c>
      <c r="Z850" s="53"/>
      <c r="AA850" s="82"/>
      <c r="AB850" s="43"/>
      <c r="AC850" s="47"/>
      <c r="AD850" s="82"/>
      <c r="AE850" s="43"/>
      <c r="AF850" s="53"/>
      <c r="AG850" s="82"/>
      <c r="AH850" s="43"/>
      <c r="AI850" s="47"/>
      <c r="AJ850" s="4"/>
      <c r="AM850" s="27"/>
      <c r="AN850" s="27"/>
      <c r="AQ850" s="4"/>
      <c r="AR850" s="19">
        <v>2.25</v>
      </c>
      <c r="AS850" s="19">
        <v>2.73</v>
      </c>
      <c r="AT850" s="6" t="s">
        <v>3</v>
      </c>
      <c r="AU850" s="4"/>
      <c r="AV850" s="4"/>
      <c r="AW850" s="4"/>
      <c r="AX850" s="4"/>
      <c r="AY850" s="4"/>
      <c r="AZ850" s="4"/>
    </row>
    <row r="851" spans="1:52" x14ac:dyDescent="0.25">
      <c r="A851" s="3" t="s">
        <v>2</v>
      </c>
      <c r="B851" s="20">
        <v>2.81</v>
      </c>
      <c r="C851" s="88">
        <f t="shared" si="130"/>
        <v>2.9904965031595809</v>
      </c>
      <c r="D851" s="86">
        <v>-112.874</v>
      </c>
      <c r="E851" s="24">
        <v>41.423000000000002</v>
      </c>
      <c r="F851" s="9">
        <v>5</v>
      </c>
      <c r="G851" s="9">
        <v>2000</v>
      </c>
      <c r="H851" s="9">
        <v>10</v>
      </c>
      <c r="I851" s="9">
        <v>18</v>
      </c>
      <c r="J851" s="9">
        <v>16</v>
      </c>
      <c r="K851" s="9">
        <v>39</v>
      </c>
      <c r="L851" s="12">
        <v>32.1</v>
      </c>
      <c r="M851" s="81">
        <f t="shared" si="131"/>
        <v>0.11825400999467875</v>
      </c>
      <c r="N851" s="21">
        <v>0.01</v>
      </c>
      <c r="O851" s="3" t="s">
        <v>175</v>
      </c>
      <c r="P851" s="94">
        <f t="shared" si="134"/>
        <v>1.398401087982158E-2</v>
      </c>
      <c r="Q851" s="72">
        <f t="shared" si="135"/>
        <v>2.9904965031595809</v>
      </c>
      <c r="R851" s="82">
        <f t="shared" si="136"/>
        <v>0.11825400999467875</v>
      </c>
      <c r="S851" s="49">
        <v>2.81</v>
      </c>
      <c r="T851" s="6" t="s">
        <v>3</v>
      </c>
      <c r="U851" s="82">
        <v>0.13900000000000001</v>
      </c>
      <c r="V851" s="43">
        <f t="shared" si="137"/>
        <v>3.0737100000000002</v>
      </c>
      <c r="W851" s="49">
        <v>2.74</v>
      </c>
      <c r="X851" s="82">
        <v>0.22500000000000001</v>
      </c>
      <c r="Y851" s="43">
        <f t="shared" si="127"/>
        <v>2.7724600000000001</v>
      </c>
      <c r="Z851" s="53"/>
      <c r="AA851" s="82"/>
      <c r="AB851" s="43"/>
      <c r="AC851" s="47"/>
      <c r="AD851" s="82"/>
      <c r="AE851" s="43"/>
      <c r="AF851" s="53"/>
      <c r="AG851" s="82"/>
      <c r="AH851" s="43"/>
      <c r="AI851" s="47"/>
      <c r="AJ851" s="4"/>
      <c r="AL851" s="4" t="s">
        <v>57</v>
      </c>
      <c r="AM851" s="27"/>
      <c r="AN851" s="27"/>
      <c r="AQ851" s="4"/>
      <c r="AR851" s="19">
        <v>2.74</v>
      </c>
      <c r="AS851" s="19">
        <v>2.81</v>
      </c>
      <c r="AT851" s="6" t="s">
        <v>3</v>
      </c>
      <c r="AU851" s="4"/>
      <c r="AV851" s="4"/>
      <c r="AW851" s="4"/>
      <c r="AX851" s="4"/>
      <c r="AY851" s="4"/>
      <c r="AZ851" s="4"/>
    </row>
    <row r="852" spans="1:52" x14ac:dyDescent="0.25">
      <c r="A852" s="3" t="s">
        <v>2</v>
      </c>
      <c r="B852" s="20">
        <v>3.62</v>
      </c>
      <c r="C852" s="88">
        <f t="shared" si="130"/>
        <v>3.6364216760072057</v>
      </c>
      <c r="D852" s="86">
        <v>-111.38</v>
      </c>
      <c r="E852" s="24">
        <v>42.351999999999997</v>
      </c>
      <c r="F852" s="9">
        <v>2</v>
      </c>
      <c r="G852" s="9">
        <v>2000</v>
      </c>
      <c r="H852" s="9">
        <v>10</v>
      </c>
      <c r="I852" s="9">
        <v>27</v>
      </c>
      <c r="J852" s="9">
        <v>13</v>
      </c>
      <c r="K852" s="9">
        <v>17</v>
      </c>
      <c r="L852" s="12">
        <v>56.1</v>
      </c>
      <c r="M852" s="81">
        <f t="shared" si="131"/>
        <v>0.11825400999467875</v>
      </c>
      <c r="N852" s="21">
        <v>0.01</v>
      </c>
      <c r="O852" s="3" t="s">
        <v>175</v>
      </c>
      <c r="P852" s="94">
        <f t="shared" si="134"/>
        <v>1.398401087982158E-2</v>
      </c>
      <c r="Q852" s="72">
        <f t="shared" si="135"/>
        <v>3.6364216760072057</v>
      </c>
      <c r="R852" s="82">
        <f t="shared" si="136"/>
        <v>0.11825400999467875</v>
      </c>
      <c r="S852" s="49">
        <v>3.62</v>
      </c>
      <c r="T852" s="6" t="s">
        <v>3</v>
      </c>
      <c r="U852" s="82">
        <v>0.13900000000000001</v>
      </c>
      <c r="V852" s="43">
        <f t="shared" si="137"/>
        <v>3.7144200000000001</v>
      </c>
      <c r="W852" s="49">
        <v>3.45</v>
      </c>
      <c r="X852" s="82">
        <v>0.22500000000000001</v>
      </c>
      <c r="Y852" s="43">
        <f t="shared" si="127"/>
        <v>3.4320500000000003</v>
      </c>
      <c r="Z852" s="53"/>
      <c r="AA852" s="82"/>
      <c r="AB852" s="43"/>
      <c r="AC852" s="47"/>
      <c r="AD852" s="82"/>
      <c r="AE852" s="43"/>
      <c r="AF852" s="53"/>
      <c r="AG852" s="82"/>
      <c r="AH852" s="43"/>
      <c r="AI852" s="47" t="s">
        <v>0</v>
      </c>
      <c r="AJ852" s="4"/>
      <c r="AL852" s="4" t="s">
        <v>46</v>
      </c>
      <c r="AM852" s="27"/>
      <c r="AN852" s="27"/>
      <c r="AQ852" s="4"/>
      <c r="AR852" s="19">
        <v>3.45</v>
      </c>
      <c r="AS852" s="19">
        <v>3.62</v>
      </c>
      <c r="AT852" s="6" t="s">
        <v>3</v>
      </c>
      <c r="AU852" s="4"/>
      <c r="AV852" s="4"/>
      <c r="AW852" s="4"/>
      <c r="AX852" s="4"/>
      <c r="AY852" s="4"/>
      <c r="AZ852" s="4"/>
    </row>
    <row r="853" spans="1:52" x14ac:dyDescent="0.25">
      <c r="A853" s="3" t="s">
        <v>2</v>
      </c>
      <c r="B853" s="20">
        <v>2.72</v>
      </c>
      <c r="C853" s="88">
        <f t="shared" si="130"/>
        <v>2.9158757591570641</v>
      </c>
      <c r="D853" s="86">
        <v>-112.044</v>
      </c>
      <c r="E853" s="24">
        <v>38.793999999999997</v>
      </c>
      <c r="F853" s="9">
        <v>0</v>
      </c>
      <c r="G853" s="9">
        <v>2000</v>
      </c>
      <c r="H853" s="9">
        <v>11</v>
      </c>
      <c r="I853" s="9">
        <v>8</v>
      </c>
      <c r="J853" s="9">
        <v>20</v>
      </c>
      <c r="K853" s="9">
        <v>41</v>
      </c>
      <c r="L853" s="12">
        <v>1.1000000000000001</v>
      </c>
      <c r="M853" s="81">
        <f t="shared" si="131"/>
        <v>0.11825400999467875</v>
      </c>
      <c r="N853" s="21">
        <v>0.01</v>
      </c>
      <c r="O853" s="3" t="s">
        <v>175</v>
      </c>
      <c r="P853" s="94">
        <f t="shared" si="134"/>
        <v>1.398401087982158E-2</v>
      </c>
      <c r="Q853" s="72">
        <f t="shared" si="135"/>
        <v>2.9158757591570641</v>
      </c>
      <c r="R853" s="82">
        <f t="shared" si="136"/>
        <v>0.11825400999467875</v>
      </c>
      <c r="S853" s="49">
        <v>2.72</v>
      </c>
      <c r="T853" s="6" t="s">
        <v>3</v>
      </c>
      <c r="U853" s="82">
        <v>0.13900000000000001</v>
      </c>
      <c r="V853" s="43">
        <f t="shared" si="137"/>
        <v>3.0025200000000001</v>
      </c>
      <c r="W853" s="49">
        <v>2.65</v>
      </c>
      <c r="X853" s="82">
        <v>0.22500000000000001</v>
      </c>
      <c r="Y853" s="43">
        <f t="shared" si="127"/>
        <v>2.68885</v>
      </c>
      <c r="Z853" s="53"/>
      <c r="AA853" s="82"/>
      <c r="AB853" s="43"/>
      <c r="AC853" s="47"/>
      <c r="AD853" s="82"/>
      <c r="AE853" s="43"/>
      <c r="AF853" s="53"/>
      <c r="AG853" s="82"/>
      <c r="AH853" s="43"/>
      <c r="AI853" s="47"/>
      <c r="AJ853" s="4"/>
      <c r="AL853" s="4" t="s">
        <v>47</v>
      </c>
      <c r="AM853" s="27"/>
      <c r="AN853" s="27"/>
      <c r="AQ853" s="4"/>
      <c r="AR853" s="19">
        <v>2.65</v>
      </c>
      <c r="AS853" s="19">
        <v>2.72</v>
      </c>
      <c r="AT853" s="6" t="s">
        <v>3</v>
      </c>
      <c r="AU853" s="4"/>
      <c r="AV853" s="4"/>
      <c r="AW853" s="4"/>
      <c r="AX853" s="4"/>
      <c r="AY853" s="4"/>
      <c r="AZ853" s="4"/>
    </row>
    <row r="854" spans="1:52" x14ac:dyDescent="0.25">
      <c r="A854" s="3" t="s">
        <v>2</v>
      </c>
      <c r="B854" s="20">
        <v>2.4700000000000002</v>
      </c>
      <c r="C854" s="88">
        <f t="shared" si="130"/>
        <v>2.6957651531181201</v>
      </c>
      <c r="D854" s="86">
        <v>-112.04300000000001</v>
      </c>
      <c r="E854" s="24">
        <v>38.792000000000002</v>
      </c>
      <c r="F854" s="9">
        <v>2</v>
      </c>
      <c r="G854" s="9">
        <v>2000</v>
      </c>
      <c r="H854" s="9">
        <v>11</v>
      </c>
      <c r="I854" s="9">
        <v>8</v>
      </c>
      <c r="J854" s="9">
        <v>21</v>
      </c>
      <c r="K854" s="9">
        <v>15</v>
      </c>
      <c r="L854" s="12">
        <v>4.5</v>
      </c>
      <c r="M854" s="81">
        <f t="shared" si="131"/>
        <v>0.11825400999467875</v>
      </c>
      <c r="N854" s="21">
        <v>0.01</v>
      </c>
      <c r="O854" s="3" t="s">
        <v>175</v>
      </c>
      <c r="P854" s="94">
        <f t="shared" si="134"/>
        <v>1.398401087982158E-2</v>
      </c>
      <c r="Q854" s="72">
        <f t="shared" si="135"/>
        <v>2.6957651531181201</v>
      </c>
      <c r="R854" s="82">
        <f t="shared" si="136"/>
        <v>0.11825400999467875</v>
      </c>
      <c r="S854" s="49">
        <v>2.4700000000000002</v>
      </c>
      <c r="T854" s="6" t="s">
        <v>3</v>
      </c>
      <c r="U854" s="82">
        <v>0.13900000000000001</v>
      </c>
      <c r="V854" s="43">
        <f t="shared" si="137"/>
        <v>2.8047700000000004</v>
      </c>
      <c r="W854" s="49">
        <v>2.35</v>
      </c>
      <c r="X854" s="82">
        <v>0.22500000000000001</v>
      </c>
      <c r="Y854" s="43">
        <f t="shared" si="127"/>
        <v>2.4101500000000002</v>
      </c>
      <c r="Z854" s="53"/>
      <c r="AA854" s="82"/>
      <c r="AB854" s="43"/>
      <c r="AC854" s="47"/>
      <c r="AD854" s="82"/>
      <c r="AE854" s="43"/>
      <c r="AF854" s="53"/>
      <c r="AG854" s="82"/>
      <c r="AH854" s="43"/>
      <c r="AI854" s="47"/>
      <c r="AJ854" s="4"/>
      <c r="AM854" s="27"/>
      <c r="AN854" s="27"/>
      <c r="AQ854" s="4"/>
      <c r="AR854" s="19">
        <v>2.35</v>
      </c>
      <c r="AS854" s="19">
        <v>2.4700000000000002</v>
      </c>
      <c r="AT854" s="6" t="s">
        <v>3</v>
      </c>
      <c r="AU854" s="4"/>
      <c r="AV854" s="4"/>
      <c r="AW854" s="4"/>
      <c r="AX854" s="4"/>
      <c r="AY854" s="4"/>
      <c r="AZ854" s="4"/>
    </row>
    <row r="855" spans="1:52" x14ac:dyDescent="0.25">
      <c r="A855" s="3" t="s">
        <v>2</v>
      </c>
      <c r="B855" s="20">
        <v>3.6</v>
      </c>
      <c r="C855" s="88">
        <f t="shared" si="130"/>
        <v>3.6608977255311244</v>
      </c>
      <c r="D855" s="86">
        <v>-109.194</v>
      </c>
      <c r="E855" s="24">
        <v>40.246000000000002</v>
      </c>
      <c r="F855" s="9">
        <v>1</v>
      </c>
      <c r="G855" s="9">
        <v>2000</v>
      </c>
      <c r="H855" s="9">
        <v>11</v>
      </c>
      <c r="I855" s="9">
        <v>11</v>
      </c>
      <c r="J855" s="9">
        <v>21</v>
      </c>
      <c r="K855" s="9">
        <v>17</v>
      </c>
      <c r="L855" s="12">
        <v>52.7</v>
      </c>
      <c r="M855" s="81">
        <f t="shared" si="131"/>
        <v>0.11825400999467875</v>
      </c>
      <c r="N855" s="21">
        <v>0.01</v>
      </c>
      <c r="O855" s="3" t="s">
        <v>175</v>
      </c>
      <c r="P855" s="94">
        <f t="shared" si="134"/>
        <v>1.398401087982158E-2</v>
      </c>
      <c r="Q855" s="72">
        <f t="shared" si="135"/>
        <v>3.6608977255311244</v>
      </c>
      <c r="R855" s="82">
        <f t="shared" si="136"/>
        <v>0.11825400999467875</v>
      </c>
      <c r="S855" s="49">
        <v>3.6</v>
      </c>
      <c r="T855" s="6" t="s">
        <v>3</v>
      </c>
      <c r="U855" s="82">
        <v>0.13900000000000001</v>
      </c>
      <c r="V855" s="43">
        <f t="shared" si="137"/>
        <v>3.6986000000000003</v>
      </c>
      <c r="W855" s="49">
        <v>3.59</v>
      </c>
      <c r="X855" s="82">
        <v>0.22500000000000001</v>
      </c>
      <c r="Y855" s="43">
        <f t="shared" si="127"/>
        <v>3.5621100000000001</v>
      </c>
      <c r="Z855" s="53"/>
      <c r="AA855" s="82"/>
      <c r="AB855" s="43"/>
      <c r="AC855" s="47"/>
      <c r="AD855" s="82"/>
      <c r="AE855" s="43"/>
      <c r="AF855" s="53"/>
      <c r="AG855" s="82"/>
      <c r="AH855" s="43"/>
      <c r="AI855" s="47" t="s">
        <v>0</v>
      </c>
      <c r="AJ855" s="4"/>
      <c r="AL855" s="4" t="s">
        <v>46</v>
      </c>
      <c r="AM855" s="27"/>
      <c r="AN855" s="27"/>
      <c r="AQ855" s="4"/>
      <c r="AR855" s="19">
        <v>3.59</v>
      </c>
      <c r="AS855" s="19">
        <v>3.6</v>
      </c>
      <c r="AT855" s="6" t="s">
        <v>3</v>
      </c>
      <c r="AU855" s="4"/>
      <c r="AV855" s="4"/>
      <c r="AW855" s="4"/>
      <c r="AX855" s="4"/>
      <c r="AY855" s="4"/>
      <c r="AZ855" s="4"/>
    </row>
    <row r="856" spans="1:52" x14ac:dyDescent="0.25">
      <c r="A856" s="3" t="s">
        <v>2</v>
      </c>
      <c r="B856" s="20">
        <v>2.81</v>
      </c>
      <c r="C856" s="88">
        <f t="shared" si="130"/>
        <v>3.003327264747091</v>
      </c>
      <c r="D856" s="86">
        <v>-112.047</v>
      </c>
      <c r="E856" s="24">
        <v>38.792000000000002</v>
      </c>
      <c r="F856" s="9">
        <v>0</v>
      </c>
      <c r="G856" s="9">
        <v>2000</v>
      </c>
      <c r="H856" s="9">
        <v>11</v>
      </c>
      <c r="I856" s="9">
        <v>27</v>
      </c>
      <c r="J856" s="9">
        <v>7</v>
      </c>
      <c r="K856" s="9">
        <v>34</v>
      </c>
      <c r="L856" s="12">
        <v>15.5</v>
      </c>
      <c r="M856" s="81">
        <f t="shared" si="131"/>
        <v>0.11825400999467875</v>
      </c>
      <c r="N856" s="21">
        <v>0.01</v>
      </c>
      <c r="O856" s="3" t="s">
        <v>175</v>
      </c>
      <c r="P856" s="94">
        <f t="shared" si="134"/>
        <v>1.398401087982158E-2</v>
      </c>
      <c r="Q856" s="72">
        <f t="shared" si="135"/>
        <v>3.003327264747091</v>
      </c>
      <c r="R856" s="82">
        <f t="shared" si="136"/>
        <v>0.11825400999467875</v>
      </c>
      <c r="S856" s="49">
        <v>2.81</v>
      </c>
      <c r="T856" s="6" t="s">
        <v>3</v>
      </c>
      <c r="U856" s="82">
        <v>0.13900000000000001</v>
      </c>
      <c r="V856" s="43">
        <f t="shared" si="137"/>
        <v>3.0737100000000002</v>
      </c>
      <c r="W856" s="49">
        <v>2.79</v>
      </c>
      <c r="X856" s="82">
        <v>0.22500000000000001</v>
      </c>
      <c r="Y856" s="43">
        <f t="shared" si="127"/>
        <v>2.8189100000000002</v>
      </c>
      <c r="Z856" s="53"/>
      <c r="AA856" s="82"/>
      <c r="AB856" s="43"/>
      <c r="AC856" s="47"/>
      <c r="AD856" s="82"/>
      <c r="AE856" s="43"/>
      <c r="AF856" s="53"/>
      <c r="AG856" s="82"/>
      <c r="AH856" s="43"/>
      <c r="AI856" s="47"/>
      <c r="AJ856" s="4"/>
      <c r="AL856" s="4" t="s">
        <v>57</v>
      </c>
      <c r="AM856" s="27"/>
      <c r="AN856" s="27"/>
      <c r="AQ856" s="4"/>
      <c r="AR856" s="19">
        <v>2.79</v>
      </c>
      <c r="AS856" s="19">
        <v>2.81</v>
      </c>
      <c r="AT856" s="6" t="s">
        <v>3</v>
      </c>
      <c r="AU856" s="4"/>
      <c r="AV856" s="4"/>
      <c r="AW856" s="4"/>
      <c r="AX856" s="4"/>
      <c r="AY856" s="4"/>
      <c r="AZ856" s="4"/>
    </row>
    <row r="857" spans="1:52" x14ac:dyDescent="0.25">
      <c r="A857" s="3" t="s">
        <v>2</v>
      </c>
      <c r="B857" s="20">
        <v>2.91</v>
      </c>
      <c r="C857" s="88">
        <f t="shared" si="130"/>
        <v>3.0862392025276644</v>
      </c>
      <c r="D857" s="86">
        <v>-111.348</v>
      </c>
      <c r="E857" s="24">
        <v>40.502000000000002</v>
      </c>
      <c r="F857" s="9">
        <v>13</v>
      </c>
      <c r="G857" s="9">
        <v>2000</v>
      </c>
      <c r="H857" s="9">
        <v>12</v>
      </c>
      <c r="I857" s="9">
        <v>10</v>
      </c>
      <c r="J857" s="9">
        <v>19</v>
      </c>
      <c r="K857" s="9">
        <v>39</v>
      </c>
      <c r="L857" s="12">
        <v>1.6</v>
      </c>
      <c r="M857" s="81">
        <f t="shared" si="131"/>
        <v>0.11825400999467875</v>
      </c>
      <c r="N857" s="21">
        <v>0.01</v>
      </c>
      <c r="O857" s="3" t="s">
        <v>175</v>
      </c>
      <c r="P857" s="94">
        <f t="shared" si="134"/>
        <v>1.398401087982158E-2</v>
      </c>
      <c r="Q857" s="72">
        <f t="shared" si="135"/>
        <v>3.0862392025276644</v>
      </c>
      <c r="R857" s="82">
        <f t="shared" si="136"/>
        <v>0.11825400999467875</v>
      </c>
      <c r="S857" s="49">
        <v>2.91</v>
      </c>
      <c r="T857" s="6" t="s">
        <v>3</v>
      </c>
      <c r="U857" s="82">
        <v>0.13900000000000001</v>
      </c>
      <c r="V857" s="43">
        <f t="shared" si="137"/>
        <v>3.1528100000000001</v>
      </c>
      <c r="W857" s="49">
        <v>2.89</v>
      </c>
      <c r="X857" s="82">
        <v>0.22500000000000001</v>
      </c>
      <c r="Y857" s="43">
        <f t="shared" si="127"/>
        <v>2.91181</v>
      </c>
      <c r="Z857" s="53"/>
      <c r="AA857" s="82"/>
      <c r="AB857" s="43"/>
      <c r="AC857" s="47"/>
      <c r="AD857" s="82"/>
      <c r="AE857" s="43"/>
      <c r="AF857" s="53"/>
      <c r="AG857" s="82"/>
      <c r="AH857" s="43"/>
      <c r="AI857" s="47"/>
      <c r="AJ857" s="4"/>
      <c r="AL857" s="4" t="s">
        <v>75</v>
      </c>
      <c r="AM857" s="27"/>
      <c r="AN857" s="27"/>
      <c r="AQ857" s="4"/>
      <c r="AR857" s="19">
        <v>2.89</v>
      </c>
      <c r="AS857" s="19">
        <v>2.91</v>
      </c>
      <c r="AT857" s="6" t="s">
        <v>3</v>
      </c>
      <c r="AU857" s="4"/>
      <c r="AV857" s="4"/>
      <c r="AW857" s="4"/>
      <c r="AX857" s="4"/>
      <c r="AY857" s="4"/>
      <c r="AZ857" s="4"/>
    </row>
    <row r="858" spans="1:52" x14ac:dyDescent="0.25">
      <c r="A858" s="3" t="s">
        <v>2</v>
      </c>
      <c r="B858" s="20">
        <v>2.4700000000000002</v>
      </c>
      <c r="C858" s="88">
        <f t="shared" si="130"/>
        <v>2.52163</v>
      </c>
      <c r="D858" s="86">
        <v>-112.944</v>
      </c>
      <c r="E858" s="24">
        <v>36.755000000000003</v>
      </c>
      <c r="F858" s="9">
        <v>2</v>
      </c>
      <c r="G858" s="9">
        <v>2000</v>
      </c>
      <c r="H858" s="9">
        <v>12</v>
      </c>
      <c r="I858" s="9">
        <v>12</v>
      </c>
      <c r="J858" s="9">
        <v>13</v>
      </c>
      <c r="K858" s="9">
        <v>49</v>
      </c>
      <c r="L858" s="12">
        <v>13.6</v>
      </c>
      <c r="M858" s="81">
        <f t="shared" si="131"/>
        <v>0.22500000000000001</v>
      </c>
      <c r="N858" s="21">
        <v>0.01</v>
      </c>
      <c r="O858" s="6" t="s">
        <v>174</v>
      </c>
      <c r="P858" s="94"/>
      <c r="Q858" s="72">
        <f>Y858</f>
        <v>2.52163</v>
      </c>
      <c r="R858" s="82">
        <f>X858</f>
        <v>0.22500000000000001</v>
      </c>
      <c r="S858" s="45"/>
      <c r="T858" s="6"/>
      <c r="V858" s="43"/>
      <c r="W858" s="49">
        <v>2.4700000000000002</v>
      </c>
      <c r="X858" s="82">
        <v>0.22500000000000001</v>
      </c>
      <c r="Y858" s="43">
        <f t="shared" si="127"/>
        <v>2.52163</v>
      </c>
      <c r="Z858" s="53"/>
      <c r="AA858" s="82"/>
      <c r="AB858" s="43"/>
      <c r="AC858" s="47"/>
      <c r="AD858" s="82"/>
      <c r="AE858" s="43"/>
      <c r="AF858" s="53"/>
      <c r="AG858" s="82"/>
      <c r="AH858" s="43"/>
      <c r="AI858" s="47"/>
      <c r="AJ858" s="4"/>
      <c r="AM858" s="27"/>
      <c r="AN858" s="27"/>
      <c r="AQ858" s="4"/>
      <c r="AR858" s="19">
        <v>2.4700000000000002</v>
      </c>
      <c r="AS858" s="5"/>
      <c r="AT858" s="6"/>
      <c r="AU858" s="4"/>
      <c r="AV858" s="4"/>
      <c r="AW858" s="4"/>
      <c r="AX858" s="4"/>
      <c r="AY858" s="4"/>
      <c r="AZ858" s="4"/>
    </row>
    <row r="859" spans="1:52" x14ac:dyDescent="0.25">
      <c r="A859" s="3" t="s">
        <v>2</v>
      </c>
      <c r="B859" s="20">
        <v>2.5499999999999998</v>
      </c>
      <c r="C859" s="88">
        <f t="shared" si="130"/>
        <v>2.8082854450576162</v>
      </c>
      <c r="D859" s="86">
        <v>-113.38200000000001</v>
      </c>
      <c r="E859" s="24">
        <v>37.125999999999998</v>
      </c>
      <c r="F859" s="9">
        <v>1</v>
      </c>
      <c r="G859" s="9">
        <v>2001</v>
      </c>
      <c r="H859" s="9">
        <v>1</v>
      </c>
      <c r="I859" s="9">
        <v>26</v>
      </c>
      <c r="J859" s="9">
        <v>23</v>
      </c>
      <c r="K859" s="9">
        <v>10</v>
      </c>
      <c r="L859" s="12">
        <v>51.7</v>
      </c>
      <c r="M859" s="81">
        <f t="shared" si="131"/>
        <v>0.11825400999467875</v>
      </c>
      <c r="N859" s="21">
        <v>0.01</v>
      </c>
      <c r="O859" s="3" t="s">
        <v>175</v>
      </c>
      <c r="P859" s="94">
        <f>1/((1/U859^2)+(1/X859^2))</f>
        <v>1.398401087982158E-2</v>
      </c>
      <c r="Q859" s="72">
        <f>(P859/U859^2*V859)+(P859/X859^2*Y859)</f>
        <v>2.8082854450576162</v>
      </c>
      <c r="R859" s="82">
        <f>SQRT(P859)</f>
        <v>0.11825400999467875</v>
      </c>
      <c r="S859" s="49">
        <v>2.5499999999999998</v>
      </c>
      <c r="T859" s="6" t="s">
        <v>3</v>
      </c>
      <c r="U859" s="82">
        <v>0.13900000000000001</v>
      </c>
      <c r="V859" s="43">
        <f>0.791*S859+0.851</f>
        <v>2.8680499999999998</v>
      </c>
      <c r="W859" s="49">
        <v>2.61</v>
      </c>
      <c r="X859" s="82">
        <v>0.22500000000000001</v>
      </c>
      <c r="Y859" s="43">
        <f t="shared" si="127"/>
        <v>2.6516899999999999</v>
      </c>
      <c r="Z859" s="53"/>
      <c r="AA859" s="82"/>
      <c r="AB859" s="43"/>
      <c r="AC859" s="47"/>
      <c r="AD859" s="82"/>
      <c r="AE859" s="43"/>
      <c r="AF859" s="53"/>
      <c r="AG859" s="82"/>
      <c r="AH859" s="43"/>
      <c r="AI859" s="47"/>
      <c r="AJ859" s="4"/>
      <c r="AM859" s="27"/>
      <c r="AN859" s="27"/>
      <c r="AQ859" s="4"/>
      <c r="AR859" s="19">
        <v>2.61</v>
      </c>
      <c r="AS859" s="19">
        <v>2.5499999999999998</v>
      </c>
      <c r="AT859" s="6" t="s">
        <v>3</v>
      </c>
      <c r="AU859" s="4"/>
      <c r="AV859" s="4"/>
      <c r="AW859" s="4"/>
      <c r="AX859" s="4"/>
      <c r="AY859" s="4"/>
      <c r="AZ859" s="4"/>
    </row>
    <row r="860" spans="1:52" x14ac:dyDescent="0.25">
      <c r="A860" s="3" t="s">
        <v>2</v>
      </c>
      <c r="B860" s="20">
        <v>2.4900000000000002</v>
      </c>
      <c r="C860" s="88">
        <f t="shared" si="130"/>
        <v>2.5402100000000001</v>
      </c>
      <c r="D860" s="86">
        <v>-113.38800000000001</v>
      </c>
      <c r="E860" s="24">
        <v>37.103000000000002</v>
      </c>
      <c r="F860" s="9">
        <v>1</v>
      </c>
      <c r="G860" s="9">
        <v>2001</v>
      </c>
      <c r="H860" s="9">
        <v>2</v>
      </c>
      <c r="I860" s="9">
        <v>3</v>
      </c>
      <c r="J860" s="9">
        <v>20</v>
      </c>
      <c r="K860" s="9">
        <v>12</v>
      </c>
      <c r="L860" s="12">
        <v>25.5</v>
      </c>
      <c r="M860" s="81">
        <f t="shared" si="131"/>
        <v>0.22500000000000001</v>
      </c>
      <c r="N860" s="21">
        <v>0.01</v>
      </c>
      <c r="O860" s="6" t="s">
        <v>174</v>
      </c>
      <c r="P860" s="94"/>
      <c r="Q860" s="72">
        <f>Y860</f>
        <v>2.5402100000000001</v>
      </c>
      <c r="R860" s="82">
        <f>X860</f>
        <v>0.22500000000000001</v>
      </c>
      <c r="S860" s="45"/>
      <c r="T860" s="6"/>
      <c r="V860" s="43"/>
      <c r="W860" s="49">
        <v>2.4900000000000002</v>
      </c>
      <c r="X860" s="82">
        <v>0.22500000000000001</v>
      </c>
      <c r="Y860" s="43">
        <f t="shared" si="127"/>
        <v>2.5402100000000001</v>
      </c>
      <c r="Z860" s="53"/>
      <c r="AA860" s="82"/>
      <c r="AB860" s="43"/>
      <c r="AC860" s="47"/>
      <c r="AD860" s="82"/>
      <c r="AE860" s="43"/>
      <c r="AF860" s="53"/>
      <c r="AG860" s="82"/>
      <c r="AH860" s="43"/>
      <c r="AI860" s="47"/>
      <c r="AJ860" s="4"/>
      <c r="AM860" s="27"/>
      <c r="AN860" s="27"/>
      <c r="AQ860" s="4"/>
      <c r="AR860" s="19">
        <v>2.4900000000000002</v>
      </c>
      <c r="AS860" s="5"/>
      <c r="AT860" s="6"/>
      <c r="AU860" s="4"/>
      <c r="AV860" s="4"/>
      <c r="AW860" s="4"/>
      <c r="AX860" s="4"/>
      <c r="AY860" s="4"/>
      <c r="AZ860" s="4"/>
    </row>
    <row r="861" spans="1:52" x14ac:dyDescent="0.25">
      <c r="A861" s="3" t="s">
        <v>2</v>
      </c>
      <c r="B861" s="20">
        <v>3.32</v>
      </c>
      <c r="C861" s="88">
        <f t="shared" si="130"/>
        <v>3.4005166242529952</v>
      </c>
      <c r="D861" s="86">
        <v>-112.54900000000001</v>
      </c>
      <c r="E861" s="24">
        <v>38.716999999999999</v>
      </c>
      <c r="F861" s="9">
        <v>0</v>
      </c>
      <c r="G861" s="9">
        <v>2001</v>
      </c>
      <c r="H861" s="9">
        <v>2</v>
      </c>
      <c r="I861" s="9">
        <v>10</v>
      </c>
      <c r="J861" s="9">
        <v>10</v>
      </c>
      <c r="K861" s="9">
        <v>56</v>
      </c>
      <c r="L861" s="12">
        <v>15.1</v>
      </c>
      <c r="M861" s="81">
        <f t="shared" si="131"/>
        <v>0.11825400999467875</v>
      </c>
      <c r="N861" s="21">
        <v>0.01</v>
      </c>
      <c r="O861" s="3" t="s">
        <v>175</v>
      </c>
      <c r="P861" s="94">
        <f t="shared" ref="P861:P869" si="138">1/((1/U861^2)+(1/X861^2))</f>
        <v>1.398401087982158E-2</v>
      </c>
      <c r="Q861" s="72">
        <f t="shared" ref="Q861:Q869" si="139">(P861/U861^2*V861)+(P861/X861^2*Y861)</f>
        <v>3.4005166242529952</v>
      </c>
      <c r="R861" s="82">
        <f t="shared" ref="R861:R869" si="140">SQRT(P861)</f>
        <v>0.11825400999467875</v>
      </c>
      <c r="S861" s="49">
        <v>3.32</v>
      </c>
      <c r="T861" s="6" t="s">
        <v>3</v>
      </c>
      <c r="U861" s="82">
        <v>0.13900000000000001</v>
      </c>
      <c r="V861" s="43">
        <f t="shared" ref="V861:V869" si="141">0.791*S861+0.851</f>
        <v>3.4771199999999998</v>
      </c>
      <c r="W861" s="49">
        <v>3.2</v>
      </c>
      <c r="X861" s="82">
        <v>0.22500000000000001</v>
      </c>
      <c r="Y861" s="43">
        <f t="shared" ref="Y861:Y871" si="142">0.929*W861+0.227</f>
        <v>3.1998000000000002</v>
      </c>
      <c r="Z861" s="53"/>
      <c r="AA861" s="82"/>
      <c r="AB861" s="43"/>
      <c r="AC861" s="47"/>
      <c r="AD861" s="82"/>
      <c r="AE861" s="43"/>
      <c r="AF861" s="53"/>
      <c r="AG861" s="82"/>
      <c r="AH861" s="43"/>
      <c r="AI861" s="47"/>
      <c r="AJ861" s="4"/>
      <c r="AL861" s="4" t="s">
        <v>53</v>
      </c>
      <c r="AM861" s="27"/>
      <c r="AN861" s="27"/>
      <c r="AQ861" s="4"/>
      <c r="AR861" s="19">
        <v>3.2</v>
      </c>
      <c r="AS861" s="19">
        <v>3.32</v>
      </c>
      <c r="AT861" s="6" t="s">
        <v>3</v>
      </c>
      <c r="AU861" s="4"/>
      <c r="AV861" s="4"/>
      <c r="AW861" s="4"/>
      <c r="AX861" s="4"/>
      <c r="AY861" s="4"/>
      <c r="AZ861" s="4"/>
    </row>
    <row r="862" spans="1:52" x14ac:dyDescent="0.25">
      <c r="A862" s="4" t="s">
        <v>1</v>
      </c>
      <c r="B862" s="10">
        <v>3</v>
      </c>
      <c r="C862" s="88">
        <f t="shared" si="130"/>
        <v>3.0453759704629286</v>
      </c>
      <c r="D862" s="86">
        <v>-111.38</v>
      </c>
      <c r="E862" s="24">
        <v>42.35</v>
      </c>
      <c r="F862" s="9">
        <v>0</v>
      </c>
      <c r="G862" s="9">
        <v>2001</v>
      </c>
      <c r="H862" s="9">
        <v>2</v>
      </c>
      <c r="I862" s="9">
        <v>13</v>
      </c>
      <c r="J862" s="9">
        <v>1</v>
      </c>
      <c r="K862" s="9">
        <v>40</v>
      </c>
      <c r="L862" s="9">
        <v>45</v>
      </c>
      <c r="M862" s="81">
        <f t="shared" si="131"/>
        <v>0.11825400999467875</v>
      </c>
      <c r="N862" s="21">
        <v>0.01</v>
      </c>
      <c r="O862" s="3" t="s">
        <v>175</v>
      </c>
      <c r="P862" s="94">
        <f t="shared" si="138"/>
        <v>1.398401087982158E-2</v>
      </c>
      <c r="Q862" s="72">
        <f t="shared" si="139"/>
        <v>3.0453759704629286</v>
      </c>
      <c r="R862" s="82">
        <f t="shared" si="140"/>
        <v>0.11825400999467875</v>
      </c>
      <c r="S862" s="49">
        <v>2.87</v>
      </c>
      <c r="T862" s="6" t="s">
        <v>3</v>
      </c>
      <c r="U862" s="82">
        <v>0.13900000000000001</v>
      </c>
      <c r="V862" s="43">
        <f t="shared" si="141"/>
        <v>3.1211700000000002</v>
      </c>
      <c r="W862" s="49">
        <v>2.82</v>
      </c>
      <c r="X862" s="82">
        <v>0.22500000000000001</v>
      </c>
      <c r="Y862" s="43">
        <f t="shared" si="142"/>
        <v>2.8467799999999999</v>
      </c>
      <c r="Z862" s="53"/>
      <c r="AA862" s="82"/>
      <c r="AB862" s="43"/>
      <c r="AC862" s="53"/>
      <c r="AD862" s="82"/>
      <c r="AE862" s="43"/>
      <c r="AF862" s="53"/>
      <c r="AG862" s="82"/>
      <c r="AH862" s="43"/>
      <c r="AI862" s="47"/>
      <c r="AJ862" s="27"/>
      <c r="AK862" s="5"/>
      <c r="AL862" s="4" t="s">
        <v>75</v>
      </c>
      <c r="AM862" s="27"/>
      <c r="AN862" s="27"/>
      <c r="AO862" s="4">
        <v>457</v>
      </c>
      <c r="AP862" s="5" t="s">
        <v>44</v>
      </c>
      <c r="AQ862" s="5" t="s">
        <v>44</v>
      </c>
      <c r="AR862" s="19">
        <v>2.82</v>
      </c>
      <c r="AS862" s="19">
        <v>2.87</v>
      </c>
      <c r="AT862" s="6" t="s">
        <v>3</v>
      </c>
      <c r="AU862" s="5" t="s">
        <v>44</v>
      </c>
      <c r="AV862" s="5"/>
      <c r="AW862" s="4"/>
      <c r="AX862" s="4"/>
      <c r="AY862" s="4">
        <v>30</v>
      </c>
      <c r="AZ862" s="4"/>
    </row>
    <row r="863" spans="1:52" x14ac:dyDescent="0.25">
      <c r="A863" s="3" t="s">
        <v>2</v>
      </c>
      <c r="B863" s="20">
        <v>2.93</v>
      </c>
      <c r="C863" s="88">
        <f t="shared" si="130"/>
        <v>3.0489323914162361</v>
      </c>
      <c r="D863" s="86">
        <v>-114.178</v>
      </c>
      <c r="E863" s="24">
        <v>40.712000000000003</v>
      </c>
      <c r="F863" s="9">
        <v>6</v>
      </c>
      <c r="G863" s="9">
        <v>2001</v>
      </c>
      <c r="H863" s="9">
        <v>2</v>
      </c>
      <c r="I863" s="9">
        <v>14</v>
      </c>
      <c r="J863" s="9">
        <v>17</v>
      </c>
      <c r="K863" s="9">
        <v>4</v>
      </c>
      <c r="L863" s="12">
        <v>9.9</v>
      </c>
      <c r="M863" s="81">
        <f t="shared" si="131"/>
        <v>0.11825400999467875</v>
      </c>
      <c r="N863" s="21">
        <v>0.01</v>
      </c>
      <c r="O863" s="3" t="s">
        <v>175</v>
      </c>
      <c r="P863" s="94">
        <f t="shared" si="138"/>
        <v>1.398401087982158E-2</v>
      </c>
      <c r="Q863" s="72">
        <f t="shared" si="139"/>
        <v>3.0489323914162361</v>
      </c>
      <c r="R863" s="82">
        <f t="shared" si="140"/>
        <v>0.11825400999467875</v>
      </c>
      <c r="S863" s="49">
        <v>2.93</v>
      </c>
      <c r="T863" s="6" t="s">
        <v>3</v>
      </c>
      <c r="U863" s="82">
        <v>0.13900000000000001</v>
      </c>
      <c r="V863" s="43">
        <f t="shared" si="141"/>
        <v>3.1686300000000003</v>
      </c>
      <c r="W863" s="49">
        <v>2.7</v>
      </c>
      <c r="X863" s="82">
        <v>0.22500000000000001</v>
      </c>
      <c r="Y863" s="43">
        <f t="shared" si="142"/>
        <v>2.7353000000000001</v>
      </c>
      <c r="Z863" s="53"/>
      <c r="AA863" s="82"/>
      <c r="AB863" s="43"/>
      <c r="AC863" s="47"/>
      <c r="AD863" s="82"/>
      <c r="AE863" s="43"/>
      <c r="AF863" s="53"/>
      <c r="AG863" s="82"/>
      <c r="AH863" s="43"/>
      <c r="AI863" s="47"/>
      <c r="AJ863" s="4"/>
      <c r="AL863" s="4" t="s">
        <v>75</v>
      </c>
      <c r="AM863" s="27"/>
      <c r="AN863" s="27"/>
      <c r="AQ863" s="4"/>
      <c r="AR863" s="19">
        <v>2.7</v>
      </c>
      <c r="AS863" s="19">
        <v>2.93</v>
      </c>
      <c r="AT863" s="6" t="s">
        <v>3</v>
      </c>
      <c r="AU863" s="4"/>
      <c r="AV863" s="4"/>
      <c r="AW863" s="4"/>
      <c r="AX863" s="4"/>
      <c r="AY863" s="4"/>
      <c r="AZ863" s="4"/>
    </row>
    <row r="864" spans="1:52" x14ac:dyDescent="0.25">
      <c r="A864" s="3" t="s">
        <v>2</v>
      </c>
      <c r="B864" s="20">
        <v>2.48</v>
      </c>
      <c r="C864" s="88">
        <f t="shared" si="130"/>
        <v>2.7451147839762102</v>
      </c>
      <c r="D864" s="86">
        <v>-111.759</v>
      </c>
      <c r="E864" s="24">
        <v>40.070999999999998</v>
      </c>
      <c r="F864" s="9">
        <v>2</v>
      </c>
      <c r="G864" s="9">
        <v>2001</v>
      </c>
      <c r="H864" s="9">
        <v>2</v>
      </c>
      <c r="I864" s="9">
        <v>23</v>
      </c>
      <c r="J864" s="9">
        <v>4</v>
      </c>
      <c r="K864" s="9">
        <v>56</v>
      </c>
      <c r="L864" s="12">
        <v>23.7</v>
      </c>
      <c r="M864" s="81">
        <f t="shared" si="131"/>
        <v>0.11825400999467875</v>
      </c>
      <c r="N864" s="21">
        <v>0.01</v>
      </c>
      <c r="O864" s="3" t="s">
        <v>175</v>
      </c>
      <c r="P864" s="94">
        <f t="shared" si="138"/>
        <v>1.398401087982158E-2</v>
      </c>
      <c r="Q864" s="72">
        <f t="shared" si="139"/>
        <v>2.7451147839762102</v>
      </c>
      <c r="R864" s="82">
        <f t="shared" si="140"/>
        <v>0.11825400999467875</v>
      </c>
      <c r="S864" s="49">
        <v>2.48</v>
      </c>
      <c r="T864" s="6" t="s">
        <v>3</v>
      </c>
      <c r="U864" s="82">
        <v>0.13900000000000001</v>
      </c>
      <c r="V864" s="43">
        <f t="shared" si="141"/>
        <v>2.8126800000000003</v>
      </c>
      <c r="W864" s="49">
        <v>2.52</v>
      </c>
      <c r="X864" s="82">
        <v>0.22500000000000001</v>
      </c>
      <c r="Y864" s="43">
        <f t="shared" si="142"/>
        <v>2.5680800000000001</v>
      </c>
      <c r="Z864" s="53"/>
      <c r="AA864" s="82"/>
      <c r="AB864" s="43"/>
      <c r="AC864" s="47"/>
      <c r="AD864" s="82"/>
      <c r="AE864" s="43"/>
      <c r="AF864" s="53"/>
      <c r="AG864" s="82"/>
      <c r="AH864" s="43"/>
      <c r="AI864" s="47"/>
      <c r="AJ864" s="4"/>
      <c r="AL864" s="4" t="s">
        <v>84</v>
      </c>
      <c r="AM864" s="27"/>
      <c r="AN864" s="27"/>
      <c r="AQ864" s="4"/>
      <c r="AR864" s="19">
        <v>2.52</v>
      </c>
      <c r="AS864" s="19">
        <v>2.48</v>
      </c>
      <c r="AT864" s="6" t="s">
        <v>3</v>
      </c>
      <c r="AU864" s="4"/>
      <c r="AV864" s="4"/>
      <c r="AW864" s="4"/>
      <c r="AX864" s="4"/>
      <c r="AY864" s="4"/>
      <c r="AZ864" s="4"/>
    </row>
    <row r="865" spans="1:58" x14ac:dyDescent="0.25">
      <c r="A865" s="3" t="s">
        <v>2</v>
      </c>
      <c r="B865" s="20">
        <v>2.6</v>
      </c>
      <c r="C865" s="88">
        <f t="shared" si="130"/>
        <v>2.7496614735653222</v>
      </c>
      <c r="D865" s="86">
        <v>-112.556</v>
      </c>
      <c r="E865" s="24">
        <v>38.709000000000003</v>
      </c>
      <c r="F865" s="9">
        <v>0</v>
      </c>
      <c r="G865" s="9">
        <v>2001</v>
      </c>
      <c r="H865" s="9">
        <v>2</v>
      </c>
      <c r="I865" s="9">
        <v>23</v>
      </c>
      <c r="J865" s="9">
        <v>21</v>
      </c>
      <c r="K865" s="9">
        <v>0</v>
      </c>
      <c r="L865" s="12">
        <v>0.8</v>
      </c>
      <c r="M865" s="81">
        <f t="shared" si="131"/>
        <v>0.11825400999467875</v>
      </c>
      <c r="N865" s="21">
        <v>0.01</v>
      </c>
      <c r="O865" s="3" t="s">
        <v>175</v>
      </c>
      <c r="P865" s="94">
        <f t="shared" si="138"/>
        <v>1.398401087982158E-2</v>
      </c>
      <c r="Q865" s="72">
        <f t="shared" si="139"/>
        <v>2.7496614735653222</v>
      </c>
      <c r="R865" s="82">
        <f t="shared" si="140"/>
        <v>0.11825400999467875</v>
      </c>
      <c r="S865" s="49">
        <v>2.6</v>
      </c>
      <c r="T865" s="6" t="s">
        <v>3</v>
      </c>
      <c r="U865" s="82">
        <v>0.13900000000000001</v>
      </c>
      <c r="V865" s="43">
        <f t="shared" si="141"/>
        <v>2.9076</v>
      </c>
      <c r="W865" s="49">
        <v>2.27</v>
      </c>
      <c r="X865" s="82">
        <v>0.22500000000000001</v>
      </c>
      <c r="Y865" s="43">
        <f t="shared" si="142"/>
        <v>2.3358300000000001</v>
      </c>
      <c r="Z865" s="53"/>
      <c r="AA865" s="82"/>
      <c r="AB865" s="43"/>
      <c r="AC865" s="47"/>
      <c r="AD865" s="82"/>
      <c r="AE865" s="43"/>
      <c r="AF865" s="53"/>
      <c r="AG865" s="82"/>
      <c r="AH865" s="43"/>
      <c r="AI865" s="47"/>
      <c r="AJ865" s="4"/>
      <c r="AM865" s="27"/>
      <c r="AN865" s="27"/>
      <c r="AQ865" s="4"/>
      <c r="AR865" s="19">
        <v>2.27</v>
      </c>
      <c r="AS865" s="19">
        <v>2.6</v>
      </c>
      <c r="AT865" s="6" t="s">
        <v>3</v>
      </c>
      <c r="AU865" s="4"/>
      <c r="AV865" s="4"/>
      <c r="AW865" s="4"/>
      <c r="AX865" s="4"/>
      <c r="AY865" s="4"/>
      <c r="AZ865" s="4"/>
    </row>
    <row r="866" spans="1:58" x14ac:dyDescent="0.25">
      <c r="A866" s="3" t="s">
        <v>2</v>
      </c>
      <c r="B866" s="20">
        <v>2.56</v>
      </c>
      <c r="C866" s="88">
        <f t="shared" si="130"/>
        <v>2.7421582216281135</v>
      </c>
      <c r="D866" s="86">
        <v>-112.566</v>
      </c>
      <c r="E866" s="24">
        <v>38.728000000000002</v>
      </c>
      <c r="F866" s="9">
        <v>1</v>
      </c>
      <c r="G866" s="9">
        <v>2001</v>
      </c>
      <c r="H866" s="9">
        <v>2</v>
      </c>
      <c r="I866" s="9">
        <v>23</v>
      </c>
      <c r="J866" s="9">
        <v>22</v>
      </c>
      <c r="K866" s="9">
        <v>32</v>
      </c>
      <c r="L866" s="12">
        <v>52.1</v>
      </c>
      <c r="M866" s="81">
        <f t="shared" si="131"/>
        <v>0.11825400999467875</v>
      </c>
      <c r="N866" s="21">
        <v>0.01</v>
      </c>
      <c r="O866" s="3" t="s">
        <v>175</v>
      </c>
      <c r="P866" s="94">
        <f t="shared" si="138"/>
        <v>1.398401087982158E-2</v>
      </c>
      <c r="Q866" s="72">
        <f t="shared" si="139"/>
        <v>2.7421582216281135</v>
      </c>
      <c r="R866" s="82">
        <f t="shared" si="140"/>
        <v>0.11825400999467875</v>
      </c>
      <c r="S866" s="49">
        <v>2.56</v>
      </c>
      <c r="T866" s="6" t="s">
        <v>3</v>
      </c>
      <c r="U866" s="82">
        <v>0.13900000000000001</v>
      </c>
      <c r="V866" s="43">
        <f t="shared" si="141"/>
        <v>2.8759600000000001</v>
      </c>
      <c r="W866" s="49">
        <v>2.33</v>
      </c>
      <c r="X866" s="82">
        <v>0.22500000000000001</v>
      </c>
      <c r="Y866" s="43">
        <f t="shared" si="142"/>
        <v>2.3915700000000002</v>
      </c>
      <c r="Z866" s="53"/>
      <c r="AA866" s="82"/>
      <c r="AB866" s="43"/>
      <c r="AC866" s="47"/>
      <c r="AD866" s="82"/>
      <c r="AE866" s="43"/>
      <c r="AF866" s="53"/>
      <c r="AG866" s="82"/>
      <c r="AH866" s="43"/>
      <c r="AI866" s="47"/>
      <c r="AJ866" s="4"/>
      <c r="AM866" s="27"/>
      <c r="AN866" s="27"/>
      <c r="AQ866" s="4"/>
      <c r="AR866" s="19">
        <v>2.33</v>
      </c>
      <c r="AS866" s="19">
        <v>2.56</v>
      </c>
      <c r="AT866" s="6" t="s">
        <v>3</v>
      </c>
      <c r="AU866" s="4"/>
      <c r="AV866" s="4"/>
      <c r="AW866" s="4"/>
      <c r="AX866" s="4"/>
      <c r="AY866" s="4"/>
      <c r="AZ866" s="4"/>
    </row>
    <row r="867" spans="1:58" x14ac:dyDescent="0.25">
      <c r="A867" s="3" t="s">
        <v>2</v>
      </c>
      <c r="B867" s="20">
        <v>3.02</v>
      </c>
      <c r="C867" s="88">
        <f t="shared" si="130"/>
        <v>3.108156221513739</v>
      </c>
      <c r="D867" s="86">
        <v>-112.544</v>
      </c>
      <c r="E867" s="24">
        <v>38.741999999999997</v>
      </c>
      <c r="F867" s="9">
        <v>1</v>
      </c>
      <c r="G867" s="9">
        <v>2001</v>
      </c>
      <c r="H867" s="9">
        <v>2</v>
      </c>
      <c r="I867" s="9">
        <v>24</v>
      </c>
      <c r="J867" s="9">
        <v>10</v>
      </c>
      <c r="K867" s="9">
        <v>55</v>
      </c>
      <c r="L867" s="12">
        <v>48.8</v>
      </c>
      <c r="M867" s="81">
        <f t="shared" si="131"/>
        <v>0.11825400999467875</v>
      </c>
      <c r="N867" s="21">
        <v>0.01</v>
      </c>
      <c r="O867" s="3" t="s">
        <v>175</v>
      </c>
      <c r="P867" s="94">
        <f t="shared" si="138"/>
        <v>1.398401087982158E-2</v>
      </c>
      <c r="Q867" s="72">
        <f t="shared" si="139"/>
        <v>3.108156221513739</v>
      </c>
      <c r="R867" s="82">
        <f t="shared" si="140"/>
        <v>0.11825400999467875</v>
      </c>
      <c r="S867" s="49">
        <v>3.02</v>
      </c>
      <c r="T867" s="6" t="s">
        <v>3</v>
      </c>
      <c r="U867" s="82">
        <v>0.13900000000000001</v>
      </c>
      <c r="V867" s="43">
        <f t="shared" si="141"/>
        <v>3.2398199999999999</v>
      </c>
      <c r="W867" s="49">
        <v>2.73</v>
      </c>
      <c r="X867" s="82">
        <v>0.22500000000000001</v>
      </c>
      <c r="Y867" s="43">
        <f t="shared" si="142"/>
        <v>2.7631700000000001</v>
      </c>
      <c r="Z867" s="53"/>
      <c r="AA867" s="82"/>
      <c r="AB867" s="43"/>
      <c r="AC867" s="47"/>
      <c r="AD867" s="82"/>
      <c r="AE867" s="43"/>
      <c r="AF867" s="53"/>
      <c r="AG867" s="82"/>
      <c r="AH867" s="43"/>
      <c r="AI867" s="47"/>
      <c r="AJ867" s="4"/>
      <c r="AL867" s="4" t="s">
        <v>64</v>
      </c>
      <c r="AM867" s="27"/>
      <c r="AN867" s="27"/>
      <c r="AQ867" s="4"/>
      <c r="AR867" s="19">
        <v>2.73</v>
      </c>
      <c r="AS867" s="19">
        <v>3.02</v>
      </c>
      <c r="AT867" s="6" t="s">
        <v>3</v>
      </c>
      <c r="AU867" s="4"/>
      <c r="AV867" s="4"/>
      <c r="AW867" s="4"/>
      <c r="AX867" s="4"/>
      <c r="AY867" s="4"/>
      <c r="AZ867" s="4"/>
    </row>
    <row r="868" spans="1:58" x14ac:dyDescent="0.25">
      <c r="A868" s="3" t="s">
        <v>2</v>
      </c>
      <c r="B868" s="20">
        <v>2.65</v>
      </c>
      <c r="C868" s="88">
        <f t="shared" si="130"/>
        <v>2.7654559192805879</v>
      </c>
      <c r="D868" s="86">
        <v>-112.551</v>
      </c>
      <c r="E868" s="24">
        <v>38.72</v>
      </c>
      <c r="F868" s="9">
        <v>0</v>
      </c>
      <c r="G868" s="9">
        <v>2001</v>
      </c>
      <c r="H868" s="9">
        <v>2</v>
      </c>
      <c r="I868" s="9">
        <v>27</v>
      </c>
      <c r="J868" s="9">
        <v>23</v>
      </c>
      <c r="K868" s="9">
        <v>10</v>
      </c>
      <c r="L868" s="12">
        <v>58.5</v>
      </c>
      <c r="M868" s="81">
        <f t="shared" si="131"/>
        <v>0.11825400999467875</v>
      </c>
      <c r="N868" s="21">
        <v>0.01</v>
      </c>
      <c r="O868" s="3" t="s">
        <v>175</v>
      </c>
      <c r="P868" s="94">
        <f t="shared" si="138"/>
        <v>1.398401087982158E-2</v>
      </c>
      <c r="Q868" s="72">
        <f t="shared" si="139"/>
        <v>2.7654559192805879</v>
      </c>
      <c r="R868" s="82">
        <f t="shared" si="140"/>
        <v>0.11825400999467875</v>
      </c>
      <c r="S868" s="49">
        <v>2.65</v>
      </c>
      <c r="T868" s="6" t="s">
        <v>3</v>
      </c>
      <c r="U868" s="82">
        <v>0.13900000000000001</v>
      </c>
      <c r="V868" s="43">
        <f t="shared" si="141"/>
        <v>2.9471500000000002</v>
      </c>
      <c r="W868" s="49">
        <v>2.2200000000000002</v>
      </c>
      <c r="X868" s="82">
        <v>0.22500000000000001</v>
      </c>
      <c r="Y868" s="43">
        <f t="shared" si="142"/>
        <v>2.28938</v>
      </c>
      <c r="Z868" s="53"/>
      <c r="AA868" s="82"/>
      <c r="AB868" s="43"/>
      <c r="AC868" s="47"/>
      <c r="AD868" s="82"/>
      <c r="AE868" s="43"/>
      <c r="AF868" s="53"/>
      <c r="AG868" s="82"/>
      <c r="AH868" s="43"/>
      <c r="AI868" s="47"/>
      <c r="AJ868" s="4"/>
      <c r="AM868" s="27"/>
      <c r="AN868" s="27"/>
      <c r="AQ868" s="4"/>
      <c r="AR868" s="19">
        <v>2.2200000000000002</v>
      </c>
      <c r="AS868" s="19">
        <v>2.65</v>
      </c>
      <c r="AT868" s="6" t="s">
        <v>3</v>
      </c>
      <c r="AU868" s="4"/>
      <c r="AV868" s="4"/>
      <c r="AW868" s="4"/>
      <c r="AX868" s="4"/>
      <c r="AY868" s="4"/>
      <c r="AZ868" s="4"/>
    </row>
    <row r="869" spans="1:58" x14ac:dyDescent="0.25">
      <c r="A869" s="3" t="s">
        <v>2</v>
      </c>
      <c r="B869" s="20">
        <v>3.58</v>
      </c>
      <c r="C869" s="88">
        <f t="shared" si="130"/>
        <v>3.5775953777199558</v>
      </c>
      <c r="D869" s="86">
        <v>-112.545</v>
      </c>
      <c r="E869" s="24">
        <v>38.722999999999999</v>
      </c>
      <c r="F869" s="9">
        <v>0</v>
      </c>
      <c r="G869" s="9">
        <v>2001</v>
      </c>
      <c r="H869" s="9">
        <v>2</v>
      </c>
      <c r="I869" s="9">
        <v>28</v>
      </c>
      <c r="J869" s="9">
        <v>4</v>
      </c>
      <c r="K869" s="9">
        <v>9</v>
      </c>
      <c r="L869" s="12">
        <v>46</v>
      </c>
      <c r="M869" s="81">
        <f t="shared" si="131"/>
        <v>0.11825400999467875</v>
      </c>
      <c r="N869" s="21">
        <v>0.01</v>
      </c>
      <c r="O869" s="3" t="s">
        <v>175</v>
      </c>
      <c r="P869" s="94">
        <f t="shared" si="138"/>
        <v>1.398401087982158E-2</v>
      </c>
      <c r="Q869" s="72">
        <f t="shared" si="139"/>
        <v>3.5775953777199558</v>
      </c>
      <c r="R869" s="82">
        <f t="shared" si="140"/>
        <v>0.11825400999467875</v>
      </c>
      <c r="S869" s="49">
        <v>3.58</v>
      </c>
      <c r="T869" s="6" t="s">
        <v>3</v>
      </c>
      <c r="U869" s="82">
        <v>0.13900000000000001</v>
      </c>
      <c r="V869" s="43">
        <f t="shared" si="141"/>
        <v>3.6827800000000002</v>
      </c>
      <c r="W869" s="49">
        <v>3.31</v>
      </c>
      <c r="X869" s="82">
        <v>0.22500000000000001</v>
      </c>
      <c r="Y869" s="43">
        <f t="shared" si="142"/>
        <v>3.30199</v>
      </c>
      <c r="Z869" s="53"/>
      <c r="AA869" s="82"/>
      <c r="AB869" s="43"/>
      <c r="AC869" s="47"/>
      <c r="AD869" s="82"/>
      <c r="AE869" s="43"/>
      <c r="AF869" s="53"/>
      <c r="AG869" s="82"/>
      <c r="AH869" s="43"/>
      <c r="AI869" s="47" t="s">
        <v>0</v>
      </c>
      <c r="AJ869" s="4"/>
      <c r="AL869" s="4" t="s">
        <v>46</v>
      </c>
      <c r="AM869" s="27"/>
      <c r="AN869" s="27"/>
      <c r="AQ869" s="4"/>
      <c r="AR869" s="19">
        <v>3.31</v>
      </c>
      <c r="AS869" s="19">
        <v>3.58</v>
      </c>
      <c r="AT869" s="6" t="s">
        <v>3</v>
      </c>
      <c r="AU869" s="4"/>
      <c r="AV869" s="4"/>
      <c r="AW869" s="4"/>
      <c r="AX869" s="4"/>
      <c r="AY869" s="4"/>
      <c r="AZ869" s="4"/>
    </row>
    <row r="870" spans="1:58" x14ac:dyDescent="0.25">
      <c r="A870" s="3" t="s">
        <v>2</v>
      </c>
      <c r="B870" s="20">
        <v>2.69</v>
      </c>
      <c r="C870" s="88">
        <f t="shared" si="130"/>
        <v>2.72601</v>
      </c>
      <c r="D870" s="86">
        <v>-112.92400000000001</v>
      </c>
      <c r="E870" s="24">
        <v>37.104999999999997</v>
      </c>
      <c r="F870" s="9">
        <v>0</v>
      </c>
      <c r="G870" s="9">
        <v>2001</v>
      </c>
      <c r="H870" s="9">
        <v>3</v>
      </c>
      <c r="I870" s="9">
        <v>7</v>
      </c>
      <c r="J870" s="9">
        <v>5</v>
      </c>
      <c r="K870" s="9">
        <v>48</v>
      </c>
      <c r="L870" s="12">
        <v>16.8</v>
      </c>
      <c r="M870" s="81">
        <f t="shared" si="131"/>
        <v>0.22500000000000001</v>
      </c>
      <c r="N870" s="21">
        <v>0.01</v>
      </c>
      <c r="O870" s="6" t="s">
        <v>174</v>
      </c>
      <c r="P870" s="94"/>
      <c r="Q870" s="72">
        <f>Y870</f>
        <v>2.72601</v>
      </c>
      <c r="R870" s="82">
        <f>X870</f>
        <v>0.22500000000000001</v>
      </c>
      <c r="S870" s="45"/>
      <c r="T870" s="6"/>
      <c r="V870" s="43"/>
      <c r="W870" s="49">
        <v>2.69</v>
      </c>
      <c r="X870" s="82">
        <v>0.22500000000000001</v>
      </c>
      <c r="Y870" s="43">
        <f t="shared" si="142"/>
        <v>2.72601</v>
      </c>
      <c r="Z870" s="53"/>
      <c r="AA870" s="82"/>
      <c r="AB870" s="43"/>
      <c r="AC870" s="47"/>
      <c r="AD870" s="82"/>
      <c r="AE870" s="43"/>
      <c r="AF870" s="53"/>
      <c r="AG870" s="82"/>
      <c r="AH870" s="43"/>
      <c r="AI870" s="47"/>
      <c r="AJ870" s="4"/>
      <c r="AL870" s="4" t="s">
        <v>57</v>
      </c>
      <c r="AM870" s="27"/>
      <c r="AN870" s="27"/>
      <c r="AQ870" s="4"/>
      <c r="AR870" s="19">
        <v>2.69</v>
      </c>
      <c r="AS870" s="5"/>
      <c r="AT870" s="6"/>
      <c r="AU870" s="4"/>
      <c r="AV870" s="4"/>
      <c r="AW870" s="4"/>
      <c r="AX870" s="4"/>
      <c r="AY870" s="4"/>
      <c r="AZ870" s="4"/>
    </row>
    <row r="871" spans="1:58" x14ac:dyDescent="0.25">
      <c r="A871" s="3" t="s">
        <v>2</v>
      </c>
      <c r="B871" s="20">
        <v>2.69</v>
      </c>
      <c r="C871" s="88">
        <f t="shared" si="130"/>
        <v>2.8345468268378466</v>
      </c>
      <c r="D871" s="86">
        <v>-112.541</v>
      </c>
      <c r="E871" s="24">
        <v>38.706000000000003</v>
      </c>
      <c r="F871" s="9">
        <v>0</v>
      </c>
      <c r="G871" s="9">
        <v>2001</v>
      </c>
      <c r="H871" s="9">
        <v>3</v>
      </c>
      <c r="I871" s="9">
        <v>13</v>
      </c>
      <c r="J871" s="9">
        <v>1</v>
      </c>
      <c r="K871" s="9">
        <v>27</v>
      </c>
      <c r="L871" s="12">
        <v>26.1</v>
      </c>
      <c r="M871" s="81">
        <f t="shared" si="131"/>
        <v>0.11825400999467875</v>
      </c>
      <c r="N871" s="21">
        <v>0.01</v>
      </c>
      <c r="O871" s="3" t="s">
        <v>175</v>
      </c>
      <c r="P871" s="94">
        <f>1/((1/U871^2)+(1/X871^2))</f>
        <v>1.398401087982158E-2</v>
      </c>
      <c r="Q871" s="72">
        <f>(P871/U871^2*V871)+(P871/X871^2*Y871)</f>
        <v>2.8345468268378466</v>
      </c>
      <c r="R871" s="82">
        <f>SQRT(P871)</f>
        <v>0.11825400999467875</v>
      </c>
      <c r="S871" s="49">
        <v>2.69</v>
      </c>
      <c r="T871" s="6" t="s">
        <v>3</v>
      </c>
      <c r="U871" s="82">
        <v>0.13900000000000001</v>
      </c>
      <c r="V871" s="43">
        <f t="shared" ref="V871:V876" si="143">0.791*S871+0.851</f>
        <v>2.97879</v>
      </c>
      <c r="W871" s="49">
        <v>2.4</v>
      </c>
      <c r="X871" s="82">
        <v>0.22500000000000001</v>
      </c>
      <c r="Y871" s="43">
        <f t="shared" si="142"/>
        <v>2.4565999999999999</v>
      </c>
      <c r="Z871" s="53"/>
      <c r="AA871" s="82"/>
      <c r="AB871" s="43"/>
      <c r="AC871" s="47"/>
      <c r="AD871" s="82"/>
      <c r="AE871" s="43"/>
      <c r="AF871" s="53"/>
      <c r="AG871" s="82"/>
      <c r="AH871" s="43"/>
      <c r="AI871" s="47"/>
      <c r="AJ871" s="4"/>
      <c r="AL871" s="4" t="s">
        <v>47</v>
      </c>
      <c r="AM871" s="27"/>
      <c r="AN871" s="27"/>
      <c r="AQ871" s="4"/>
      <c r="AR871" s="19">
        <v>2.4</v>
      </c>
      <c r="AS871" s="19">
        <v>2.69</v>
      </c>
      <c r="AT871" s="6" t="s">
        <v>3</v>
      </c>
      <c r="AU871" s="4"/>
      <c r="AV871" s="4"/>
      <c r="AW871" s="4"/>
      <c r="AX871" s="4"/>
      <c r="AY871" s="4"/>
      <c r="AZ871" s="4"/>
    </row>
    <row r="872" spans="1:58" x14ac:dyDescent="0.25">
      <c r="A872" s="3" t="s">
        <v>2</v>
      </c>
      <c r="B872" s="20">
        <v>2.71</v>
      </c>
      <c r="C872" s="88">
        <f t="shared" si="130"/>
        <v>2.9946100000000002</v>
      </c>
      <c r="D872" s="86">
        <v>-112.544</v>
      </c>
      <c r="E872" s="24">
        <v>38.703000000000003</v>
      </c>
      <c r="F872" s="9">
        <v>1</v>
      </c>
      <c r="G872" s="9">
        <v>2001</v>
      </c>
      <c r="H872" s="9">
        <v>3</v>
      </c>
      <c r="I872" s="9">
        <v>13</v>
      </c>
      <c r="J872" s="9">
        <v>4</v>
      </c>
      <c r="K872" s="9">
        <v>54</v>
      </c>
      <c r="L872" s="12">
        <v>15.6</v>
      </c>
      <c r="M872" s="81">
        <f t="shared" si="131"/>
        <v>0.13900000000000001</v>
      </c>
      <c r="N872" s="21">
        <v>0.01</v>
      </c>
      <c r="O872" s="6" t="s">
        <v>174</v>
      </c>
      <c r="P872" s="94"/>
      <c r="Q872" s="72">
        <f>V872</f>
        <v>2.9946100000000002</v>
      </c>
      <c r="R872" s="82">
        <f>U872</f>
        <v>0.13900000000000001</v>
      </c>
      <c r="S872" s="49">
        <v>2.71</v>
      </c>
      <c r="T872" s="6" t="s">
        <v>3</v>
      </c>
      <c r="U872" s="82">
        <v>0.13900000000000001</v>
      </c>
      <c r="V872" s="43">
        <f t="shared" si="143"/>
        <v>2.9946100000000002</v>
      </c>
      <c r="W872" s="57"/>
      <c r="Y872" s="43"/>
      <c r="Z872" s="53"/>
      <c r="AA872" s="82"/>
      <c r="AB872" s="43"/>
      <c r="AC872" s="47"/>
      <c r="AD872" s="82"/>
      <c r="AE872" s="43"/>
      <c r="AF872" s="53"/>
      <c r="AG872" s="82"/>
      <c r="AH872" s="43"/>
      <c r="AI872" s="47"/>
      <c r="AJ872" s="4"/>
      <c r="AL872" s="4" t="s">
        <v>47</v>
      </c>
      <c r="AM872" s="27"/>
      <c r="AN872" s="27"/>
      <c r="AQ872" s="4"/>
      <c r="AR872" s="19">
        <v>9.99</v>
      </c>
      <c r="AS872" s="19">
        <v>2.71</v>
      </c>
      <c r="AT872" s="6" t="s">
        <v>3</v>
      </c>
      <c r="AU872" s="4"/>
      <c r="AV872" s="4"/>
      <c r="AW872" s="4"/>
      <c r="AX872" s="4"/>
      <c r="AY872" s="4"/>
      <c r="AZ872" s="4"/>
    </row>
    <row r="873" spans="1:58" x14ac:dyDescent="0.25">
      <c r="A873" s="3" t="s">
        <v>2</v>
      </c>
      <c r="B873" s="20">
        <v>3.23</v>
      </c>
      <c r="C873" s="88">
        <f t="shared" si="130"/>
        <v>3.2848374431704461</v>
      </c>
      <c r="D873" s="86">
        <v>-112.54300000000001</v>
      </c>
      <c r="E873" s="24">
        <v>38.722999999999999</v>
      </c>
      <c r="F873" s="9">
        <v>0</v>
      </c>
      <c r="G873" s="9">
        <v>2001</v>
      </c>
      <c r="H873" s="9">
        <v>3</v>
      </c>
      <c r="I873" s="9">
        <v>13</v>
      </c>
      <c r="J873" s="9">
        <v>13</v>
      </c>
      <c r="K873" s="9">
        <v>43</v>
      </c>
      <c r="L873" s="12">
        <v>4.0999999999999996</v>
      </c>
      <c r="M873" s="81">
        <f t="shared" si="131"/>
        <v>0.11825400999467875</v>
      </c>
      <c r="N873" s="21">
        <v>0.01</v>
      </c>
      <c r="O873" s="3" t="s">
        <v>175</v>
      </c>
      <c r="P873" s="94">
        <f>1/((1/U873^2)+(1/X873^2))</f>
        <v>1.398401087982158E-2</v>
      </c>
      <c r="Q873" s="72">
        <f>(P873/U873^2*V873)+(P873/X873^2*Y873)</f>
        <v>3.2848374431704461</v>
      </c>
      <c r="R873" s="82">
        <f>SQRT(P873)</f>
        <v>0.11825400999467875</v>
      </c>
      <c r="S873" s="49">
        <v>3.23</v>
      </c>
      <c r="T873" s="6" t="s">
        <v>3</v>
      </c>
      <c r="U873" s="82">
        <v>0.13900000000000001</v>
      </c>
      <c r="V873" s="43">
        <f t="shared" si="143"/>
        <v>3.4059300000000001</v>
      </c>
      <c r="W873" s="49">
        <v>2.95</v>
      </c>
      <c r="X873" s="82">
        <v>0.22500000000000001</v>
      </c>
      <c r="Y873" s="43">
        <f t="shared" ref="Y873:Y904" si="144">0.929*W873+0.227</f>
        <v>2.9675500000000001</v>
      </c>
      <c r="Z873" s="53"/>
      <c r="AA873" s="82"/>
      <c r="AB873" s="43"/>
      <c r="AC873" s="47"/>
      <c r="AD873" s="82"/>
      <c r="AE873" s="43"/>
      <c r="AF873" s="53"/>
      <c r="AG873" s="82"/>
      <c r="AH873" s="43"/>
      <c r="AI873" s="47"/>
      <c r="AJ873" s="4"/>
      <c r="AL873" s="4" t="s">
        <v>55</v>
      </c>
      <c r="AM873" s="27"/>
      <c r="AN873" s="27"/>
      <c r="AQ873" s="4"/>
      <c r="AR873" s="19">
        <v>2.95</v>
      </c>
      <c r="AS873" s="19">
        <v>3.23</v>
      </c>
      <c r="AT873" s="6" t="s">
        <v>3</v>
      </c>
      <c r="AU873" s="4"/>
      <c r="AV873" s="4"/>
      <c r="AW873" s="4"/>
      <c r="AX873" s="4"/>
      <c r="AY873" s="4"/>
      <c r="AZ873" s="4"/>
    </row>
    <row r="874" spans="1:58" x14ac:dyDescent="0.25">
      <c r="A874" s="3" t="s">
        <v>2</v>
      </c>
      <c r="B874" s="20">
        <v>2.48</v>
      </c>
      <c r="C874" s="88">
        <f t="shared" si="130"/>
        <v>2.7374163270237042</v>
      </c>
      <c r="D874" s="86">
        <v>-110.995</v>
      </c>
      <c r="E874" s="24">
        <v>40.898000000000003</v>
      </c>
      <c r="F874" s="9">
        <v>11</v>
      </c>
      <c r="G874" s="9">
        <v>2001</v>
      </c>
      <c r="H874" s="9">
        <v>3</v>
      </c>
      <c r="I874" s="9">
        <v>15</v>
      </c>
      <c r="J874" s="9">
        <v>15</v>
      </c>
      <c r="K874" s="9">
        <v>57</v>
      </c>
      <c r="L874" s="12">
        <v>55.1</v>
      </c>
      <c r="M874" s="81">
        <f t="shared" si="131"/>
        <v>0.11825400999467875</v>
      </c>
      <c r="N874" s="21">
        <v>0.01</v>
      </c>
      <c r="O874" s="3" t="s">
        <v>175</v>
      </c>
      <c r="P874" s="94">
        <f>1/((1/U874^2)+(1/X874^2))</f>
        <v>1.398401087982158E-2</v>
      </c>
      <c r="Q874" s="72">
        <f>(P874/U874^2*V874)+(P874/X874^2*Y874)</f>
        <v>2.7374163270237042</v>
      </c>
      <c r="R874" s="82">
        <f>SQRT(P874)</f>
        <v>0.11825400999467875</v>
      </c>
      <c r="S874" s="49">
        <v>2.48</v>
      </c>
      <c r="T874" s="6" t="s">
        <v>3</v>
      </c>
      <c r="U874" s="82">
        <v>0.13900000000000001</v>
      </c>
      <c r="V874" s="43">
        <f t="shared" si="143"/>
        <v>2.8126800000000003</v>
      </c>
      <c r="W874" s="49">
        <v>2.4900000000000002</v>
      </c>
      <c r="X874" s="82">
        <v>0.22500000000000001</v>
      </c>
      <c r="Y874" s="43">
        <f t="shared" si="144"/>
        <v>2.5402100000000001</v>
      </c>
      <c r="Z874" s="53"/>
      <c r="AA874" s="82"/>
      <c r="AB874" s="43"/>
      <c r="AC874" s="47"/>
      <c r="AD874" s="82"/>
      <c r="AE874" s="43"/>
      <c r="AF874" s="53"/>
      <c r="AG874" s="82"/>
      <c r="AH874" s="43"/>
      <c r="AI874" s="47"/>
      <c r="AJ874" s="4"/>
      <c r="AM874" s="27"/>
      <c r="AN874" s="27"/>
      <c r="AQ874" s="4"/>
      <c r="AR874" s="19">
        <v>2.4900000000000002</v>
      </c>
      <c r="AS874" s="19">
        <v>2.48</v>
      </c>
      <c r="AT874" s="6" t="s">
        <v>3</v>
      </c>
      <c r="AU874" s="4"/>
      <c r="AV874" s="4"/>
      <c r="AW874" s="4"/>
      <c r="AX874" s="4"/>
      <c r="AY874" s="4"/>
      <c r="AZ874" s="4"/>
    </row>
    <row r="875" spans="1:58" x14ac:dyDescent="0.25">
      <c r="A875" s="3" t="s">
        <v>2</v>
      </c>
      <c r="B875" s="20">
        <v>2.63</v>
      </c>
      <c r="C875" s="88">
        <f t="shared" si="130"/>
        <v>2.7950642734395106</v>
      </c>
      <c r="D875" s="86">
        <v>-112.55200000000001</v>
      </c>
      <c r="E875" s="24">
        <v>38.731999999999999</v>
      </c>
      <c r="F875" s="9">
        <v>0</v>
      </c>
      <c r="G875" s="9">
        <v>2001</v>
      </c>
      <c r="H875" s="9">
        <v>3</v>
      </c>
      <c r="I875" s="9">
        <v>21</v>
      </c>
      <c r="J875" s="9">
        <v>16</v>
      </c>
      <c r="K875" s="9">
        <v>3</v>
      </c>
      <c r="L875" s="12">
        <v>42.2</v>
      </c>
      <c r="M875" s="81">
        <f t="shared" si="131"/>
        <v>0.11825400999467875</v>
      </c>
      <c r="N875" s="21">
        <v>0.01</v>
      </c>
      <c r="O875" s="3" t="s">
        <v>175</v>
      </c>
      <c r="P875" s="94">
        <f>1/((1/U875^2)+(1/X875^2))</f>
        <v>1.398401087982158E-2</v>
      </c>
      <c r="Q875" s="72">
        <f>(P875/U875^2*V875)+(P875/X875^2*Y875)</f>
        <v>2.7950642734395106</v>
      </c>
      <c r="R875" s="82">
        <f>SQRT(P875)</f>
        <v>0.11825400999467875</v>
      </c>
      <c r="S875" s="49">
        <v>2.63</v>
      </c>
      <c r="T875" s="6" t="s">
        <v>3</v>
      </c>
      <c r="U875" s="82">
        <v>0.13900000000000001</v>
      </c>
      <c r="V875" s="43">
        <f t="shared" si="143"/>
        <v>2.93133</v>
      </c>
      <c r="W875" s="49">
        <v>2.38</v>
      </c>
      <c r="X875" s="82">
        <v>0.22500000000000001</v>
      </c>
      <c r="Y875" s="43">
        <f t="shared" si="144"/>
        <v>2.4380199999999999</v>
      </c>
      <c r="Z875" s="53"/>
      <c r="AA875" s="82"/>
      <c r="AB875" s="43"/>
      <c r="AC875" s="47"/>
      <c r="AD875" s="82"/>
      <c r="AE875" s="43"/>
      <c r="AF875" s="53"/>
      <c r="AG875" s="82"/>
      <c r="AH875" s="43"/>
      <c r="AI875" s="47"/>
      <c r="AJ875" s="4"/>
      <c r="AM875" s="27"/>
      <c r="AN875" s="27"/>
      <c r="AQ875" s="4"/>
      <c r="AR875" s="19">
        <v>2.38</v>
      </c>
      <c r="AS875" s="19">
        <v>2.63</v>
      </c>
      <c r="AT875" s="6" t="s">
        <v>3</v>
      </c>
      <c r="AU875" s="4"/>
      <c r="AV875" s="4"/>
      <c r="AW875" s="4"/>
      <c r="AX875" s="4"/>
      <c r="AY875" s="4"/>
      <c r="AZ875" s="4"/>
    </row>
    <row r="876" spans="1:58" x14ac:dyDescent="0.25">
      <c r="A876" s="3" t="s">
        <v>2</v>
      </c>
      <c r="B876" s="20">
        <v>2.56</v>
      </c>
      <c r="C876" s="88">
        <f t="shared" si="130"/>
        <v>2.7703858971206361</v>
      </c>
      <c r="D876" s="86">
        <v>-113.374</v>
      </c>
      <c r="E876" s="24">
        <v>37.122</v>
      </c>
      <c r="F876" s="9">
        <v>6</v>
      </c>
      <c r="G876" s="9">
        <v>2001</v>
      </c>
      <c r="H876" s="9">
        <v>3</v>
      </c>
      <c r="I876" s="9">
        <v>24</v>
      </c>
      <c r="J876" s="9">
        <v>1</v>
      </c>
      <c r="K876" s="9">
        <v>36</v>
      </c>
      <c r="L876" s="12">
        <v>30.4</v>
      </c>
      <c r="M876" s="81">
        <f t="shared" si="131"/>
        <v>0.11825400999467875</v>
      </c>
      <c r="N876" s="21">
        <v>0.01</v>
      </c>
      <c r="O876" s="3" t="s">
        <v>175</v>
      </c>
      <c r="P876" s="94">
        <f>1/((1/U876^2)+(1/X876^2))</f>
        <v>1.398401087982158E-2</v>
      </c>
      <c r="Q876" s="72">
        <f>(P876/U876^2*V876)+(P876/X876^2*Y876)</f>
        <v>2.7703858971206361</v>
      </c>
      <c r="R876" s="82">
        <f>SQRT(P876)</f>
        <v>0.11825400999467875</v>
      </c>
      <c r="S876" s="49">
        <v>2.56</v>
      </c>
      <c r="T876" s="6" t="s">
        <v>3</v>
      </c>
      <c r="U876" s="82">
        <v>0.13900000000000001</v>
      </c>
      <c r="V876" s="43">
        <f t="shared" si="143"/>
        <v>2.8759600000000001</v>
      </c>
      <c r="W876" s="49">
        <v>2.44</v>
      </c>
      <c r="X876" s="82">
        <v>0.22500000000000001</v>
      </c>
      <c r="Y876" s="43">
        <f t="shared" si="144"/>
        <v>2.49376</v>
      </c>
      <c r="Z876" s="53"/>
      <c r="AA876" s="82"/>
      <c r="AB876" s="4"/>
      <c r="AC876" s="47"/>
      <c r="AD876" s="82"/>
      <c r="AE876" s="4"/>
      <c r="AF876" s="53"/>
      <c r="AG876" s="82"/>
      <c r="AH876" s="4"/>
      <c r="AI876" s="47"/>
      <c r="AJ876" s="4"/>
      <c r="AM876" s="27"/>
      <c r="AN876" s="27"/>
      <c r="AQ876" s="4"/>
      <c r="AR876" s="19">
        <v>2.44</v>
      </c>
      <c r="AS876" s="19">
        <v>2.56</v>
      </c>
      <c r="AT876" s="6" t="s">
        <v>3</v>
      </c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</row>
    <row r="877" spans="1:58" x14ac:dyDescent="0.25">
      <c r="A877" s="3" t="s">
        <v>2</v>
      </c>
      <c r="B877" s="20">
        <v>2.4900000000000002</v>
      </c>
      <c r="C877" s="88">
        <f t="shared" si="130"/>
        <v>2.5402100000000001</v>
      </c>
      <c r="D877" s="86">
        <v>-113.387</v>
      </c>
      <c r="E877" s="24">
        <v>37.125999999999998</v>
      </c>
      <c r="F877" s="9">
        <v>6</v>
      </c>
      <c r="G877" s="9">
        <v>2001</v>
      </c>
      <c r="H877" s="9">
        <v>4</v>
      </c>
      <c r="I877" s="9">
        <v>24</v>
      </c>
      <c r="J877" s="9">
        <v>23</v>
      </c>
      <c r="K877" s="9">
        <v>14</v>
      </c>
      <c r="L877" s="12">
        <v>38.6</v>
      </c>
      <c r="M877" s="81">
        <f t="shared" si="131"/>
        <v>0.22500000000000001</v>
      </c>
      <c r="N877" s="21">
        <v>0.01</v>
      </c>
      <c r="O877" s="6" t="s">
        <v>174</v>
      </c>
      <c r="P877" s="94"/>
      <c r="Q877" s="72">
        <f>Y877</f>
        <v>2.5402100000000001</v>
      </c>
      <c r="R877" s="82">
        <f>X877</f>
        <v>0.22500000000000001</v>
      </c>
      <c r="S877" s="45"/>
      <c r="T877" s="6"/>
      <c r="V877" s="43"/>
      <c r="W877" s="49">
        <v>2.4900000000000002</v>
      </c>
      <c r="X877" s="82">
        <v>0.22500000000000001</v>
      </c>
      <c r="Y877" s="43">
        <f t="shared" si="144"/>
        <v>2.5402100000000001</v>
      </c>
      <c r="Z877" s="53"/>
      <c r="AA877" s="82"/>
      <c r="AB877" s="43"/>
      <c r="AC877" s="47"/>
      <c r="AD877" s="82"/>
      <c r="AE877" s="43"/>
      <c r="AF877" s="53"/>
      <c r="AG877" s="82"/>
      <c r="AH877" s="43"/>
      <c r="AI877" s="47"/>
      <c r="AJ877" s="4"/>
      <c r="AM877" s="27"/>
      <c r="AN877" s="27"/>
      <c r="AQ877" s="4"/>
      <c r="AR877" s="19">
        <v>2.4900000000000002</v>
      </c>
      <c r="AS877" s="5"/>
      <c r="AT877" s="6"/>
      <c r="AU877" s="4"/>
      <c r="AV877" s="4"/>
      <c r="AW877" s="4"/>
      <c r="AX877" s="4"/>
      <c r="AY877" s="4"/>
      <c r="AZ877" s="4"/>
    </row>
    <row r="878" spans="1:58" x14ac:dyDescent="0.25">
      <c r="A878" s="3" t="s">
        <v>2</v>
      </c>
      <c r="B878" s="20">
        <v>2.4500000000000002</v>
      </c>
      <c r="C878" s="88">
        <f t="shared" si="130"/>
        <v>2.50305</v>
      </c>
      <c r="D878" s="86">
        <v>-114.14</v>
      </c>
      <c r="E878" s="24">
        <v>37.348999999999997</v>
      </c>
      <c r="F878" s="9">
        <v>5</v>
      </c>
      <c r="G878" s="9">
        <v>2001</v>
      </c>
      <c r="H878" s="9">
        <v>5</v>
      </c>
      <c r="I878" s="9">
        <v>7</v>
      </c>
      <c r="J878" s="9">
        <v>10</v>
      </c>
      <c r="K878" s="9">
        <v>55</v>
      </c>
      <c r="L878" s="12">
        <v>23.4</v>
      </c>
      <c r="M878" s="81">
        <f t="shared" si="131"/>
        <v>0.22500000000000001</v>
      </c>
      <c r="N878" s="21">
        <v>0.01</v>
      </c>
      <c r="O878" s="6" t="s">
        <v>174</v>
      </c>
      <c r="P878" s="94"/>
      <c r="Q878" s="72">
        <f>Y878</f>
        <v>2.50305</v>
      </c>
      <c r="R878" s="82">
        <f>X878</f>
        <v>0.22500000000000001</v>
      </c>
      <c r="S878" s="45"/>
      <c r="T878" s="6"/>
      <c r="V878" s="43"/>
      <c r="W878" s="49">
        <v>2.4500000000000002</v>
      </c>
      <c r="X878" s="82">
        <v>0.22500000000000001</v>
      </c>
      <c r="Y878" s="43">
        <f t="shared" si="144"/>
        <v>2.50305</v>
      </c>
      <c r="Z878" s="53"/>
      <c r="AA878" s="82"/>
      <c r="AB878" s="43"/>
      <c r="AC878" s="47"/>
      <c r="AD878" s="82"/>
      <c r="AE878" s="43"/>
      <c r="AF878" s="53"/>
      <c r="AG878" s="82"/>
      <c r="AH878" s="43"/>
      <c r="AI878" s="47"/>
      <c r="AJ878" s="4"/>
      <c r="AM878" s="27"/>
      <c r="AN878" s="27"/>
      <c r="AQ878" s="4"/>
      <c r="AR878" s="19">
        <v>2.4500000000000002</v>
      </c>
      <c r="AS878" s="5"/>
      <c r="AT878" s="6"/>
      <c r="AU878" s="4"/>
      <c r="AV878" s="4"/>
      <c r="AW878" s="4"/>
      <c r="AX878" s="4"/>
      <c r="AY878" s="4"/>
      <c r="AZ878" s="4"/>
    </row>
    <row r="879" spans="1:58" x14ac:dyDescent="0.25">
      <c r="A879" s="3" t="s">
        <v>2</v>
      </c>
      <c r="B879" s="20">
        <v>2.89</v>
      </c>
      <c r="C879" s="88">
        <f t="shared" si="130"/>
        <v>3.0208999209390104</v>
      </c>
      <c r="D879" s="86">
        <v>-112.56100000000001</v>
      </c>
      <c r="E879" s="24">
        <v>38.725999999999999</v>
      </c>
      <c r="F879" s="9">
        <v>0</v>
      </c>
      <c r="G879" s="9">
        <v>2001</v>
      </c>
      <c r="H879" s="9">
        <v>5</v>
      </c>
      <c r="I879" s="9">
        <v>8</v>
      </c>
      <c r="J879" s="9">
        <v>14</v>
      </c>
      <c r="K879" s="9">
        <v>41</v>
      </c>
      <c r="L879" s="12">
        <v>50.7</v>
      </c>
      <c r="M879" s="81">
        <f t="shared" si="131"/>
        <v>0.11825400999467875</v>
      </c>
      <c r="N879" s="21">
        <v>0.01</v>
      </c>
      <c r="O879" s="3" t="s">
        <v>175</v>
      </c>
      <c r="P879" s="94">
        <f t="shared" ref="P879:P890" si="145">1/((1/U879^2)+(1/X879^2))</f>
        <v>1.398401087982158E-2</v>
      </c>
      <c r="Q879" s="72">
        <f t="shared" ref="Q879:Q890" si="146">(P879/U879^2*V879)+(P879/X879^2*Y879)</f>
        <v>3.0208999209390104</v>
      </c>
      <c r="R879" s="82">
        <f t="shared" ref="R879:R890" si="147">SQRT(P879)</f>
        <v>0.11825400999467875</v>
      </c>
      <c r="S879" s="49">
        <v>2.89</v>
      </c>
      <c r="T879" s="6" t="s">
        <v>3</v>
      </c>
      <c r="U879" s="82">
        <v>0.13900000000000001</v>
      </c>
      <c r="V879" s="43">
        <f t="shared" ref="V879:V890" si="148">0.791*S879+0.851</f>
        <v>3.1369900000000004</v>
      </c>
      <c r="W879" s="49">
        <v>2.68</v>
      </c>
      <c r="X879" s="82">
        <v>0.22500000000000001</v>
      </c>
      <c r="Y879" s="43">
        <f t="shared" si="144"/>
        <v>2.71672</v>
      </c>
      <c r="Z879" s="53"/>
      <c r="AA879" s="82"/>
      <c r="AB879" s="43"/>
      <c r="AC879" s="47"/>
      <c r="AD879" s="82"/>
      <c r="AE879" s="43"/>
      <c r="AF879" s="53"/>
      <c r="AG879" s="82"/>
      <c r="AH879" s="43"/>
      <c r="AI879" s="47"/>
      <c r="AJ879" s="4"/>
      <c r="AM879" s="27"/>
      <c r="AN879" s="27"/>
      <c r="AQ879" s="4"/>
      <c r="AR879" s="19">
        <v>2.68</v>
      </c>
      <c r="AS879" s="19">
        <v>2.89</v>
      </c>
      <c r="AT879" s="6" t="s">
        <v>3</v>
      </c>
      <c r="AU879" s="4"/>
      <c r="AV879" s="4"/>
      <c r="AW879" s="4"/>
      <c r="AX879" s="4"/>
      <c r="AY879" s="4"/>
      <c r="AZ879" s="4"/>
    </row>
    <row r="880" spans="1:58" x14ac:dyDescent="0.25">
      <c r="A880" s="3" t="s">
        <v>2</v>
      </c>
      <c r="B880" s="20">
        <v>3.42</v>
      </c>
      <c r="C880" s="88">
        <f t="shared" si="130"/>
        <v>3.4449362772710379</v>
      </c>
      <c r="D880" s="86">
        <v>-112.547</v>
      </c>
      <c r="E880" s="24">
        <v>38.734000000000002</v>
      </c>
      <c r="F880" s="9">
        <v>0</v>
      </c>
      <c r="G880" s="9">
        <v>2001</v>
      </c>
      <c r="H880" s="9">
        <v>5</v>
      </c>
      <c r="I880" s="9">
        <v>9</v>
      </c>
      <c r="J880" s="9">
        <v>10</v>
      </c>
      <c r="K880" s="9">
        <v>13</v>
      </c>
      <c r="L880" s="12">
        <v>4.0999999999999996</v>
      </c>
      <c r="M880" s="81">
        <f t="shared" si="131"/>
        <v>0.11825400999467875</v>
      </c>
      <c r="N880" s="21">
        <v>0.01</v>
      </c>
      <c r="O880" s="3" t="s">
        <v>175</v>
      </c>
      <c r="P880" s="94">
        <f t="shared" si="145"/>
        <v>1.398401087982158E-2</v>
      </c>
      <c r="Q880" s="72">
        <f t="shared" si="146"/>
        <v>3.4449362772710379</v>
      </c>
      <c r="R880" s="82">
        <f t="shared" si="147"/>
        <v>0.11825400999467875</v>
      </c>
      <c r="S880" s="49">
        <v>3.42</v>
      </c>
      <c r="T880" s="6" t="s">
        <v>3</v>
      </c>
      <c r="U880" s="82">
        <v>0.13900000000000001</v>
      </c>
      <c r="V880" s="43">
        <f t="shared" si="148"/>
        <v>3.5562200000000002</v>
      </c>
      <c r="W880" s="49">
        <v>3.15</v>
      </c>
      <c r="X880" s="82">
        <v>0.22500000000000001</v>
      </c>
      <c r="Y880" s="43">
        <f t="shared" si="144"/>
        <v>3.1533500000000001</v>
      </c>
      <c r="Z880" s="53"/>
      <c r="AA880" s="82"/>
      <c r="AB880" s="43"/>
      <c r="AC880" s="47"/>
      <c r="AD880" s="82"/>
      <c r="AE880" s="43"/>
      <c r="AF880" s="53"/>
      <c r="AG880" s="82"/>
      <c r="AH880" s="43"/>
      <c r="AI880" s="47" t="s">
        <v>4</v>
      </c>
      <c r="AJ880" s="4"/>
      <c r="AL880" s="4" t="s">
        <v>65</v>
      </c>
      <c r="AM880" s="27"/>
      <c r="AN880" s="27"/>
      <c r="AQ880" s="4"/>
      <c r="AR880" s="19">
        <v>3.15</v>
      </c>
      <c r="AS880" s="19">
        <v>3.42</v>
      </c>
      <c r="AT880" s="6" t="s">
        <v>3</v>
      </c>
      <c r="AU880" s="4"/>
      <c r="AV880" s="4"/>
      <c r="AW880" s="4"/>
      <c r="AX880" s="4"/>
      <c r="AY880" s="4"/>
      <c r="AZ880" s="4"/>
    </row>
    <row r="881" spans="1:52" x14ac:dyDescent="0.25">
      <c r="A881" s="3" t="s">
        <v>2</v>
      </c>
      <c r="B881" s="20">
        <v>3.13</v>
      </c>
      <c r="C881" s="88">
        <f t="shared" si="130"/>
        <v>3.325100816629972</v>
      </c>
      <c r="D881" s="86">
        <v>-113.386</v>
      </c>
      <c r="E881" s="24">
        <v>36.984999999999999</v>
      </c>
      <c r="F881" s="9">
        <v>0</v>
      </c>
      <c r="G881" s="9">
        <v>2001</v>
      </c>
      <c r="H881" s="9">
        <v>5</v>
      </c>
      <c r="I881" s="9">
        <v>20</v>
      </c>
      <c r="J881" s="9">
        <v>10</v>
      </c>
      <c r="K881" s="9">
        <v>35</v>
      </c>
      <c r="L881" s="12">
        <v>58.3</v>
      </c>
      <c r="M881" s="81">
        <f t="shared" si="131"/>
        <v>0.11825400999467875</v>
      </c>
      <c r="N881" s="21">
        <v>0.01</v>
      </c>
      <c r="O881" s="3" t="s">
        <v>175</v>
      </c>
      <c r="P881" s="94">
        <f t="shared" si="145"/>
        <v>1.398401087982158E-2</v>
      </c>
      <c r="Q881" s="72">
        <f t="shared" si="146"/>
        <v>3.325100816629972</v>
      </c>
      <c r="R881" s="82">
        <f t="shared" si="147"/>
        <v>0.11825400999467875</v>
      </c>
      <c r="S881" s="49">
        <v>3.13</v>
      </c>
      <c r="T881" s="6" t="s">
        <v>3</v>
      </c>
      <c r="U881" s="82">
        <v>0.13900000000000001</v>
      </c>
      <c r="V881" s="43">
        <f t="shared" si="148"/>
        <v>3.3268300000000002</v>
      </c>
      <c r="W881" s="49">
        <v>3.33</v>
      </c>
      <c r="X881" s="82">
        <v>0.22500000000000001</v>
      </c>
      <c r="Y881" s="43">
        <f t="shared" si="144"/>
        <v>3.32057</v>
      </c>
      <c r="Z881" s="53"/>
      <c r="AA881" s="82"/>
      <c r="AB881" s="43"/>
      <c r="AC881" s="47"/>
      <c r="AD881" s="82"/>
      <c r="AE881" s="43"/>
      <c r="AF881" s="53"/>
      <c r="AG881" s="82"/>
      <c r="AH881" s="43"/>
      <c r="AI881" s="47"/>
      <c r="AJ881" s="4"/>
      <c r="AL881" s="4" t="s">
        <v>53</v>
      </c>
      <c r="AM881" s="27"/>
      <c r="AN881" s="27"/>
      <c r="AQ881" s="4"/>
      <c r="AR881" s="19">
        <v>3.33</v>
      </c>
      <c r="AS881" s="19">
        <v>3.13</v>
      </c>
      <c r="AT881" s="6" t="s">
        <v>3</v>
      </c>
      <c r="AU881" s="4"/>
      <c r="AV881" s="4"/>
      <c r="AW881" s="4"/>
      <c r="AX881" s="4"/>
      <c r="AY881" s="4"/>
      <c r="AZ881" s="4"/>
    </row>
    <row r="882" spans="1:52" x14ac:dyDescent="0.25">
      <c r="A882" s="3" t="s">
        <v>2</v>
      </c>
      <c r="B882" s="20">
        <v>2.61</v>
      </c>
      <c r="C882" s="88">
        <f t="shared" si="130"/>
        <v>2.8631649123609644</v>
      </c>
      <c r="D882" s="86">
        <v>-110.85899999999999</v>
      </c>
      <c r="E882" s="24">
        <v>39.143999999999998</v>
      </c>
      <c r="F882" s="9">
        <v>11</v>
      </c>
      <c r="G882" s="9">
        <v>2001</v>
      </c>
      <c r="H882" s="9">
        <v>5</v>
      </c>
      <c r="I882" s="9">
        <v>23</v>
      </c>
      <c r="J882" s="9">
        <v>7</v>
      </c>
      <c r="K882" s="9">
        <v>42</v>
      </c>
      <c r="L882" s="12">
        <v>31.7</v>
      </c>
      <c r="M882" s="81">
        <f t="shared" si="131"/>
        <v>0.11825400999467875</v>
      </c>
      <c r="N882" s="21">
        <v>0.01</v>
      </c>
      <c r="O882" s="3" t="s">
        <v>175</v>
      </c>
      <c r="P882" s="94">
        <f t="shared" si="145"/>
        <v>1.398401087982158E-2</v>
      </c>
      <c r="Q882" s="72">
        <f t="shared" si="146"/>
        <v>2.8631649123609644</v>
      </c>
      <c r="R882" s="82">
        <f t="shared" si="147"/>
        <v>0.11825400999467875</v>
      </c>
      <c r="S882" s="49">
        <v>2.61</v>
      </c>
      <c r="T882" s="6" t="s">
        <v>3</v>
      </c>
      <c r="U882" s="82">
        <v>0.13900000000000001</v>
      </c>
      <c r="V882" s="43">
        <f t="shared" si="148"/>
        <v>2.9155099999999998</v>
      </c>
      <c r="W882" s="49">
        <v>2.69</v>
      </c>
      <c r="X882" s="82">
        <v>0.22500000000000001</v>
      </c>
      <c r="Y882" s="43">
        <f t="shared" si="144"/>
        <v>2.72601</v>
      </c>
      <c r="Z882" s="53"/>
      <c r="AA882" s="82"/>
      <c r="AB882" s="43"/>
      <c r="AC882" s="47"/>
      <c r="AD882" s="82"/>
      <c r="AE882" s="43"/>
      <c r="AF882" s="53"/>
      <c r="AG882" s="82"/>
      <c r="AH882" s="43"/>
      <c r="AI882" s="47"/>
      <c r="AJ882" s="4"/>
      <c r="AM882" s="27"/>
      <c r="AN882" s="27"/>
      <c r="AQ882" s="4"/>
      <c r="AR882" s="19">
        <v>2.69</v>
      </c>
      <c r="AS882" s="19">
        <v>2.61</v>
      </c>
      <c r="AT882" s="6" t="s">
        <v>3</v>
      </c>
      <c r="AU882" s="4"/>
      <c r="AV882" s="4"/>
      <c r="AW882" s="4"/>
      <c r="AX882" s="4"/>
      <c r="AY882" s="4"/>
      <c r="AZ882" s="4"/>
    </row>
    <row r="883" spans="1:52" x14ac:dyDescent="0.25">
      <c r="A883" s="3" t="s">
        <v>2</v>
      </c>
      <c r="B883" s="20">
        <v>3.3</v>
      </c>
      <c r="C883" s="88">
        <f t="shared" si="130"/>
        <v>3.4557865015869389</v>
      </c>
      <c r="D883" s="86">
        <v>-111.931</v>
      </c>
      <c r="E883" s="24">
        <v>40.378</v>
      </c>
      <c r="F883" s="9">
        <v>5</v>
      </c>
      <c r="G883" s="9">
        <v>2001</v>
      </c>
      <c r="H883" s="9">
        <v>5</v>
      </c>
      <c r="I883" s="9">
        <v>24</v>
      </c>
      <c r="J883" s="9">
        <v>2</v>
      </c>
      <c r="K883" s="9">
        <v>40</v>
      </c>
      <c r="L883" s="12">
        <v>40.9</v>
      </c>
      <c r="M883" s="81">
        <f t="shared" si="131"/>
        <v>0.11825400999467875</v>
      </c>
      <c r="N883" s="21">
        <v>0.01</v>
      </c>
      <c r="O883" s="3" t="s">
        <v>175</v>
      </c>
      <c r="P883" s="94">
        <f t="shared" si="145"/>
        <v>1.398401087982158E-2</v>
      </c>
      <c r="Q883" s="72">
        <f t="shared" si="146"/>
        <v>3.4557865015869389</v>
      </c>
      <c r="R883" s="82">
        <f t="shared" si="147"/>
        <v>0.11825400999467875</v>
      </c>
      <c r="S883" s="49">
        <v>3.3</v>
      </c>
      <c r="T883" s="6" t="s">
        <v>3</v>
      </c>
      <c r="U883" s="82">
        <v>0.13900000000000001</v>
      </c>
      <c r="V883" s="43">
        <f t="shared" si="148"/>
        <v>3.4613</v>
      </c>
      <c r="W883" s="49">
        <v>3.46</v>
      </c>
      <c r="X883" s="82">
        <v>0.22500000000000001</v>
      </c>
      <c r="Y883" s="43">
        <f t="shared" si="144"/>
        <v>3.4413399999999998</v>
      </c>
      <c r="Z883" s="53"/>
      <c r="AA883" s="82"/>
      <c r="AB883" s="43"/>
      <c r="AC883" s="53">
        <v>2.9</v>
      </c>
      <c r="AD883" s="82">
        <v>0.20699999999999999</v>
      </c>
      <c r="AE883" s="43">
        <f>1.078*AC883-0.427</f>
        <v>2.6992000000000003</v>
      </c>
      <c r="AF883" s="53"/>
      <c r="AG883" s="82"/>
      <c r="AH883" s="43"/>
      <c r="AI883" s="47"/>
      <c r="AJ883" s="27">
        <v>2.9</v>
      </c>
      <c r="AK883" s="5"/>
      <c r="AL883" s="4" t="s">
        <v>55</v>
      </c>
      <c r="AM883" s="27"/>
      <c r="AN883" s="27"/>
      <c r="AQ883" s="4"/>
      <c r="AR883" s="19">
        <v>3.46</v>
      </c>
      <c r="AS883" s="19">
        <v>3.3</v>
      </c>
      <c r="AT883" s="6" t="s">
        <v>3</v>
      </c>
      <c r="AU883" s="4"/>
      <c r="AV883" s="4"/>
      <c r="AW883" s="4"/>
      <c r="AX883" s="4"/>
      <c r="AY883" s="4"/>
      <c r="AZ883" s="4"/>
    </row>
    <row r="884" spans="1:52" x14ac:dyDescent="0.25">
      <c r="A884" s="3" t="s">
        <v>2</v>
      </c>
      <c r="B884" s="20">
        <v>2.6</v>
      </c>
      <c r="C884" s="88">
        <f t="shared" si="130"/>
        <v>2.9010644602979445</v>
      </c>
      <c r="D884" s="86">
        <v>-112.749</v>
      </c>
      <c r="E884" s="24">
        <v>37.689</v>
      </c>
      <c r="F884" s="9">
        <v>6</v>
      </c>
      <c r="G884" s="9">
        <v>2001</v>
      </c>
      <c r="H884" s="9">
        <v>5</v>
      </c>
      <c r="I884" s="9">
        <v>26</v>
      </c>
      <c r="J884" s="9">
        <v>6</v>
      </c>
      <c r="K884" s="9">
        <v>11</v>
      </c>
      <c r="L884" s="12">
        <v>14.6</v>
      </c>
      <c r="M884" s="81">
        <f t="shared" si="131"/>
        <v>0.11825400999467875</v>
      </c>
      <c r="N884" s="21">
        <v>0.01</v>
      </c>
      <c r="O884" s="3" t="s">
        <v>175</v>
      </c>
      <c r="P884" s="94">
        <f t="shared" si="145"/>
        <v>1.398401087982158E-2</v>
      </c>
      <c r="Q884" s="72">
        <f t="shared" si="146"/>
        <v>2.9010644602979445</v>
      </c>
      <c r="R884" s="82">
        <f t="shared" si="147"/>
        <v>0.11825400999467875</v>
      </c>
      <c r="S884" s="49">
        <v>2.6</v>
      </c>
      <c r="T884" s="6" t="s">
        <v>3</v>
      </c>
      <c r="U884" s="82">
        <v>0.13900000000000001</v>
      </c>
      <c r="V884" s="43">
        <f t="shared" si="148"/>
        <v>2.9076</v>
      </c>
      <c r="W884" s="49">
        <v>2.86</v>
      </c>
      <c r="X884" s="82">
        <v>0.22500000000000001</v>
      </c>
      <c r="Y884" s="43">
        <f t="shared" si="144"/>
        <v>2.8839399999999999</v>
      </c>
      <c r="Z884" s="53"/>
      <c r="AA884" s="82"/>
      <c r="AB884" s="43"/>
      <c r="AC884" s="47"/>
      <c r="AD884" s="82"/>
      <c r="AE884" s="43"/>
      <c r="AF884" s="53"/>
      <c r="AG884" s="82"/>
      <c r="AH884" s="43"/>
      <c r="AI884" s="47"/>
      <c r="AJ884" s="4"/>
      <c r="AL884" s="4" t="s">
        <v>57</v>
      </c>
      <c r="AM884" s="27"/>
      <c r="AN884" s="27"/>
      <c r="AQ884" s="4"/>
      <c r="AR884" s="19">
        <v>2.86</v>
      </c>
      <c r="AS884" s="19">
        <v>2.6</v>
      </c>
      <c r="AT884" s="6" t="s">
        <v>3</v>
      </c>
      <c r="AU884" s="4"/>
      <c r="AV884" s="4"/>
      <c r="AW884" s="4"/>
      <c r="AX884" s="4"/>
      <c r="AY884" s="4"/>
      <c r="AZ884" s="4"/>
    </row>
    <row r="885" spans="1:52" x14ac:dyDescent="0.25">
      <c r="A885" s="3" t="s">
        <v>2</v>
      </c>
      <c r="B885" s="20">
        <v>2.73</v>
      </c>
      <c r="C885" s="88">
        <f t="shared" si="130"/>
        <v>2.8985054297601009</v>
      </c>
      <c r="D885" s="86">
        <v>-111.399</v>
      </c>
      <c r="E885" s="24">
        <v>40.018000000000001</v>
      </c>
      <c r="F885" s="9">
        <v>5</v>
      </c>
      <c r="G885" s="9">
        <v>2001</v>
      </c>
      <c r="H885" s="9">
        <v>6</v>
      </c>
      <c r="I885" s="9">
        <v>22</v>
      </c>
      <c r="J885" s="9">
        <v>12</v>
      </c>
      <c r="K885" s="9">
        <v>2</v>
      </c>
      <c r="L885" s="12">
        <v>28.7</v>
      </c>
      <c r="M885" s="81">
        <f t="shared" si="131"/>
        <v>0.11825400999467875</v>
      </c>
      <c r="N885" s="21">
        <v>0.01</v>
      </c>
      <c r="O885" s="3" t="s">
        <v>175</v>
      </c>
      <c r="P885" s="94">
        <f t="shared" si="145"/>
        <v>1.398401087982158E-2</v>
      </c>
      <c r="Q885" s="72">
        <f t="shared" si="146"/>
        <v>2.8985054297601009</v>
      </c>
      <c r="R885" s="82">
        <f t="shared" si="147"/>
        <v>0.11825400999467875</v>
      </c>
      <c r="S885" s="49">
        <v>2.73</v>
      </c>
      <c r="T885" s="6" t="s">
        <v>3</v>
      </c>
      <c r="U885" s="82">
        <v>0.13900000000000001</v>
      </c>
      <c r="V885" s="43">
        <f t="shared" si="148"/>
        <v>3.0104299999999999</v>
      </c>
      <c r="W885" s="49">
        <v>2.56</v>
      </c>
      <c r="X885" s="82">
        <v>0.22500000000000001</v>
      </c>
      <c r="Y885" s="43">
        <f t="shared" si="144"/>
        <v>2.6052400000000002</v>
      </c>
      <c r="Z885" s="53"/>
      <c r="AA885" s="82"/>
      <c r="AB885" s="43"/>
      <c r="AC885" s="47"/>
      <c r="AD885" s="82"/>
      <c r="AE885" s="43"/>
      <c r="AF885" s="53"/>
      <c r="AG885" s="82"/>
      <c r="AH885" s="43"/>
      <c r="AI885" s="47"/>
      <c r="AJ885" s="4"/>
      <c r="AL885" s="4" t="s">
        <v>47</v>
      </c>
      <c r="AM885" s="27"/>
      <c r="AN885" s="27"/>
      <c r="AQ885" s="4"/>
      <c r="AR885" s="19">
        <v>2.56</v>
      </c>
      <c r="AS885" s="19">
        <v>2.73</v>
      </c>
      <c r="AT885" s="6" t="s">
        <v>3</v>
      </c>
      <c r="AU885" s="4"/>
      <c r="AV885" s="4"/>
      <c r="AW885" s="4"/>
      <c r="AX885" s="4"/>
      <c r="AY885" s="4"/>
      <c r="AZ885" s="4"/>
    </row>
    <row r="886" spans="1:52" x14ac:dyDescent="0.25">
      <c r="A886" s="3" t="s">
        <v>2</v>
      </c>
      <c r="B886" s="20">
        <v>3.32</v>
      </c>
      <c r="C886" s="88">
        <f t="shared" si="130"/>
        <v>3.4159135381580072</v>
      </c>
      <c r="D886" s="86">
        <v>-112.074</v>
      </c>
      <c r="E886" s="24">
        <v>40.746000000000002</v>
      </c>
      <c r="F886" s="9">
        <v>9</v>
      </c>
      <c r="G886" s="9">
        <v>2001</v>
      </c>
      <c r="H886" s="9">
        <v>7</v>
      </c>
      <c r="I886" s="9">
        <v>8</v>
      </c>
      <c r="J886" s="9">
        <v>13</v>
      </c>
      <c r="K886" s="9">
        <v>55</v>
      </c>
      <c r="L886" s="12">
        <v>51.4</v>
      </c>
      <c r="M886" s="81">
        <f t="shared" si="131"/>
        <v>0.11825400999467875</v>
      </c>
      <c r="N886" s="21">
        <v>0.01</v>
      </c>
      <c r="O886" s="3" t="s">
        <v>175</v>
      </c>
      <c r="P886" s="94">
        <f t="shared" si="145"/>
        <v>1.398401087982158E-2</v>
      </c>
      <c r="Q886" s="72">
        <f t="shared" si="146"/>
        <v>3.4159135381580072</v>
      </c>
      <c r="R886" s="82">
        <f t="shared" si="147"/>
        <v>0.11825400999467875</v>
      </c>
      <c r="S886" s="49">
        <v>3.32</v>
      </c>
      <c r="T886" s="6" t="s">
        <v>3</v>
      </c>
      <c r="U886" s="82">
        <v>0.13900000000000001</v>
      </c>
      <c r="V886" s="43">
        <f t="shared" si="148"/>
        <v>3.4771199999999998</v>
      </c>
      <c r="W886" s="49">
        <v>3.26</v>
      </c>
      <c r="X886" s="82">
        <v>0.22500000000000001</v>
      </c>
      <c r="Y886" s="43">
        <f t="shared" si="144"/>
        <v>3.2555399999999999</v>
      </c>
      <c r="Z886" s="53"/>
      <c r="AA886" s="82"/>
      <c r="AB886" s="43"/>
      <c r="AC886" s="47"/>
      <c r="AD886" s="82"/>
      <c r="AE886" s="43"/>
      <c r="AF886" s="53"/>
      <c r="AG886" s="82"/>
      <c r="AH886" s="43"/>
      <c r="AI886" s="47"/>
      <c r="AJ886" s="4"/>
      <c r="AL886" s="4" t="s">
        <v>53</v>
      </c>
      <c r="AM886" s="27"/>
      <c r="AN886" s="27"/>
      <c r="AQ886" s="4"/>
      <c r="AR886" s="19">
        <v>3.26</v>
      </c>
      <c r="AS886" s="19">
        <v>3.32</v>
      </c>
      <c r="AT886" s="6" t="s">
        <v>3</v>
      </c>
      <c r="AU886" s="4"/>
      <c r="AV886" s="4"/>
      <c r="AW886" s="4"/>
      <c r="AX886" s="4"/>
      <c r="AY886" s="4"/>
      <c r="AZ886" s="4"/>
    </row>
    <row r="887" spans="1:52" x14ac:dyDescent="0.25">
      <c r="A887" s="3" t="s">
        <v>2</v>
      </c>
      <c r="B887" s="20">
        <v>2.4500000000000002</v>
      </c>
      <c r="C887" s="88">
        <f t="shared" si="130"/>
        <v>2.7048442887370259</v>
      </c>
      <c r="D887" s="86">
        <v>-112.468</v>
      </c>
      <c r="E887" s="24">
        <v>38.548000000000002</v>
      </c>
      <c r="F887" s="9">
        <v>1</v>
      </c>
      <c r="G887" s="9">
        <v>2001</v>
      </c>
      <c r="H887" s="9">
        <v>7</v>
      </c>
      <c r="I887" s="9">
        <v>24</v>
      </c>
      <c r="J887" s="9">
        <v>21</v>
      </c>
      <c r="K887" s="9">
        <v>45</v>
      </c>
      <c r="L887" s="12">
        <v>8.1999999999999993</v>
      </c>
      <c r="M887" s="81">
        <f t="shared" si="131"/>
        <v>0.11825400999467875</v>
      </c>
      <c r="N887" s="21">
        <v>0.01</v>
      </c>
      <c r="O887" s="3" t="s">
        <v>175</v>
      </c>
      <c r="P887" s="94">
        <f t="shared" si="145"/>
        <v>1.398401087982158E-2</v>
      </c>
      <c r="Q887" s="72">
        <f t="shared" si="146"/>
        <v>2.7048442887370259</v>
      </c>
      <c r="R887" s="82">
        <f t="shared" si="147"/>
        <v>0.11825400999467875</v>
      </c>
      <c r="S887" s="49">
        <v>2.4500000000000002</v>
      </c>
      <c r="T887" s="6" t="s">
        <v>3</v>
      </c>
      <c r="U887" s="82">
        <v>0.13900000000000001</v>
      </c>
      <c r="V887" s="43">
        <f t="shared" si="148"/>
        <v>2.7889500000000003</v>
      </c>
      <c r="W887" s="49">
        <v>2.4300000000000002</v>
      </c>
      <c r="X887" s="82">
        <v>0.22500000000000001</v>
      </c>
      <c r="Y887" s="43">
        <f t="shared" si="144"/>
        <v>2.48447</v>
      </c>
      <c r="Z887" s="53"/>
      <c r="AA887" s="82"/>
      <c r="AB887" s="43"/>
      <c r="AC887" s="47"/>
      <c r="AD887" s="82"/>
      <c r="AE887" s="43"/>
      <c r="AF887" s="53"/>
      <c r="AG887" s="82"/>
      <c r="AH887" s="43"/>
      <c r="AI887" s="47"/>
      <c r="AJ887" s="4"/>
      <c r="AM887" s="27"/>
      <c r="AN887" s="27"/>
      <c r="AQ887" s="4"/>
      <c r="AR887" s="19">
        <v>2.4300000000000002</v>
      </c>
      <c r="AS887" s="19">
        <v>2.4500000000000002</v>
      </c>
      <c r="AT887" s="6" t="s">
        <v>3</v>
      </c>
      <c r="AU887" s="4"/>
      <c r="AV887" s="4"/>
      <c r="AW887" s="4"/>
      <c r="AX887" s="4"/>
      <c r="AY887" s="4"/>
      <c r="AZ887" s="4"/>
    </row>
    <row r="888" spans="1:52" x14ac:dyDescent="0.25">
      <c r="A888" s="3" t="s">
        <v>2</v>
      </c>
      <c r="B888" s="20">
        <v>2.65</v>
      </c>
      <c r="C888" s="88">
        <f t="shared" si="130"/>
        <v>2.8809327735681811</v>
      </c>
      <c r="D888" s="86">
        <v>-112.46599999999999</v>
      </c>
      <c r="E888" s="24">
        <v>38.555</v>
      </c>
      <c r="F888" s="9">
        <v>0</v>
      </c>
      <c r="G888" s="9">
        <v>2001</v>
      </c>
      <c r="H888" s="9">
        <v>7</v>
      </c>
      <c r="I888" s="9">
        <v>31</v>
      </c>
      <c r="J888" s="9">
        <v>9</v>
      </c>
      <c r="K888" s="9">
        <v>48</v>
      </c>
      <c r="L888" s="12">
        <v>52.5</v>
      </c>
      <c r="M888" s="81">
        <f t="shared" si="131"/>
        <v>0.11825400999467875</v>
      </c>
      <c r="N888" s="21">
        <v>0.01</v>
      </c>
      <c r="O888" s="3" t="s">
        <v>175</v>
      </c>
      <c r="P888" s="94">
        <f t="shared" si="145"/>
        <v>1.398401087982158E-2</v>
      </c>
      <c r="Q888" s="72">
        <f t="shared" si="146"/>
        <v>2.8809327735681811</v>
      </c>
      <c r="R888" s="82">
        <f t="shared" si="147"/>
        <v>0.11825400999467875</v>
      </c>
      <c r="S888" s="49">
        <v>2.65</v>
      </c>
      <c r="T888" s="6" t="s">
        <v>3</v>
      </c>
      <c r="U888" s="82">
        <v>0.13900000000000001</v>
      </c>
      <c r="V888" s="43">
        <f t="shared" si="148"/>
        <v>2.9471500000000002</v>
      </c>
      <c r="W888" s="49">
        <v>2.67</v>
      </c>
      <c r="X888" s="82">
        <v>0.22500000000000001</v>
      </c>
      <c r="Y888" s="43">
        <f t="shared" si="144"/>
        <v>2.70743</v>
      </c>
      <c r="Z888" s="53"/>
      <c r="AA888" s="82"/>
      <c r="AB888" s="43"/>
      <c r="AC888" s="47"/>
      <c r="AD888" s="82"/>
      <c r="AE888" s="43"/>
      <c r="AF888" s="53"/>
      <c r="AG888" s="82"/>
      <c r="AH888" s="43"/>
      <c r="AI888" s="47"/>
      <c r="AJ888" s="4"/>
      <c r="AM888" s="27"/>
      <c r="AN888" s="27"/>
      <c r="AQ888" s="4"/>
      <c r="AR888" s="19">
        <v>2.67</v>
      </c>
      <c r="AS888" s="19">
        <v>2.65</v>
      </c>
      <c r="AT888" s="6" t="s">
        <v>3</v>
      </c>
      <c r="AU888" s="4"/>
      <c r="AV888" s="4"/>
      <c r="AW888" s="4"/>
      <c r="AX888" s="4"/>
      <c r="AY888" s="4"/>
      <c r="AZ888" s="4"/>
    </row>
    <row r="889" spans="1:52" x14ac:dyDescent="0.25">
      <c r="A889" s="3" t="s">
        <v>2</v>
      </c>
      <c r="B889" s="20">
        <v>2.73</v>
      </c>
      <c r="C889" s="88">
        <f t="shared" si="130"/>
        <v>2.9934530655076776</v>
      </c>
      <c r="D889" s="86">
        <v>-111.956</v>
      </c>
      <c r="E889" s="24">
        <v>39.942</v>
      </c>
      <c r="F889" s="9">
        <v>1</v>
      </c>
      <c r="G889" s="9">
        <v>2001</v>
      </c>
      <c r="H889" s="9">
        <v>8</v>
      </c>
      <c r="I889" s="9">
        <v>2</v>
      </c>
      <c r="J889" s="9">
        <v>13</v>
      </c>
      <c r="K889" s="9">
        <v>59</v>
      </c>
      <c r="L889" s="12">
        <v>46.5</v>
      </c>
      <c r="M889" s="81">
        <f t="shared" si="131"/>
        <v>0.11825400999467875</v>
      </c>
      <c r="N889" s="21">
        <v>0.01</v>
      </c>
      <c r="O889" s="3" t="s">
        <v>175</v>
      </c>
      <c r="P889" s="94">
        <f t="shared" si="145"/>
        <v>1.398401087982158E-2</v>
      </c>
      <c r="Q889" s="72">
        <f t="shared" si="146"/>
        <v>2.9934530655076776</v>
      </c>
      <c r="R889" s="82">
        <f t="shared" si="147"/>
        <v>0.11825400999467875</v>
      </c>
      <c r="S889" s="49">
        <v>2.73</v>
      </c>
      <c r="T889" s="6" t="s">
        <v>3</v>
      </c>
      <c r="U889" s="82">
        <v>0.13900000000000001</v>
      </c>
      <c r="V889" s="43">
        <f t="shared" si="148"/>
        <v>3.0104299999999999</v>
      </c>
      <c r="W889" s="49">
        <v>2.93</v>
      </c>
      <c r="X889" s="82">
        <v>0.22500000000000001</v>
      </c>
      <c r="Y889" s="43">
        <f t="shared" si="144"/>
        <v>2.9489700000000001</v>
      </c>
      <c r="Z889" s="53"/>
      <c r="AA889" s="82"/>
      <c r="AB889" s="43"/>
      <c r="AC889" s="47"/>
      <c r="AD889" s="82"/>
      <c r="AE889" s="43"/>
      <c r="AF889" s="53"/>
      <c r="AG889" s="82"/>
      <c r="AH889" s="43"/>
      <c r="AI889" s="47"/>
      <c r="AJ889" s="4"/>
      <c r="AL889" s="4" t="s">
        <v>57</v>
      </c>
      <c r="AM889" s="27"/>
      <c r="AN889" s="27"/>
      <c r="AQ889" s="4"/>
      <c r="AR889" s="19">
        <v>2.93</v>
      </c>
      <c r="AS889" s="19">
        <v>2.73</v>
      </c>
      <c r="AT889" s="6" t="s">
        <v>3</v>
      </c>
      <c r="AU889" s="4"/>
      <c r="AV889" s="4"/>
      <c r="AW889" s="4"/>
      <c r="AX889" s="4"/>
      <c r="AY889" s="4"/>
      <c r="AZ889" s="4"/>
    </row>
    <row r="890" spans="1:52" x14ac:dyDescent="0.25">
      <c r="A890" s="3" t="s">
        <v>2</v>
      </c>
      <c r="B890" s="20">
        <v>2.48</v>
      </c>
      <c r="C890" s="88">
        <f t="shared" si="130"/>
        <v>2.7630778501987248</v>
      </c>
      <c r="D890" s="86">
        <v>-113.38200000000001</v>
      </c>
      <c r="E890" s="24">
        <v>37.130000000000003</v>
      </c>
      <c r="F890" s="9">
        <v>1</v>
      </c>
      <c r="G890" s="9">
        <v>2001</v>
      </c>
      <c r="H890" s="9">
        <v>8</v>
      </c>
      <c r="I890" s="9">
        <v>3</v>
      </c>
      <c r="J890" s="9">
        <v>1</v>
      </c>
      <c r="K890" s="9">
        <v>52</v>
      </c>
      <c r="L890" s="12">
        <v>59.9</v>
      </c>
      <c r="M890" s="81">
        <f t="shared" si="131"/>
        <v>0.11825400999467875</v>
      </c>
      <c r="N890" s="21">
        <v>0.01</v>
      </c>
      <c r="O890" s="3" t="s">
        <v>175</v>
      </c>
      <c r="P890" s="94">
        <f t="shared" si="145"/>
        <v>1.398401087982158E-2</v>
      </c>
      <c r="Q890" s="72">
        <f t="shared" si="146"/>
        <v>2.7630778501987248</v>
      </c>
      <c r="R890" s="82">
        <f t="shared" si="147"/>
        <v>0.11825400999467875</v>
      </c>
      <c r="S890" s="49">
        <v>2.48</v>
      </c>
      <c r="T890" s="6" t="s">
        <v>3</v>
      </c>
      <c r="U890" s="82">
        <v>0.13900000000000001</v>
      </c>
      <c r="V890" s="43">
        <f t="shared" si="148"/>
        <v>2.8126800000000003</v>
      </c>
      <c r="W890" s="49">
        <v>2.59</v>
      </c>
      <c r="X890" s="82">
        <v>0.22500000000000001</v>
      </c>
      <c r="Y890" s="43">
        <f t="shared" si="144"/>
        <v>2.6331099999999998</v>
      </c>
      <c r="Z890" s="53"/>
      <c r="AA890" s="82"/>
      <c r="AB890" s="43"/>
      <c r="AC890" s="47"/>
      <c r="AD890" s="82"/>
      <c r="AE890" s="43"/>
      <c r="AF890" s="53"/>
      <c r="AG890" s="82"/>
      <c r="AH890" s="43"/>
      <c r="AI890" s="47"/>
      <c r="AJ890" s="4"/>
      <c r="AM890" s="27"/>
      <c r="AN890" s="27"/>
      <c r="AQ890" s="4"/>
      <c r="AR890" s="19">
        <v>2.59</v>
      </c>
      <c r="AS890" s="19">
        <v>2.48</v>
      </c>
      <c r="AT890" s="6" t="s">
        <v>3</v>
      </c>
      <c r="AU890" s="4"/>
      <c r="AV890" s="4"/>
      <c r="AW890" s="4"/>
      <c r="AX890" s="4"/>
      <c r="AY890" s="4"/>
      <c r="AZ890" s="4"/>
    </row>
    <row r="891" spans="1:52" x14ac:dyDescent="0.25">
      <c r="A891" s="3" t="s">
        <v>2</v>
      </c>
      <c r="B891" s="20">
        <v>2.88</v>
      </c>
      <c r="C891" s="88">
        <f t="shared" si="130"/>
        <v>2.90252</v>
      </c>
      <c r="D891" s="86">
        <v>-111.526</v>
      </c>
      <c r="E891" s="24">
        <v>40.792999999999999</v>
      </c>
      <c r="F891" s="9">
        <v>8</v>
      </c>
      <c r="G891" s="9">
        <v>2001</v>
      </c>
      <c r="H891" s="9">
        <v>8</v>
      </c>
      <c r="I891" s="9">
        <v>14</v>
      </c>
      <c r="J891" s="9">
        <v>21</v>
      </c>
      <c r="K891" s="9">
        <v>20</v>
      </c>
      <c r="L891" s="12">
        <v>16.600000000000001</v>
      </c>
      <c r="M891" s="81">
        <f t="shared" si="131"/>
        <v>0.22500000000000001</v>
      </c>
      <c r="N891" s="21">
        <v>0.01</v>
      </c>
      <c r="O891" s="6" t="s">
        <v>174</v>
      </c>
      <c r="P891" s="94"/>
      <c r="Q891" s="72">
        <f>Y891</f>
        <v>2.90252</v>
      </c>
      <c r="R891" s="82">
        <f>X891</f>
        <v>0.22500000000000001</v>
      </c>
      <c r="S891" s="45"/>
      <c r="T891" s="6"/>
      <c r="V891" s="43"/>
      <c r="W891" s="49">
        <v>2.88</v>
      </c>
      <c r="X891" s="82">
        <v>0.22500000000000001</v>
      </c>
      <c r="Y891" s="43">
        <f t="shared" si="144"/>
        <v>2.90252</v>
      </c>
      <c r="Z891" s="53"/>
      <c r="AA891" s="82"/>
      <c r="AB891" s="43"/>
      <c r="AC891" s="47"/>
      <c r="AD891" s="82"/>
      <c r="AE891" s="43"/>
      <c r="AF891" s="53"/>
      <c r="AG891" s="82"/>
      <c r="AH891" s="43"/>
      <c r="AI891" s="47"/>
      <c r="AJ891" s="4"/>
      <c r="AM891" s="27"/>
      <c r="AN891" s="27"/>
      <c r="AQ891" s="4"/>
      <c r="AR891" s="19">
        <v>2.88</v>
      </c>
      <c r="AS891" s="5"/>
      <c r="AT891" s="6"/>
      <c r="AU891" s="4"/>
      <c r="AV891" s="4"/>
      <c r="AW891" s="4"/>
      <c r="AX891" s="4"/>
      <c r="AY891" s="4"/>
      <c r="AZ891" s="4"/>
    </row>
    <row r="892" spans="1:52" x14ac:dyDescent="0.25">
      <c r="A892" s="3" t="s">
        <v>2</v>
      </c>
      <c r="B892" s="20">
        <v>2.77</v>
      </c>
      <c r="C892" s="88">
        <f t="shared" si="130"/>
        <v>3.088205496239957</v>
      </c>
      <c r="D892" s="86">
        <v>-112.702</v>
      </c>
      <c r="E892" s="24">
        <v>38.058999999999997</v>
      </c>
      <c r="F892" s="9">
        <v>0</v>
      </c>
      <c r="G892" s="9">
        <v>2001</v>
      </c>
      <c r="H892" s="9">
        <v>8</v>
      </c>
      <c r="I892" s="9">
        <v>24</v>
      </c>
      <c r="J892" s="9">
        <v>18</v>
      </c>
      <c r="K892" s="9">
        <v>26</v>
      </c>
      <c r="L892" s="12">
        <v>59</v>
      </c>
      <c r="M892" s="81">
        <f t="shared" si="131"/>
        <v>0.11825400999467875</v>
      </c>
      <c r="N892" s="21">
        <v>0.01</v>
      </c>
      <c r="O892" s="3" t="s">
        <v>175</v>
      </c>
      <c r="P892" s="94">
        <f>1/((1/U892^2)+(1/X892^2))</f>
        <v>1.398401087982158E-2</v>
      </c>
      <c r="Q892" s="72">
        <f>(P892/U892^2*V892)+(P892/X892^2*Y892)</f>
        <v>3.088205496239957</v>
      </c>
      <c r="R892" s="82">
        <f>SQRT(P892)</f>
        <v>0.11825400999467875</v>
      </c>
      <c r="S892" s="49">
        <v>2.77</v>
      </c>
      <c r="T892" s="6" t="s">
        <v>3</v>
      </c>
      <c r="U892" s="82">
        <v>0.13900000000000001</v>
      </c>
      <c r="V892" s="43">
        <f>0.791*S892+0.851</f>
        <v>3.0420700000000003</v>
      </c>
      <c r="W892" s="49">
        <v>3.21</v>
      </c>
      <c r="X892" s="82">
        <v>0.22500000000000001</v>
      </c>
      <c r="Y892" s="43">
        <f t="shared" si="144"/>
        <v>3.2090899999999998</v>
      </c>
      <c r="Z892" s="53"/>
      <c r="AA892" s="82"/>
      <c r="AB892" s="43"/>
      <c r="AC892" s="47"/>
      <c r="AD892" s="82"/>
      <c r="AE892" s="43"/>
      <c r="AF892" s="53"/>
      <c r="AG892" s="82"/>
      <c r="AH892" s="43"/>
      <c r="AI892" s="47"/>
      <c r="AJ892" s="4"/>
      <c r="AL892" s="4" t="s">
        <v>57</v>
      </c>
      <c r="AM892" s="27"/>
      <c r="AN892" s="27"/>
      <c r="AQ892" s="4"/>
      <c r="AR892" s="19">
        <v>3.21</v>
      </c>
      <c r="AS892" s="19">
        <v>2.77</v>
      </c>
      <c r="AT892" s="6" t="s">
        <v>3</v>
      </c>
      <c r="AU892" s="4"/>
      <c r="AV892" s="4"/>
      <c r="AW892" s="4"/>
      <c r="AX892" s="4"/>
      <c r="AY892" s="4"/>
      <c r="AZ892" s="4"/>
    </row>
    <row r="893" spans="1:52" x14ac:dyDescent="0.25">
      <c r="A893" s="3" t="s">
        <v>2</v>
      </c>
      <c r="B893" s="20">
        <v>2.6</v>
      </c>
      <c r="C893" s="88">
        <f t="shared" si="130"/>
        <v>2.6423999999999999</v>
      </c>
      <c r="D893" s="86">
        <v>-112.91200000000001</v>
      </c>
      <c r="E893" s="24">
        <v>37.101999999999997</v>
      </c>
      <c r="F893" s="9">
        <v>1</v>
      </c>
      <c r="G893" s="9">
        <v>2001</v>
      </c>
      <c r="H893" s="9">
        <v>8</v>
      </c>
      <c r="I893" s="9">
        <v>28</v>
      </c>
      <c r="J893" s="9">
        <v>21</v>
      </c>
      <c r="K893" s="9">
        <v>55</v>
      </c>
      <c r="L893" s="12">
        <v>23.3</v>
      </c>
      <c r="M893" s="81">
        <f t="shared" si="131"/>
        <v>0.22500000000000001</v>
      </c>
      <c r="N893" s="21">
        <v>0.01</v>
      </c>
      <c r="O893" s="6" t="s">
        <v>174</v>
      </c>
      <c r="P893" s="94"/>
      <c r="Q893" s="72">
        <f>Y893</f>
        <v>2.6423999999999999</v>
      </c>
      <c r="R893" s="82">
        <f>X893</f>
        <v>0.22500000000000001</v>
      </c>
      <c r="S893" s="45"/>
      <c r="T893" s="6"/>
      <c r="V893" s="43"/>
      <c r="W893" s="49">
        <v>2.6</v>
      </c>
      <c r="X893" s="82">
        <v>0.22500000000000001</v>
      </c>
      <c r="Y893" s="43">
        <f t="shared" si="144"/>
        <v>2.6423999999999999</v>
      </c>
      <c r="Z893" s="53"/>
      <c r="AA893" s="82"/>
      <c r="AB893" s="43"/>
      <c r="AC893" s="47"/>
      <c r="AD893" s="82"/>
      <c r="AE893" s="43"/>
      <c r="AF893" s="53"/>
      <c r="AG893" s="82"/>
      <c r="AH893" s="43"/>
      <c r="AI893" s="47"/>
      <c r="AJ893" s="4"/>
      <c r="AM893" s="27"/>
      <c r="AN893" s="27"/>
      <c r="AQ893" s="4"/>
      <c r="AR893" s="19">
        <v>2.6</v>
      </c>
      <c r="AS893" s="5"/>
      <c r="AT893" s="6"/>
      <c r="AU893" s="4"/>
      <c r="AV893" s="4"/>
      <c r="AW893" s="4"/>
      <c r="AX893" s="4"/>
      <c r="AY893" s="4"/>
      <c r="AZ893" s="4"/>
    </row>
    <row r="894" spans="1:52" x14ac:dyDescent="0.25">
      <c r="A894" s="3" t="s">
        <v>2</v>
      </c>
      <c r="B894" s="20">
        <v>2.5299999999999998</v>
      </c>
      <c r="C894" s="88">
        <f t="shared" si="130"/>
        <v>2.8122322760415179</v>
      </c>
      <c r="D894" s="86">
        <v>-112.69499999999999</v>
      </c>
      <c r="E894" s="24">
        <v>38.072000000000003</v>
      </c>
      <c r="F894" s="9">
        <v>0</v>
      </c>
      <c r="G894" s="9">
        <v>2001</v>
      </c>
      <c r="H894" s="9">
        <v>8</v>
      </c>
      <c r="I894" s="9">
        <v>31</v>
      </c>
      <c r="J894" s="9">
        <v>0</v>
      </c>
      <c r="K894" s="9">
        <v>1</v>
      </c>
      <c r="L894" s="12">
        <v>48.6</v>
      </c>
      <c r="M894" s="81">
        <f t="shared" si="131"/>
        <v>0.11825400999467875</v>
      </c>
      <c r="N894" s="21">
        <v>0.01</v>
      </c>
      <c r="O894" s="3" t="s">
        <v>175</v>
      </c>
      <c r="P894" s="94">
        <f t="shared" ref="P894:P905" si="149">1/((1/U894^2)+(1/X894^2))</f>
        <v>1.398401087982158E-2</v>
      </c>
      <c r="Q894" s="72">
        <f t="shared" ref="Q894:Q905" si="150">(P894/U894^2*V894)+(P894/X894^2*Y894)</f>
        <v>2.8122322760415179</v>
      </c>
      <c r="R894" s="82">
        <f t="shared" ref="R894:R905" si="151">SQRT(P894)</f>
        <v>0.11825400999467875</v>
      </c>
      <c r="S894" s="49">
        <v>2.5299999999999998</v>
      </c>
      <c r="T894" s="6" t="s">
        <v>3</v>
      </c>
      <c r="U894" s="82">
        <v>0.13900000000000001</v>
      </c>
      <c r="V894" s="43">
        <f t="shared" ref="V894:V905" si="152">0.791*S894+0.851</f>
        <v>2.85223</v>
      </c>
      <c r="W894" s="49">
        <v>2.67</v>
      </c>
      <c r="X894" s="82">
        <v>0.22500000000000001</v>
      </c>
      <c r="Y894" s="43">
        <f t="shared" si="144"/>
        <v>2.70743</v>
      </c>
      <c r="Z894" s="53"/>
      <c r="AA894" s="82"/>
      <c r="AB894" s="43"/>
      <c r="AC894" s="47"/>
      <c r="AD894" s="82"/>
      <c r="AE894" s="43"/>
      <c r="AF894" s="53"/>
      <c r="AG894" s="82"/>
      <c r="AH894" s="43"/>
      <c r="AI894" s="47"/>
      <c r="AJ894" s="4"/>
      <c r="AM894" s="27"/>
      <c r="AN894" s="27"/>
      <c r="AQ894" s="4"/>
      <c r="AR894" s="19">
        <v>2.67</v>
      </c>
      <c r="AS894" s="19">
        <v>2.5299999999999998</v>
      </c>
      <c r="AT894" s="6" t="s">
        <v>3</v>
      </c>
      <c r="AU894" s="4"/>
      <c r="AV894" s="4"/>
      <c r="AW894" s="4"/>
      <c r="AX894" s="4"/>
      <c r="AY894" s="4"/>
      <c r="AZ894" s="4"/>
    </row>
    <row r="895" spans="1:52" x14ac:dyDescent="0.25">
      <c r="A895" s="3" t="s">
        <v>2</v>
      </c>
      <c r="B895" s="20">
        <v>3.12</v>
      </c>
      <c r="C895" s="88">
        <f t="shared" si="130"/>
        <v>3.291148099676894</v>
      </c>
      <c r="D895" s="86">
        <v>-111.193</v>
      </c>
      <c r="E895" s="24">
        <v>42.453000000000003</v>
      </c>
      <c r="F895" s="9">
        <v>0</v>
      </c>
      <c r="G895" s="9">
        <v>2001</v>
      </c>
      <c r="H895" s="9">
        <v>8</v>
      </c>
      <c r="I895" s="9">
        <v>31</v>
      </c>
      <c r="J895" s="9">
        <v>12</v>
      </c>
      <c r="K895" s="9">
        <v>14</v>
      </c>
      <c r="L895" s="12">
        <v>51.9</v>
      </c>
      <c r="M895" s="81">
        <f t="shared" si="131"/>
        <v>0.11825400999467875</v>
      </c>
      <c r="N895" s="21">
        <v>0.01</v>
      </c>
      <c r="O895" s="3" t="s">
        <v>175</v>
      </c>
      <c r="P895" s="94">
        <f t="shared" si="149"/>
        <v>1.398401087982158E-2</v>
      </c>
      <c r="Q895" s="72">
        <f t="shared" si="150"/>
        <v>3.291148099676894</v>
      </c>
      <c r="R895" s="82">
        <f t="shared" si="151"/>
        <v>0.11825400999467875</v>
      </c>
      <c r="S895" s="49">
        <v>3.12</v>
      </c>
      <c r="T895" s="6" t="s">
        <v>3</v>
      </c>
      <c r="U895" s="82">
        <v>0.13900000000000001</v>
      </c>
      <c r="V895" s="43">
        <f t="shared" si="152"/>
        <v>3.3189200000000003</v>
      </c>
      <c r="W895" s="49">
        <v>3.22</v>
      </c>
      <c r="X895" s="82">
        <v>0.22500000000000001</v>
      </c>
      <c r="Y895" s="43">
        <f t="shared" si="144"/>
        <v>3.2183800000000002</v>
      </c>
      <c r="Z895" s="53"/>
      <c r="AA895" s="82"/>
      <c r="AB895" s="43"/>
      <c r="AC895" s="47"/>
      <c r="AD895" s="82"/>
      <c r="AE895" s="43"/>
      <c r="AF895" s="53"/>
      <c r="AG895" s="82"/>
      <c r="AH895" s="43"/>
      <c r="AI895" s="47"/>
      <c r="AJ895" s="4"/>
      <c r="AL895" s="4" t="s">
        <v>43</v>
      </c>
      <c r="AM895" s="27"/>
      <c r="AN895" s="27"/>
      <c r="AQ895" s="4"/>
      <c r="AR895" s="19">
        <v>3.22</v>
      </c>
      <c r="AS895" s="19">
        <v>3.12</v>
      </c>
      <c r="AT895" s="6" t="s">
        <v>3</v>
      </c>
      <c r="AU895" s="4"/>
      <c r="AV895" s="4"/>
      <c r="AW895" s="4"/>
      <c r="AX895" s="4"/>
      <c r="AY895" s="4"/>
      <c r="AZ895" s="4"/>
    </row>
    <row r="896" spans="1:52" x14ac:dyDescent="0.25">
      <c r="A896" s="3" t="s">
        <v>2</v>
      </c>
      <c r="B896" s="20">
        <v>2.64</v>
      </c>
      <c r="C896" s="88">
        <f t="shared" si="130"/>
        <v>2.9419276923626803</v>
      </c>
      <c r="D896" s="86">
        <v>-113.374</v>
      </c>
      <c r="E896" s="24">
        <v>37.119</v>
      </c>
      <c r="F896" s="9">
        <v>1</v>
      </c>
      <c r="G896" s="9">
        <v>2001</v>
      </c>
      <c r="H896" s="9">
        <v>9</v>
      </c>
      <c r="I896" s="9">
        <v>25</v>
      </c>
      <c r="J896" s="9">
        <v>1</v>
      </c>
      <c r="K896" s="9">
        <v>30</v>
      </c>
      <c r="L896" s="12">
        <v>11.4</v>
      </c>
      <c r="M896" s="81">
        <f t="shared" si="131"/>
        <v>0.11825400999467875</v>
      </c>
      <c r="N896" s="21">
        <v>0.01</v>
      </c>
      <c r="O896" s="3" t="s">
        <v>175</v>
      </c>
      <c r="P896" s="94">
        <f t="shared" si="149"/>
        <v>1.398401087982158E-2</v>
      </c>
      <c r="Q896" s="72">
        <f t="shared" si="150"/>
        <v>2.9419276923626803</v>
      </c>
      <c r="R896" s="82">
        <f t="shared" si="151"/>
        <v>0.11825400999467875</v>
      </c>
      <c r="S896" s="49">
        <v>2.64</v>
      </c>
      <c r="T896" s="6" t="s">
        <v>3</v>
      </c>
      <c r="U896" s="82">
        <v>0.13900000000000001</v>
      </c>
      <c r="V896" s="43">
        <f t="shared" si="152"/>
        <v>2.9392400000000003</v>
      </c>
      <c r="W896" s="49">
        <v>2.93</v>
      </c>
      <c r="X896" s="82">
        <v>0.22500000000000001</v>
      </c>
      <c r="Y896" s="43">
        <f t="shared" si="144"/>
        <v>2.9489700000000001</v>
      </c>
      <c r="Z896" s="53"/>
      <c r="AA896" s="82"/>
      <c r="AB896" s="43"/>
      <c r="AC896" s="47"/>
      <c r="AD896" s="82"/>
      <c r="AE896" s="43"/>
      <c r="AF896" s="53"/>
      <c r="AG896" s="82"/>
      <c r="AH896" s="43"/>
      <c r="AI896" s="47"/>
      <c r="AJ896" s="4"/>
      <c r="AL896" s="4" t="s">
        <v>57</v>
      </c>
      <c r="AM896" s="27"/>
      <c r="AN896" s="27"/>
      <c r="AQ896" s="4"/>
      <c r="AR896" s="19">
        <v>2.93</v>
      </c>
      <c r="AS896" s="19">
        <v>2.64</v>
      </c>
      <c r="AT896" s="6" t="s">
        <v>3</v>
      </c>
      <c r="AU896" s="4"/>
      <c r="AV896" s="4"/>
      <c r="AW896" s="4"/>
      <c r="AX896" s="4"/>
      <c r="AY896" s="4"/>
      <c r="AZ896" s="4"/>
    </row>
    <row r="897" spans="1:52" x14ac:dyDescent="0.25">
      <c r="A897" s="3" t="s">
        <v>2</v>
      </c>
      <c r="B897" s="20">
        <v>2.4500000000000002</v>
      </c>
      <c r="C897" s="88">
        <f t="shared" si="130"/>
        <v>2.7407704211820549</v>
      </c>
      <c r="D897" s="86">
        <v>-113.041</v>
      </c>
      <c r="E897" s="24">
        <v>37.792999999999999</v>
      </c>
      <c r="F897" s="9">
        <v>0</v>
      </c>
      <c r="G897" s="9">
        <v>2001</v>
      </c>
      <c r="H897" s="9">
        <v>10</v>
      </c>
      <c r="I897" s="9">
        <v>3</v>
      </c>
      <c r="J897" s="9">
        <v>8</v>
      </c>
      <c r="K897" s="9">
        <v>31</v>
      </c>
      <c r="L897" s="12">
        <v>49.8</v>
      </c>
      <c r="M897" s="81">
        <f t="shared" si="131"/>
        <v>0.11825400999467875</v>
      </c>
      <c r="N897" s="21">
        <v>0.01</v>
      </c>
      <c r="O897" s="3" t="s">
        <v>175</v>
      </c>
      <c r="P897" s="94">
        <f t="shared" si="149"/>
        <v>1.398401087982158E-2</v>
      </c>
      <c r="Q897" s="72">
        <f t="shared" si="150"/>
        <v>2.7407704211820549</v>
      </c>
      <c r="R897" s="82">
        <f t="shared" si="151"/>
        <v>0.11825400999467875</v>
      </c>
      <c r="S897" s="49">
        <v>2.4500000000000002</v>
      </c>
      <c r="T897" s="6" t="s">
        <v>3</v>
      </c>
      <c r="U897" s="82">
        <v>0.13900000000000001</v>
      </c>
      <c r="V897" s="43">
        <f t="shared" si="152"/>
        <v>2.7889500000000003</v>
      </c>
      <c r="W897" s="49">
        <v>2.57</v>
      </c>
      <c r="X897" s="82">
        <v>0.22500000000000001</v>
      </c>
      <c r="Y897" s="43">
        <f t="shared" si="144"/>
        <v>2.6145299999999998</v>
      </c>
      <c r="Z897" s="53"/>
      <c r="AA897" s="82"/>
      <c r="AB897" s="43"/>
      <c r="AC897" s="47"/>
      <c r="AD897" s="82"/>
      <c r="AE897" s="43"/>
      <c r="AF897" s="53"/>
      <c r="AG897" s="82"/>
      <c r="AH897" s="43"/>
      <c r="AI897" s="47"/>
      <c r="AJ897" s="4"/>
      <c r="AM897" s="27"/>
      <c r="AN897" s="27"/>
      <c r="AQ897" s="4"/>
      <c r="AR897" s="19">
        <v>2.57</v>
      </c>
      <c r="AS897" s="19">
        <v>2.4500000000000002</v>
      </c>
      <c r="AT897" s="6" t="s">
        <v>3</v>
      </c>
      <c r="AU897" s="4"/>
      <c r="AV897" s="4"/>
      <c r="AW897" s="4"/>
      <c r="AX897" s="4"/>
      <c r="AY897" s="4"/>
      <c r="AZ897" s="4"/>
    </row>
    <row r="898" spans="1:52" x14ac:dyDescent="0.25">
      <c r="A898" s="3" t="s">
        <v>2</v>
      </c>
      <c r="B898" s="20">
        <v>2.52</v>
      </c>
      <c r="C898" s="88">
        <f t="shared" ref="C898:C961" si="153">Q898</f>
        <v>2.6422734862608301</v>
      </c>
      <c r="D898" s="86">
        <v>-111.441</v>
      </c>
      <c r="E898" s="24">
        <v>38.863999999999997</v>
      </c>
      <c r="F898" s="9">
        <v>9</v>
      </c>
      <c r="G898" s="9">
        <v>2001</v>
      </c>
      <c r="H898" s="9">
        <v>10</v>
      </c>
      <c r="I898" s="9">
        <v>23</v>
      </c>
      <c r="J898" s="9">
        <v>13</v>
      </c>
      <c r="K898" s="9">
        <v>2</v>
      </c>
      <c r="L898" s="12">
        <v>26.8</v>
      </c>
      <c r="M898" s="81">
        <f t="shared" ref="M898:M961" si="154">R898</f>
        <v>0.11825400999467875</v>
      </c>
      <c r="N898" s="21">
        <v>0.01</v>
      </c>
      <c r="O898" s="3" t="s">
        <v>175</v>
      </c>
      <c r="P898" s="94">
        <f t="shared" si="149"/>
        <v>1.398401087982158E-2</v>
      </c>
      <c r="Q898" s="72">
        <f t="shared" si="150"/>
        <v>2.6422734862608301</v>
      </c>
      <c r="R898" s="82">
        <f t="shared" si="151"/>
        <v>0.11825400999467875</v>
      </c>
      <c r="S898" s="49">
        <v>2.52</v>
      </c>
      <c r="T898" s="6" t="s">
        <v>3</v>
      </c>
      <c r="U898" s="82">
        <v>0.13900000000000001</v>
      </c>
      <c r="V898" s="43">
        <f t="shared" si="152"/>
        <v>2.8443200000000002</v>
      </c>
      <c r="W898" s="49">
        <v>2.0299999999999998</v>
      </c>
      <c r="X898" s="82">
        <v>0.22500000000000001</v>
      </c>
      <c r="Y898" s="43">
        <f t="shared" si="144"/>
        <v>2.11287</v>
      </c>
      <c r="Z898" s="53"/>
      <c r="AA898" s="82"/>
      <c r="AB898" s="43"/>
      <c r="AC898" s="47"/>
      <c r="AD898" s="82"/>
      <c r="AE898" s="43"/>
      <c r="AF898" s="53"/>
      <c r="AG898" s="82"/>
      <c r="AH898" s="43"/>
      <c r="AI898" s="47"/>
      <c r="AJ898" s="4"/>
      <c r="AL898" s="4" t="s">
        <v>47</v>
      </c>
      <c r="AM898" s="27"/>
      <c r="AN898" s="27"/>
      <c r="AQ898" s="4"/>
      <c r="AR898" s="19">
        <v>2.0299999999999998</v>
      </c>
      <c r="AS898" s="19">
        <v>2.52</v>
      </c>
      <c r="AT898" s="6" t="s">
        <v>3</v>
      </c>
      <c r="AU898" s="4"/>
      <c r="AV898" s="4"/>
      <c r="AW898" s="4"/>
      <c r="AX898" s="4"/>
      <c r="AY898" s="4"/>
      <c r="AZ898" s="4"/>
    </row>
    <row r="899" spans="1:52" x14ac:dyDescent="0.25">
      <c r="A899" s="3" t="s">
        <v>2</v>
      </c>
      <c r="B899" s="20">
        <v>2.65</v>
      </c>
      <c r="C899" s="88">
        <f t="shared" si="153"/>
        <v>2.839874336488148</v>
      </c>
      <c r="D899" s="86">
        <v>-112.467</v>
      </c>
      <c r="E899" s="24">
        <v>38.548000000000002</v>
      </c>
      <c r="F899" s="9">
        <v>1</v>
      </c>
      <c r="G899" s="9">
        <v>2001</v>
      </c>
      <c r="H899" s="9">
        <v>11</v>
      </c>
      <c r="I899" s="9">
        <v>10</v>
      </c>
      <c r="J899" s="9">
        <v>21</v>
      </c>
      <c r="K899" s="9">
        <v>28</v>
      </c>
      <c r="L899" s="12">
        <v>36.4</v>
      </c>
      <c r="M899" s="81">
        <f t="shared" si="154"/>
        <v>0.11825400999467875</v>
      </c>
      <c r="N899" s="21">
        <v>0.01</v>
      </c>
      <c r="O899" s="3" t="s">
        <v>175</v>
      </c>
      <c r="P899" s="94">
        <f t="shared" si="149"/>
        <v>1.398401087982158E-2</v>
      </c>
      <c r="Q899" s="72">
        <f t="shared" si="150"/>
        <v>2.839874336488148</v>
      </c>
      <c r="R899" s="82">
        <f t="shared" si="151"/>
        <v>0.11825400999467875</v>
      </c>
      <c r="S899" s="49">
        <v>2.65</v>
      </c>
      <c r="T899" s="6" t="s">
        <v>3</v>
      </c>
      <c r="U899" s="82">
        <v>0.13900000000000001</v>
      </c>
      <c r="V899" s="43">
        <f t="shared" si="152"/>
        <v>2.9471500000000002</v>
      </c>
      <c r="W899" s="49">
        <v>2.5099999999999998</v>
      </c>
      <c r="X899" s="82">
        <v>0.22500000000000001</v>
      </c>
      <c r="Y899" s="43">
        <f t="shared" si="144"/>
        <v>2.5587899999999997</v>
      </c>
      <c r="Z899" s="53"/>
      <c r="AA899" s="82"/>
      <c r="AB899" s="43"/>
      <c r="AC899" s="47"/>
      <c r="AD899" s="82"/>
      <c r="AE899" s="43"/>
      <c r="AF899" s="53"/>
      <c r="AG899" s="82"/>
      <c r="AH899" s="43"/>
      <c r="AI899" s="47"/>
      <c r="AJ899" s="4"/>
      <c r="AM899" s="27"/>
      <c r="AN899" s="27"/>
      <c r="AQ899" s="4"/>
      <c r="AR899" s="19">
        <v>2.5099999999999998</v>
      </c>
      <c r="AS899" s="19">
        <v>2.65</v>
      </c>
      <c r="AT899" s="6" t="s">
        <v>3</v>
      </c>
      <c r="AU899" s="4"/>
      <c r="AV899" s="4"/>
      <c r="AW899" s="4"/>
      <c r="AX899" s="4"/>
      <c r="AY899" s="4"/>
      <c r="AZ899" s="4"/>
    </row>
    <row r="900" spans="1:52" x14ac:dyDescent="0.25">
      <c r="A900" s="3" t="s">
        <v>2</v>
      </c>
      <c r="B900" s="20">
        <v>2.88</v>
      </c>
      <c r="C900" s="88">
        <f t="shared" si="153"/>
        <v>3.0921594490035176</v>
      </c>
      <c r="D900" s="86">
        <v>-112.467</v>
      </c>
      <c r="E900" s="24">
        <v>38.542999999999999</v>
      </c>
      <c r="F900" s="9">
        <v>0</v>
      </c>
      <c r="G900" s="9">
        <v>2001</v>
      </c>
      <c r="H900" s="9">
        <v>11</v>
      </c>
      <c r="I900" s="9">
        <v>19</v>
      </c>
      <c r="J900" s="9">
        <v>21</v>
      </c>
      <c r="K900" s="9">
        <v>43</v>
      </c>
      <c r="L900" s="12">
        <v>48</v>
      </c>
      <c r="M900" s="81">
        <f t="shared" si="154"/>
        <v>0.11825400999467875</v>
      </c>
      <c r="N900" s="21">
        <v>0.01</v>
      </c>
      <c r="O900" s="3" t="s">
        <v>175</v>
      </c>
      <c r="P900" s="94">
        <f t="shared" si="149"/>
        <v>1.398401087982158E-2</v>
      </c>
      <c r="Q900" s="72">
        <f t="shared" si="150"/>
        <v>3.0921594490035176</v>
      </c>
      <c r="R900" s="82">
        <f t="shared" si="151"/>
        <v>0.11825400999467875</v>
      </c>
      <c r="S900" s="49">
        <v>2.88</v>
      </c>
      <c r="T900" s="6" t="s">
        <v>3</v>
      </c>
      <c r="U900" s="82">
        <v>0.13900000000000001</v>
      </c>
      <c r="V900" s="43">
        <f t="shared" si="152"/>
        <v>3.1290800000000001</v>
      </c>
      <c r="W900" s="49">
        <v>2.98</v>
      </c>
      <c r="X900" s="82">
        <v>0.22500000000000001</v>
      </c>
      <c r="Y900" s="43">
        <f t="shared" si="144"/>
        <v>2.9954200000000002</v>
      </c>
      <c r="Z900" s="53"/>
      <c r="AA900" s="82"/>
      <c r="AB900" s="43"/>
      <c r="AC900" s="47"/>
      <c r="AD900" s="82"/>
      <c r="AE900" s="43"/>
      <c r="AF900" s="53"/>
      <c r="AG900" s="82"/>
      <c r="AH900" s="43"/>
      <c r="AI900" s="47"/>
      <c r="AJ900" s="4"/>
      <c r="AL900" s="4" t="s">
        <v>75</v>
      </c>
      <c r="AM900" s="27"/>
      <c r="AN900" s="27"/>
      <c r="AQ900" s="4"/>
      <c r="AR900" s="19">
        <v>2.98</v>
      </c>
      <c r="AS900" s="19">
        <v>2.88</v>
      </c>
      <c r="AT900" s="6" t="s">
        <v>3</v>
      </c>
      <c r="AU900" s="4"/>
      <c r="AV900" s="4"/>
      <c r="AW900" s="4"/>
      <c r="AX900" s="4"/>
      <c r="AY900" s="4"/>
      <c r="AZ900" s="4"/>
    </row>
    <row r="901" spans="1:52" x14ac:dyDescent="0.25">
      <c r="A901" s="3" t="s">
        <v>2</v>
      </c>
      <c r="B901" s="20">
        <v>2.5299999999999998</v>
      </c>
      <c r="C901" s="88">
        <f t="shared" si="153"/>
        <v>2.7403800111514602</v>
      </c>
      <c r="D901" s="86">
        <v>-112.462</v>
      </c>
      <c r="E901" s="24">
        <v>38.558</v>
      </c>
      <c r="F901" s="9">
        <v>0</v>
      </c>
      <c r="G901" s="9">
        <v>2001</v>
      </c>
      <c r="H901" s="9">
        <v>11</v>
      </c>
      <c r="I901" s="9">
        <v>20</v>
      </c>
      <c r="J901" s="9">
        <v>0</v>
      </c>
      <c r="K901" s="9">
        <v>39</v>
      </c>
      <c r="L901" s="12">
        <v>21.8</v>
      </c>
      <c r="M901" s="81">
        <f t="shared" si="154"/>
        <v>0.11825400999467875</v>
      </c>
      <c r="N901" s="21">
        <v>0.01</v>
      </c>
      <c r="O901" s="3" t="s">
        <v>175</v>
      </c>
      <c r="P901" s="94">
        <f t="shared" si="149"/>
        <v>1.398401087982158E-2</v>
      </c>
      <c r="Q901" s="72">
        <f t="shared" si="150"/>
        <v>2.7403800111514602</v>
      </c>
      <c r="R901" s="82">
        <f t="shared" si="151"/>
        <v>0.11825400999467875</v>
      </c>
      <c r="S901" s="49">
        <v>2.5299999999999998</v>
      </c>
      <c r="T901" s="6" t="s">
        <v>3</v>
      </c>
      <c r="U901" s="82">
        <v>0.13900000000000001</v>
      </c>
      <c r="V901" s="43">
        <f t="shared" si="152"/>
        <v>2.85223</v>
      </c>
      <c r="W901" s="49">
        <v>2.39</v>
      </c>
      <c r="X901" s="82">
        <v>0.22500000000000001</v>
      </c>
      <c r="Y901" s="43">
        <f t="shared" si="144"/>
        <v>2.4473100000000003</v>
      </c>
      <c r="Z901" s="53"/>
      <c r="AA901" s="82"/>
      <c r="AB901" s="43"/>
      <c r="AC901" s="47"/>
      <c r="AD901" s="82"/>
      <c r="AE901" s="43"/>
      <c r="AF901" s="53"/>
      <c r="AG901" s="82"/>
      <c r="AH901" s="43"/>
      <c r="AI901" s="47"/>
      <c r="AJ901" s="4"/>
      <c r="AM901" s="27"/>
      <c r="AN901" s="27"/>
      <c r="AQ901" s="4"/>
      <c r="AR901" s="19">
        <v>2.39</v>
      </c>
      <c r="AS901" s="19">
        <v>2.5299999999999998</v>
      </c>
      <c r="AT901" s="6" t="s">
        <v>3</v>
      </c>
      <c r="AU901" s="4"/>
      <c r="AV901" s="4"/>
      <c r="AW901" s="4"/>
      <c r="AX901" s="4"/>
      <c r="AY901" s="4"/>
      <c r="AZ901" s="4"/>
    </row>
    <row r="902" spans="1:52" x14ac:dyDescent="0.25">
      <c r="A902" s="3" t="s">
        <v>2</v>
      </c>
      <c r="B902" s="20">
        <v>3.14</v>
      </c>
      <c r="C902" s="88">
        <f t="shared" si="153"/>
        <v>3.323127401138021</v>
      </c>
      <c r="D902" s="86">
        <v>-112.727</v>
      </c>
      <c r="E902" s="24">
        <v>37.348999999999997</v>
      </c>
      <c r="F902" s="9">
        <v>4</v>
      </c>
      <c r="G902" s="9">
        <v>2002</v>
      </c>
      <c r="H902" s="9">
        <v>1</v>
      </c>
      <c r="I902" s="9">
        <v>8</v>
      </c>
      <c r="J902" s="9">
        <v>17</v>
      </c>
      <c r="K902" s="9">
        <v>26</v>
      </c>
      <c r="L902" s="12">
        <v>6.5</v>
      </c>
      <c r="M902" s="81">
        <f t="shared" si="154"/>
        <v>0.11825400999467875</v>
      </c>
      <c r="N902" s="21">
        <v>0.01</v>
      </c>
      <c r="O902" s="3" t="s">
        <v>175</v>
      </c>
      <c r="P902" s="94">
        <f t="shared" si="149"/>
        <v>1.398401087982158E-2</v>
      </c>
      <c r="Q902" s="72">
        <f t="shared" si="150"/>
        <v>3.323127401138021</v>
      </c>
      <c r="R902" s="82">
        <f t="shared" si="151"/>
        <v>0.11825400999467875</v>
      </c>
      <c r="S902" s="49">
        <v>3.14</v>
      </c>
      <c r="T902" s="6" t="s">
        <v>3</v>
      </c>
      <c r="U902" s="82">
        <v>0.13900000000000001</v>
      </c>
      <c r="V902" s="43">
        <f t="shared" si="152"/>
        <v>3.33474</v>
      </c>
      <c r="W902" s="49">
        <v>3.3</v>
      </c>
      <c r="X902" s="82">
        <v>0.22500000000000001</v>
      </c>
      <c r="Y902" s="43">
        <f t="shared" si="144"/>
        <v>3.2927</v>
      </c>
      <c r="Z902" s="53"/>
      <c r="AA902" s="82"/>
      <c r="AB902" s="43"/>
      <c r="AC902" s="47"/>
      <c r="AD902" s="82"/>
      <c r="AE902" s="43"/>
      <c r="AF902" s="53"/>
      <c r="AG902" s="82"/>
      <c r="AH902" s="43"/>
      <c r="AI902" s="47"/>
      <c r="AJ902" s="4"/>
      <c r="AL902" s="4" t="s">
        <v>43</v>
      </c>
      <c r="AM902" s="27"/>
      <c r="AN902" s="27"/>
      <c r="AQ902" s="4"/>
      <c r="AR902" s="19">
        <v>3.3</v>
      </c>
      <c r="AS902" s="19">
        <v>3.14</v>
      </c>
      <c r="AT902" s="6" t="s">
        <v>3</v>
      </c>
      <c r="AU902" s="4"/>
      <c r="AV902" s="4"/>
      <c r="AW902" s="4"/>
      <c r="AX902" s="4"/>
      <c r="AY902" s="4"/>
      <c r="AZ902" s="4"/>
    </row>
    <row r="903" spans="1:52" x14ac:dyDescent="0.25">
      <c r="A903" s="3" t="s">
        <v>2</v>
      </c>
      <c r="B903" s="20">
        <v>2.4700000000000002</v>
      </c>
      <c r="C903" s="88">
        <f t="shared" si="153"/>
        <v>2.6957651531181201</v>
      </c>
      <c r="D903" s="86">
        <v>-111.953</v>
      </c>
      <c r="E903" s="24">
        <v>39.543999999999997</v>
      </c>
      <c r="F903" s="9">
        <v>6</v>
      </c>
      <c r="G903" s="9">
        <v>2002</v>
      </c>
      <c r="H903" s="9">
        <v>1</v>
      </c>
      <c r="I903" s="9">
        <v>8</v>
      </c>
      <c r="J903" s="9">
        <v>20</v>
      </c>
      <c r="K903" s="9">
        <v>29</v>
      </c>
      <c r="L903" s="12">
        <v>8.3000000000000007</v>
      </c>
      <c r="M903" s="81">
        <f t="shared" si="154"/>
        <v>0.11825400999467875</v>
      </c>
      <c r="N903" s="21">
        <v>0.01</v>
      </c>
      <c r="O903" s="3" t="s">
        <v>175</v>
      </c>
      <c r="P903" s="94">
        <f t="shared" si="149"/>
        <v>1.398401087982158E-2</v>
      </c>
      <c r="Q903" s="72">
        <f t="shared" si="150"/>
        <v>2.6957651531181201</v>
      </c>
      <c r="R903" s="82">
        <f t="shared" si="151"/>
        <v>0.11825400999467875</v>
      </c>
      <c r="S903" s="49">
        <v>2.4700000000000002</v>
      </c>
      <c r="T903" s="6" t="s">
        <v>3</v>
      </c>
      <c r="U903" s="82">
        <v>0.13900000000000001</v>
      </c>
      <c r="V903" s="43">
        <f t="shared" si="152"/>
        <v>2.8047700000000004</v>
      </c>
      <c r="W903" s="49">
        <v>2.35</v>
      </c>
      <c r="X903" s="82">
        <v>0.22500000000000001</v>
      </c>
      <c r="Y903" s="43">
        <f t="shared" si="144"/>
        <v>2.4101500000000002</v>
      </c>
      <c r="Z903" s="53"/>
      <c r="AA903" s="82"/>
      <c r="AB903" s="43"/>
      <c r="AC903" s="47"/>
      <c r="AD903" s="82"/>
      <c r="AE903" s="43"/>
      <c r="AF903" s="53"/>
      <c r="AG903" s="82"/>
      <c r="AH903" s="43"/>
      <c r="AI903" s="47"/>
      <c r="AJ903" s="4"/>
      <c r="AM903" s="27"/>
      <c r="AN903" s="27"/>
      <c r="AQ903" s="4"/>
      <c r="AR903" s="19">
        <v>2.35</v>
      </c>
      <c r="AS903" s="19">
        <v>2.4700000000000002</v>
      </c>
      <c r="AT903" s="6" t="s">
        <v>3</v>
      </c>
      <c r="AU903" s="4"/>
      <c r="AV903" s="4"/>
      <c r="AW903" s="4"/>
      <c r="AX903" s="4"/>
      <c r="AY903" s="4"/>
      <c r="AZ903" s="4"/>
    </row>
    <row r="904" spans="1:52" x14ac:dyDescent="0.25">
      <c r="A904" s="3" t="s">
        <v>2</v>
      </c>
      <c r="B904" s="20">
        <v>2.63</v>
      </c>
      <c r="C904" s="88">
        <f t="shared" si="153"/>
        <v>2.8746149952820752</v>
      </c>
      <c r="D904" s="86">
        <v>-113.17100000000001</v>
      </c>
      <c r="E904" s="24">
        <v>37.411000000000001</v>
      </c>
      <c r="F904" s="9">
        <v>4</v>
      </c>
      <c r="G904" s="9">
        <v>2002</v>
      </c>
      <c r="H904" s="9">
        <v>1</v>
      </c>
      <c r="I904" s="9">
        <v>13</v>
      </c>
      <c r="J904" s="9">
        <v>5</v>
      </c>
      <c r="K904" s="9">
        <v>38</v>
      </c>
      <c r="L904" s="12">
        <v>46.6</v>
      </c>
      <c r="M904" s="81">
        <f t="shared" si="154"/>
        <v>0.11825400999467875</v>
      </c>
      <c r="N904" s="21">
        <v>0.01</v>
      </c>
      <c r="O904" s="3" t="s">
        <v>175</v>
      </c>
      <c r="P904" s="94">
        <f t="shared" si="149"/>
        <v>1.398401087982158E-2</v>
      </c>
      <c r="Q904" s="72">
        <f t="shared" si="150"/>
        <v>2.8746149952820752</v>
      </c>
      <c r="R904" s="82">
        <f t="shared" si="151"/>
        <v>0.11825400999467875</v>
      </c>
      <c r="S904" s="49">
        <v>2.63</v>
      </c>
      <c r="T904" s="6" t="s">
        <v>3</v>
      </c>
      <c r="U904" s="82">
        <v>0.13900000000000001</v>
      </c>
      <c r="V904" s="43">
        <f t="shared" si="152"/>
        <v>2.93133</v>
      </c>
      <c r="W904" s="49">
        <v>2.69</v>
      </c>
      <c r="X904" s="82">
        <v>0.22500000000000001</v>
      </c>
      <c r="Y904" s="43">
        <f t="shared" si="144"/>
        <v>2.72601</v>
      </c>
      <c r="Z904" s="53"/>
      <c r="AA904" s="82"/>
      <c r="AB904" s="43"/>
      <c r="AC904" s="47"/>
      <c r="AD904" s="82"/>
      <c r="AE904" s="43"/>
      <c r="AF904" s="53"/>
      <c r="AG904" s="82"/>
      <c r="AH904" s="43"/>
      <c r="AI904" s="47"/>
      <c r="AJ904" s="4"/>
      <c r="AL904" s="4" t="s">
        <v>57</v>
      </c>
      <c r="AM904" s="27"/>
      <c r="AN904" s="27"/>
      <c r="AQ904" s="4"/>
      <c r="AR904" s="19">
        <v>2.69</v>
      </c>
      <c r="AS904" s="19">
        <v>2.63</v>
      </c>
      <c r="AT904" s="6" t="s">
        <v>3</v>
      </c>
      <c r="AU904" s="4"/>
      <c r="AV904" s="4"/>
      <c r="AW904" s="4"/>
      <c r="AX904" s="4"/>
      <c r="AY904" s="4"/>
      <c r="AZ904" s="4"/>
    </row>
    <row r="905" spans="1:52" x14ac:dyDescent="0.25">
      <c r="A905" s="3" t="s">
        <v>2</v>
      </c>
      <c r="B905" s="20">
        <v>3.59</v>
      </c>
      <c r="C905" s="88">
        <f t="shared" si="153"/>
        <v>3.7501203198181456</v>
      </c>
      <c r="D905" s="86">
        <v>-112.67100000000001</v>
      </c>
      <c r="E905" s="24">
        <v>38.171999999999997</v>
      </c>
      <c r="F905" s="9">
        <v>0</v>
      </c>
      <c r="G905" s="9">
        <v>2002</v>
      </c>
      <c r="H905" s="9">
        <v>1</v>
      </c>
      <c r="I905" s="9">
        <v>20</v>
      </c>
      <c r="J905" s="9">
        <v>17</v>
      </c>
      <c r="K905" s="9">
        <v>20</v>
      </c>
      <c r="L905" s="12">
        <v>13.2</v>
      </c>
      <c r="M905" s="81">
        <f t="shared" si="154"/>
        <v>0.11825400999467875</v>
      </c>
      <c r="N905" s="21">
        <v>0.01</v>
      </c>
      <c r="O905" s="3" t="s">
        <v>175</v>
      </c>
      <c r="P905" s="94">
        <f t="shared" si="149"/>
        <v>1.398401087982158E-2</v>
      </c>
      <c r="Q905" s="72">
        <f t="shared" si="150"/>
        <v>3.7501203198181456</v>
      </c>
      <c r="R905" s="82">
        <f t="shared" si="151"/>
        <v>0.11825400999467875</v>
      </c>
      <c r="S905" s="49">
        <v>3.59</v>
      </c>
      <c r="T905" s="6" t="s">
        <v>3</v>
      </c>
      <c r="U905" s="82">
        <v>0.13900000000000001</v>
      </c>
      <c r="V905" s="43">
        <f t="shared" si="152"/>
        <v>3.69069</v>
      </c>
      <c r="W905" s="49">
        <v>3.96</v>
      </c>
      <c r="X905" s="82">
        <v>0.22500000000000001</v>
      </c>
      <c r="Y905" s="43">
        <f t="shared" ref="Y905:Y922" si="155">0.929*W905+0.227</f>
        <v>3.90584</v>
      </c>
      <c r="Z905" s="53"/>
      <c r="AA905" s="82"/>
      <c r="AB905" s="43"/>
      <c r="AC905" s="47"/>
      <c r="AD905" s="82"/>
      <c r="AE905" s="43"/>
      <c r="AF905" s="53"/>
      <c r="AG905" s="82"/>
      <c r="AH905" s="43"/>
      <c r="AI905" s="47" t="s">
        <v>4</v>
      </c>
      <c r="AJ905" s="4"/>
      <c r="AL905" s="4" t="s">
        <v>65</v>
      </c>
      <c r="AM905" s="27"/>
      <c r="AN905" s="27"/>
      <c r="AQ905" s="4"/>
      <c r="AR905" s="19">
        <v>3.96</v>
      </c>
      <c r="AS905" s="19">
        <v>3.59</v>
      </c>
      <c r="AT905" s="6" t="s">
        <v>3</v>
      </c>
      <c r="AU905" s="4"/>
      <c r="AV905" s="4"/>
      <c r="AW905" s="4"/>
      <c r="AX905" s="4"/>
      <c r="AY905" s="4"/>
      <c r="AZ905" s="4"/>
    </row>
    <row r="906" spans="1:52" x14ac:dyDescent="0.25">
      <c r="A906" s="3" t="s">
        <v>2</v>
      </c>
      <c r="B906" s="20">
        <v>2.59</v>
      </c>
      <c r="C906" s="88">
        <f t="shared" si="153"/>
        <v>2.6331099999999998</v>
      </c>
      <c r="D906" s="86">
        <v>-112.649</v>
      </c>
      <c r="E906" s="24">
        <v>38.021000000000001</v>
      </c>
      <c r="F906" s="9">
        <v>1</v>
      </c>
      <c r="G906" s="9">
        <v>2002</v>
      </c>
      <c r="H906" s="9">
        <v>1</v>
      </c>
      <c r="I906" s="9">
        <v>27</v>
      </c>
      <c r="J906" s="9">
        <v>19</v>
      </c>
      <c r="K906" s="9">
        <v>24</v>
      </c>
      <c r="L906" s="12">
        <v>29.1</v>
      </c>
      <c r="M906" s="81">
        <f t="shared" si="154"/>
        <v>0.22500000000000001</v>
      </c>
      <c r="N906" s="21">
        <v>0.01</v>
      </c>
      <c r="O906" s="6" t="s">
        <v>174</v>
      </c>
      <c r="P906" s="94"/>
      <c r="Q906" s="72">
        <f>Y906</f>
        <v>2.6331099999999998</v>
      </c>
      <c r="R906" s="82">
        <f>X906</f>
        <v>0.22500000000000001</v>
      </c>
      <c r="S906" s="45"/>
      <c r="T906" s="6"/>
      <c r="V906" s="43"/>
      <c r="W906" s="49">
        <v>2.59</v>
      </c>
      <c r="X906" s="82">
        <v>0.22500000000000001</v>
      </c>
      <c r="Y906" s="43">
        <f t="shared" si="155"/>
        <v>2.6331099999999998</v>
      </c>
      <c r="Z906" s="53"/>
      <c r="AA906" s="82"/>
      <c r="AB906" s="43"/>
      <c r="AC906" s="47"/>
      <c r="AD906" s="82"/>
      <c r="AE906" s="43"/>
      <c r="AF906" s="53"/>
      <c r="AG906" s="82"/>
      <c r="AH906" s="43"/>
      <c r="AI906" s="47"/>
      <c r="AJ906" s="4"/>
      <c r="AM906" s="27"/>
      <c r="AN906" s="27"/>
      <c r="AQ906" s="4"/>
      <c r="AR906" s="19">
        <v>2.59</v>
      </c>
      <c r="AS906" s="5"/>
      <c r="AT906" s="6"/>
      <c r="AU906" s="4"/>
      <c r="AV906" s="4"/>
      <c r="AW906" s="4"/>
      <c r="AX906" s="4"/>
      <c r="AY906" s="4"/>
      <c r="AZ906" s="4"/>
    </row>
    <row r="907" spans="1:52" x14ac:dyDescent="0.25">
      <c r="A907" s="3" t="s">
        <v>2</v>
      </c>
      <c r="B907" s="20">
        <v>2.82</v>
      </c>
      <c r="C907" s="88">
        <f t="shared" si="153"/>
        <v>3.039846134017671</v>
      </c>
      <c r="D907" s="86">
        <v>-113.36499999999999</v>
      </c>
      <c r="E907" s="24">
        <v>37.851999999999997</v>
      </c>
      <c r="F907" s="9">
        <v>0</v>
      </c>
      <c r="G907" s="9">
        <v>2002</v>
      </c>
      <c r="H907" s="9">
        <v>2</v>
      </c>
      <c r="I907" s="9">
        <v>6</v>
      </c>
      <c r="J907" s="9">
        <v>18</v>
      </c>
      <c r="K907" s="9">
        <v>52</v>
      </c>
      <c r="L907" s="12">
        <v>34.299999999999997</v>
      </c>
      <c r="M907" s="81">
        <f t="shared" si="154"/>
        <v>0.11825400999467875</v>
      </c>
      <c r="N907" s="21">
        <v>0.01</v>
      </c>
      <c r="O907" s="3" t="s">
        <v>175</v>
      </c>
      <c r="P907" s="94">
        <f>1/((1/U907^2)+(1/X907^2))</f>
        <v>1.398401087982158E-2</v>
      </c>
      <c r="Q907" s="72">
        <f>(P907/U907^2*V907)+(P907/X907^2*Y907)</f>
        <v>3.039846134017671</v>
      </c>
      <c r="R907" s="82">
        <f>SQRT(P907)</f>
        <v>0.11825400999467875</v>
      </c>
      <c r="S907" s="49">
        <v>2.82</v>
      </c>
      <c r="T907" s="6" t="s">
        <v>3</v>
      </c>
      <c r="U907" s="82">
        <v>0.13900000000000001</v>
      </c>
      <c r="V907" s="43">
        <f>0.791*S907+0.851</f>
        <v>3.08162</v>
      </c>
      <c r="W907" s="49">
        <v>2.91</v>
      </c>
      <c r="X907" s="82">
        <v>0.22500000000000001</v>
      </c>
      <c r="Y907" s="43">
        <f t="shared" si="155"/>
        <v>2.9303900000000001</v>
      </c>
      <c r="Z907" s="53"/>
      <c r="AA907" s="82"/>
      <c r="AB907" s="43"/>
      <c r="AC907" s="47"/>
      <c r="AD907" s="82"/>
      <c r="AE907" s="43"/>
      <c r="AF907" s="53"/>
      <c r="AG907" s="82"/>
      <c r="AH907" s="43"/>
      <c r="AI907" s="47"/>
      <c r="AJ907" s="4"/>
      <c r="AL907" s="4" t="s">
        <v>75</v>
      </c>
      <c r="AM907" s="27"/>
      <c r="AN907" s="27"/>
      <c r="AQ907" s="4"/>
      <c r="AR907" s="19">
        <v>2.91</v>
      </c>
      <c r="AS907" s="19">
        <v>2.82</v>
      </c>
      <c r="AT907" s="6" t="s">
        <v>3</v>
      </c>
      <c r="AU907" s="4"/>
      <c r="AV907" s="4"/>
      <c r="AW907" s="4"/>
      <c r="AX907" s="4"/>
      <c r="AY907" s="4"/>
      <c r="AZ907" s="4"/>
    </row>
    <row r="908" spans="1:52" x14ac:dyDescent="0.25">
      <c r="A908" s="3" t="s">
        <v>2</v>
      </c>
      <c r="B908" s="20">
        <v>2.56</v>
      </c>
      <c r="C908" s="88">
        <f t="shared" si="153"/>
        <v>2.7780843540731426</v>
      </c>
      <c r="D908" s="86">
        <v>-111.6</v>
      </c>
      <c r="E908" s="24">
        <v>41.555999999999997</v>
      </c>
      <c r="F908" s="9">
        <v>8</v>
      </c>
      <c r="G908" s="9">
        <v>2002</v>
      </c>
      <c r="H908" s="9">
        <v>2</v>
      </c>
      <c r="I908" s="9">
        <v>10</v>
      </c>
      <c r="J908" s="9">
        <v>7</v>
      </c>
      <c r="K908" s="9">
        <v>48</v>
      </c>
      <c r="L908" s="12">
        <v>6.8</v>
      </c>
      <c r="M908" s="81">
        <f t="shared" si="154"/>
        <v>0.11825400999467875</v>
      </c>
      <c r="N908" s="21">
        <v>0.01</v>
      </c>
      <c r="O908" s="3" t="s">
        <v>175</v>
      </c>
      <c r="P908" s="94">
        <f>1/((1/U908^2)+(1/X908^2))</f>
        <v>1.398401087982158E-2</v>
      </c>
      <c r="Q908" s="72">
        <f>(P908/U908^2*V908)+(P908/X908^2*Y908)</f>
        <v>2.7780843540731426</v>
      </c>
      <c r="R908" s="82">
        <f>SQRT(P908)</f>
        <v>0.11825400999467875</v>
      </c>
      <c r="S908" s="49">
        <v>2.56</v>
      </c>
      <c r="T908" s="6" t="s">
        <v>3</v>
      </c>
      <c r="U908" s="82">
        <v>0.13900000000000001</v>
      </c>
      <c r="V908" s="43">
        <f>0.791*S908+0.851</f>
        <v>2.8759600000000001</v>
      </c>
      <c r="W908" s="49">
        <v>2.4700000000000002</v>
      </c>
      <c r="X908" s="82">
        <v>0.22500000000000001</v>
      </c>
      <c r="Y908" s="43">
        <f t="shared" si="155"/>
        <v>2.52163</v>
      </c>
      <c r="Z908" s="53"/>
      <c r="AA908" s="82"/>
      <c r="AB908" s="43"/>
      <c r="AC908" s="47"/>
      <c r="AD908" s="82"/>
      <c r="AE908" s="43"/>
      <c r="AF908" s="53"/>
      <c r="AG908" s="82"/>
      <c r="AH908" s="43"/>
      <c r="AI908" s="47"/>
      <c r="AJ908" s="4"/>
      <c r="AM908" s="27"/>
      <c r="AN908" s="27"/>
      <c r="AQ908" s="4"/>
      <c r="AR908" s="19">
        <v>2.4700000000000002</v>
      </c>
      <c r="AS908" s="19">
        <v>2.56</v>
      </c>
      <c r="AT908" s="6" t="s">
        <v>3</v>
      </c>
      <c r="AU908" s="4"/>
      <c r="AV908" s="4"/>
      <c r="AW908" s="4"/>
      <c r="AX908" s="4"/>
      <c r="AY908" s="4"/>
      <c r="AZ908" s="4"/>
    </row>
    <row r="909" spans="1:52" x14ac:dyDescent="0.25">
      <c r="A909" s="3" t="s">
        <v>2</v>
      </c>
      <c r="B909" s="20">
        <v>2.71</v>
      </c>
      <c r="C909" s="88">
        <f t="shared" si="153"/>
        <v>2.871658432933978</v>
      </c>
      <c r="D909" s="86">
        <v>-112.551</v>
      </c>
      <c r="E909" s="24">
        <v>38.713999999999999</v>
      </c>
      <c r="F909" s="9">
        <v>0</v>
      </c>
      <c r="G909" s="9">
        <v>2002</v>
      </c>
      <c r="H909" s="9">
        <v>3</v>
      </c>
      <c r="I909" s="9">
        <v>10</v>
      </c>
      <c r="J909" s="9">
        <v>16</v>
      </c>
      <c r="K909" s="9">
        <v>3</v>
      </c>
      <c r="L909" s="12">
        <v>16</v>
      </c>
      <c r="M909" s="81">
        <f t="shared" si="154"/>
        <v>0.11825400999467875</v>
      </c>
      <c r="N909" s="21">
        <v>0.01</v>
      </c>
      <c r="O909" s="3" t="s">
        <v>175</v>
      </c>
      <c r="P909" s="94">
        <f>1/((1/U909^2)+(1/X909^2))</f>
        <v>1.398401087982158E-2</v>
      </c>
      <c r="Q909" s="72">
        <f>(P909/U909^2*V909)+(P909/X909^2*Y909)</f>
        <v>2.871658432933978</v>
      </c>
      <c r="R909" s="82">
        <f>SQRT(P909)</f>
        <v>0.11825400999467875</v>
      </c>
      <c r="S909" s="49">
        <v>2.71</v>
      </c>
      <c r="T909" s="6" t="s">
        <v>3</v>
      </c>
      <c r="U909" s="82">
        <v>0.13900000000000001</v>
      </c>
      <c r="V909" s="43">
        <f>0.791*S909+0.851</f>
        <v>2.9946100000000002</v>
      </c>
      <c r="W909" s="49">
        <v>2.5</v>
      </c>
      <c r="X909" s="82">
        <v>0.22500000000000001</v>
      </c>
      <c r="Y909" s="43">
        <f t="shared" si="155"/>
        <v>2.5495000000000001</v>
      </c>
      <c r="Z909" s="53"/>
      <c r="AA909" s="82"/>
      <c r="AB909" s="43"/>
      <c r="AC909" s="47"/>
      <c r="AD909" s="82"/>
      <c r="AE909" s="43"/>
      <c r="AF909" s="53"/>
      <c r="AG909" s="82"/>
      <c r="AH909" s="43"/>
      <c r="AI909" s="47"/>
      <c r="AJ909" s="4"/>
      <c r="AL909" s="4" t="s">
        <v>47</v>
      </c>
      <c r="AM909" s="27"/>
      <c r="AN909" s="27"/>
      <c r="AQ909" s="4"/>
      <c r="AR909" s="19">
        <v>2.5</v>
      </c>
      <c r="AS909" s="19">
        <v>2.71</v>
      </c>
      <c r="AT909" s="6" t="s">
        <v>3</v>
      </c>
      <c r="AU909" s="4"/>
      <c r="AV909" s="4"/>
      <c r="AW909" s="4"/>
      <c r="AX909" s="4"/>
      <c r="AY909" s="4"/>
      <c r="AZ909" s="4"/>
    </row>
    <row r="910" spans="1:52" x14ac:dyDescent="0.25">
      <c r="A910" s="3" t="s">
        <v>2</v>
      </c>
      <c r="B910" s="20">
        <v>2.89</v>
      </c>
      <c r="C910" s="88">
        <f t="shared" si="153"/>
        <v>3.0285983778915169</v>
      </c>
      <c r="D910" s="86">
        <v>-112.95099999999999</v>
      </c>
      <c r="E910" s="24">
        <v>37.085999999999999</v>
      </c>
      <c r="F910" s="9">
        <v>0</v>
      </c>
      <c r="G910" s="9">
        <v>2002</v>
      </c>
      <c r="H910" s="9">
        <v>4</v>
      </c>
      <c r="I910" s="9">
        <v>5</v>
      </c>
      <c r="J910" s="9">
        <v>6</v>
      </c>
      <c r="K910" s="9">
        <v>36</v>
      </c>
      <c r="L910" s="12">
        <v>10.199999999999999</v>
      </c>
      <c r="M910" s="81">
        <f t="shared" si="154"/>
        <v>0.11825400999467875</v>
      </c>
      <c r="N910" s="21">
        <v>0.01</v>
      </c>
      <c r="O910" s="3" t="s">
        <v>175</v>
      </c>
      <c r="P910" s="94">
        <f>1/((1/U910^2)+(1/X910^2))</f>
        <v>1.398401087982158E-2</v>
      </c>
      <c r="Q910" s="72">
        <f>(P910/U910^2*V910)+(P910/X910^2*Y910)</f>
        <v>3.0285983778915169</v>
      </c>
      <c r="R910" s="82">
        <f>SQRT(P910)</f>
        <v>0.11825400999467875</v>
      </c>
      <c r="S910" s="49">
        <v>2.89</v>
      </c>
      <c r="T910" s="6" t="s">
        <v>3</v>
      </c>
      <c r="U910" s="82">
        <v>0.13900000000000001</v>
      </c>
      <c r="V910" s="43">
        <f>0.791*S910+0.851</f>
        <v>3.1369900000000004</v>
      </c>
      <c r="W910" s="49">
        <v>2.71</v>
      </c>
      <c r="X910" s="82">
        <v>0.22500000000000001</v>
      </c>
      <c r="Y910" s="43">
        <f t="shared" si="155"/>
        <v>2.7445900000000001</v>
      </c>
      <c r="Z910" s="53"/>
      <c r="AA910" s="82"/>
      <c r="AB910" s="43"/>
      <c r="AC910" s="47"/>
      <c r="AD910" s="82"/>
      <c r="AE910" s="43"/>
      <c r="AF910" s="53"/>
      <c r="AG910" s="82"/>
      <c r="AH910" s="43"/>
      <c r="AI910" s="47"/>
      <c r="AJ910" s="4"/>
      <c r="AL910" s="4" t="s">
        <v>47</v>
      </c>
      <c r="AM910" s="27"/>
      <c r="AN910" s="27"/>
      <c r="AQ910" s="4"/>
      <c r="AR910" s="19">
        <v>2.71</v>
      </c>
      <c r="AS910" s="19">
        <v>2.89</v>
      </c>
      <c r="AT910" s="6" t="s">
        <v>3</v>
      </c>
      <c r="AU910" s="4"/>
      <c r="AV910" s="4"/>
      <c r="AW910" s="4"/>
      <c r="AX910" s="4"/>
      <c r="AY910" s="4"/>
      <c r="AZ910" s="4"/>
    </row>
    <row r="911" spans="1:52" x14ac:dyDescent="0.25">
      <c r="A911" s="3" t="s">
        <v>2</v>
      </c>
      <c r="B911" s="20">
        <v>2.62</v>
      </c>
      <c r="C911" s="88">
        <f t="shared" si="153"/>
        <v>2.8996837816315444</v>
      </c>
      <c r="D911" s="86">
        <v>-112.76900000000001</v>
      </c>
      <c r="E911" s="24">
        <v>37.183999999999997</v>
      </c>
      <c r="F911" s="9">
        <v>0</v>
      </c>
      <c r="G911" s="9">
        <v>2002</v>
      </c>
      <c r="H911" s="9">
        <v>4</v>
      </c>
      <c r="I911" s="9">
        <v>5</v>
      </c>
      <c r="J911" s="9">
        <v>11</v>
      </c>
      <c r="K911" s="9">
        <v>55</v>
      </c>
      <c r="L911" s="12">
        <v>34.6</v>
      </c>
      <c r="M911" s="81">
        <f t="shared" si="154"/>
        <v>0.11825400999467875</v>
      </c>
      <c r="N911" s="21">
        <v>0.01</v>
      </c>
      <c r="O911" s="3" t="s">
        <v>175</v>
      </c>
      <c r="P911" s="94">
        <f>1/((1/U911^2)+(1/X911^2))</f>
        <v>1.398401087982158E-2</v>
      </c>
      <c r="Q911" s="72">
        <f>(P911/U911^2*V911)+(P911/X911^2*Y911)</f>
        <v>2.8996837816315444</v>
      </c>
      <c r="R911" s="82">
        <f>SQRT(P911)</f>
        <v>0.11825400999467875</v>
      </c>
      <c r="S911" s="49">
        <v>2.62</v>
      </c>
      <c r="T911" s="6" t="s">
        <v>3</v>
      </c>
      <c r="U911" s="82">
        <v>0.13900000000000001</v>
      </c>
      <c r="V911" s="43">
        <f>0.791*S911+0.851</f>
        <v>2.9234200000000001</v>
      </c>
      <c r="W911" s="49">
        <v>2.81</v>
      </c>
      <c r="X911" s="82">
        <v>0.22500000000000001</v>
      </c>
      <c r="Y911" s="43">
        <f t="shared" si="155"/>
        <v>2.8374899999999998</v>
      </c>
      <c r="Z911" s="53"/>
      <c r="AA911" s="82"/>
      <c r="AB911" s="43"/>
      <c r="AC911" s="47"/>
      <c r="AD911" s="82"/>
      <c r="AE911" s="43"/>
      <c r="AF911" s="53"/>
      <c r="AG911" s="82"/>
      <c r="AH911" s="43"/>
      <c r="AI911" s="47"/>
      <c r="AJ911" s="4"/>
      <c r="AL911" s="4" t="s">
        <v>47</v>
      </c>
      <c r="AM911" s="27"/>
      <c r="AN911" s="27"/>
      <c r="AQ911" s="4"/>
      <c r="AR911" s="19">
        <v>2.81</v>
      </c>
      <c r="AS911" s="19">
        <v>2.62</v>
      </c>
      <c r="AT911" s="6" t="s">
        <v>3</v>
      </c>
      <c r="AU911" s="4"/>
      <c r="AV911" s="4"/>
      <c r="AW911" s="4"/>
      <c r="AX911" s="4"/>
      <c r="AY911" s="4"/>
      <c r="AZ911" s="4"/>
    </row>
    <row r="912" spans="1:52" x14ac:dyDescent="0.25">
      <c r="A912" s="3" t="s">
        <v>2</v>
      </c>
      <c r="B912" s="20">
        <v>2.84</v>
      </c>
      <c r="C912" s="88">
        <f t="shared" si="153"/>
        <v>2.8653599999999999</v>
      </c>
      <c r="D912" s="86">
        <v>-111.92700000000001</v>
      </c>
      <c r="E912" s="24">
        <v>39.061</v>
      </c>
      <c r="F912" s="9">
        <v>5</v>
      </c>
      <c r="G912" s="9">
        <v>2002</v>
      </c>
      <c r="H912" s="9">
        <v>4</v>
      </c>
      <c r="I912" s="9">
        <v>12</v>
      </c>
      <c r="J912" s="9">
        <v>1</v>
      </c>
      <c r="K912" s="9">
        <v>26</v>
      </c>
      <c r="L912" s="12">
        <v>53.2</v>
      </c>
      <c r="M912" s="81">
        <f t="shared" si="154"/>
        <v>0.22500000000000001</v>
      </c>
      <c r="N912" s="21">
        <v>0.01</v>
      </c>
      <c r="O912" s="6" t="s">
        <v>174</v>
      </c>
      <c r="P912" s="94"/>
      <c r="Q912" s="72">
        <f>Y912</f>
        <v>2.8653599999999999</v>
      </c>
      <c r="R912" s="82">
        <f>X912</f>
        <v>0.22500000000000001</v>
      </c>
      <c r="S912" s="45"/>
      <c r="T912" s="6"/>
      <c r="V912" s="43"/>
      <c r="W912" s="49">
        <v>2.84</v>
      </c>
      <c r="X912" s="82">
        <v>0.22500000000000001</v>
      </c>
      <c r="Y912" s="43">
        <f t="shared" si="155"/>
        <v>2.8653599999999999</v>
      </c>
      <c r="Z912" s="53"/>
      <c r="AA912" s="82"/>
      <c r="AB912" s="43"/>
      <c r="AC912" s="47"/>
      <c r="AD912" s="82"/>
      <c r="AE912" s="43"/>
      <c r="AF912" s="53"/>
      <c r="AG912" s="82"/>
      <c r="AH912" s="43"/>
      <c r="AI912" s="47"/>
      <c r="AJ912" s="4"/>
      <c r="AL912" s="4" t="s">
        <v>57</v>
      </c>
      <c r="AM912" s="27"/>
      <c r="AN912" s="27"/>
      <c r="AQ912" s="4"/>
      <c r="AR912" s="19">
        <v>2.84</v>
      </c>
      <c r="AS912" s="5"/>
      <c r="AT912" s="6"/>
      <c r="AU912" s="4"/>
      <c r="AV912" s="4"/>
      <c r="AW912" s="4"/>
      <c r="AX912" s="4"/>
      <c r="AY912" s="4"/>
      <c r="AZ912" s="4"/>
    </row>
    <row r="913" spans="1:58" x14ac:dyDescent="0.25">
      <c r="A913" s="3" t="s">
        <v>2</v>
      </c>
      <c r="B913" s="20">
        <v>2.83</v>
      </c>
      <c r="C913" s="88">
        <f t="shared" si="153"/>
        <v>3.0122111953506994</v>
      </c>
      <c r="D913" s="86">
        <v>-114.187</v>
      </c>
      <c r="E913" s="24">
        <v>39.067999999999998</v>
      </c>
      <c r="F913" s="9">
        <v>0</v>
      </c>
      <c r="G913" s="9">
        <v>2002</v>
      </c>
      <c r="H913" s="9">
        <v>4</v>
      </c>
      <c r="I913" s="9">
        <v>15</v>
      </c>
      <c r="J913" s="9">
        <v>13</v>
      </c>
      <c r="K913" s="9">
        <v>17</v>
      </c>
      <c r="L913" s="12">
        <v>37.299999999999997</v>
      </c>
      <c r="M913" s="81">
        <f t="shared" si="154"/>
        <v>0.11825400999467875</v>
      </c>
      <c r="N913" s="21">
        <v>0.01</v>
      </c>
      <c r="O913" s="3" t="s">
        <v>175</v>
      </c>
      <c r="P913" s="94">
        <f t="shared" ref="P913:P922" si="156">1/((1/U913^2)+(1/X913^2))</f>
        <v>1.398401087982158E-2</v>
      </c>
      <c r="Q913" s="72">
        <f t="shared" ref="Q913:Q922" si="157">(P913/U913^2*V913)+(P913/X913^2*Y913)</f>
        <v>3.0122111953506994</v>
      </c>
      <c r="R913" s="82">
        <f t="shared" ref="R913:R922" si="158">SQRT(P913)</f>
        <v>0.11825400999467875</v>
      </c>
      <c r="S913" s="49">
        <v>2.83</v>
      </c>
      <c r="T913" s="6" t="s">
        <v>3</v>
      </c>
      <c r="U913" s="82">
        <v>0.13900000000000001</v>
      </c>
      <c r="V913" s="43">
        <f t="shared" ref="V913:V936" si="159">0.791*S913+0.851</f>
        <v>3.0895300000000003</v>
      </c>
      <c r="W913" s="49">
        <v>2.78</v>
      </c>
      <c r="X913" s="82">
        <v>0.22500000000000001</v>
      </c>
      <c r="Y913" s="43">
        <f t="shared" si="155"/>
        <v>2.8096199999999998</v>
      </c>
      <c r="Z913" s="53"/>
      <c r="AA913" s="82"/>
      <c r="AB913" s="43"/>
      <c r="AC913" s="47"/>
      <c r="AD913" s="82"/>
      <c r="AE913" s="43"/>
      <c r="AF913" s="53"/>
      <c r="AG913" s="82"/>
      <c r="AH913" s="43"/>
      <c r="AI913" s="47"/>
      <c r="AJ913" s="4"/>
      <c r="AL913" s="4" t="s">
        <v>57</v>
      </c>
      <c r="AM913" s="27"/>
      <c r="AN913" s="27"/>
      <c r="AQ913" s="4"/>
      <c r="AR913" s="19">
        <v>2.78</v>
      </c>
      <c r="AS913" s="19">
        <v>2.83</v>
      </c>
      <c r="AT913" s="6" t="s">
        <v>3</v>
      </c>
      <c r="AU913" s="4"/>
      <c r="AV913" s="4"/>
      <c r="AW913" s="4"/>
      <c r="AX913" s="4"/>
      <c r="AY913" s="4"/>
      <c r="AZ913" s="4"/>
    </row>
    <row r="914" spans="1:58" x14ac:dyDescent="0.25">
      <c r="A914" s="3" t="s">
        <v>2</v>
      </c>
      <c r="B914" s="20">
        <v>2.58</v>
      </c>
      <c r="C914" s="88">
        <f t="shared" si="153"/>
        <v>2.7895344369942534</v>
      </c>
      <c r="D914" s="86">
        <v>-112.258</v>
      </c>
      <c r="E914" s="24">
        <v>38.581000000000003</v>
      </c>
      <c r="F914" s="9">
        <v>1</v>
      </c>
      <c r="G914" s="9">
        <v>2002</v>
      </c>
      <c r="H914" s="9">
        <v>4</v>
      </c>
      <c r="I914" s="9">
        <v>21</v>
      </c>
      <c r="J914" s="9">
        <v>12</v>
      </c>
      <c r="K914" s="9">
        <v>4</v>
      </c>
      <c r="L914" s="12">
        <v>35.200000000000003</v>
      </c>
      <c r="M914" s="81">
        <f t="shared" si="154"/>
        <v>0.11825400999467875</v>
      </c>
      <c r="N914" s="21">
        <v>0.01</v>
      </c>
      <c r="O914" s="3" t="s">
        <v>175</v>
      </c>
      <c r="P914" s="94">
        <f t="shared" si="156"/>
        <v>1.398401087982158E-2</v>
      </c>
      <c r="Q914" s="72">
        <f t="shared" si="157"/>
        <v>2.7895344369942534</v>
      </c>
      <c r="R914" s="82">
        <f t="shared" si="158"/>
        <v>0.11825400999467875</v>
      </c>
      <c r="S914" s="49">
        <v>2.58</v>
      </c>
      <c r="T914" s="6" t="s">
        <v>3</v>
      </c>
      <c r="U914" s="82">
        <v>0.13900000000000001</v>
      </c>
      <c r="V914" s="43">
        <f t="shared" si="159"/>
        <v>2.8917800000000002</v>
      </c>
      <c r="W914" s="49">
        <v>2.4700000000000002</v>
      </c>
      <c r="X914" s="82">
        <v>0.22500000000000001</v>
      </c>
      <c r="Y914" s="43">
        <f t="shared" si="155"/>
        <v>2.52163</v>
      </c>
      <c r="Z914" s="53"/>
      <c r="AA914" s="82"/>
      <c r="AB914" s="43"/>
      <c r="AC914" s="47"/>
      <c r="AD914" s="82"/>
      <c r="AE914" s="43"/>
      <c r="AF914" s="53"/>
      <c r="AG914" s="82"/>
      <c r="AH914" s="43"/>
      <c r="AI914" s="47"/>
      <c r="AJ914" s="4"/>
      <c r="AM914" s="27"/>
      <c r="AN914" s="27"/>
      <c r="AQ914" s="4"/>
      <c r="AR914" s="19">
        <v>2.4700000000000002</v>
      </c>
      <c r="AS914" s="19">
        <v>2.58</v>
      </c>
      <c r="AT914" s="6" t="s">
        <v>3</v>
      </c>
      <c r="AU914" s="4"/>
      <c r="AV914" s="4"/>
      <c r="AW914" s="4"/>
      <c r="AX914" s="4"/>
      <c r="AY914" s="4"/>
      <c r="AZ914" s="4"/>
    </row>
    <row r="915" spans="1:58" x14ac:dyDescent="0.25">
      <c r="A915" s="3" t="s">
        <v>2</v>
      </c>
      <c r="B915" s="20">
        <v>2.4500000000000002</v>
      </c>
      <c r="C915" s="88">
        <f t="shared" si="153"/>
        <v>2.6714843086094988</v>
      </c>
      <c r="D915" s="86">
        <v>-113.377</v>
      </c>
      <c r="E915" s="24">
        <v>37.85</v>
      </c>
      <c r="F915" s="9">
        <v>4</v>
      </c>
      <c r="G915" s="9">
        <v>2002</v>
      </c>
      <c r="H915" s="9">
        <v>5</v>
      </c>
      <c r="I915" s="9">
        <v>2</v>
      </c>
      <c r="J915" s="9">
        <v>4</v>
      </c>
      <c r="K915" s="9">
        <v>46</v>
      </c>
      <c r="L915" s="12">
        <v>31.2</v>
      </c>
      <c r="M915" s="81">
        <f t="shared" si="154"/>
        <v>0.11825400999467875</v>
      </c>
      <c r="N915" s="21">
        <v>0.01</v>
      </c>
      <c r="O915" s="3" t="s">
        <v>175</v>
      </c>
      <c r="P915" s="94">
        <f t="shared" si="156"/>
        <v>1.398401087982158E-2</v>
      </c>
      <c r="Q915" s="72">
        <f t="shared" si="157"/>
        <v>2.6714843086094988</v>
      </c>
      <c r="R915" s="82">
        <f t="shared" si="158"/>
        <v>0.11825400999467875</v>
      </c>
      <c r="S915" s="49">
        <v>2.4500000000000002</v>
      </c>
      <c r="T915" s="6" t="s">
        <v>3</v>
      </c>
      <c r="U915" s="82">
        <v>0.13900000000000001</v>
      </c>
      <c r="V915" s="43">
        <f t="shared" si="159"/>
        <v>2.7889500000000003</v>
      </c>
      <c r="W915" s="49">
        <v>2.2999999999999998</v>
      </c>
      <c r="X915" s="82">
        <v>0.22500000000000001</v>
      </c>
      <c r="Y915" s="43">
        <f t="shared" si="155"/>
        <v>2.3636999999999997</v>
      </c>
      <c r="Z915" s="53"/>
      <c r="AA915" s="82"/>
      <c r="AB915" s="43"/>
      <c r="AC915" s="47"/>
      <c r="AD915" s="82"/>
      <c r="AE915" s="43"/>
      <c r="AF915" s="53"/>
      <c r="AG915" s="82"/>
      <c r="AH915" s="43"/>
      <c r="AI915" s="47"/>
      <c r="AJ915" s="4"/>
      <c r="AM915" s="27"/>
      <c r="AN915" s="27"/>
      <c r="AQ915" s="4"/>
      <c r="AR915" s="19">
        <v>2.2999999999999998</v>
      </c>
      <c r="AS915" s="19">
        <v>2.4500000000000002</v>
      </c>
      <c r="AT915" s="6" t="s">
        <v>3</v>
      </c>
      <c r="AU915" s="4"/>
      <c r="AV915" s="4"/>
      <c r="AW915" s="4"/>
      <c r="AX915" s="4"/>
      <c r="AY915" s="4"/>
      <c r="AZ915" s="4"/>
    </row>
    <row r="916" spans="1:58" x14ac:dyDescent="0.25">
      <c r="A916" s="3" t="s">
        <v>2</v>
      </c>
      <c r="B916" s="20">
        <v>2.85</v>
      </c>
      <c r="C916" s="88">
        <f t="shared" si="153"/>
        <v>3.0801166292568554</v>
      </c>
      <c r="D916" s="86">
        <v>-111.63</v>
      </c>
      <c r="E916" s="24">
        <v>41.768000000000001</v>
      </c>
      <c r="F916" s="9">
        <v>8</v>
      </c>
      <c r="G916" s="9">
        <v>2002</v>
      </c>
      <c r="H916" s="9">
        <v>5</v>
      </c>
      <c r="I916" s="9">
        <v>11</v>
      </c>
      <c r="J916" s="9">
        <v>6</v>
      </c>
      <c r="K916" s="9">
        <v>30</v>
      </c>
      <c r="L916" s="12">
        <v>51.3</v>
      </c>
      <c r="M916" s="81">
        <f t="shared" si="154"/>
        <v>0.11825400999467875</v>
      </c>
      <c r="N916" s="21">
        <v>0.01</v>
      </c>
      <c r="O916" s="3" t="s">
        <v>175</v>
      </c>
      <c r="P916" s="94">
        <f t="shared" si="156"/>
        <v>1.398401087982158E-2</v>
      </c>
      <c r="Q916" s="72">
        <f t="shared" si="157"/>
        <v>3.0801166292568554</v>
      </c>
      <c r="R916" s="82">
        <f t="shared" si="158"/>
        <v>0.11825400999467875</v>
      </c>
      <c r="S916" s="49">
        <v>2.85</v>
      </c>
      <c r="T916" s="6" t="s">
        <v>3</v>
      </c>
      <c r="U916" s="82">
        <v>0.13900000000000001</v>
      </c>
      <c r="V916" s="43">
        <f t="shared" si="159"/>
        <v>3.1053500000000001</v>
      </c>
      <c r="W916" s="49">
        <v>3</v>
      </c>
      <c r="X916" s="82">
        <v>0.22500000000000001</v>
      </c>
      <c r="Y916" s="43">
        <f t="shared" si="155"/>
        <v>3.0139999999999998</v>
      </c>
      <c r="Z916" s="53"/>
      <c r="AA916" s="82"/>
      <c r="AB916" s="43"/>
      <c r="AC916" s="47"/>
      <c r="AD916" s="82"/>
      <c r="AE916" s="43"/>
      <c r="AF916" s="53"/>
      <c r="AG916" s="82"/>
      <c r="AH916" s="43"/>
      <c r="AI916" s="47"/>
      <c r="AJ916" s="4"/>
      <c r="AL916" s="4" t="s">
        <v>75</v>
      </c>
      <c r="AM916" s="27"/>
      <c r="AN916" s="27"/>
      <c r="AQ916" s="4"/>
      <c r="AR916" s="19">
        <v>3</v>
      </c>
      <c r="AS916" s="19">
        <v>2.85</v>
      </c>
      <c r="AT916" s="6" t="s">
        <v>3</v>
      </c>
      <c r="AU916" s="4"/>
      <c r="AV916" s="4"/>
      <c r="AW916" s="4"/>
      <c r="AX916" s="4"/>
      <c r="AY916" s="4"/>
      <c r="AZ916" s="4"/>
    </row>
    <row r="917" spans="1:58" x14ac:dyDescent="0.25">
      <c r="A917" s="3" t="s">
        <v>2</v>
      </c>
      <c r="B917" s="20">
        <v>3.03</v>
      </c>
      <c r="C917" s="88">
        <f t="shared" si="153"/>
        <v>3.2011304417693651</v>
      </c>
      <c r="D917" s="86">
        <v>-108.941</v>
      </c>
      <c r="E917" s="24">
        <v>38.326000000000001</v>
      </c>
      <c r="F917" s="9">
        <v>2</v>
      </c>
      <c r="G917" s="9">
        <v>2002</v>
      </c>
      <c r="H917" s="9">
        <v>6</v>
      </c>
      <c r="I917" s="9">
        <v>6</v>
      </c>
      <c r="J917" s="9">
        <v>12</v>
      </c>
      <c r="K917" s="9">
        <v>29</v>
      </c>
      <c r="L917" s="12">
        <v>11</v>
      </c>
      <c r="M917" s="81">
        <f t="shared" si="154"/>
        <v>0.11825400999467875</v>
      </c>
      <c r="N917" s="21">
        <v>0.01</v>
      </c>
      <c r="O917" s="3" t="s">
        <v>175</v>
      </c>
      <c r="P917" s="94">
        <f t="shared" si="156"/>
        <v>1.398401087982158E-2</v>
      </c>
      <c r="Q917" s="72">
        <f t="shared" si="157"/>
        <v>3.2011304417693651</v>
      </c>
      <c r="R917" s="82">
        <f t="shared" si="158"/>
        <v>0.11825400999467875</v>
      </c>
      <c r="S917" s="49">
        <v>3.03</v>
      </c>
      <c r="T917" s="6" t="s">
        <v>3</v>
      </c>
      <c r="U917" s="82">
        <v>0.13900000000000001</v>
      </c>
      <c r="V917" s="43">
        <f t="shared" si="159"/>
        <v>3.2477299999999998</v>
      </c>
      <c r="W917" s="49">
        <v>3.07</v>
      </c>
      <c r="X917" s="82">
        <v>0.22500000000000001</v>
      </c>
      <c r="Y917" s="43">
        <f t="shared" si="155"/>
        <v>3.0790299999999999</v>
      </c>
      <c r="Z917" s="53"/>
      <c r="AA917" s="82"/>
      <c r="AB917" s="43"/>
      <c r="AC917" s="47"/>
      <c r="AD917" s="82"/>
      <c r="AE917" s="43"/>
      <c r="AF917" s="53"/>
      <c r="AG917" s="82"/>
      <c r="AH917" s="43"/>
      <c r="AI917" s="47"/>
      <c r="AJ917" s="4"/>
      <c r="AL917" s="4" t="s">
        <v>43</v>
      </c>
      <c r="AM917" s="27"/>
      <c r="AN917" s="27"/>
      <c r="AQ917" s="4"/>
      <c r="AR917" s="19">
        <v>3.07</v>
      </c>
      <c r="AS917" s="19">
        <v>3.03</v>
      </c>
      <c r="AT917" s="6" t="s">
        <v>3</v>
      </c>
      <c r="AU917" s="4"/>
      <c r="AV917" s="4"/>
      <c r="AW917" s="4"/>
      <c r="AX917" s="4"/>
      <c r="AY917" s="4"/>
      <c r="AZ917" s="4"/>
    </row>
    <row r="918" spans="1:58" x14ac:dyDescent="0.25">
      <c r="A918" s="3" t="s">
        <v>2</v>
      </c>
      <c r="B918" s="20">
        <v>3.01</v>
      </c>
      <c r="C918" s="88">
        <f t="shared" si="153"/>
        <v>3.1409234648157152</v>
      </c>
      <c r="D918" s="86">
        <v>-111.43600000000001</v>
      </c>
      <c r="E918" s="24">
        <v>41.390999999999998</v>
      </c>
      <c r="F918" s="9">
        <v>7</v>
      </c>
      <c r="G918" s="9">
        <v>2002</v>
      </c>
      <c r="H918" s="9">
        <v>6</v>
      </c>
      <c r="I918" s="9">
        <v>14</v>
      </c>
      <c r="J918" s="9">
        <v>7</v>
      </c>
      <c r="K918" s="9">
        <v>45</v>
      </c>
      <c r="L918" s="12">
        <v>46.4</v>
      </c>
      <c r="M918" s="81">
        <f t="shared" si="154"/>
        <v>0.11825400999467875</v>
      </c>
      <c r="N918" s="21">
        <v>0.01</v>
      </c>
      <c r="O918" s="3" t="s">
        <v>175</v>
      </c>
      <c r="P918" s="94">
        <f t="shared" si="156"/>
        <v>1.398401087982158E-2</v>
      </c>
      <c r="Q918" s="72">
        <f t="shared" si="157"/>
        <v>3.1409234648157152</v>
      </c>
      <c r="R918" s="82">
        <f t="shared" si="158"/>
        <v>0.11825400999467875</v>
      </c>
      <c r="S918" s="49">
        <v>3.01</v>
      </c>
      <c r="T918" s="6" t="s">
        <v>3</v>
      </c>
      <c r="U918" s="82">
        <v>0.13900000000000001</v>
      </c>
      <c r="V918" s="43">
        <f t="shared" si="159"/>
        <v>3.2319100000000001</v>
      </c>
      <c r="W918" s="49">
        <v>2.88</v>
      </c>
      <c r="X918" s="82">
        <v>0.22500000000000001</v>
      </c>
      <c r="Y918" s="43">
        <f t="shared" si="155"/>
        <v>2.90252</v>
      </c>
      <c r="Z918" s="53"/>
      <c r="AA918" s="82"/>
      <c r="AB918" s="43"/>
      <c r="AC918" s="47"/>
      <c r="AD918" s="82"/>
      <c r="AE918" s="43"/>
      <c r="AF918" s="53"/>
      <c r="AG918" s="82"/>
      <c r="AH918" s="43"/>
      <c r="AI918" s="47"/>
      <c r="AJ918" s="4"/>
      <c r="AL918" s="4" t="s">
        <v>64</v>
      </c>
      <c r="AM918" s="27"/>
      <c r="AN918" s="27"/>
      <c r="AQ918" s="4"/>
      <c r="AR918" s="19">
        <v>2.88</v>
      </c>
      <c r="AS918" s="19">
        <v>3.01</v>
      </c>
      <c r="AT918" s="6" t="s">
        <v>3</v>
      </c>
      <c r="AU918" s="4"/>
      <c r="AV918" s="4"/>
      <c r="AW918" s="4"/>
      <c r="AX918" s="4"/>
      <c r="AY918" s="4"/>
      <c r="AZ918" s="4"/>
    </row>
    <row r="919" spans="1:58" s="4" customFormat="1" x14ac:dyDescent="0.25">
      <c r="A919" s="3" t="s">
        <v>2</v>
      </c>
      <c r="B919" s="20">
        <v>2.6</v>
      </c>
      <c r="C919" s="88">
        <f t="shared" si="153"/>
        <v>2.8651383278529154</v>
      </c>
      <c r="D919" s="86">
        <v>-110.364</v>
      </c>
      <c r="E919" s="24">
        <v>41.331000000000003</v>
      </c>
      <c r="F919" s="9">
        <v>13</v>
      </c>
      <c r="G919" s="9">
        <v>2002</v>
      </c>
      <c r="H919" s="9">
        <v>7</v>
      </c>
      <c r="I919" s="9">
        <v>5</v>
      </c>
      <c r="J919" s="9">
        <v>23</v>
      </c>
      <c r="K919" s="9">
        <v>19</v>
      </c>
      <c r="L919" s="12">
        <v>24.7</v>
      </c>
      <c r="M919" s="81">
        <f t="shared" si="154"/>
        <v>0.11825400999467875</v>
      </c>
      <c r="N919" s="21">
        <v>0.01</v>
      </c>
      <c r="O919" s="3" t="s">
        <v>175</v>
      </c>
      <c r="P919" s="94">
        <f t="shared" si="156"/>
        <v>1.398401087982158E-2</v>
      </c>
      <c r="Q919" s="72">
        <f t="shared" si="157"/>
        <v>2.8651383278529154</v>
      </c>
      <c r="R919" s="82">
        <f t="shared" si="158"/>
        <v>0.11825400999467875</v>
      </c>
      <c r="S919" s="49">
        <v>2.6</v>
      </c>
      <c r="T919" s="6" t="s">
        <v>3</v>
      </c>
      <c r="U919" s="82">
        <v>0.13900000000000001</v>
      </c>
      <c r="V919" s="43">
        <f t="shared" si="159"/>
        <v>2.9076</v>
      </c>
      <c r="W919" s="49">
        <v>2.72</v>
      </c>
      <c r="X919" s="82">
        <v>0.22500000000000001</v>
      </c>
      <c r="Y919" s="43">
        <f t="shared" si="155"/>
        <v>2.7538800000000001</v>
      </c>
      <c r="Z919" s="53"/>
      <c r="AA919" s="82"/>
      <c r="AB919" s="43"/>
      <c r="AC919" s="47"/>
      <c r="AD919" s="82"/>
      <c r="AE919" s="43"/>
      <c r="AF919" s="53"/>
      <c r="AG919" s="82"/>
      <c r="AH919" s="43"/>
      <c r="AI919" s="47"/>
      <c r="AL919" s="4" t="s">
        <v>47</v>
      </c>
      <c r="AM919" s="27"/>
      <c r="AN919" s="27"/>
      <c r="AR919" s="19">
        <v>2.72</v>
      </c>
      <c r="AS919" s="19">
        <v>2.6</v>
      </c>
      <c r="AT919" s="6" t="s">
        <v>3</v>
      </c>
      <c r="BA919"/>
      <c r="BB919"/>
      <c r="BC919"/>
      <c r="BD919"/>
      <c r="BE919"/>
      <c r="BF919"/>
    </row>
    <row r="920" spans="1:58" x14ac:dyDescent="0.25">
      <c r="A920" s="3" t="s">
        <v>2</v>
      </c>
      <c r="B920" s="20">
        <v>2.63</v>
      </c>
      <c r="C920" s="88">
        <f t="shared" si="153"/>
        <v>2.9182395846796103</v>
      </c>
      <c r="D920" s="86">
        <v>-111.601</v>
      </c>
      <c r="E920" s="24">
        <v>41.694000000000003</v>
      </c>
      <c r="F920" s="9">
        <v>8</v>
      </c>
      <c r="G920" s="9">
        <v>2002</v>
      </c>
      <c r="H920" s="9">
        <v>7</v>
      </c>
      <c r="I920" s="9">
        <v>21</v>
      </c>
      <c r="J920" s="9">
        <v>3</v>
      </c>
      <c r="K920" s="9">
        <v>40</v>
      </c>
      <c r="L920" s="12">
        <v>48.7</v>
      </c>
      <c r="M920" s="81">
        <f t="shared" si="154"/>
        <v>0.11825400999467875</v>
      </c>
      <c r="N920" s="21">
        <v>0.01</v>
      </c>
      <c r="O920" s="3" t="s">
        <v>175</v>
      </c>
      <c r="P920" s="94">
        <f t="shared" si="156"/>
        <v>1.398401087982158E-2</v>
      </c>
      <c r="Q920" s="72">
        <f t="shared" si="157"/>
        <v>2.9182395846796103</v>
      </c>
      <c r="R920" s="82">
        <f t="shared" si="158"/>
        <v>0.11825400999467875</v>
      </c>
      <c r="S920" s="49">
        <v>2.63</v>
      </c>
      <c r="T920" s="6" t="s">
        <v>3</v>
      </c>
      <c r="U920" s="82">
        <v>0.13900000000000001</v>
      </c>
      <c r="V920" s="43">
        <f t="shared" si="159"/>
        <v>2.93133</v>
      </c>
      <c r="W920" s="49">
        <v>2.86</v>
      </c>
      <c r="X920" s="82">
        <v>0.22500000000000001</v>
      </c>
      <c r="Y920" s="43">
        <f t="shared" si="155"/>
        <v>2.8839399999999999</v>
      </c>
      <c r="Z920" s="53"/>
      <c r="AA920" s="82"/>
      <c r="AB920" s="43"/>
      <c r="AC920" s="47"/>
      <c r="AD920" s="82"/>
      <c r="AE920" s="43"/>
      <c r="AF920" s="53"/>
      <c r="AG920" s="82"/>
      <c r="AH920" s="43"/>
      <c r="AI920" s="47"/>
      <c r="AJ920" s="4"/>
      <c r="AL920" s="4" t="s">
        <v>72</v>
      </c>
      <c r="AM920" s="27"/>
      <c r="AN920" s="27"/>
      <c r="AQ920" s="4"/>
      <c r="AR920" s="19">
        <v>2.86</v>
      </c>
      <c r="AS920" s="19">
        <v>2.63</v>
      </c>
      <c r="AT920" s="6" t="s">
        <v>3</v>
      </c>
      <c r="AU920" s="4"/>
      <c r="AV920" s="4"/>
      <c r="AW920" s="4"/>
      <c r="AX920" s="4"/>
      <c r="AY920" s="4"/>
      <c r="AZ920" s="4"/>
    </row>
    <row r="921" spans="1:58" x14ac:dyDescent="0.25">
      <c r="A921" s="3" t="s">
        <v>2</v>
      </c>
      <c r="B921" s="20">
        <v>2.89</v>
      </c>
      <c r="C921" s="88">
        <f t="shared" si="153"/>
        <v>3.1261121659565956</v>
      </c>
      <c r="D921" s="86">
        <v>-111.377</v>
      </c>
      <c r="E921" s="24">
        <v>41.743000000000002</v>
      </c>
      <c r="F921" s="9">
        <v>5</v>
      </c>
      <c r="G921" s="9">
        <v>2002</v>
      </c>
      <c r="H921" s="9">
        <v>7</v>
      </c>
      <c r="I921" s="9">
        <v>28</v>
      </c>
      <c r="J921" s="9">
        <v>11</v>
      </c>
      <c r="K921" s="9">
        <v>9</v>
      </c>
      <c r="L921" s="12">
        <v>53.5</v>
      </c>
      <c r="M921" s="81">
        <f t="shared" si="154"/>
        <v>0.11825400999467875</v>
      </c>
      <c r="N921" s="21">
        <v>0.01</v>
      </c>
      <c r="O921" s="3" t="s">
        <v>175</v>
      </c>
      <c r="P921" s="94">
        <f t="shared" si="156"/>
        <v>1.398401087982158E-2</v>
      </c>
      <c r="Q921" s="72">
        <f t="shared" si="157"/>
        <v>3.1261121659565956</v>
      </c>
      <c r="R921" s="82">
        <f t="shared" si="158"/>
        <v>0.11825400999467875</v>
      </c>
      <c r="S921" s="49">
        <v>2.89</v>
      </c>
      <c r="T921" s="6" t="s">
        <v>3</v>
      </c>
      <c r="U921" s="82">
        <v>0.13900000000000001</v>
      </c>
      <c r="V921" s="43">
        <f t="shared" si="159"/>
        <v>3.1369900000000004</v>
      </c>
      <c r="W921" s="49">
        <v>3.09</v>
      </c>
      <c r="X921" s="82">
        <v>0.22500000000000001</v>
      </c>
      <c r="Y921" s="43">
        <f t="shared" si="155"/>
        <v>3.09761</v>
      </c>
      <c r="Z921" s="53"/>
      <c r="AA921" s="82"/>
      <c r="AB921" s="43"/>
      <c r="AC921" s="47"/>
      <c r="AD921" s="82"/>
      <c r="AE921" s="43"/>
      <c r="AF921" s="53"/>
      <c r="AG921" s="82"/>
      <c r="AH921" s="43"/>
      <c r="AI921" s="47"/>
      <c r="AJ921" s="4"/>
      <c r="AL921" s="4" t="s">
        <v>75</v>
      </c>
      <c r="AM921" s="27"/>
      <c r="AN921" s="27"/>
      <c r="AQ921" s="4"/>
      <c r="AR921" s="19">
        <v>3.09</v>
      </c>
      <c r="AS921" s="19">
        <v>2.89</v>
      </c>
      <c r="AT921" s="6" t="s">
        <v>3</v>
      </c>
      <c r="AU921" s="4"/>
      <c r="AV921" s="4"/>
      <c r="AW921" s="4"/>
      <c r="AX921" s="4"/>
      <c r="AY921" s="4"/>
      <c r="AZ921" s="4"/>
    </row>
    <row r="922" spans="1:58" x14ac:dyDescent="0.25">
      <c r="A922" s="3" t="s">
        <v>2</v>
      </c>
      <c r="B922" s="20">
        <v>2.7</v>
      </c>
      <c r="C922" s="88">
        <f t="shared" si="153"/>
        <v>2.9300871994109743</v>
      </c>
      <c r="D922" s="86">
        <v>-112.84699999999999</v>
      </c>
      <c r="E922" s="24">
        <v>37.015999999999998</v>
      </c>
      <c r="F922" s="9">
        <v>18</v>
      </c>
      <c r="G922" s="9">
        <v>2002</v>
      </c>
      <c r="H922" s="9">
        <v>7</v>
      </c>
      <c r="I922" s="9">
        <v>29</v>
      </c>
      <c r="J922" s="9">
        <v>9</v>
      </c>
      <c r="K922" s="9">
        <v>28</v>
      </c>
      <c r="L922" s="12">
        <v>13.5</v>
      </c>
      <c r="M922" s="81">
        <f t="shared" si="154"/>
        <v>0.11825400999467875</v>
      </c>
      <c r="N922" s="21">
        <v>0.01</v>
      </c>
      <c r="O922" s="3" t="s">
        <v>175</v>
      </c>
      <c r="P922" s="94">
        <f t="shared" si="156"/>
        <v>1.398401087982158E-2</v>
      </c>
      <c r="Q922" s="72">
        <f t="shared" si="157"/>
        <v>2.9300871994109743</v>
      </c>
      <c r="R922" s="82">
        <f t="shared" si="158"/>
        <v>0.11825400999467875</v>
      </c>
      <c r="S922" s="49">
        <v>2.7</v>
      </c>
      <c r="T922" s="6" t="s">
        <v>3</v>
      </c>
      <c r="U922" s="82">
        <v>0.13900000000000001</v>
      </c>
      <c r="V922" s="43">
        <f t="shared" si="159"/>
        <v>2.9867000000000004</v>
      </c>
      <c r="W922" s="49">
        <v>2.75</v>
      </c>
      <c r="X922" s="82">
        <v>0.22500000000000001</v>
      </c>
      <c r="Y922" s="43">
        <f t="shared" si="155"/>
        <v>2.7817500000000002</v>
      </c>
      <c r="Z922" s="53"/>
      <c r="AA922" s="82"/>
      <c r="AB922" s="43"/>
      <c r="AC922" s="47"/>
      <c r="AD922" s="82"/>
      <c r="AE922" s="43"/>
      <c r="AF922" s="53"/>
      <c r="AG922" s="82"/>
      <c r="AH922" s="43"/>
      <c r="AI922" s="47"/>
      <c r="AJ922" s="4"/>
      <c r="AL922" s="4" t="s">
        <v>47</v>
      </c>
      <c r="AM922" s="27"/>
      <c r="AN922" s="27"/>
      <c r="AQ922" s="4"/>
      <c r="AR922" s="19">
        <v>2.75</v>
      </c>
      <c r="AS922" s="19">
        <v>2.7</v>
      </c>
      <c r="AT922" s="6" t="s">
        <v>3</v>
      </c>
      <c r="AU922" s="4"/>
      <c r="AV922" s="4"/>
      <c r="AW922" s="4"/>
      <c r="AX922" s="4"/>
      <c r="AY922" s="4"/>
      <c r="AZ922" s="4"/>
    </row>
    <row r="923" spans="1:58" x14ac:dyDescent="0.25">
      <c r="A923" s="3" t="s">
        <v>2</v>
      </c>
      <c r="B923" s="20">
        <v>2.5</v>
      </c>
      <c r="C923" s="88">
        <f t="shared" si="153"/>
        <v>2.8285</v>
      </c>
      <c r="D923" s="86">
        <v>-112.60599999999999</v>
      </c>
      <c r="E923" s="24">
        <v>38.155000000000001</v>
      </c>
      <c r="F923" s="9">
        <v>1</v>
      </c>
      <c r="G923" s="9">
        <v>2002</v>
      </c>
      <c r="H923" s="9">
        <v>8</v>
      </c>
      <c r="I923" s="9">
        <v>12</v>
      </c>
      <c r="J923" s="9">
        <v>1</v>
      </c>
      <c r="K923" s="9">
        <v>27</v>
      </c>
      <c r="L923" s="12">
        <v>2.1</v>
      </c>
      <c r="M923" s="81">
        <f t="shared" si="154"/>
        <v>0.13900000000000001</v>
      </c>
      <c r="N923" s="21">
        <v>0.01</v>
      </c>
      <c r="O923" s="6" t="s">
        <v>174</v>
      </c>
      <c r="P923" s="94"/>
      <c r="Q923" s="72">
        <f>V923</f>
        <v>2.8285</v>
      </c>
      <c r="R923" s="82">
        <f>U923</f>
        <v>0.13900000000000001</v>
      </c>
      <c r="S923" s="49">
        <v>2.5</v>
      </c>
      <c r="T923" s="6" t="s">
        <v>3</v>
      </c>
      <c r="U923" s="82">
        <v>0.13900000000000001</v>
      </c>
      <c r="V923" s="43">
        <f t="shared" si="159"/>
        <v>2.8285</v>
      </c>
      <c r="W923" s="57"/>
      <c r="Y923" s="43"/>
      <c r="Z923" s="53"/>
      <c r="AA923" s="82"/>
      <c r="AB923" s="43"/>
      <c r="AC923" s="47"/>
      <c r="AD923" s="82"/>
      <c r="AE923" s="43"/>
      <c r="AF923" s="53"/>
      <c r="AG923" s="82"/>
      <c r="AH923" s="43"/>
      <c r="AI923" s="47"/>
      <c r="AJ923" s="4"/>
      <c r="AM923" s="27"/>
      <c r="AN923" s="27"/>
      <c r="AQ923" s="4"/>
      <c r="AR923" s="19">
        <v>9.99</v>
      </c>
      <c r="AS923" s="19">
        <v>2.5</v>
      </c>
      <c r="AT923" s="6" t="s">
        <v>3</v>
      </c>
      <c r="AU923" s="4"/>
      <c r="AV923" s="4"/>
      <c r="AW923" s="4"/>
      <c r="AX923" s="4"/>
      <c r="AY923" s="4"/>
      <c r="AZ923" s="4"/>
    </row>
    <row r="924" spans="1:58" x14ac:dyDescent="0.25">
      <c r="A924" s="3" t="s">
        <v>2</v>
      </c>
      <c r="B924" s="20">
        <v>3.23</v>
      </c>
      <c r="C924" s="88">
        <f t="shared" si="153"/>
        <v>3.4234096683155584</v>
      </c>
      <c r="D924" s="86">
        <v>-112.60899999999999</v>
      </c>
      <c r="E924" s="24">
        <v>38.158000000000001</v>
      </c>
      <c r="F924" s="9">
        <v>0</v>
      </c>
      <c r="G924" s="9">
        <v>2002</v>
      </c>
      <c r="H924" s="9">
        <v>8</v>
      </c>
      <c r="I924" s="9">
        <v>12</v>
      </c>
      <c r="J924" s="9">
        <v>1</v>
      </c>
      <c r="K924" s="9">
        <v>31</v>
      </c>
      <c r="L924" s="12">
        <v>40.799999999999997</v>
      </c>
      <c r="M924" s="81">
        <f t="shared" si="154"/>
        <v>0.11825400999467875</v>
      </c>
      <c r="N924" s="21">
        <v>0.01</v>
      </c>
      <c r="O924" s="3" t="s">
        <v>175</v>
      </c>
      <c r="P924" s="94">
        <f t="shared" ref="P924:P936" si="160">1/((1/U924^2)+(1/X924^2))</f>
        <v>1.398401087982158E-2</v>
      </c>
      <c r="Q924" s="72">
        <f t="shared" ref="Q924:Q936" si="161">(P924/U924^2*V924)+(P924/X924^2*Y924)</f>
        <v>3.4234096683155584</v>
      </c>
      <c r="R924" s="82">
        <f t="shared" ref="R924:R936" si="162">SQRT(P924)</f>
        <v>0.11825400999467875</v>
      </c>
      <c r="S924" s="49">
        <v>3.23</v>
      </c>
      <c r="T924" s="6" t="s">
        <v>3</v>
      </c>
      <c r="U924" s="82">
        <v>0.13900000000000001</v>
      </c>
      <c r="V924" s="43">
        <f t="shared" si="159"/>
        <v>3.4059300000000001</v>
      </c>
      <c r="W924" s="49">
        <v>3.49</v>
      </c>
      <c r="X924" s="82">
        <v>0.22500000000000001</v>
      </c>
      <c r="Y924" s="43">
        <f t="shared" ref="Y924:Y987" si="163">0.929*W924+0.227</f>
        <v>3.4692100000000003</v>
      </c>
      <c r="Z924" s="53"/>
      <c r="AA924" s="82"/>
      <c r="AB924" s="43"/>
      <c r="AC924" s="47"/>
      <c r="AD924" s="82"/>
      <c r="AE924" s="43"/>
      <c r="AF924" s="53"/>
      <c r="AG924" s="82"/>
      <c r="AH924" s="43"/>
      <c r="AI924" s="47"/>
      <c r="AJ924" s="4"/>
      <c r="AL924" s="4" t="s">
        <v>53</v>
      </c>
      <c r="AM924" s="27"/>
      <c r="AN924" s="27"/>
      <c r="AQ924" s="4"/>
      <c r="AR924" s="19">
        <v>3.49</v>
      </c>
      <c r="AS924" s="19">
        <v>3.23</v>
      </c>
      <c r="AT924" s="6" t="s">
        <v>3</v>
      </c>
      <c r="AU924" s="4"/>
      <c r="AV924" s="4"/>
      <c r="AW924" s="4"/>
      <c r="AX924" s="4"/>
      <c r="AY924" s="4"/>
      <c r="AZ924" s="4"/>
    </row>
    <row r="925" spans="1:58" x14ac:dyDescent="0.25">
      <c r="A925" s="3" t="s">
        <v>2</v>
      </c>
      <c r="B925" s="20">
        <v>2.77</v>
      </c>
      <c r="C925" s="88">
        <f t="shared" si="153"/>
        <v>2.8238918075372434</v>
      </c>
      <c r="D925" s="86">
        <v>-112.60599999999999</v>
      </c>
      <c r="E925" s="24">
        <v>38.158000000000001</v>
      </c>
      <c r="F925" s="9">
        <v>5</v>
      </c>
      <c r="G925" s="9">
        <v>2002</v>
      </c>
      <c r="H925" s="9">
        <v>8</v>
      </c>
      <c r="I925" s="9">
        <v>12</v>
      </c>
      <c r="J925" s="9">
        <v>1</v>
      </c>
      <c r="K925" s="9">
        <v>36</v>
      </c>
      <c r="L925" s="12">
        <v>30.9</v>
      </c>
      <c r="M925" s="81">
        <f t="shared" si="154"/>
        <v>0.11825400999467875</v>
      </c>
      <c r="N925" s="21">
        <v>0.01</v>
      </c>
      <c r="O925" s="3" t="s">
        <v>175</v>
      </c>
      <c r="P925" s="94">
        <f t="shared" si="160"/>
        <v>1.398401087982158E-2</v>
      </c>
      <c r="Q925" s="72">
        <f t="shared" si="161"/>
        <v>2.8238918075372434</v>
      </c>
      <c r="R925" s="82">
        <f t="shared" si="162"/>
        <v>0.11825400999467875</v>
      </c>
      <c r="S925" s="49">
        <v>2.77</v>
      </c>
      <c r="T925" s="6" t="s">
        <v>3</v>
      </c>
      <c r="U925" s="82">
        <v>0.13900000000000001</v>
      </c>
      <c r="V925" s="43">
        <f t="shared" si="159"/>
        <v>3.0420700000000003</v>
      </c>
      <c r="W925" s="49">
        <v>2.1800000000000002</v>
      </c>
      <c r="X925" s="82">
        <v>0.22500000000000001</v>
      </c>
      <c r="Y925" s="43">
        <f t="shared" si="163"/>
        <v>2.2522200000000003</v>
      </c>
      <c r="Z925" s="53"/>
      <c r="AA925" s="82"/>
      <c r="AB925" s="43"/>
      <c r="AC925" s="47"/>
      <c r="AD925" s="82"/>
      <c r="AE925" s="43"/>
      <c r="AF925" s="53"/>
      <c r="AG925" s="82"/>
      <c r="AH925" s="43"/>
      <c r="AI925" s="47"/>
      <c r="AJ925" s="4"/>
      <c r="AM925" s="27"/>
      <c r="AN925" s="27"/>
      <c r="AQ925" s="4"/>
      <c r="AR925" s="19">
        <v>2.1800000000000002</v>
      </c>
      <c r="AS925" s="19">
        <v>2.77</v>
      </c>
      <c r="AT925" s="6" t="s">
        <v>3</v>
      </c>
      <c r="AU925" s="4"/>
      <c r="AV925" s="4"/>
      <c r="AW925" s="4"/>
      <c r="AX925" s="4"/>
      <c r="AY925" s="4"/>
      <c r="AZ925" s="4"/>
    </row>
    <row r="926" spans="1:58" x14ac:dyDescent="0.25">
      <c r="A926" s="3" t="s">
        <v>2</v>
      </c>
      <c r="B926" s="20">
        <v>2.52</v>
      </c>
      <c r="C926" s="88">
        <f t="shared" si="153"/>
        <v>2.6858980756583652</v>
      </c>
      <c r="D926" s="86">
        <v>-112.602</v>
      </c>
      <c r="E926" s="24">
        <v>38.159999999999997</v>
      </c>
      <c r="F926" s="9">
        <v>1</v>
      </c>
      <c r="G926" s="9">
        <v>2002</v>
      </c>
      <c r="H926" s="9">
        <v>8</v>
      </c>
      <c r="I926" s="9">
        <v>12</v>
      </c>
      <c r="J926" s="9">
        <v>2</v>
      </c>
      <c r="K926" s="9">
        <v>28</v>
      </c>
      <c r="L926" s="12">
        <v>32.5</v>
      </c>
      <c r="M926" s="81">
        <f t="shared" si="154"/>
        <v>0.11825400999467875</v>
      </c>
      <c r="N926" s="21">
        <v>0.01</v>
      </c>
      <c r="O926" s="3" t="s">
        <v>175</v>
      </c>
      <c r="P926" s="94">
        <f t="shared" si="160"/>
        <v>1.398401087982158E-2</v>
      </c>
      <c r="Q926" s="72">
        <f t="shared" si="161"/>
        <v>2.6858980756583652</v>
      </c>
      <c r="R926" s="82">
        <f t="shared" si="162"/>
        <v>0.11825400999467875</v>
      </c>
      <c r="S926" s="49">
        <v>2.52</v>
      </c>
      <c r="T926" s="6" t="s">
        <v>3</v>
      </c>
      <c r="U926" s="82">
        <v>0.13900000000000001</v>
      </c>
      <c r="V926" s="43">
        <f t="shared" si="159"/>
        <v>2.8443200000000002</v>
      </c>
      <c r="W926" s="49">
        <v>2.2000000000000002</v>
      </c>
      <c r="X926" s="82">
        <v>0.22500000000000001</v>
      </c>
      <c r="Y926" s="43">
        <f t="shared" si="163"/>
        <v>2.2707999999999999</v>
      </c>
      <c r="Z926" s="53"/>
      <c r="AA926" s="82"/>
      <c r="AB926" s="43"/>
      <c r="AC926" s="47"/>
      <c r="AD926" s="82"/>
      <c r="AE926" s="43"/>
      <c r="AF926" s="53"/>
      <c r="AG926" s="82"/>
      <c r="AH926" s="43"/>
      <c r="AI926" s="47"/>
      <c r="AJ926" s="4"/>
      <c r="AM926" s="27"/>
      <c r="AN926" s="27"/>
      <c r="AQ926" s="4"/>
      <c r="AR926" s="19">
        <v>2.2000000000000002</v>
      </c>
      <c r="AS926" s="19">
        <v>2.52</v>
      </c>
      <c r="AT926" s="6" t="s">
        <v>3</v>
      </c>
      <c r="AU926" s="4"/>
      <c r="AV926" s="4"/>
      <c r="AW926" s="4"/>
      <c r="AX926" s="4"/>
      <c r="AY926" s="4"/>
      <c r="AZ926" s="4"/>
    </row>
    <row r="927" spans="1:58" x14ac:dyDescent="0.25">
      <c r="A927" s="3" t="s">
        <v>2</v>
      </c>
      <c r="B927" s="20">
        <v>2.67</v>
      </c>
      <c r="C927" s="88">
        <f t="shared" si="153"/>
        <v>3.0104258630943872</v>
      </c>
      <c r="D927" s="86">
        <v>-108.996</v>
      </c>
      <c r="E927" s="24">
        <v>41.796999999999997</v>
      </c>
      <c r="F927" s="9">
        <v>7</v>
      </c>
      <c r="G927" s="9">
        <v>2002</v>
      </c>
      <c r="H927" s="9">
        <v>8</v>
      </c>
      <c r="I927" s="9">
        <v>22</v>
      </c>
      <c r="J927" s="9">
        <v>21</v>
      </c>
      <c r="K927" s="9">
        <v>26</v>
      </c>
      <c r="L927" s="12">
        <v>45.2</v>
      </c>
      <c r="M927" s="81">
        <f t="shared" si="154"/>
        <v>0.11825400999467875</v>
      </c>
      <c r="N927" s="21">
        <v>0.01</v>
      </c>
      <c r="O927" s="3" t="s">
        <v>175</v>
      </c>
      <c r="P927" s="94">
        <f t="shared" si="160"/>
        <v>1.398401087982158E-2</v>
      </c>
      <c r="Q927" s="72">
        <f t="shared" si="161"/>
        <v>3.0104258630943872</v>
      </c>
      <c r="R927" s="82">
        <f t="shared" si="162"/>
        <v>0.11825400999467875</v>
      </c>
      <c r="S927" s="49">
        <v>2.67</v>
      </c>
      <c r="T927" s="6" t="s">
        <v>3</v>
      </c>
      <c r="U927" s="82">
        <v>0.13900000000000001</v>
      </c>
      <c r="V927" s="43">
        <f t="shared" si="159"/>
        <v>2.9629699999999999</v>
      </c>
      <c r="W927" s="49">
        <v>3.13</v>
      </c>
      <c r="X927" s="82">
        <v>0.22500000000000001</v>
      </c>
      <c r="Y927" s="43">
        <f t="shared" si="163"/>
        <v>3.1347700000000001</v>
      </c>
      <c r="Z927" s="53"/>
      <c r="AA927" s="82"/>
      <c r="AB927" s="43"/>
      <c r="AC927" s="47"/>
      <c r="AD927" s="82"/>
      <c r="AE927" s="43"/>
      <c r="AF927" s="53"/>
      <c r="AG927" s="82"/>
      <c r="AH927" s="43"/>
      <c r="AI927" s="47"/>
      <c r="AJ927" s="4"/>
      <c r="AM927" s="27"/>
      <c r="AN927" s="27"/>
      <c r="AQ927" s="4"/>
      <c r="AR927" s="19">
        <v>3.13</v>
      </c>
      <c r="AS927" s="19">
        <v>2.67</v>
      </c>
      <c r="AT927" s="6" t="s">
        <v>3</v>
      </c>
      <c r="AU927" s="4"/>
      <c r="AV927" s="4"/>
      <c r="AW927" s="4"/>
      <c r="AX927" s="4"/>
      <c r="AY927" s="4"/>
      <c r="AZ927" s="4"/>
    </row>
    <row r="928" spans="1:58" x14ac:dyDescent="0.25">
      <c r="A928" s="3" t="s">
        <v>2</v>
      </c>
      <c r="B928" s="20">
        <v>2.58</v>
      </c>
      <c r="C928" s="88">
        <f t="shared" si="153"/>
        <v>2.8665190065193156</v>
      </c>
      <c r="D928" s="86">
        <v>-112.414</v>
      </c>
      <c r="E928" s="24">
        <v>37.975999999999999</v>
      </c>
      <c r="F928" s="9">
        <v>0</v>
      </c>
      <c r="G928" s="9">
        <v>2002</v>
      </c>
      <c r="H928" s="9">
        <v>9</v>
      </c>
      <c r="I928" s="9">
        <v>6</v>
      </c>
      <c r="J928" s="9">
        <v>11</v>
      </c>
      <c r="K928" s="9">
        <v>15</v>
      </c>
      <c r="L928" s="12">
        <v>48.3</v>
      </c>
      <c r="M928" s="81">
        <f t="shared" si="154"/>
        <v>0.11825400999467875</v>
      </c>
      <c r="N928" s="21">
        <v>0.01</v>
      </c>
      <c r="O928" s="3" t="s">
        <v>175</v>
      </c>
      <c r="P928" s="94">
        <f t="shared" si="160"/>
        <v>1.398401087982158E-2</v>
      </c>
      <c r="Q928" s="72">
        <f t="shared" si="161"/>
        <v>2.8665190065193156</v>
      </c>
      <c r="R928" s="82">
        <f t="shared" si="162"/>
        <v>0.11825400999467875</v>
      </c>
      <c r="S928" s="49">
        <v>2.58</v>
      </c>
      <c r="T928" s="6" t="s">
        <v>3</v>
      </c>
      <c r="U928" s="82">
        <v>0.13900000000000001</v>
      </c>
      <c r="V928" s="43">
        <f t="shared" si="159"/>
        <v>2.8917800000000002</v>
      </c>
      <c r="W928" s="49">
        <v>2.77</v>
      </c>
      <c r="X928" s="82">
        <v>0.22500000000000001</v>
      </c>
      <c r="Y928" s="43">
        <f t="shared" si="163"/>
        <v>2.8003300000000002</v>
      </c>
      <c r="Z928" s="53"/>
      <c r="AA928" s="82"/>
      <c r="AB928" s="43"/>
      <c r="AC928" s="47"/>
      <c r="AD928" s="82"/>
      <c r="AE928" s="43"/>
      <c r="AF928" s="53"/>
      <c r="AG928" s="82"/>
      <c r="AH928" s="43"/>
      <c r="AI928" s="47"/>
      <c r="AJ928" s="4"/>
      <c r="AL928" s="4" t="s">
        <v>47</v>
      </c>
      <c r="AM928" s="27"/>
      <c r="AN928" s="27"/>
      <c r="AQ928" s="4"/>
      <c r="AR928" s="19">
        <v>2.77</v>
      </c>
      <c r="AS928" s="19">
        <v>2.58</v>
      </c>
      <c r="AT928" s="6" t="s">
        <v>3</v>
      </c>
      <c r="AU928" s="4"/>
      <c r="AV928" s="4"/>
      <c r="AW928" s="4"/>
      <c r="AX928" s="4"/>
      <c r="AY928" s="4"/>
      <c r="AZ928" s="4"/>
    </row>
    <row r="929" spans="1:52" x14ac:dyDescent="0.25">
      <c r="A929" s="3" t="s">
        <v>2</v>
      </c>
      <c r="B929" s="20">
        <v>2.7</v>
      </c>
      <c r="C929" s="88">
        <f t="shared" si="153"/>
        <v>2.9454841133159868</v>
      </c>
      <c r="D929" s="86">
        <v>-111.958</v>
      </c>
      <c r="E929" s="24">
        <v>40.417999999999999</v>
      </c>
      <c r="F929" s="9">
        <v>11</v>
      </c>
      <c r="G929" s="9">
        <v>2002</v>
      </c>
      <c r="H929" s="9">
        <v>9</v>
      </c>
      <c r="I929" s="9">
        <v>21</v>
      </c>
      <c r="J929" s="9">
        <v>20</v>
      </c>
      <c r="K929" s="9">
        <v>14</v>
      </c>
      <c r="L929" s="12">
        <v>15</v>
      </c>
      <c r="M929" s="81">
        <f t="shared" si="154"/>
        <v>0.11825400999467875</v>
      </c>
      <c r="N929" s="21">
        <v>0.01</v>
      </c>
      <c r="O929" s="3" t="s">
        <v>175</v>
      </c>
      <c r="P929" s="94">
        <f t="shared" si="160"/>
        <v>1.398401087982158E-2</v>
      </c>
      <c r="Q929" s="72">
        <f t="shared" si="161"/>
        <v>2.9454841133159868</v>
      </c>
      <c r="R929" s="82">
        <f t="shared" si="162"/>
        <v>0.11825400999467875</v>
      </c>
      <c r="S929" s="49">
        <v>2.7</v>
      </c>
      <c r="T929" s="6" t="s">
        <v>3</v>
      </c>
      <c r="U929" s="82">
        <v>0.13900000000000001</v>
      </c>
      <c r="V929" s="43">
        <f t="shared" si="159"/>
        <v>2.9867000000000004</v>
      </c>
      <c r="W929" s="49">
        <v>2.81</v>
      </c>
      <c r="X929" s="82">
        <v>0.22500000000000001</v>
      </c>
      <c r="Y929" s="43">
        <f t="shared" si="163"/>
        <v>2.8374899999999998</v>
      </c>
      <c r="Z929" s="53"/>
      <c r="AA929" s="82"/>
      <c r="AB929" s="43"/>
      <c r="AC929" s="47"/>
      <c r="AD929" s="82"/>
      <c r="AE929" s="43"/>
      <c r="AF929" s="53"/>
      <c r="AG929" s="82"/>
      <c r="AH929" s="43"/>
      <c r="AI929" s="47"/>
      <c r="AJ929" s="4"/>
      <c r="AL929" s="4" t="s">
        <v>47</v>
      </c>
      <c r="AM929" s="27"/>
      <c r="AN929" s="27"/>
      <c r="AQ929" s="4"/>
      <c r="AR929" s="19">
        <v>2.81</v>
      </c>
      <c r="AS929" s="19">
        <v>2.7</v>
      </c>
      <c r="AT929" s="6" t="s">
        <v>3</v>
      </c>
      <c r="AU929" s="4"/>
      <c r="AV929" s="4"/>
      <c r="AW929" s="4"/>
      <c r="AX929" s="4"/>
      <c r="AY929" s="4"/>
      <c r="AZ929" s="4"/>
    </row>
    <row r="930" spans="1:52" x14ac:dyDescent="0.25">
      <c r="A930" s="3" t="s">
        <v>2</v>
      </c>
      <c r="B930" s="20">
        <v>2.4900000000000002</v>
      </c>
      <c r="C930" s="88">
        <f t="shared" si="153"/>
        <v>2.6276645141966664</v>
      </c>
      <c r="D930" s="86">
        <v>-111.623</v>
      </c>
      <c r="E930" s="24">
        <v>40.755000000000003</v>
      </c>
      <c r="F930" s="9">
        <v>11</v>
      </c>
      <c r="G930" s="9">
        <v>2002</v>
      </c>
      <c r="H930" s="9">
        <v>11</v>
      </c>
      <c r="I930" s="9">
        <v>3</v>
      </c>
      <c r="J930" s="9">
        <v>22</v>
      </c>
      <c r="K930" s="9">
        <v>29</v>
      </c>
      <c r="L930" s="12">
        <v>43.5</v>
      </c>
      <c r="M930" s="81">
        <f t="shared" si="154"/>
        <v>0.11825400999467875</v>
      </c>
      <c r="N930" s="21">
        <v>0.01</v>
      </c>
      <c r="O930" s="3" t="s">
        <v>175</v>
      </c>
      <c r="P930" s="94">
        <f t="shared" si="160"/>
        <v>1.398401087982158E-2</v>
      </c>
      <c r="Q930" s="72">
        <f t="shared" si="161"/>
        <v>2.6276645141966664</v>
      </c>
      <c r="R930" s="82">
        <f t="shared" si="162"/>
        <v>0.11825400999467875</v>
      </c>
      <c r="S930" s="49">
        <v>2.4900000000000002</v>
      </c>
      <c r="T930" s="6" t="s">
        <v>3</v>
      </c>
      <c r="U930" s="82">
        <v>0.13900000000000001</v>
      </c>
      <c r="V930" s="43">
        <f t="shared" si="159"/>
        <v>2.8205900000000002</v>
      </c>
      <c r="W930" s="49">
        <v>2.04</v>
      </c>
      <c r="X930" s="82">
        <v>0.22500000000000001</v>
      </c>
      <c r="Y930" s="43">
        <f t="shared" si="163"/>
        <v>2.12216</v>
      </c>
      <c r="Z930" s="53"/>
      <c r="AA930" s="82"/>
      <c r="AB930" s="43"/>
      <c r="AC930" s="47"/>
      <c r="AD930" s="82"/>
      <c r="AE930" s="43"/>
      <c r="AF930" s="53"/>
      <c r="AG930" s="82"/>
      <c r="AH930" s="43"/>
      <c r="AI930" s="47"/>
      <c r="AJ930" s="4"/>
      <c r="AM930" s="27"/>
      <c r="AN930" s="27"/>
      <c r="AQ930" s="4"/>
      <c r="AR930" s="19">
        <v>2.04</v>
      </c>
      <c r="AS930" s="19">
        <v>2.4900000000000002</v>
      </c>
      <c r="AT930" s="6" t="s">
        <v>3</v>
      </c>
      <c r="AU930" s="4"/>
      <c r="AV930" s="4"/>
      <c r="AW930" s="4"/>
      <c r="AX930" s="4"/>
      <c r="AY930" s="4"/>
      <c r="AZ930" s="4"/>
    </row>
    <row r="931" spans="1:52" x14ac:dyDescent="0.25">
      <c r="A931" s="3" t="s">
        <v>2</v>
      </c>
      <c r="B931" s="20">
        <v>2.4700000000000002</v>
      </c>
      <c r="C931" s="88">
        <f t="shared" si="153"/>
        <v>2.7060297623881286</v>
      </c>
      <c r="D931" s="86">
        <v>-111.651</v>
      </c>
      <c r="E931" s="24">
        <v>41.654000000000003</v>
      </c>
      <c r="F931" s="9">
        <v>12</v>
      </c>
      <c r="G931" s="9">
        <v>2002</v>
      </c>
      <c r="H931" s="9">
        <v>11</v>
      </c>
      <c r="I931" s="9">
        <v>3</v>
      </c>
      <c r="J931" s="9">
        <v>22</v>
      </c>
      <c r="K931" s="9">
        <v>49</v>
      </c>
      <c r="L931" s="12">
        <v>15.1</v>
      </c>
      <c r="M931" s="81">
        <f t="shared" si="154"/>
        <v>0.11825400999467875</v>
      </c>
      <c r="N931" s="21">
        <v>0.01</v>
      </c>
      <c r="O931" s="3" t="s">
        <v>175</v>
      </c>
      <c r="P931" s="94">
        <f t="shared" si="160"/>
        <v>1.398401087982158E-2</v>
      </c>
      <c r="Q931" s="72">
        <f t="shared" si="161"/>
        <v>2.7060297623881286</v>
      </c>
      <c r="R931" s="82">
        <f t="shared" si="162"/>
        <v>0.11825400999467875</v>
      </c>
      <c r="S931" s="49">
        <v>2.4700000000000002</v>
      </c>
      <c r="T931" s="6" t="s">
        <v>3</v>
      </c>
      <c r="U931" s="82">
        <v>0.13900000000000001</v>
      </c>
      <c r="V931" s="43">
        <f t="shared" si="159"/>
        <v>2.8047700000000004</v>
      </c>
      <c r="W931" s="49">
        <v>2.39</v>
      </c>
      <c r="X931" s="82">
        <v>0.22500000000000001</v>
      </c>
      <c r="Y931" s="43">
        <f t="shared" si="163"/>
        <v>2.4473100000000003</v>
      </c>
      <c r="Z931" s="53"/>
      <c r="AA931" s="82"/>
      <c r="AB931" s="43"/>
      <c r="AC931" s="47"/>
      <c r="AD931" s="82"/>
      <c r="AE931" s="43"/>
      <c r="AF931" s="53"/>
      <c r="AG931" s="82"/>
      <c r="AH931" s="43"/>
      <c r="AI931" s="47"/>
      <c r="AJ931" s="4"/>
      <c r="AM931" s="27"/>
      <c r="AN931" s="27"/>
      <c r="AQ931" s="4"/>
      <c r="AR931" s="19">
        <v>2.39</v>
      </c>
      <c r="AS931" s="19">
        <v>2.4700000000000002</v>
      </c>
      <c r="AT931" s="6" t="s">
        <v>3</v>
      </c>
      <c r="AU931" s="4"/>
      <c r="AV931" s="4"/>
      <c r="AW931" s="4"/>
      <c r="AX931" s="4"/>
      <c r="AY931" s="4"/>
      <c r="AZ931" s="4"/>
    </row>
    <row r="932" spans="1:52" x14ac:dyDescent="0.25">
      <c r="A932" s="3" t="s">
        <v>2</v>
      </c>
      <c r="B932" s="20">
        <v>2.48</v>
      </c>
      <c r="C932" s="88">
        <f t="shared" si="153"/>
        <v>2.6963578899436711</v>
      </c>
      <c r="D932" s="86">
        <v>-111.97199999999999</v>
      </c>
      <c r="E932" s="24">
        <v>40.469000000000001</v>
      </c>
      <c r="F932" s="9">
        <v>5</v>
      </c>
      <c r="G932" s="9">
        <v>2002</v>
      </c>
      <c r="H932" s="9">
        <v>11</v>
      </c>
      <c r="I932" s="9">
        <v>4</v>
      </c>
      <c r="J932" s="9">
        <v>18</v>
      </c>
      <c r="K932" s="9">
        <v>52</v>
      </c>
      <c r="L932" s="12">
        <v>50.5</v>
      </c>
      <c r="M932" s="81">
        <f t="shared" si="154"/>
        <v>0.11825400999467875</v>
      </c>
      <c r="N932" s="21">
        <v>0.01</v>
      </c>
      <c r="O932" s="3" t="s">
        <v>175</v>
      </c>
      <c r="P932" s="94">
        <f t="shared" si="160"/>
        <v>1.398401087982158E-2</v>
      </c>
      <c r="Q932" s="72">
        <f t="shared" si="161"/>
        <v>2.6963578899436711</v>
      </c>
      <c r="R932" s="82">
        <f t="shared" si="162"/>
        <v>0.11825400999467875</v>
      </c>
      <c r="S932" s="49">
        <v>2.48</v>
      </c>
      <c r="T932" s="6" t="s">
        <v>3</v>
      </c>
      <c r="U932" s="82">
        <v>0.13900000000000001</v>
      </c>
      <c r="V932" s="43">
        <f t="shared" si="159"/>
        <v>2.8126800000000003</v>
      </c>
      <c r="W932" s="49">
        <v>2.33</v>
      </c>
      <c r="X932" s="82">
        <v>0.22500000000000001</v>
      </c>
      <c r="Y932" s="43">
        <f t="shared" si="163"/>
        <v>2.3915700000000002</v>
      </c>
      <c r="Z932" s="53"/>
      <c r="AA932" s="82"/>
      <c r="AB932" s="43"/>
      <c r="AC932" s="47"/>
      <c r="AD932" s="82"/>
      <c r="AE932" s="43"/>
      <c r="AF932" s="53"/>
      <c r="AG932" s="82"/>
      <c r="AH932" s="43"/>
      <c r="AI932" s="47"/>
      <c r="AJ932" s="4"/>
      <c r="AM932" s="27"/>
      <c r="AN932" s="27"/>
      <c r="AQ932" s="4"/>
      <c r="AR932" s="19">
        <v>2.33</v>
      </c>
      <c r="AS932" s="19">
        <v>2.48</v>
      </c>
      <c r="AT932" s="6" t="s">
        <v>3</v>
      </c>
      <c r="AU932" s="4"/>
      <c r="AV932" s="4"/>
      <c r="AW932" s="4"/>
      <c r="AX932" s="4"/>
      <c r="AY932" s="4"/>
      <c r="AZ932" s="4"/>
    </row>
    <row r="933" spans="1:52" x14ac:dyDescent="0.25">
      <c r="A933" s="3" t="s">
        <v>2</v>
      </c>
      <c r="B933" s="20">
        <v>2.52</v>
      </c>
      <c r="C933" s="88">
        <f t="shared" si="153"/>
        <v>2.7166919034683898</v>
      </c>
      <c r="D933" s="86">
        <v>-111.511</v>
      </c>
      <c r="E933" s="24">
        <v>38.838000000000001</v>
      </c>
      <c r="F933" s="9">
        <v>6</v>
      </c>
      <c r="G933" s="9">
        <v>2002</v>
      </c>
      <c r="H933" s="9">
        <v>11</v>
      </c>
      <c r="I933" s="9">
        <v>8</v>
      </c>
      <c r="J933" s="9">
        <v>3</v>
      </c>
      <c r="K933" s="9">
        <v>27</v>
      </c>
      <c r="L933" s="12">
        <v>34.4</v>
      </c>
      <c r="M933" s="81">
        <f t="shared" si="154"/>
        <v>0.11825400999467875</v>
      </c>
      <c r="N933" s="21">
        <v>0.01</v>
      </c>
      <c r="O933" s="3" t="s">
        <v>175</v>
      </c>
      <c r="P933" s="94">
        <f t="shared" si="160"/>
        <v>1.398401087982158E-2</v>
      </c>
      <c r="Q933" s="72">
        <f t="shared" si="161"/>
        <v>2.7166919034683898</v>
      </c>
      <c r="R933" s="82">
        <f t="shared" si="162"/>
        <v>0.11825400999467875</v>
      </c>
      <c r="S933" s="49">
        <v>2.52</v>
      </c>
      <c r="T933" s="6" t="s">
        <v>3</v>
      </c>
      <c r="U933" s="82">
        <v>0.13900000000000001</v>
      </c>
      <c r="V933" s="43">
        <f t="shared" si="159"/>
        <v>2.8443200000000002</v>
      </c>
      <c r="W933" s="49">
        <v>2.3199999999999998</v>
      </c>
      <c r="X933" s="82">
        <v>0.22500000000000001</v>
      </c>
      <c r="Y933" s="43">
        <f t="shared" si="163"/>
        <v>2.3822799999999997</v>
      </c>
      <c r="Z933" s="53"/>
      <c r="AA933" s="82"/>
      <c r="AB933" s="43"/>
      <c r="AC933" s="47"/>
      <c r="AD933" s="82"/>
      <c r="AE933" s="43"/>
      <c r="AF933" s="53"/>
      <c r="AG933" s="82"/>
      <c r="AH933" s="43"/>
      <c r="AI933" s="47"/>
      <c r="AJ933" s="4"/>
      <c r="AM933" s="27"/>
      <c r="AN933" s="27"/>
      <c r="AQ933" s="4"/>
      <c r="AR933" s="19">
        <v>2.3199999999999998</v>
      </c>
      <c r="AS933" s="19">
        <v>2.52</v>
      </c>
      <c r="AT933" s="6" t="s">
        <v>3</v>
      </c>
      <c r="AU933" s="4"/>
      <c r="AV933" s="4"/>
      <c r="AW933" s="4"/>
      <c r="AX933" s="4"/>
      <c r="AY933" s="4"/>
      <c r="AZ933" s="4"/>
    </row>
    <row r="934" spans="1:52" x14ac:dyDescent="0.25">
      <c r="A934" s="3" t="s">
        <v>2</v>
      </c>
      <c r="B934" s="20">
        <v>3.21</v>
      </c>
      <c r="C934" s="88">
        <f t="shared" si="153"/>
        <v>3.3221442542818749</v>
      </c>
      <c r="D934" s="86">
        <v>-111.503</v>
      </c>
      <c r="E934" s="24">
        <v>38.840000000000003</v>
      </c>
      <c r="F934" s="9">
        <v>5</v>
      </c>
      <c r="G934" s="9">
        <v>2002</v>
      </c>
      <c r="H934" s="9">
        <v>11</v>
      </c>
      <c r="I934" s="9">
        <v>8</v>
      </c>
      <c r="J934" s="9">
        <v>12</v>
      </c>
      <c r="K934" s="9">
        <v>55</v>
      </c>
      <c r="L934" s="12">
        <v>22.3</v>
      </c>
      <c r="M934" s="81">
        <f t="shared" si="154"/>
        <v>0.11825400999467875</v>
      </c>
      <c r="N934" s="21">
        <v>0.01</v>
      </c>
      <c r="O934" s="3" t="s">
        <v>175</v>
      </c>
      <c r="P934" s="94">
        <f t="shared" si="160"/>
        <v>1.398401087982158E-2</v>
      </c>
      <c r="Q934" s="72">
        <f t="shared" si="161"/>
        <v>3.3221442542818749</v>
      </c>
      <c r="R934" s="82">
        <f t="shared" si="162"/>
        <v>0.11825400999467875</v>
      </c>
      <c r="S934" s="49">
        <v>3.21</v>
      </c>
      <c r="T934" s="6" t="s">
        <v>3</v>
      </c>
      <c r="U934" s="82">
        <v>0.13900000000000001</v>
      </c>
      <c r="V934" s="43">
        <f t="shared" si="159"/>
        <v>3.39011</v>
      </c>
      <c r="W934" s="49">
        <v>3.14</v>
      </c>
      <c r="X934" s="82">
        <v>0.22500000000000001</v>
      </c>
      <c r="Y934" s="43">
        <f t="shared" si="163"/>
        <v>3.1440600000000001</v>
      </c>
      <c r="Z934" s="53"/>
      <c r="AA934" s="82"/>
      <c r="AB934" s="43"/>
      <c r="AC934" s="47"/>
      <c r="AD934" s="82"/>
      <c r="AE934" s="43"/>
      <c r="AF934" s="53"/>
      <c r="AG934" s="82"/>
      <c r="AH934" s="43"/>
      <c r="AI934" s="47"/>
      <c r="AJ934" s="4"/>
      <c r="AL934" s="4" t="s">
        <v>43</v>
      </c>
      <c r="AM934" s="27"/>
      <c r="AN934" s="27"/>
      <c r="AQ934" s="4"/>
      <c r="AR934" s="19">
        <v>3.14</v>
      </c>
      <c r="AS934" s="19">
        <v>3.21</v>
      </c>
      <c r="AT934" s="6" t="s">
        <v>3</v>
      </c>
      <c r="AU934" s="4"/>
      <c r="AV934" s="4"/>
      <c r="AW934" s="4"/>
      <c r="AX934" s="4"/>
      <c r="AY934" s="4"/>
      <c r="AZ934" s="4"/>
    </row>
    <row r="935" spans="1:52" x14ac:dyDescent="0.25">
      <c r="A935" s="3" t="s">
        <v>2</v>
      </c>
      <c r="B935" s="20">
        <v>2.74</v>
      </c>
      <c r="C935" s="88">
        <f t="shared" si="153"/>
        <v>2.9555535175706975</v>
      </c>
      <c r="D935" s="86">
        <v>-111.65600000000001</v>
      </c>
      <c r="E935" s="24">
        <v>39.786000000000001</v>
      </c>
      <c r="F935" s="9">
        <v>2</v>
      </c>
      <c r="G935" s="9">
        <v>2002</v>
      </c>
      <c r="H935" s="9">
        <v>11</v>
      </c>
      <c r="I935" s="9">
        <v>9</v>
      </c>
      <c r="J935" s="9">
        <v>1</v>
      </c>
      <c r="K935" s="9">
        <v>32</v>
      </c>
      <c r="L935" s="12">
        <v>55.4</v>
      </c>
      <c r="M935" s="81">
        <f t="shared" si="154"/>
        <v>0.11825400999467875</v>
      </c>
      <c r="N935" s="21">
        <v>0.01</v>
      </c>
      <c r="O935" s="3" t="s">
        <v>175</v>
      </c>
      <c r="P935" s="94">
        <f t="shared" si="160"/>
        <v>1.398401087982158E-2</v>
      </c>
      <c r="Q935" s="72">
        <f t="shared" si="161"/>
        <v>2.9555535175706975</v>
      </c>
      <c r="R935" s="82">
        <f t="shared" si="162"/>
        <v>0.11825400999467875</v>
      </c>
      <c r="S935" s="49">
        <v>2.74</v>
      </c>
      <c r="T935" s="6" t="s">
        <v>3</v>
      </c>
      <c r="U935" s="82">
        <v>0.13900000000000001</v>
      </c>
      <c r="V935" s="43">
        <f t="shared" si="159"/>
        <v>3.0183400000000002</v>
      </c>
      <c r="W935" s="49">
        <v>2.76</v>
      </c>
      <c r="X935" s="82">
        <v>0.22500000000000001</v>
      </c>
      <c r="Y935" s="43">
        <f t="shared" si="163"/>
        <v>2.7910399999999997</v>
      </c>
      <c r="Z935" s="53"/>
      <c r="AA935" s="82"/>
      <c r="AB935" s="43"/>
      <c r="AC935" s="47"/>
      <c r="AD935" s="82"/>
      <c r="AE935" s="43"/>
      <c r="AF935" s="53"/>
      <c r="AG935" s="82"/>
      <c r="AH935" s="43"/>
      <c r="AI935" s="47"/>
      <c r="AJ935" s="4"/>
      <c r="AM935" s="27"/>
      <c r="AN935" s="27"/>
      <c r="AQ935" s="4"/>
      <c r="AR935" s="19">
        <v>2.76</v>
      </c>
      <c r="AS935" s="19">
        <v>2.74</v>
      </c>
      <c r="AT935" s="6" t="s">
        <v>3</v>
      </c>
      <c r="AU935" s="4"/>
      <c r="AV935" s="4"/>
      <c r="AW935" s="4"/>
      <c r="AX935" s="4"/>
      <c r="AY935" s="4"/>
      <c r="AZ935" s="4"/>
    </row>
    <row r="936" spans="1:52" x14ac:dyDescent="0.25">
      <c r="A936" s="3" t="s">
        <v>2</v>
      </c>
      <c r="B936" s="20">
        <v>2.97</v>
      </c>
      <c r="C936" s="88">
        <f t="shared" si="153"/>
        <v>3.2283678486260832</v>
      </c>
      <c r="D936" s="86">
        <v>-111.664</v>
      </c>
      <c r="E936" s="24">
        <v>39.774000000000001</v>
      </c>
      <c r="F936" s="9">
        <v>3</v>
      </c>
      <c r="G936" s="9">
        <v>2002</v>
      </c>
      <c r="H936" s="9">
        <v>11</v>
      </c>
      <c r="I936" s="9">
        <v>9</v>
      </c>
      <c r="J936" s="9">
        <v>8</v>
      </c>
      <c r="K936" s="9">
        <v>9</v>
      </c>
      <c r="L936" s="12">
        <v>51.7</v>
      </c>
      <c r="M936" s="81">
        <f t="shared" si="154"/>
        <v>0.11825400999467875</v>
      </c>
      <c r="N936" s="21">
        <v>0.01</v>
      </c>
      <c r="O936" s="3" t="s">
        <v>175</v>
      </c>
      <c r="P936" s="94">
        <f t="shared" si="160"/>
        <v>1.398401087982158E-2</v>
      </c>
      <c r="Q936" s="72">
        <f t="shared" si="161"/>
        <v>3.2283678486260832</v>
      </c>
      <c r="R936" s="82">
        <f t="shared" si="162"/>
        <v>0.11825400999467875</v>
      </c>
      <c r="S936" s="49">
        <v>2.97</v>
      </c>
      <c r="T936" s="6" t="s">
        <v>3</v>
      </c>
      <c r="U936" s="82">
        <v>0.13900000000000001</v>
      </c>
      <c r="V936" s="43">
        <f t="shared" si="159"/>
        <v>3.2002700000000002</v>
      </c>
      <c r="W936" s="49">
        <v>3.31</v>
      </c>
      <c r="X936" s="82">
        <v>0.22500000000000001</v>
      </c>
      <c r="Y936" s="43">
        <f t="shared" si="163"/>
        <v>3.30199</v>
      </c>
      <c r="Z936" s="53"/>
      <c r="AA936" s="82"/>
      <c r="AB936" s="43"/>
      <c r="AC936" s="47"/>
      <c r="AD936" s="82"/>
      <c r="AE936" s="43"/>
      <c r="AF936" s="53"/>
      <c r="AG936" s="82"/>
      <c r="AH936" s="43"/>
      <c r="AI936" s="47"/>
      <c r="AJ936" s="4"/>
      <c r="AL936" s="4" t="s">
        <v>75</v>
      </c>
      <c r="AM936" s="27"/>
      <c r="AN936" s="27"/>
      <c r="AQ936" s="4"/>
      <c r="AR936" s="19">
        <v>3.31</v>
      </c>
      <c r="AS936" s="19">
        <v>2.97</v>
      </c>
      <c r="AT936" s="6" t="s">
        <v>3</v>
      </c>
      <c r="AU936" s="4"/>
      <c r="AV936" s="4"/>
      <c r="AW936" s="4"/>
      <c r="AX936" s="4"/>
      <c r="AY936" s="4"/>
      <c r="AZ936" s="4"/>
    </row>
    <row r="937" spans="1:52" x14ac:dyDescent="0.25">
      <c r="A937" s="3" t="s">
        <v>2</v>
      </c>
      <c r="B937" s="20">
        <v>2.82</v>
      </c>
      <c r="C937" s="88">
        <f t="shared" si="153"/>
        <v>2.8467799999999999</v>
      </c>
      <c r="D937" s="86">
        <v>-113.52</v>
      </c>
      <c r="E937" s="24">
        <v>36.962000000000003</v>
      </c>
      <c r="F937" s="9">
        <v>2</v>
      </c>
      <c r="G937" s="9">
        <v>2002</v>
      </c>
      <c r="H937" s="9">
        <v>11</v>
      </c>
      <c r="I937" s="9">
        <v>13</v>
      </c>
      <c r="J937" s="9">
        <v>14</v>
      </c>
      <c r="K937" s="9">
        <v>42</v>
      </c>
      <c r="L937" s="12">
        <v>58.8</v>
      </c>
      <c r="M937" s="81">
        <f t="shared" si="154"/>
        <v>0.22500000000000001</v>
      </c>
      <c r="N937" s="21">
        <v>0.01</v>
      </c>
      <c r="O937" s="6" t="s">
        <v>174</v>
      </c>
      <c r="P937" s="94"/>
      <c r="Q937" s="72">
        <f>Y937</f>
        <v>2.8467799999999999</v>
      </c>
      <c r="R937" s="82">
        <f>X937</f>
        <v>0.22500000000000001</v>
      </c>
      <c r="S937" s="45"/>
      <c r="T937" s="6"/>
      <c r="V937" s="43"/>
      <c r="W937" s="49">
        <v>2.82</v>
      </c>
      <c r="X937" s="82">
        <v>0.22500000000000001</v>
      </c>
      <c r="Y937" s="43">
        <f t="shared" si="163"/>
        <v>2.8467799999999999</v>
      </c>
      <c r="Z937" s="53"/>
      <c r="AA937" s="82"/>
      <c r="AB937" s="43"/>
      <c r="AC937" s="47"/>
      <c r="AD937" s="82"/>
      <c r="AE937" s="43"/>
      <c r="AF937" s="53"/>
      <c r="AG937" s="82"/>
      <c r="AH937" s="43"/>
      <c r="AI937" s="47"/>
      <c r="AJ937" s="4"/>
      <c r="AL937" s="4" t="s">
        <v>64</v>
      </c>
      <c r="AM937" s="27"/>
      <c r="AN937" s="27"/>
      <c r="AQ937" s="4"/>
      <c r="AR937" s="19">
        <v>2.82</v>
      </c>
      <c r="AS937" s="5"/>
      <c r="AT937" s="6"/>
      <c r="AU937" s="4"/>
      <c r="AV937" s="4"/>
      <c r="AW937" s="4"/>
      <c r="AX937" s="4"/>
      <c r="AY937" s="4"/>
      <c r="AZ937" s="4"/>
    </row>
    <row r="938" spans="1:52" x14ac:dyDescent="0.25">
      <c r="A938" s="3" t="s">
        <v>2</v>
      </c>
      <c r="B938" s="20">
        <v>2.59</v>
      </c>
      <c r="C938" s="88">
        <f t="shared" si="153"/>
        <v>2.826053306264833</v>
      </c>
      <c r="D938" s="86">
        <v>-112.747</v>
      </c>
      <c r="E938" s="24">
        <v>38.250999999999998</v>
      </c>
      <c r="F938" s="9">
        <v>0</v>
      </c>
      <c r="G938" s="9">
        <v>2002</v>
      </c>
      <c r="H938" s="9">
        <v>11</v>
      </c>
      <c r="I938" s="9">
        <v>13</v>
      </c>
      <c r="J938" s="9">
        <v>23</v>
      </c>
      <c r="K938" s="9">
        <v>24</v>
      </c>
      <c r="L938" s="12">
        <v>32.700000000000003</v>
      </c>
      <c r="M938" s="81">
        <f t="shared" si="154"/>
        <v>0.11825400999467875</v>
      </c>
      <c r="N938" s="21">
        <v>0.01</v>
      </c>
      <c r="O938" s="3" t="s">
        <v>175</v>
      </c>
      <c r="P938" s="94">
        <f>1/((1/U938^2)+(1/X938^2))</f>
        <v>1.398401087982158E-2</v>
      </c>
      <c r="Q938" s="72">
        <f>(P938/U938^2*V938)+(P938/X938^2*Y938)</f>
        <v>2.826053306264833</v>
      </c>
      <c r="R938" s="82">
        <f>SQRT(P938)</f>
        <v>0.11825400999467875</v>
      </c>
      <c r="S938" s="49">
        <v>2.59</v>
      </c>
      <c r="T938" s="6" t="s">
        <v>3</v>
      </c>
      <c r="U938" s="82">
        <v>0.13900000000000001</v>
      </c>
      <c r="V938" s="43">
        <f>0.791*S938+0.851</f>
        <v>2.8996900000000001</v>
      </c>
      <c r="W938" s="49">
        <v>2.59</v>
      </c>
      <c r="X938" s="82">
        <v>0.22500000000000001</v>
      </c>
      <c r="Y938" s="43">
        <f t="shared" si="163"/>
        <v>2.6331099999999998</v>
      </c>
      <c r="Z938" s="53"/>
      <c r="AA938" s="82"/>
      <c r="AB938" s="43"/>
      <c r="AC938" s="47"/>
      <c r="AD938" s="82"/>
      <c r="AE938" s="43"/>
      <c r="AF938" s="53"/>
      <c r="AG938" s="82"/>
      <c r="AH938" s="43"/>
      <c r="AI938" s="47"/>
      <c r="AJ938" s="4"/>
      <c r="AM938" s="27"/>
      <c r="AN938" s="27"/>
      <c r="AQ938" s="4"/>
      <c r="AR938" s="19">
        <v>2.59</v>
      </c>
      <c r="AS938" s="19">
        <v>2.59</v>
      </c>
      <c r="AT938" s="6" t="s">
        <v>3</v>
      </c>
      <c r="AU938" s="4"/>
      <c r="AV938" s="4"/>
      <c r="AW938" s="4"/>
      <c r="AX938" s="4"/>
      <c r="AY938" s="4"/>
      <c r="AZ938" s="4"/>
    </row>
    <row r="939" spans="1:52" x14ac:dyDescent="0.25">
      <c r="A939" s="3" t="s">
        <v>2</v>
      </c>
      <c r="B939" s="20">
        <v>2.66</v>
      </c>
      <c r="C939" s="88">
        <f t="shared" si="153"/>
        <v>2.86612859648872</v>
      </c>
      <c r="D939" s="86">
        <v>-111.65300000000001</v>
      </c>
      <c r="E939" s="24">
        <v>41.08</v>
      </c>
      <c r="F939" s="9">
        <v>9</v>
      </c>
      <c r="G939" s="9">
        <v>2002</v>
      </c>
      <c r="H939" s="9">
        <v>11</v>
      </c>
      <c r="I939" s="9">
        <v>15</v>
      </c>
      <c r="J939" s="9">
        <v>8</v>
      </c>
      <c r="K939" s="9">
        <v>11</v>
      </c>
      <c r="L939" s="12">
        <v>56.9</v>
      </c>
      <c r="M939" s="81">
        <f t="shared" si="154"/>
        <v>0.11825400999467875</v>
      </c>
      <c r="N939" s="21">
        <v>0.01</v>
      </c>
      <c r="O939" s="3" t="s">
        <v>175</v>
      </c>
      <c r="P939" s="94">
        <f>1/((1/U939^2)+(1/X939^2))</f>
        <v>1.398401087982158E-2</v>
      </c>
      <c r="Q939" s="72">
        <f>(P939/U939^2*V939)+(P939/X939^2*Y939)</f>
        <v>2.86612859648872</v>
      </c>
      <c r="R939" s="82">
        <f>SQRT(P939)</f>
        <v>0.11825400999467875</v>
      </c>
      <c r="S939" s="49">
        <v>2.66</v>
      </c>
      <c r="T939" s="6" t="s">
        <v>3</v>
      </c>
      <c r="U939" s="82">
        <v>0.13900000000000001</v>
      </c>
      <c r="V939" s="43">
        <f>0.791*S939+0.851</f>
        <v>2.95506</v>
      </c>
      <c r="W939" s="49">
        <v>2.59</v>
      </c>
      <c r="X939" s="82">
        <v>0.22500000000000001</v>
      </c>
      <c r="Y939" s="43">
        <f t="shared" si="163"/>
        <v>2.6331099999999998</v>
      </c>
      <c r="Z939" s="53"/>
      <c r="AA939" s="82"/>
      <c r="AB939" s="43"/>
      <c r="AC939" s="47"/>
      <c r="AD939" s="82"/>
      <c r="AE939" s="43"/>
      <c r="AF939" s="53"/>
      <c r="AG939" s="82"/>
      <c r="AH939" s="43"/>
      <c r="AI939" s="47"/>
      <c r="AJ939" s="4"/>
      <c r="AM939" s="27"/>
      <c r="AN939" s="27"/>
      <c r="AQ939" s="4"/>
      <c r="AR939" s="19">
        <v>2.59</v>
      </c>
      <c r="AS939" s="19">
        <v>2.66</v>
      </c>
      <c r="AT939" s="6" t="s">
        <v>3</v>
      </c>
      <c r="AU939" s="4"/>
      <c r="AV939" s="4"/>
      <c r="AW939" s="4"/>
      <c r="AX939" s="4"/>
      <c r="AY939" s="4"/>
      <c r="AZ939" s="4"/>
    </row>
    <row r="940" spans="1:52" x14ac:dyDescent="0.25">
      <c r="A940" s="3" t="s">
        <v>2</v>
      </c>
      <c r="B940" s="20">
        <v>2.46</v>
      </c>
      <c r="C940" s="88">
        <f t="shared" si="153"/>
        <v>2.51234</v>
      </c>
      <c r="D940" s="86">
        <v>-112.982</v>
      </c>
      <c r="E940" s="24">
        <v>37.834000000000003</v>
      </c>
      <c r="F940" s="9">
        <v>3</v>
      </c>
      <c r="G940" s="9">
        <v>2002</v>
      </c>
      <c r="H940" s="9">
        <v>12</v>
      </c>
      <c r="I940" s="9">
        <v>4</v>
      </c>
      <c r="J940" s="9">
        <v>15</v>
      </c>
      <c r="K940" s="9">
        <v>8</v>
      </c>
      <c r="L940" s="12">
        <v>37</v>
      </c>
      <c r="M940" s="81">
        <f t="shared" si="154"/>
        <v>0.22500000000000001</v>
      </c>
      <c r="N940" s="21">
        <v>0.01</v>
      </c>
      <c r="O940" s="6" t="s">
        <v>174</v>
      </c>
      <c r="P940" s="94"/>
      <c r="Q940" s="72">
        <f>Y940</f>
        <v>2.51234</v>
      </c>
      <c r="R940" s="82">
        <f>X940</f>
        <v>0.22500000000000001</v>
      </c>
      <c r="S940" s="45"/>
      <c r="T940" s="6"/>
      <c r="V940" s="43"/>
      <c r="W940" s="49">
        <v>2.46</v>
      </c>
      <c r="X940" s="82">
        <v>0.22500000000000001</v>
      </c>
      <c r="Y940" s="43">
        <f t="shared" si="163"/>
        <v>2.51234</v>
      </c>
      <c r="Z940" s="53"/>
      <c r="AA940" s="82"/>
      <c r="AB940" s="43"/>
      <c r="AC940" s="47"/>
      <c r="AD940" s="82"/>
      <c r="AE940" s="43"/>
      <c r="AF940" s="53"/>
      <c r="AG940" s="82"/>
      <c r="AH940" s="43"/>
      <c r="AI940" s="47"/>
      <c r="AJ940" s="4"/>
      <c r="AM940" s="27"/>
      <c r="AN940" s="27"/>
      <c r="AQ940" s="4"/>
      <c r="AR940" s="19">
        <v>2.46</v>
      </c>
      <c r="AS940" s="5"/>
      <c r="AT940" s="6"/>
      <c r="AU940" s="4"/>
      <c r="AV940" s="4"/>
      <c r="AW940" s="4"/>
      <c r="AX940" s="4"/>
      <c r="AY940" s="4"/>
      <c r="AZ940" s="4"/>
    </row>
    <row r="941" spans="1:52" x14ac:dyDescent="0.25">
      <c r="A941" s="3" t="s">
        <v>2</v>
      </c>
      <c r="B941" s="20">
        <v>2.48</v>
      </c>
      <c r="C941" s="88">
        <f t="shared" si="153"/>
        <v>2.5309200000000001</v>
      </c>
      <c r="D941" s="86">
        <v>-112.479</v>
      </c>
      <c r="E941" s="24">
        <v>37.786999999999999</v>
      </c>
      <c r="F941" s="9">
        <v>6</v>
      </c>
      <c r="G941" s="9">
        <v>2002</v>
      </c>
      <c r="H941" s="9">
        <v>12</v>
      </c>
      <c r="I941" s="9">
        <v>23</v>
      </c>
      <c r="J941" s="9">
        <v>18</v>
      </c>
      <c r="K941" s="9">
        <v>5</v>
      </c>
      <c r="L941" s="12">
        <v>27.3</v>
      </c>
      <c r="M941" s="81">
        <f t="shared" si="154"/>
        <v>0.22500000000000001</v>
      </c>
      <c r="N941" s="21">
        <v>0.01</v>
      </c>
      <c r="O941" s="6" t="s">
        <v>174</v>
      </c>
      <c r="P941" s="94"/>
      <c r="Q941" s="72">
        <f>Y941</f>
        <v>2.5309200000000001</v>
      </c>
      <c r="R941" s="82">
        <f>X941</f>
        <v>0.22500000000000001</v>
      </c>
      <c r="S941" s="45"/>
      <c r="T941" s="6"/>
      <c r="V941" s="43"/>
      <c r="W941" s="49">
        <v>2.48</v>
      </c>
      <c r="X941" s="82">
        <v>0.22500000000000001</v>
      </c>
      <c r="Y941" s="43">
        <f t="shared" si="163"/>
        <v>2.5309200000000001</v>
      </c>
      <c r="Z941" s="53"/>
      <c r="AA941" s="82"/>
      <c r="AB941" s="43"/>
      <c r="AC941" s="47"/>
      <c r="AD941" s="82"/>
      <c r="AE941" s="43"/>
      <c r="AF941" s="53"/>
      <c r="AG941" s="82"/>
      <c r="AH941" s="43"/>
      <c r="AI941" s="47"/>
      <c r="AJ941" s="4"/>
      <c r="AM941" s="27"/>
      <c r="AN941" s="27"/>
      <c r="AQ941" s="4"/>
      <c r="AR941" s="19">
        <v>2.48</v>
      </c>
      <c r="AS941" s="5"/>
      <c r="AT941" s="6"/>
      <c r="AU941" s="4"/>
      <c r="AV941" s="4"/>
      <c r="AW941" s="4"/>
      <c r="AX941" s="4"/>
      <c r="AY941" s="4"/>
      <c r="AZ941" s="4"/>
    </row>
    <row r="942" spans="1:52" x14ac:dyDescent="0.25">
      <c r="A942" s="3" t="s">
        <v>2</v>
      </c>
      <c r="B942" s="20">
        <v>2.5499999999999998</v>
      </c>
      <c r="C942" s="88">
        <f t="shared" si="153"/>
        <v>2.7184701139450436</v>
      </c>
      <c r="D942" s="86">
        <v>-112.611</v>
      </c>
      <c r="E942" s="24">
        <v>38.229999999999997</v>
      </c>
      <c r="F942" s="9">
        <v>4</v>
      </c>
      <c r="G942" s="9">
        <v>2002</v>
      </c>
      <c r="H942" s="9">
        <v>12</v>
      </c>
      <c r="I942" s="9">
        <v>31</v>
      </c>
      <c r="J942" s="9">
        <v>20</v>
      </c>
      <c r="K942" s="9">
        <v>8</v>
      </c>
      <c r="L942" s="12">
        <v>40.6</v>
      </c>
      <c r="M942" s="81">
        <f t="shared" si="154"/>
        <v>0.11825400999467875</v>
      </c>
      <c r="N942" s="21">
        <v>0.01</v>
      </c>
      <c r="O942" s="3" t="s">
        <v>175</v>
      </c>
      <c r="P942" s="94">
        <f t="shared" ref="P942:P977" si="164">1/((1/U942^2)+(1/X942^2))</f>
        <v>1.398401087982158E-2</v>
      </c>
      <c r="Q942" s="72">
        <f t="shared" ref="Q942:Q977" si="165">(P942/U942^2*V942)+(P942/X942^2*Y942)</f>
        <v>2.7184701139450436</v>
      </c>
      <c r="R942" s="82">
        <f t="shared" ref="R942:R977" si="166">SQRT(P942)</f>
        <v>0.11825400999467875</v>
      </c>
      <c r="S942" s="49">
        <v>2.5499999999999998</v>
      </c>
      <c r="T942" s="6" t="s">
        <v>3</v>
      </c>
      <c r="U942" s="82">
        <v>0.13900000000000001</v>
      </c>
      <c r="V942" s="43">
        <f t="shared" ref="V942:V977" si="167">0.791*S942+0.851</f>
        <v>2.8680499999999998</v>
      </c>
      <c r="W942" s="49">
        <v>2.2599999999999998</v>
      </c>
      <c r="X942" s="82">
        <v>0.22500000000000001</v>
      </c>
      <c r="Y942" s="43">
        <f t="shared" si="163"/>
        <v>2.3265399999999996</v>
      </c>
      <c r="Z942" s="53"/>
      <c r="AA942" s="82"/>
      <c r="AB942" s="43"/>
      <c r="AC942" s="47"/>
      <c r="AD942" s="82"/>
      <c r="AE942" s="43"/>
      <c r="AF942" s="53"/>
      <c r="AG942" s="82"/>
      <c r="AH942" s="43"/>
      <c r="AI942" s="47"/>
      <c r="AJ942" s="4"/>
      <c r="AM942" s="27"/>
      <c r="AN942" s="27"/>
      <c r="AQ942" s="4"/>
      <c r="AR942" s="19">
        <v>2.2599999999999998</v>
      </c>
      <c r="AS942" s="19">
        <v>2.5499999999999998</v>
      </c>
      <c r="AT942" s="6" t="s">
        <v>3</v>
      </c>
      <c r="AU942" s="4"/>
      <c r="AV942" s="4"/>
      <c r="AW942" s="4"/>
      <c r="AX942" s="4"/>
      <c r="AY942" s="4"/>
      <c r="AZ942" s="4"/>
    </row>
    <row r="943" spans="1:52" x14ac:dyDescent="0.25">
      <c r="A943" s="3" t="s">
        <v>2</v>
      </c>
      <c r="B943" s="20">
        <v>2.83</v>
      </c>
      <c r="C943" s="88">
        <f t="shared" si="153"/>
        <v>2.8993004933806081</v>
      </c>
      <c r="D943" s="86">
        <v>-112.614</v>
      </c>
      <c r="E943" s="24">
        <v>38.226999999999997</v>
      </c>
      <c r="F943" s="9">
        <v>0</v>
      </c>
      <c r="G943" s="9">
        <v>2002</v>
      </c>
      <c r="H943" s="9">
        <v>12</v>
      </c>
      <c r="I943" s="9">
        <v>31</v>
      </c>
      <c r="J943" s="9">
        <v>20</v>
      </c>
      <c r="K943" s="9">
        <v>39</v>
      </c>
      <c r="L943" s="12">
        <v>45.4</v>
      </c>
      <c r="M943" s="81">
        <f t="shared" si="154"/>
        <v>0.11825400999467875</v>
      </c>
      <c r="N943" s="21">
        <v>0.01</v>
      </c>
      <c r="O943" s="3" t="s">
        <v>175</v>
      </c>
      <c r="P943" s="94">
        <f t="shared" si="164"/>
        <v>1.398401087982158E-2</v>
      </c>
      <c r="Q943" s="72">
        <f t="shared" si="165"/>
        <v>2.8993004933806081</v>
      </c>
      <c r="R943" s="82">
        <f t="shared" si="166"/>
        <v>0.11825400999467875</v>
      </c>
      <c r="S943" s="49">
        <v>2.83</v>
      </c>
      <c r="T943" s="6" t="s">
        <v>3</v>
      </c>
      <c r="U943" s="82">
        <v>0.13900000000000001</v>
      </c>
      <c r="V943" s="43">
        <f t="shared" si="167"/>
        <v>3.0895300000000003</v>
      </c>
      <c r="W943" s="49">
        <v>2.34</v>
      </c>
      <c r="X943" s="82">
        <v>0.22500000000000001</v>
      </c>
      <c r="Y943" s="43">
        <f t="shared" si="163"/>
        <v>2.4008599999999998</v>
      </c>
      <c r="Z943" s="53"/>
      <c r="AA943" s="82"/>
      <c r="AB943" s="43"/>
      <c r="AC943" s="47"/>
      <c r="AD943" s="82"/>
      <c r="AE943" s="43"/>
      <c r="AF943" s="53"/>
      <c r="AG943" s="82"/>
      <c r="AH943" s="43"/>
      <c r="AI943" s="47"/>
      <c r="AJ943" s="4"/>
      <c r="AL943" s="4" t="s">
        <v>47</v>
      </c>
      <c r="AM943" s="27"/>
      <c r="AN943" s="27"/>
      <c r="AQ943" s="4"/>
      <c r="AR943" s="19">
        <v>2.34</v>
      </c>
      <c r="AS943" s="19">
        <v>2.83</v>
      </c>
      <c r="AT943" s="6" t="s">
        <v>3</v>
      </c>
      <c r="AU943" s="4"/>
      <c r="AV943" s="4"/>
      <c r="AW943" s="4"/>
      <c r="AX943" s="4"/>
      <c r="AY943" s="4"/>
      <c r="AZ943" s="4"/>
    </row>
    <row r="944" spans="1:52" x14ac:dyDescent="0.25">
      <c r="A944" s="3" t="s">
        <v>2</v>
      </c>
      <c r="B944" s="20">
        <v>2.87</v>
      </c>
      <c r="C944" s="88">
        <f t="shared" si="153"/>
        <v>3.0787359505904557</v>
      </c>
      <c r="D944" s="86">
        <v>-112.61</v>
      </c>
      <c r="E944" s="24">
        <v>38.229999999999997</v>
      </c>
      <c r="F944" s="9">
        <v>9</v>
      </c>
      <c r="G944" s="9">
        <v>2003</v>
      </c>
      <c r="H944" s="9">
        <v>1</v>
      </c>
      <c r="I944" s="9">
        <v>1</v>
      </c>
      <c r="J944" s="9">
        <v>10</v>
      </c>
      <c r="K944" s="9">
        <v>17</v>
      </c>
      <c r="L944" s="12">
        <v>19.3</v>
      </c>
      <c r="M944" s="81">
        <f t="shared" si="154"/>
        <v>0.11825400999467875</v>
      </c>
      <c r="N944" s="21">
        <v>0.01</v>
      </c>
      <c r="O944" s="3" t="s">
        <v>175</v>
      </c>
      <c r="P944" s="94">
        <f t="shared" si="164"/>
        <v>1.398401087982158E-2</v>
      </c>
      <c r="Q944" s="72">
        <f t="shared" si="165"/>
        <v>3.0787359505904557</v>
      </c>
      <c r="R944" s="82">
        <f t="shared" si="166"/>
        <v>0.11825400999467875</v>
      </c>
      <c r="S944" s="49">
        <v>2.87</v>
      </c>
      <c r="T944" s="6" t="s">
        <v>3</v>
      </c>
      <c r="U944" s="82">
        <v>0.13900000000000001</v>
      </c>
      <c r="V944" s="43">
        <f t="shared" si="167"/>
        <v>3.1211700000000002</v>
      </c>
      <c r="W944" s="49">
        <v>2.95</v>
      </c>
      <c r="X944" s="82">
        <v>0.22500000000000001</v>
      </c>
      <c r="Y944" s="43">
        <f t="shared" si="163"/>
        <v>2.9675500000000001</v>
      </c>
      <c r="Z944" s="53"/>
      <c r="AA944" s="82"/>
      <c r="AB944" s="43"/>
      <c r="AC944" s="47"/>
      <c r="AD944" s="82"/>
      <c r="AE944" s="43"/>
      <c r="AF944" s="53"/>
      <c r="AG944" s="82"/>
      <c r="AH944" s="43"/>
      <c r="AI944" s="47"/>
      <c r="AJ944" s="4"/>
      <c r="AL944" s="4" t="s">
        <v>57</v>
      </c>
      <c r="AM944" s="27"/>
      <c r="AN944" s="27"/>
      <c r="AQ944" s="4"/>
      <c r="AR944" s="19">
        <v>2.95</v>
      </c>
      <c r="AS944" s="19">
        <v>2.87</v>
      </c>
      <c r="AT944" s="6" t="s">
        <v>3</v>
      </c>
      <c r="AU944" s="4"/>
      <c r="AV944" s="4"/>
      <c r="AW944" s="4"/>
      <c r="AX944" s="4"/>
      <c r="AY944" s="4"/>
      <c r="AZ944" s="4"/>
    </row>
    <row r="945" spans="1:52" x14ac:dyDescent="0.25">
      <c r="A945" s="3" t="s">
        <v>2</v>
      </c>
      <c r="B945" s="20">
        <v>2.5499999999999998</v>
      </c>
      <c r="C945" s="88">
        <f t="shared" si="153"/>
        <v>2.672279372230006</v>
      </c>
      <c r="D945" s="86">
        <v>-112.616</v>
      </c>
      <c r="E945" s="24">
        <v>38.225999999999999</v>
      </c>
      <c r="F945" s="9">
        <v>4</v>
      </c>
      <c r="G945" s="9">
        <v>2003</v>
      </c>
      <c r="H945" s="9">
        <v>1</v>
      </c>
      <c r="I945" s="9">
        <v>1</v>
      </c>
      <c r="J945" s="9">
        <v>12</v>
      </c>
      <c r="K945" s="9">
        <v>13</v>
      </c>
      <c r="L945" s="12">
        <v>19</v>
      </c>
      <c r="M945" s="81">
        <f t="shared" si="154"/>
        <v>0.11825400999467875</v>
      </c>
      <c r="N945" s="21">
        <v>0.01</v>
      </c>
      <c r="O945" s="3" t="s">
        <v>175</v>
      </c>
      <c r="P945" s="94">
        <f t="shared" si="164"/>
        <v>1.398401087982158E-2</v>
      </c>
      <c r="Q945" s="72">
        <f t="shared" si="165"/>
        <v>2.672279372230006</v>
      </c>
      <c r="R945" s="82">
        <f t="shared" si="166"/>
        <v>0.11825400999467875</v>
      </c>
      <c r="S945" s="49">
        <v>2.5499999999999998</v>
      </c>
      <c r="T945" s="6" t="s">
        <v>3</v>
      </c>
      <c r="U945" s="82">
        <v>0.13900000000000001</v>
      </c>
      <c r="V945" s="43">
        <f t="shared" si="167"/>
        <v>2.8680499999999998</v>
      </c>
      <c r="W945" s="49">
        <v>2.08</v>
      </c>
      <c r="X945" s="82">
        <v>0.22500000000000001</v>
      </c>
      <c r="Y945" s="43">
        <f t="shared" si="163"/>
        <v>2.1593200000000001</v>
      </c>
      <c r="Z945" s="53"/>
      <c r="AA945" s="82"/>
      <c r="AB945" s="43"/>
      <c r="AC945" s="47"/>
      <c r="AD945" s="82"/>
      <c r="AE945" s="43"/>
      <c r="AF945" s="53"/>
      <c r="AG945" s="82"/>
      <c r="AH945" s="43"/>
      <c r="AI945" s="47"/>
      <c r="AJ945" s="4"/>
      <c r="AM945" s="27"/>
      <c r="AN945" s="27"/>
      <c r="AQ945" s="4"/>
      <c r="AR945" s="19">
        <v>2.08</v>
      </c>
      <c r="AS945" s="19">
        <v>2.5499999999999998</v>
      </c>
      <c r="AT945" s="6" t="s">
        <v>3</v>
      </c>
      <c r="AU945" s="4"/>
      <c r="AV945" s="4"/>
      <c r="AW945" s="4"/>
      <c r="AX945" s="4"/>
      <c r="AY945" s="4"/>
      <c r="AZ945" s="4"/>
    </row>
    <row r="946" spans="1:52" x14ac:dyDescent="0.25">
      <c r="A946" s="3" t="s">
        <v>2</v>
      </c>
      <c r="B946" s="20">
        <v>2.67</v>
      </c>
      <c r="C946" s="88">
        <f t="shared" si="153"/>
        <v>2.8410598101392504</v>
      </c>
      <c r="D946" s="86">
        <v>-112.60299999999999</v>
      </c>
      <c r="E946" s="24">
        <v>38.229999999999997</v>
      </c>
      <c r="F946" s="9">
        <v>0</v>
      </c>
      <c r="G946" s="9">
        <v>2003</v>
      </c>
      <c r="H946" s="9">
        <v>1</v>
      </c>
      <c r="I946" s="9">
        <v>1</v>
      </c>
      <c r="J946" s="9">
        <v>15</v>
      </c>
      <c r="K946" s="9">
        <v>52</v>
      </c>
      <c r="L946" s="12">
        <v>2.6</v>
      </c>
      <c r="M946" s="81">
        <f t="shared" si="154"/>
        <v>0.11825400999467875</v>
      </c>
      <c r="N946" s="21">
        <v>0.01</v>
      </c>
      <c r="O946" s="3" t="s">
        <v>175</v>
      </c>
      <c r="P946" s="94">
        <f t="shared" si="164"/>
        <v>1.398401087982158E-2</v>
      </c>
      <c r="Q946" s="72">
        <f t="shared" si="165"/>
        <v>2.8410598101392504</v>
      </c>
      <c r="R946" s="82">
        <f t="shared" si="166"/>
        <v>0.11825400999467875</v>
      </c>
      <c r="S946" s="49">
        <v>2.67</v>
      </c>
      <c r="T946" s="6" t="s">
        <v>3</v>
      </c>
      <c r="U946" s="82">
        <v>0.13900000000000001</v>
      </c>
      <c r="V946" s="43">
        <f t="shared" si="167"/>
        <v>2.9629699999999999</v>
      </c>
      <c r="W946" s="49">
        <v>2.4700000000000002</v>
      </c>
      <c r="X946" s="82">
        <v>0.22500000000000001</v>
      </c>
      <c r="Y946" s="43">
        <f t="shared" si="163"/>
        <v>2.52163</v>
      </c>
      <c r="Z946" s="53"/>
      <c r="AA946" s="82"/>
      <c r="AB946" s="43"/>
      <c r="AC946" s="47"/>
      <c r="AD946" s="82"/>
      <c r="AE946" s="43"/>
      <c r="AF946" s="53"/>
      <c r="AG946" s="82"/>
      <c r="AH946" s="43"/>
      <c r="AI946" s="47"/>
      <c r="AJ946" s="4"/>
      <c r="AM946" s="27"/>
      <c r="AN946" s="27"/>
      <c r="AQ946" s="4"/>
      <c r="AR946" s="19">
        <v>2.4700000000000002</v>
      </c>
      <c r="AS946" s="19">
        <v>2.67</v>
      </c>
      <c r="AT946" s="6" t="s">
        <v>3</v>
      </c>
      <c r="AU946" s="4"/>
      <c r="AV946" s="4"/>
      <c r="AW946" s="4"/>
      <c r="AX946" s="4"/>
      <c r="AY946" s="4"/>
      <c r="AZ946" s="4"/>
    </row>
    <row r="947" spans="1:52" x14ac:dyDescent="0.25">
      <c r="A947" s="3" t="s">
        <v>2</v>
      </c>
      <c r="B947" s="20">
        <v>3.15</v>
      </c>
      <c r="C947" s="88">
        <f t="shared" si="153"/>
        <v>3.3339847472335804</v>
      </c>
      <c r="D947" s="86">
        <v>-112.212</v>
      </c>
      <c r="E947" s="24">
        <v>41.829000000000001</v>
      </c>
      <c r="F947" s="9">
        <v>0</v>
      </c>
      <c r="G947" s="9">
        <v>2003</v>
      </c>
      <c r="H947" s="9">
        <v>2</v>
      </c>
      <c r="I947" s="9">
        <v>1</v>
      </c>
      <c r="J947" s="9">
        <v>20</v>
      </c>
      <c r="K947" s="9">
        <v>37</v>
      </c>
      <c r="L947" s="12">
        <v>31.3</v>
      </c>
      <c r="M947" s="81">
        <f t="shared" si="154"/>
        <v>0.11825400999467875</v>
      </c>
      <c r="N947" s="21">
        <v>0.01</v>
      </c>
      <c r="O947" s="3" t="s">
        <v>175</v>
      </c>
      <c r="P947" s="94">
        <f t="shared" si="164"/>
        <v>1.398401087982158E-2</v>
      </c>
      <c r="Q947" s="72">
        <f t="shared" si="165"/>
        <v>3.3339847472335804</v>
      </c>
      <c r="R947" s="82">
        <f t="shared" si="166"/>
        <v>0.11825400999467875</v>
      </c>
      <c r="S947" s="49">
        <v>3.15</v>
      </c>
      <c r="T947" s="6" t="s">
        <v>3</v>
      </c>
      <c r="U947" s="82">
        <v>0.13900000000000001</v>
      </c>
      <c r="V947" s="43">
        <f t="shared" si="167"/>
        <v>3.3426499999999999</v>
      </c>
      <c r="W947" s="49">
        <v>3.32</v>
      </c>
      <c r="X947" s="82">
        <v>0.22500000000000001</v>
      </c>
      <c r="Y947" s="43">
        <f t="shared" si="163"/>
        <v>3.31128</v>
      </c>
      <c r="Z947" s="53"/>
      <c r="AA947" s="82"/>
      <c r="AB947" s="43"/>
      <c r="AC947" s="47"/>
      <c r="AD947" s="82"/>
      <c r="AE947" s="43"/>
      <c r="AF947" s="53"/>
      <c r="AG947" s="82"/>
      <c r="AH947" s="43"/>
      <c r="AI947" s="47"/>
      <c r="AJ947" s="4"/>
      <c r="AL947" s="4" t="s">
        <v>43</v>
      </c>
      <c r="AM947" s="27"/>
      <c r="AN947" s="27"/>
      <c r="AQ947" s="4"/>
      <c r="AR947" s="19">
        <v>3.32</v>
      </c>
      <c r="AS947" s="19">
        <v>3.15</v>
      </c>
      <c r="AT947" s="6" t="s">
        <v>3</v>
      </c>
      <c r="AU947" s="4"/>
      <c r="AV947" s="4"/>
      <c r="AW947" s="4"/>
      <c r="AX947" s="4"/>
      <c r="AY947" s="4"/>
      <c r="AZ947" s="4"/>
    </row>
    <row r="948" spans="1:52" x14ac:dyDescent="0.25">
      <c r="A948" s="3" t="s">
        <v>2</v>
      </c>
      <c r="B948" s="20">
        <v>2.59</v>
      </c>
      <c r="C948" s="88">
        <f t="shared" si="153"/>
        <v>2.8337517632173395</v>
      </c>
      <c r="D948" s="86">
        <v>-112.212</v>
      </c>
      <c r="E948" s="24">
        <v>41.832000000000001</v>
      </c>
      <c r="F948" s="9">
        <v>3</v>
      </c>
      <c r="G948" s="9">
        <v>2003</v>
      </c>
      <c r="H948" s="9">
        <v>2</v>
      </c>
      <c r="I948" s="9">
        <v>2</v>
      </c>
      <c r="J948" s="9">
        <v>7</v>
      </c>
      <c r="K948" s="9">
        <v>14</v>
      </c>
      <c r="L948" s="12">
        <v>31.2</v>
      </c>
      <c r="M948" s="81">
        <f t="shared" si="154"/>
        <v>0.11825400999467875</v>
      </c>
      <c r="N948" s="21">
        <v>0.01</v>
      </c>
      <c r="O948" s="3" t="s">
        <v>175</v>
      </c>
      <c r="P948" s="94">
        <f t="shared" si="164"/>
        <v>1.398401087982158E-2</v>
      </c>
      <c r="Q948" s="72">
        <f t="shared" si="165"/>
        <v>2.8337517632173395</v>
      </c>
      <c r="R948" s="82">
        <f t="shared" si="166"/>
        <v>0.11825400999467875</v>
      </c>
      <c r="S948" s="49">
        <v>2.59</v>
      </c>
      <c r="T948" s="6" t="s">
        <v>3</v>
      </c>
      <c r="U948" s="82">
        <v>0.13900000000000001</v>
      </c>
      <c r="V948" s="43">
        <f t="shared" si="167"/>
        <v>2.8996900000000001</v>
      </c>
      <c r="W948" s="49">
        <v>2.62</v>
      </c>
      <c r="X948" s="82">
        <v>0.22500000000000001</v>
      </c>
      <c r="Y948" s="43">
        <f t="shared" si="163"/>
        <v>2.6609799999999999</v>
      </c>
      <c r="Z948" s="53"/>
      <c r="AA948" s="82"/>
      <c r="AB948" s="43"/>
      <c r="AC948" s="47"/>
      <c r="AD948" s="82"/>
      <c r="AE948" s="43"/>
      <c r="AF948" s="53"/>
      <c r="AG948" s="82"/>
      <c r="AH948" s="43"/>
      <c r="AI948" s="47"/>
      <c r="AJ948" s="4"/>
      <c r="AM948" s="27"/>
      <c r="AN948" s="27"/>
      <c r="AQ948" s="4"/>
      <c r="AR948" s="19">
        <v>2.62</v>
      </c>
      <c r="AS948" s="19">
        <v>2.59</v>
      </c>
      <c r="AT948" s="6" t="s">
        <v>3</v>
      </c>
      <c r="AU948" s="4"/>
      <c r="AV948" s="4"/>
      <c r="AW948" s="4"/>
      <c r="AX948" s="4"/>
      <c r="AY948" s="4"/>
      <c r="AZ948" s="4"/>
    </row>
    <row r="949" spans="1:52" x14ac:dyDescent="0.25">
      <c r="A949" s="3" t="s">
        <v>2</v>
      </c>
      <c r="B949" s="20">
        <v>2.93</v>
      </c>
      <c r="C949" s="88">
        <f t="shared" si="153"/>
        <v>3.0822923715437627</v>
      </c>
      <c r="D949" s="86">
        <v>-112.262</v>
      </c>
      <c r="E949" s="24">
        <v>38.695999999999998</v>
      </c>
      <c r="F949" s="9">
        <v>0</v>
      </c>
      <c r="G949" s="9">
        <v>2003</v>
      </c>
      <c r="H949" s="9">
        <v>2</v>
      </c>
      <c r="I949" s="9">
        <v>11</v>
      </c>
      <c r="J949" s="9">
        <v>8</v>
      </c>
      <c r="K949" s="9">
        <v>59</v>
      </c>
      <c r="L949" s="12">
        <v>4.0999999999999996</v>
      </c>
      <c r="M949" s="81">
        <f t="shared" si="154"/>
        <v>0.11825400999467875</v>
      </c>
      <c r="N949" s="21">
        <v>0.01</v>
      </c>
      <c r="O949" s="3" t="s">
        <v>175</v>
      </c>
      <c r="P949" s="94">
        <f t="shared" si="164"/>
        <v>1.398401087982158E-2</v>
      </c>
      <c r="Q949" s="72">
        <f t="shared" si="165"/>
        <v>3.0822923715437627</v>
      </c>
      <c r="R949" s="82">
        <f t="shared" si="166"/>
        <v>0.11825400999467875</v>
      </c>
      <c r="S949" s="49">
        <v>2.93</v>
      </c>
      <c r="T949" s="6" t="s">
        <v>3</v>
      </c>
      <c r="U949" s="82">
        <v>0.13900000000000001</v>
      </c>
      <c r="V949" s="43">
        <f t="shared" si="167"/>
        <v>3.1686300000000003</v>
      </c>
      <c r="W949" s="49">
        <v>2.83</v>
      </c>
      <c r="X949" s="82">
        <v>0.22500000000000001</v>
      </c>
      <c r="Y949" s="43">
        <f t="shared" si="163"/>
        <v>2.8560699999999999</v>
      </c>
      <c r="Z949" s="53"/>
      <c r="AA949" s="82"/>
      <c r="AB949" s="43"/>
      <c r="AC949" s="47"/>
      <c r="AD949" s="82"/>
      <c r="AE949" s="43"/>
      <c r="AF949" s="53"/>
      <c r="AG949" s="82"/>
      <c r="AH949" s="43"/>
      <c r="AI949" s="47"/>
      <c r="AJ949" s="4"/>
      <c r="AL949" s="4" t="s">
        <v>57</v>
      </c>
      <c r="AM949" s="27"/>
      <c r="AN949" s="27"/>
      <c r="AQ949" s="4"/>
      <c r="AR949" s="19">
        <v>2.83</v>
      </c>
      <c r="AS949" s="19">
        <v>2.93</v>
      </c>
      <c r="AT949" s="6" t="s">
        <v>3</v>
      </c>
      <c r="AU949" s="4"/>
      <c r="AV949" s="4"/>
      <c r="AW949" s="4"/>
      <c r="AX949" s="4"/>
      <c r="AY949" s="4"/>
      <c r="AZ949" s="4"/>
    </row>
    <row r="950" spans="1:52" x14ac:dyDescent="0.25">
      <c r="A950" s="3" t="s">
        <v>2</v>
      </c>
      <c r="B950" s="20">
        <v>3.26</v>
      </c>
      <c r="C950" s="88">
        <f t="shared" si="153"/>
        <v>3.3687325278071656</v>
      </c>
      <c r="D950" s="86">
        <v>-112.261</v>
      </c>
      <c r="E950" s="24">
        <v>38.698999999999998</v>
      </c>
      <c r="F950" s="9">
        <v>0</v>
      </c>
      <c r="G950" s="9">
        <v>2003</v>
      </c>
      <c r="H950" s="9">
        <v>2</v>
      </c>
      <c r="I950" s="9">
        <v>11</v>
      </c>
      <c r="J950" s="9">
        <v>9</v>
      </c>
      <c r="K950" s="9">
        <v>0</v>
      </c>
      <c r="L950" s="12">
        <v>42.1</v>
      </c>
      <c r="M950" s="81">
        <f t="shared" si="154"/>
        <v>0.11825400999467875</v>
      </c>
      <c r="N950" s="21">
        <v>0.01</v>
      </c>
      <c r="O950" s="3" t="s">
        <v>175</v>
      </c>
      <c r="P950" s="94">
        <f t="shared" si="164"/>
        <v>1.398401087982158E-2</v>
      </c>
      <c r="Q950" s="72">
        <f t="shared" si="165"/>
        <v>3.3687325278071656</v>
      </c>
      <c r="R950" s="82">
        <f t="shared" si="166"/>
        <v>0.11825400999467875</v>
      </c>
      <c r="S950" s="49">
        <v>3.26</v>
      </c>
      <c r="T950" s="6" t="s">
        <v>3</v>
      </c>
      <c r="U950" s="82">
        <v>0.13900000000000001</v>
      </c>
      <c r="V950" s="43">
        <f t="shared" si="167"/>
        <v>3.4296599999999997</v>
      </c>
      <c r="W950" s="49">
        <v>3.21</v>
      </c>
      <c r="X950" s="82">
        <v>0.22500000000000001</v>
      </c>
      <c r="Y950" s="43">
        <f t="shared" si="163"/>
        <v>3.2090899999999998</v>
      </c>
      <c r="Z950" s="53"/>
      <c r="AA950" s="82"/>
      <c r="AB950" s="43"/>
      <c r="AC950" s="47"/>
      <c r="AD950" s="82"/>
      <c r="AE950" s="43"/>
      <c r="AF950" s="53"/>
      <c r="AG950" s="82"/>
      <c r="AH950" s="43"/>
      <c r="AI950" s="47"/>
      <c r="AJ950" s="4"/>
      <c r="AL950" s="4" t="s">
        <v>55</v>
      </c>
      <c r="AM950" s="27"/>
      <c r="AN950" s="27"/>
      <c r="AQ950" s="4"/>
      <c r="AR950" s="19">
        <v>3.21</v>
      </c>
      <c r="AS950" s="19">
        <v>3.26</v>
      </c>
      <c r="AT950" s="6" t="s">
        <v>3</v>
      </c>
      <c r="AU950" s="4"/>
      <c r="AV950" s="4"/>
      <c r="AW950" s="4"/>
      <c r="AX950" s="4"/>
      <c r="AY950" s="4"/>
      <c r="AZ950" s="4"/>
    </row>
    <row r="951" spans="1:52" x14ac:dyDescent="0.25">
      <c r="A951" s="3" t="s">
        <v>2</v>
      </c>
      <c r="B951" s="20">
        <v>2.7</v>
      </c>
      <c r="C951" s="88">
        <f t="shared" si="153"/>
        <v>2.8531026298859121</v>
      </c>
      <c r="D951" s="86">
        <v>-112.251</v>
      </c>
      <c r="E951" s="24">
        <v>38.692999999999998</v>
      </c>
      <c r="F951" s="9">
        <v>1</v>
      </c>
      <c r="G951" s="9">
        <v>2003</v>
      </c>
      <c r="H951" s="9">
        <v>2</v>
      </c>
      <c r="I951" s="9">
        <v>12</v>
      </c>
      <c r="J951" s="9">
        <v>13</v>
      </c>
      <c r="K951" s="9">
        <v>1</v>
      </c>
      <c r="L951" s="12">
        <v>35.5</v>
      </c>
      <c r="M951" s="81">
        <f t="shared" si="154"/>
        <v>0.11825400999467875</v>
      </c>
      <c r="N951" s="21">
        <v>0.01</v>
      </c>
      <c r="O951" s="3" t="s">
        <v>175</v>
      </c>
      <c r="P951" s="94">
        <f t="shared" si="164"/>
        <v>1.398401087982158E-2</v>
      </c>
      <c r="Q951" s="72">
        <f t="shared" si="165"/>
        <v>2.8531026298859121</v>
      </c>
      <c r="R951" s="82">
        <f t="shared" si="166"/>
        <v>0.11825400999467875</v>
      </c>
      <c r="S951" s="49">
        <v>2.7</v>
      </c>
      <c r="T951" s="6" t="s">
        <v>3</v>
      </c>
      <c r="U951" s="82">
        <v>0.13900000000000001</v>
      </c>
      <c r="V951" s="43">
        <f t="shared" si="167"/>
        <v>2.9867000000000004</v>
      </c>
      <c r="W951" s="49">
        <v>2.4500000000000002</v>
      </c>
      <c r="X951" s="82">
        <v>0.22500000000000001</v>
      </c>
      <c r="Y951" s="43">
        <f t="shared" si="163"/>
        <v>2.50305</v>
      </c>
      <c r="Z951" s="53"/>
      <c r="AA951" s="82"/>
      <c r="AB951" s="43"/>
      <c r="AC951" s="47"/>
      <c r="AD951" s="82"/>
      <c r="AE951" s="43"/>
      <c r="AF951" s="53"/>
      <c r="AG951" s="82"/>
      <c r="AH951" s="43"/>
      <c r="AI951" s="47"/>
      <c r="AJ951" s="4"/>
      <c r="AM951" s="27"/>
      <c r="AN951" s="27"/>
      <c r="AQ951" s="4"/>
      <c r="AR951" s="19">
        <v>2.4500000000000002</v>
      </c>
      <c r="AS951" s="19">
        <v>2.7</v>
      </c>
      <c r="AT951" s="6" t="s">
        <v>3</v>
      </c>
      <c r="AU951" s="4"/>
      <c r="AV951" s="4"/>
      <c r="AW951" s="4"/>
      <c r="AX951" s="4"/>
      <c r="AY951" s="4"/>
      <c r="AZ951" s="4"/>
    </row>
    <row r="952" spans="1:52" x14ac:dyDescent="0.25">
      <c r="A952" s="3" t="s">
        <v>2</v>
      </c>
      <c r="B952" s="20">
        <v>2.63</v>
      </c>
      <c r="C952" s="88">
        <f t="shared" si="153"/>
        <v>2.7411750747719674</v>
      </c>
      <c r="D952" s="86">
        <v>-112.608</v>
      </c>
      <c r="E952" s="24">
        <v>38.228000000000002</v>
      </c>
      <c r="F952" s="9">
        <v>0</v>
      </c>
      <c r="G952" s="9">
        <v>2003</v>
      </c>
      <c r="H952" s="9">
        <v>2</v>
      </c>
      <c r="I952" s="9">
        <v>20</v>
      </c>
      <c r="J952" s="9">
        <v>14</v>
      </c>
      <c r="K952" s="9">
        <v>50</v>
      </c>
      <c r="L952" s="12">
        <v>31.2</v>
      </c>
      <c r="M952" s="81">
        <f t="shared" si="154"/>
        <v>0.11825400999467875</v>
      </c>
      <c r="N952" s="21">
        <v>0.01</v>
      </c>
      <c r="O952" s="3" t="s">
        <v>175</v>
      </c>
      <c r="P952" s="94">
        <f t="shared" si="164"/>
        <v>1.398401087982158E-2</v>
      </c>
      <c r="Q952" s="72">
        <f t="shared" si="165"/>
        <v>2.7411750747719674</v>
      </c>
      <c r="R952" s="82">
        <f t="shared" si="166"/>
        <v>0.11825400999467875</v>
      </c>
      <c r="S952" s="49">
        <v>2.63</v>
      </c>
      <c r="T952" s="6" t="s">
        <v>3</v>
      </c>
      <c r="U952" s="82">
        <v>0.13900000000000001</v>
      </c>
      <c r="V952" s="43">
        <f t="shared" si="167"/>
        <v>2.93133</v>
      </c>
      <c r="W952" s="49">
        <v>2.17</v>
      </c>
      <c r="X952" s="82">
        <v>0.22500000000000001</v>
      </c>
      <c r="Y952" s="43">
        <f t="shared" si="163"/>
        <v>2.2429299999999999</v>
      </c>
      <c r="Z952" s="53"/>
      <c r="AA952" s="82"/>
      <c r="AB952" s="43"/>
      <c r="AC952" s="47"/>
      <c r="AD952" s="82"/>
      <c r="AE952" s="43"/>
      <c r="AF952" s="53"/>
      <c r="AG952" s="82"/>
      <c r="AH952" s="43"/>
      <c r="AI952" s="47"/>
      <c r="AJ952" s="4"/>
      <c r="AM952" s="27"/>
      <c r="AN952" s="27"/>
      <c r="AQ952" s="4"/>
      <c r="AR952" s="19">
        <v>2.17</v>
      </c>
      <c r="AS952" s="19">
        <v>2.63</v>
      </c>
      <c r="AT952" s="6" t="s">
        <v>3</v>
      </c>
      <c r="AU952" s="4"/>
      <c r="AV952" s="4"/>
      <c r="AW952" s="4"/>
      <c r="AX952" s="4"/>
      <c r="AY952" s="4"/>
      <c r="AZ952" s="4"/>
    </row>
    <row r="953" spans="1:52" x14ac:dyDescent="0.25">
      <c r="A953" s="3" t="s">
        <v>2</v>
      </c>
      <c r="B953" s="20">
        <v>2.96</v>
      </c>
      <c r="C953" s="88">
        <f t="shared" si="153"/>
        <v>3.1533566945929716</v>
      </c>
      <c r="D953" s="86">
        <v>-112.982</v>
      </c>
      <c r="E953" s="24">
        <v>36.765999999999998</v>
      </c>
      <c r="F953" s="9">
        <v>4</v>
      </c>
      <c r="G953" s="9">
        <v>2003</v>
      </c>
      <c r="H953" s="9">
        <v>3</v>
      </c>
      <c r="I953" s="9">
        <v>25</v>
      </c>
      <c r="J953" s="9">
        <v>21</v>
      </c>
      <c r="K953" s="9">
        <v>11</v>
      </c>
      <c r="L953" s="12">
        <v>34.9</v>
      </c>
      <c r="M953" s="81">
        <f t="shared" si="154"/>
        <v>0.11825400999467875</v>
      </c>
      <c r="N953" s="21">
        <v>0.01</v>
      </c>
      <c r="O953" s="3" t="s">
        <v>175</v>
      </c>
      <c r="P953" s="94">
        <f t="shared" si="164"/>
        <v>1.398401087982158E-2</v>
      </c>
      <c r="Q953" s="72">
        <f t="shared" si="165"/>
        <v>3.1533566945929716</v>
      </c>
      <c r="R953" s="82">
        <f t="shared" si="166"/>
        <v>0.11825400999467875</v>
      </c>
      <c r="S953" s="49">
        <v>2.96</v>
      </c>
      <c r="T953" s="6" t="s">
        <v>3</v>
      </c>
      <c r="U953" s="82">
        <v>0.13900000000000001</v>
      </c>
      <c r="V953" s="43">
        <f t="shared" si="167"/>
        <v>3.1923599999999999</v>
      </c>
      <c r="W953" s="49">
        <v>3.04</v>
      </c>
      <c r="X953" s="82">
        <v>0.22500000000000001</v>
      </c>
      <c r="Y953" s="43">
        <f t="shared" si="163"/>
        <v>3.0511599999999999</v>
      </c>
      <c r="Z953" s="53"/>
      <c r="AA953" s="82"/>
      <c r="AB953" s="43"/>
      <c r="AC953" s="47"/>
      <c r="AD953" s="82"/>
      <c r="AE953" s="43"/>
      <c r="AF953" s="53"/>
      <c r="AG953" s="82"/>
      <c r="AH953" s="43"/>
      <c r="AI953" s="47"/>
      <c r="AJ953" s="4"/>
      <c r="AL953" s="4" t="s">
        <v>75</v>
      </c>
      <c r="AM953" s="27"/>
      <c r="AN953" s="27"/>
      <c r="AQ953" s="4"/>
      <c r="AR953" s="19">
        <v>3.04</v>
      </c>
      <c r="AS953" s="19">
        <v>2.96</v>
      </c>
      <c r="AT953" s="6" t="s">
        <v>3</v>
      </c>
      <c r="AU953" s="4"/>
      <c r="AV953" s="4"/>
      <c r="AW953" s="4"/>
      <c r="AX953" s="4"/>
      <c r="AY953" s="4"/>
      <c r="AZ953" s="4"/>
    </row>
    <row r="954" spans="1:52" x14ac:dyDescent="0.25">
      <c r="A954" s="3" t="s">
        <v>2</v>
      </c>
      <c r="B954" s="20">
        <v>2.72</v>
      </c>
      <c r="C954" s="88">
        <f t="shared" si="153"/>
        <v>2.9595003485545992</v>
      </c>
      <c r="D954" s="86">
        <v>-111.91</v>
      </c>
      <c r="E954" s="24">
        <v>39.511000000000003</v>
      </c>
      <c r="F954" s="9">
        <v>0</v>
      </c>
      <c r="G954" s="9">
        <v>2003</v>
      </c>
      <c r="H954" s="9">
        <v>4</v>
      </c>
      <c r="I954" s="9">
        <v>17</v>
      </c>
      <c r="J954" s="9">
        <v>15</v>
      </c>
      <c r="K954" s="9">
        <v>26</v>
      </c>
      <c r="L954" s="12">
        <v>31.6</v>
      </c>
      <c r="M954" s="81">
        <f t="shared" si="154"/>
        <v>0.11825400999467875</v>
      </c>
      <c r="N954" s="21">
        <v>0.01</v>
      </c>
      <c r="O954" s="3" t="s">
        <v>175</v>
      </c>
      <c r="P954" s="94">
        <f t="shared" si="164"/>
        <v>1.398401087982158E-2</v>
      </c>
      <c r="Q954" s="72">
        <f t="shared" si="165"/>
        <v>2.9595003485545992</v>
      </c>
      <c r="R954" s="82">
        <f t="shared" si="166"/>
        <v>0.11825400999467875</v>
      </c>
      <c r="S954" s="49">
        <v>2.72</v>
      </c>
      <c r="T954" s="6" t="s">
        <v>3</v>
      </c>
      <c r="U954" s="82">
        <v>0.13900000000000001</v>
      </c>
      <c r="V954" s="43">
        <f t="shared" si="167"/>
        <v>3.0025200000000001</v>
      </c>
      <c r="W954" s="49">
        <v>2.82</v>
      </c>
      <c r="X954" s="82">
        <v>0.22500000000000001</v>
      </c>
      <c r="Y954" s="43">
        <f t="shared" si="163"/>
        <v>2.8467799999999999</v>
      </c>
      <c r="Z954" s="53"/>
      <c r="AA954" s="82"/>
      <c r="AB954" s="43"/>
      <c r="AC954" s="47"/>
      <c r="AD954" s="82"/>
      <c r="AE954" s="43"/>
      <c r="AF954" s="53"/>
      <c r="AG954" s="82"/>
      <c r="AH954" s="43"/>
      <c r="AI954" s="47"/>
      <c r="AJ954" s="4"/>
      <c r="AM954" s="27"/>
      <c r="AN954" s="27"/>
      <c r="AQ954" s="4"/>
      <c r="AR954" s="19">
        <v>2.82</v>
      </c>
      <c r="AS954" s="19">
        <v>2.72</v>
      </c>
      <c r="AT954" s="6" t="s">
        <v>3</v>
      </c>
      <c r="AU954" s="4"/>
      <c r="AV954" s="4"/>
      <c r="AW954" s="4"/>
      <c r="AX954" s="4"/>
      <c r="AY954" s="4"/>
      <c r="AZ954" s="4"/>
    </row>
    <row r="955" spans="1:52" x14ac:dyDescent="0.25">
      <c r="A955" s="3" t="s">
        <v>2</v>
      </c>
      <c r="B955" s="20">
        <v>2.58</v>
      </c>
      <c r="C955" s="88">
        <f t="shared" si="153"/>
        <v>2.7664390661367344</v>
      </c>
      <c r="D955" s="86">
        <v>-113.60599999999999</v>
      </c>
      <c r="E955" s="24">
        <v>41.779000000000003</v>
      </c>
      <c r="F955" s="9">
        <v>1</v>
      </c>
      <c r="G955" s="9">
        <v>2003</v>
      </c>
      <c r="H955" s="9">
        <v>4</v>
      </c>
      <c r="I955" s="9">
        <v>18</v>
      </c>
      <c r="J955" s="9">
        <v>17</v>
      </c>
      <c r="K955" s="9">
        <v>34</v>
      </c>
      <c r="L955" s="12">
        <v>19.8</v>
      </c>
      <c r="M955" s="81">
        <f t="shared" si="154"/>
        <v>0.11825400999467875</v>
      </c>
      <c r="N955" s="21">
        <v>0.01</v>
      </c>
      <c r="O955" s="3" t="s">
        <v>175</v>
      </c>
      <c r="P955" s="94">
        <f t="shared" si="164"/>
        <v>1.398401087982158E-2</v>
      </c>
      <c r="Q955" s="72">
        <f t="shared" si="165"/>
        <v>2.7664390661367344</v>
      </c>
      <c r="R955" s="82">
        <f t="shared" si="166"/>
        <v>0.11825400999467875</v>
      </c>
      <c r="S955" s="49">
        <v>2.58</v>
      </c>
      <c r="T955" s="6" t="s">
        <v>3</v>
      </c>
      <c r="U955" s="82">
        <v>0.13900000000000001</v>
      </c>
      <c r="V955" s="43">
        <f t="shared" si="167"/>
        <v>2.8917800000000002</v>
      </c>
      <c r="W955" s="49">
        <v>2.38</v>
      </c>
      <c r="X955" s="82">
        <v>0.22500000000000001</v>
      </c>
      <c r="Y955" s="43">
        <f t="shared" si="163"/>
        <v>2.4380199999999999</v>
      </c>
      <c r="Z955" s="53"/>
      <c r="AA955" s="82"/>
      <c r="AB955" s="43"/>
      <c r="AC955" s="47"/>
      <c r="AD955" s="82"/>
      <c r="AE955" s="43"/>
      <c r="AF955" s="53"/>
      <c r="AG955" s="82"/>
      <c r="AH955" s="43"/>
      <c r="AI955" s="47"/>
      <c r="AJ955" s="4"/>
      <c r="AM955" s="27"/>
      <c r="AN955" s="27"/>
      <c r="AQ955" s="4"/>
      <c r="AR955" s="19">
        <v>2.38</v>
      </c>
      <c r="AS955" s="19">
        <v>2.58</v>
      </c>
      <c r="AT955" s="6" t="s">
        <v>3</v>
      </c>
      <c r="AU955" s="4"/>
      <c r="AV955" s="4"/>
      <c r="AW955" s="4"/>
      <c r="AX955" s="4"/>
      <c r="AY955" s="4"/>
      <c r="AZ955" s="4"/>
    </row>
    <row r="956" spans="1:52" x14ac:dyDescent="0.25">
      <c r="A956" s="3" t="s">
        <v>2</v>
      </c>
      <c r="B956" s="20">
        <v>2.97</v>
      </c>
      <c r="C956" s="88">
        <f t="shared" si="153"/>
        <v>3.1128909943384899</v>
      </c>
      <c r="D956" s="86">
        <v>-113.21299999999999</v>
      </c>
      <c r="E956" s="24">
        <v>37.694000000000003</v>
      </c>
      <c r="F956" s="9">
        <v>5</v>
      </c>
      <c r="G956" s="9">
        <v>2003</v>
      </c>
      <c r="H956" s="9">
        <v>5</v>
      </c>
      <c r="I956" s="9">
        <v>10</v>
      </c>
      <c r="J956" s="9">
        <v>17</v>
      </c>
      <c r="K956" s="9">
        <v>13</v>
      </c>
      <c r="L956" s="12">
        <v>20.9</v>
      </c>
      <c r="M956" s="81">
        <f t="shared" si="154"/>
        <v>0.11825400999467875</v>
      </c>
      <c r="N956" s="21">
        <v>0.01</v>
      </c>
      <c r="O956" s="3" t="s">
        <v>175</v>
      </c>
      <c r="P956" s="94">
        <f t="shared" si="164"/>
        <v>1.398401087982158E-2</v>
      </c>
      <c r="Q956" s="72">
        <f t="shared" si="165"/>
        <v>3.1128909943384899</v>
      </c>
      <c r="R956" s="82">
        <f t="shared" si="166"/>
        <v>0.11825400999467875</v>
      </c>
      <c r="S956" s="49">
        <v>2.97</v>
      </c>
      <c r="T956" s="6" t="s">
        <v>3</v>
      </c>
      <c r="U956" s="82">
        <v>0.13900000000000001</v>
      </c>
      <c r="V956" s="43">
        <f t="shared" si="167"/>
        <v>3.2002700000000002</v>
      </c>
      <c r="W956" s="49">
        <v>2.86</v>
      </c>
      <c r="X956" s="82">
        <v>0.22500000000000001</v>
      </c>
      <c r="Y956" s="43">
        <f t="shared" si="163"/>
        <v>2.8839399999999999</v>
      </c>
      <c r="Z956" s="53"/>
      <c r="AA956" s="82"/>
      <c r="AB956" s="43"/>
      <c r="AC956" s="47"/>
      <c r="AD956" s="82"/>
      <c r="AE956" s="43"/>
      <c r="AF956" s="53"/>
      <c r="AG956" s="82"/>
      <c r="AH956" s="43"/>
      <c r="AI956" s="47"/>
      <c r="AJ956" s="4"/>
      <c r="AL956" s="4" t="s">
        <v>75</v>
      </c>
      <c r="AM956" s="27"/>
      <c r="AN956" s="27"/>
      <c r="AQ956" s="4"/>
      <c r="AR956" s="19">
        <v>2.86</v>
      </c>
      <c r="AS956" s="19">
        <v>2.97</v>
      </c>
      <c r="AT956" s="6" t="s">
        <v>3</v>
      </c>
      <c r="AU956" s="4"/>
      <c r="AV956" s="4"/>
      <c r="AW956" s="4"/>
      <c r="AX956" s="4"/>
      <c r="AY956" s="4"/>
      <c r="AZ956" s="4"/>
    </row>
    <row r="957" spans="1:52" x14ac:dyDescent="0.25">
      <c r="A957" s="3" t="s">
        <v>2</v>
      </c>
      <c r="B957" s="20">
        <v>3.17</v>
      </c>
      <c r="C957" s="88">
        <f t="shared" si="153"/>
        <v>3.2812810222171391</v>
      </c>
      <c r="D957" s="86">
        <v>-113.193</v>
      </c>
      <c r="E957" s="24">
        <v>37.707999999999998</v>
      </c>
      <c r="F957" s="9">
        <v>1</v>
      </c>
      <c r="G957" s="9">
        <v>2003</v>
      </c>
      <c r="H957" s="9">
        <v>5</v>
      </c>
      <c r="I957" s="9">
        <v>10</v>
      </c>
      <c r="J957" s="9">
        <v>17</v>
      </c>
      <c r="K957" s="9">
        <v>20</v>
      </c>
      <c r="L957" s="12">
        <v>0.3</v>
      </c>
      <c r="M957" s="81">
        <f t="shared" si="154"/>
        <v>0.11825400999467875</v>
      </c>
      <c r="N957" s="21">
        <v>0.01</v>
      </c>
      <c r="O957" s="3" t="s">
        <v>175</v>
      </c>
      <c r="P957" s="94">
        <f t="shared" si="164"/>
        <v>1.398401087982158E-2</v>
      </c>
      <c r="Q957" s="72">
        <f t="shared" si="165"/>
        <v>3.2812810222171391</v>
      </c>
      <c r="R957" s="82">
        <f t="shared" si="166"/>
        <v>0.11825400999467875</v>
      </c>
      <c r="S957" s="49">
        <v>3.17</v>
      </c>
      <c r="T957" s="6" t="s">
        <v>3</v>
      </c>
      <c r="U957" s="82">
        <v>0.13900000000000001</v>
      </c>
      <c r="V957" s="43">
        <f t="shared" si="167"/>
        <v>3.3584700000000001</v>
      </c>
      <c r="W957" s="49">
        <v>3.07</v>
      </c>
      <c r="X957" s="82">
        <v>0.22500000000000001</v>
      </c>
      <c r="Y957" s="43">
        <f t="shared" si="163"/>
        <v>3.0790299999999999</v>
      </c>
      <c r="Z957" s="53"/>
      <c r="AA957" s="82"/>
      <c r="AB957" s="43"/>
      <c r="AC957" s="47"/>
      <c r="AD957" s="82"/>
      <c r="AE957" s="43"/>
      <c r="AF957" s="53"/>
      <c r="AG957" s="82"/>
      <c r="AH957" s="43"/>
      <c r="AI957" s="47"/>
      <c r="AJ957" s="4"/>
      <c r="AL957" s="4" t="s">
        <v>43</v>
      </c>
      <c r="AM957" s="27"/>
      <c r="AN957" s="27"/>
      <c r="AQ957" s="4"/>
      <c r="AR957" s="19">
        <v>3.07</v>
      </c>
      <c r="AS957" s="19">
        <v>3.17</v>
      </c>
      <c r="AT957" s="6" t="s">
        <v>3</v>
      </c>
      <c r="AU957" s="4"/>
      <c r="AV957" s="4"/>
      <c r="AW957" s="4"/>
      <c r="AX957" s="4"/>
      <c r="AY957" s="4"/>
      <c r="AZ957" s="4"/>
    </row>
    <row r="958" spans="1:52" x14ac:dyDescent="0.25">
      <c r="A958" s="3" t="s">
        <v>2</v>
      </c>
      <c r="B958" s="20">
        <v>2.5099999999999998</v>
      </c>
      <c r="C958" s="88">
        <f t="shared" si="153"/>
        <v>2.731496080547851</v>
      </c>
      <c r="D958" s="86">
        <v>-112.19499999999999</v>
      </c>
      <c r="E958" s="24">
        <v>38.603000000000002</v>
      </c>
      <c r="F958" s="9">
        <v>4</v>
      </c>
      <c r="G958" s="9">
        <v>2003</v>
      </c>
      <c r="H958" s="9">
        <v>5</v>
      </c>
      <c r="I958" s="9">
        <v>25</v>
      </c>
      <c r="J958" s="9">
        <v>0</v>
      </c>
      <c r="K958" s="9">
        <v>32</v>
      </c>
      <c r="L958" s="12">
        <v>18.2</v>
      </c>
      <c r="M958" s="81">
        <f t="shared" si="154"/>
        <v>0.11825400999467875</v>
      </c>
      <c r="N958" s="21">
        <v>0.01</v>
      </c>
      <c r="O958" s="3" t="s">
        <v>175</v>
      </c>
      <c r="P958" s="94">
        <f t="shared" si="164"/>
        <v>1.398401087982158E-2</v>
      </c>
      <c r="Q958" s="72">
        <f t="shared" si="165"/>
        <v>2.731496080547851</v>
      </c>
      <c r="R958" s="82">
        <f t="shared" si="166"/>
        <v>0.11825400999467875</v>
      </c>
      <c r="S958" s="49">
        <v>2.5099999999999998</v>
      </c>
      <c r="T958" s="6" t="s">
        <v>3</v>
      </c>
      <c r="U958" s="82">
        <v>0.13900000000000001</v>
      </c>
      <c r="V958" s="43">
        <f t="shared" si="167"/>
        <v>2.8364099999999999</v>
      </c>
      <c r="W958" s="49">
        <v>2.4</v>
      </c>
      <c r="X958" s="82">
        <v>0.22500000000000001</v>
      </c>
      <c r="Y958" s="43">
        <f t="shared" si="163"/>
        <v>2.4565999999999999</v>
      </c>
      <c r="Z958" s="53"/>
      <c r="AA958" s="82"/>
      <c r="AB958" s="43"/>
      <c r="AC958" s="47"/>
      <c r="AD958" s="82"/>
      <c r="AE958" s="43"/>
      <c r="AF958" s="53"/>
      <c r="AG958" s="82"/>
      <c r="AH958" s="43"/>
      <c r="AI958" s="47"/>
      <c r="AJ958" s="4"/>
      <c r="AM958" s="27"/>
      <c r="AN958" s="27"/>
      <c r="AQ958" s="4"/>
      <c r="AR958" s="19">
        <v>2.4</v>
      </c>
      <c r="AS958" s="19">
        <v>2.5099999999999998</v>
      </c>
      <c r="AT958" s="6" t="s">
        <v>3</v>
      </c>
      <c r="AU958" s="4"/>
      <c r="AV958" s="4"/>
      <c r="AW958" s="4"/>
      <c r="AX958" s="4"/>
      <c r="AY958" s="4"/>
      <c r="AZ958" s="4"/>
    </row>
    <row r="959" spans="1:52" x14ac:dyDescent="0.25">
      <c r="A959" s="3" t="s">
        <v>2</v>
      </c>
      <c r="B959" s="20">
        <v>2.5499999999999998</v>
      </c>
      <c r="C959" s="88">
        <f t="shared" si="153"/>
        <v>2.7877562265175992</v>
      </c>
      <c r="D959" s="86">
        <v>-112.889</v>
      </c>
      <c r="E959" s="24">
        <v>41.427</v>
      </c>
      <c r="F959" s="9">
        <v>2</v>
      </c>
      <c r="G959" s="9">
        <v>2003</v>
      </c>
      <c r="H959" s="9">
        <v>6</v>
      </c>
      <c r="I959" s="9">
        <v>3</v>
      </c>
      <c r="J959" s="9">
        <v>23</v>
      </c>
      <c r="K959" s="9">
        <v>51</v>
      </c>
      <c r="L959" s="12">
        <v>35.299999999999997</v>
      </c>
      <c r="M959" s="81">
        <f t="shared" si="154"/>
        <v>0.11825400999467875</v>
      </c>
      <c r="N959" s="21">
        <v>0.01</v>
      </c>
      <c r="O959" s="3" t="s">
        <v>175</v>
      </c>
      <c r="P959" s="94">
        <f t="shared" si="164"/>
        <v>1.398401087982158E-2</v>
      </c>
      <c r="Q959" s="72">
        <f t="shared" si="165"/>
        <v>2.7877562265175992</v>
      </c>
      <c r="R959" s="82">
        <f t="shared" si="166"/>
        <v>0.11825400999467875</v>
      </c>
      <c r="S959" s="49">
        <v>2.5499999999999998</v>
      </c>
      <c r="T959" s="6" t="s">
        <v>3</v>
      </c>
      <c r="U959" s="82">
        <v>0.13900000000000001</v>
      </c>
      <c r="V959" s="43">
        <f t="shared" si="167"/>
        <v>2.8680499999999998</v>
      </c>
      <c r="W959" s="49">
        <v>2.5299999999999998</v>
      </c>
      <c r="X959" s="82">
        <v>0.22500000000000001</v>
      </c>
      <c r="Y959" s="43">
        <f t="shared" si="163"/>
        <v>2.5773699999999997</v>
      </c>
      <c r="Z959" s="53"/>
      <c r="AA959" s="82"/>
      <c r="AB959" s="43"/>
      <c r="AC959" s="47"/>
      <c r="AD959" s="82"/>
      <c r="AE959" s="43"/>
      <c r="AF959" s="53"/>
      <c r="AG959" s="82"/>
      <c r="AH959" s="43"/>
      <c r="AI959" s="47"/>
      <c r="AJ959" s="4"/>
      <c r="AM959" s="27"/>
      <c r="AN959" s="27"/>
      <c r="AQ959" s="4"/>
      <c r="AR959" s="19">
        <v>2.5299999999999998</v>
      </c>
      <c r="AS959" s="19">
        <v>2.5499999999999998</v>
      </c>
      <c r="AT959" s="6" t="s">
        <v>3</v>
      </c>
      <c r="AU959" s="4"/>
      <c r="AV959" s="4"/>
      <c r="AW959" s="4"/>
      <c r="AX959" s="4"/>
      <c r="AY959" s="4"/>
      <c r="AZ959" s="4"/>
    </row>
    <row r="960" spans="1:52" x14ac:dyDescent="0.25">
      <c r="A960" s="3" t="s">
        <v>2</v>
      </c>
      <c r="B960" s="20">
        <v>3.32</v>
      </c>
      <c r="C960" s="88">
        <f t="shared" si="153"/>
        <v>3.4390089090155262</v>
      </c>
      <c r="D960" s="86">
        <v>-111.786</v>
      </c>
      <c r="E960" s="24">
        <v>36.953000000000003</v>
      </c>
      <c r="F960" s="9">
        <v>6</v>
      </c>
      <c r="G960" s="9">
        <v>2003</v>
      </c>
      <c r="H960" s="9">
        <v>7</v>
      </c>
      <c r="I960" s="9">
        <v>8</v>
      </c>
      <c r="J960" s="9">
        <v>2</v>
      </c>
      <c r="K960" s="9">
        <v>20</v>
      </c>
      <c r="L960" s="12">
        <v>33.799999999999997</v>
      </c>
      <c r="M960" s="81">
        <f t="shared" si="154"/>
        <v>0.11825400999467875</v>
      </c>
      <c r="N960" s="21">
        <v>0.01</v>
      </c>
      <c r="O960" s="3" t="s">
        <v>175</v>
      </c>
      <c r="P960" s="94">
        <f t="shared" si="164"/>
        <v>1.398401087982158E-2</v>
      </c>
      <c r="Q960" s="72">
        <f t="shared" si="165"/>
        <v>3.4390089090155262</v>
      </c>
      <c r="R960" s="82">
        <f t="shared" si="166"/>
        <v>0.11825400999467875</v>
      </c>
      <c r="S960" s="49">
        <v>3.32</v>
      </c>
      <c r="T960" s="6" t="s">
        <v>3</v>
      </c>
      <c r="U960" s="82">
        <v>0.13900000000000001</v>
      </c>
      <c r="V960" s="43">
        <f t="shared" si="167"/>
        <v>3.4771199999999998</v>
      </c>
      <c r="W960" s="49">
        <v>3.35</v>
      </c>
      <c r="X960" s="82">
        <v>0.22500000000000001</v>
      </c>
      <c r="Y960" s="43">
        <f t="shared" si="163"/>
        <v>3.3391500000000001</v>
      </c>
      <c r="Z960" s="53"/>
      <c r="AA960" s="82"/>
      <c r="AB960" s="43"/>
      <c r="AC960" s="47"/>
      <c r="AD960" s="82"/>
      <c r="AE960" s="43"/>
      <c r="AF960" s="53"/>
      <c r="AG960" s="82"/>
      <c r="AH960" s="43"/>
      <c r="AI960" s="47"/>
      <c r="AJ960" s="4"/>
      <c r="AL960" s="4" t="s">
        <v>55</v>
      </c>
      <c r="AM960" s="27"/>
      <c r="AN960" s="27"/>
      <c r="AQ960" s="4"/>
      <c r="AR960" s="19">
        <v>3.35</v>
      </c>
      <c r="AS960" s="19">
        <v>3.32</v>
      </c>
      <c r="AT960" s="6" t="s">
        <v>3</v>
      </c>
      <c r="AU960" s="4"/>
      <c r="AV960" s="4"/>
      <c r="AW960" s="4"/>
      <c r="AX960" s="4"/>
      <c r="AY960" s="4"/>
      <c r="AZ960" s="4"/>
    </row>
    <row r="961" spans="1:52" x14ac:dyDescent="0.25">
      <c r="A961" s="3" t="s">
        <v>2</v>
      </c>
      <c r="B961" s="20">
        <v>3.14</v>
      </c>
      <c r="C961" s="88">
        <f t="shared" si="153"/>
        <v>3.2846351163754899</v>
      </c>
      <c r="D961" s="86">
        <v>-111.78700000000001</v>
      </c>
      <c r="E961" s="24">
        <v>36.956000000000003</v>
      </c>
      <c r="F961" s="9">
        <v>6</v>
      </c>
      <c r="G961" s="9">
        <v>2003</v>
      </c>
      <c r="H961" s="9">
        <v>7</v>
      </c>
      <c r="I961" s="9">
        <v>8</v>
      </c>
      <c r="J961" s="9">
        <v>2</v>
      </c>
      <c r="K961" s="9">
        <v>55</v>
      </c>
      <c r="L961" s="12">
        <v>46.9</v>
      </c>
      <c r="M961" s="81">
        <f t="shared" si="154"/>
        <v>0.11825400999467875</v>
      </c>
      <c r="N961" s="21">
        <v>0.01</v>
      </c>
      <c r="O961" s="3" t="s">
        <v>175</v>
      </c>
      <c r="P961" s="94">
        <f t="shared" si="164"/>
        <v>1.398401087982158E-2</v>
      </c>
      <c r="Q961" s="72">
        <f t="shared" si="165"/>
        <v>3.2846351163754899</v>
      </c>
      <c r="R961" s="82">
        <f t="shared" si="166"/>
        <v>0.11825400999467875</v>
      </c>
      <c r="S961" s="49">
        <v>3.14</v>
      </c>
      <c r="T961" s="6" t="s">
        <v>3</v>
      </c>
      <c r="U961" s="82">
        <v>0.13900000000000001</v>
      </c>
      <c r="V961" s="43">
        <f t="shared" si="167"/>
        <v>3.33474</v>
      </c>
      <c r="W961" s="49">
        <v>3.15</v>
      </c>
      <c r="X961" s="82">
        <v>0.22500000000000001</v>
      </c>
      <c r="Y961" s="43">
        <f t="shared" si="163"/>
        <v>3.1533500000000001</v>
      </c>
      <c r="Z961" s="53"/>
      <c r="AA961" s="82"/>
      <c r="AB961" s="43"/>
      <c r="AC961" s="47"/>
      <c r="AD961" s="82"/>
      <c r="AE961" s="43"/>
      <c r="AF961" s="53"/>
      <c r="AG961" s="82"/>
      <c r="AH961" s="43"/>
      <c r="AI961" s="47"/>
      <c r="AJ961" s="4"/>
      <c r="AL961" s="4" t="s">
        <v>43</v>
      </c>
      <c r="AM961" s="27"/>
      <c r="AN961" s="27"/>
      <c r="AQ961" s="4"/>
      <c r="AR961" s="19">
        <v>3.15</v>
      </c>
      <c r="AS961" s="19">
        <v>3.14</v>
      </c>
      <c r="AT961" s="6" t="s">
        <v>3</v>
      </c>
      <c r="AU961" s="4"/>
      <c r="AV961" s="4"/>
      <c r="AW961" s="4"/>
      <c r="AX961" s="4"/>
      <c r="AY961" s="4"/>
      <c r="AZ961" s="4"/>
    </row>
    <row r="962" spans="1:52" x14ac:dyDescent="0.25">
      <c r="A962" s="3" t="s">
        <v>2</v>
      </c>
      <c r="B962" s="20">
        <v>2.56</v>
      </c>
      <c r="C962" s="88">
        <f t="shared" ref="C962:C1025" si="168">Q962</f>
        <v>2.7934812679781547</v>
      </c>
      <c r="D962" s="86">
        <v>-113.801</v>
      </c>
      <c r="E962" s="24">
        <v>37.43</v>
      </c>
      <c r="F962" s="9">
        <v>1</v>
      </c>
      <c r="G962" s="9">
        <v>2003</v>
      </c>
      <c r="H962" s="9">
        <v>7</v>
      </c>
      <c r="I962" s="9">
        <v>9</v>
      </c>
      <c r="J962" s="9">
        <v>4</v>
      </c>
      <c r="K962" s="9">
        <v>33</v>
      </c>
      <c r="L962" s="12">
        <v>9</v>
      </c>
      <c r="M962" s="81">
        <f t="shared" ref="M962:M1025" si="169">R962</f>
        <v>0.11825400999467875</v>
      </c>
      <c r="N962" s="21">
        <v>0.01</v>
      </c>
      <c r="O962" s="3" t="s">
        <v>175</v>
      </c>
      <c r="P962" s="94">
        <f t="shared" si="164"/>
        <v>1.398401087982158E-2</v>
      </c>
      <c r="Q962" s="72">
        <f t="shared" si="165"/>
        <v>2.7934812679781547</v>
      </c>
      <c r="R962" s="82">
        <f t="shared" si="166"/>
        <v>0.11825400999467875</v>
      </c>
      <c r="S962" s="49">
        <v>2.56</v>
      </c>
      <c r="T962" s="6" t="s">
        <v>3</v>
      </c>
      <c r="U962" s="82">
        <v>0.13900000000000001</v>
      </c>
      <c r="V962" s="43">
        <f t="shared" si="167"/>
        <v>2.8759600000000001</v>
      </c>
      <c r="W962" s="49">
        <v>2.5299999999999998</v>
      </c>
      <c r="X962" s="82">
        <v>0.22500000000000001</v>
      </c>
      <c r="Y962" s="43">
        <f t="shared" si="163"/>
        <v>2.5773699999999997</v>
      </c>
      <c r="Z962" s="53"/>
      <c r="AA962" s="82"/>
      <c r="AB962" s="43"/>
      <c r="AC962" s="47"/>
      <c r="AD962" s="82"/>
      <c r="AE962" s="43"/>
      <c r="AF962" s="53"/>
      <c r="AG962" s="82"/>
      <c r="AH962" s="43"/>
      <c r="AI962" s="47"/>
      <c r="AJ962" s="4"/>
      <c r="AM962" s="27"/>
      <c r="AN962" s="27"/>
      <c r="AQ962" s="4"/>
      <c r="AR962" s="19">
        <v>2.5299999999999998</v>
      </c>
      <c r="AS962" s="19">
        <v>2.56</v>
      </c>
      <c r="AT962" s="6" t="s">
        <v>3</v>
      </c>
      <c r="AU962" s="4"/>
      <c r="AV962" s="4"/>
      <c r="AW962" s="4"/>
      <c r="AX962" s="4"/>
      <c r="AY962" s="4"/>
      <c r="AZ962" s="4"/>
    </row>
    <row r="963" spans="1:52" x14ac:dyDescent="0.25">
      <c r="A963" s="3" t="s">
        <v>2</v>
      </c>
      <c r="B963" s="20">
        <v>2.87</v>
      </c>
      <c r="C963" s="88">
        <f t="shared" si="168"/>
        <v>3.0890005598604642</v>
      </c>
      <c r="D963" s="86">
        <v>-113.288</v>
      </c>
      <c r="E963" s="24">
        <v>37.674999999999997</v>
      </c>
      <c r="F963" s="9">
        <v>3</v>
      </c>
      <c r="G963" s="9">
        <v>2003</v>
      </c>
      <c r="H963" s="9">
        <v>8</v>
      </c>
      <c r="I963" s="9">
        <v>3</v>
      </c>
      <c r="J963" s="9">
        <v>5</v>
      </c>
      <c r="K963" s="9">
        <v>16</v>
      </c>
      <c r="L963" s="12">
        <v>35.6</v>
      </c>
      <c r="M963" s="81">
        <f t="shared" si="169"/>
        <v>0.11825400999467875</v>
      </c>
      <c r="N963" s="21">
        <v>0.01</v>
      </c>
      <c r="O963" s="3" t="s">
        <v>175</v>
      </c>
      <c r="P963" s="94">
        <f t="shared" si="164"/>
        <v>1.398401087982158E-2</v>
      </c>
      <c r="Q963" s="72">
        <f t="shared" si="165"/>
        <v>3.0890005598604642</v>
      </c>
      <c r="R963" s="82">
        <f t="shared" si="166"/>
        <v>0.11825400999467875</v>
      </c>
      <c r="S963" s="49">
        <v>2.87</v>
      </c>
      <c r="T963" s="6" t="s">
        <v>3</v>
      </c>
      <c r="U963" s="82">
        <v>0.13900000000000001</v>
      </c>
      <c r="V963" s="43">
        <f t="shared" si="167"/>
        <v>3.1211700000000002</v>
      </c>
      <c r="W963" s="49">
        <v>2.99</v>
      </c>
      <c r="X963" s="82">
        <v>0.22500000000000001</v>
      </c>
      <c r="Y963" s="43">
        <f t="shared" si="163"/>
        <v>3.0047100000000002</v>
      </c>
      <c r="Z963" s="53"/>
      <c r="AA963" s="82"/>
      <c r="AB963" s="43"/>
      <c r="AC963" s="47"/>
      <c r="AD963" s="82"/>
      <c r="AE963" s="43"/>
      <c r="AF963" s="53"/>
      <c r="AG963" s="82"/>
      <c r="AH963" s="43"/>
      <c r="AI963" s="47"/>
      <c r="AJ963" s="4"/>
      <c r="AL963" s="4" t="s">
        <v>57</v>
      </c>
      <c r="AM963" s="27"/>
      <c r="AN963" s="27"/>
      <c r="AQ963" s="4"/>
      <c r="AR963" s="19">
        <v>2.99</v>
      </c>
      <c r="AS963" s="19">
        <v>2.87</v>
      </c>
      <c r="AT963" s="6" t="s">
        <v>3</v>
      </c>
      <c r="AU963" s="4"/>
      <c r="AV963" s="4"/>
      <c r="AW963" s="4"/>
      <c r="AX963" s="4"/>
      <c r="AY963" s="4"/>
      <c r="AZ963" s="4"/>
    </row>
    <row r="964" spans="1:52" x14ac:dyDescent="0.25">
      <c r="A964" s="3" t="s">
        <v>2</v>
      </c>
      <c r="B964" s="20">
        <v>2.64</v>
      </c>
      <c r="C964" s="88">
        <f t="shared" si="168"/>
        <v>2.8572446658851116</v>
      </c>
      <c r="D964" s="86">
        <v>-111.49</v>
      </c>
      <c r="E964" s="24">
        <v>42.405000000000001</v>
      </c>
      <c r="F964" s="9">
        <v>1</v>
      </c>
      <c r="G964" s="9">
        <v>2003</v>
      </c>
      <c r="H964" s="9">
        <v>8</v>
      </c>
      <c r="I964" s="9">
        <v>13</v>
      </c>
      <c r="J964" s="9">
        <v>19</v>
      </c>
      <c r="K964" s="9">
        <v>55</v>
      </c>
      <c r="L964" s="12">
        <v>19.3</v>
      </c>
      <c r="M964" s="81">
        <f t="shared" si="169"/>
        <v>0.11825400999467875</v>
      </c>
      <c r="N964" s="21">
        <v>0.01</v>
      </c>
      <c r="O964" s="3" t="s">
        <v>175</v>
      </c>
      <c r="P964" s="94">
        <f t="shared" si="164"/>
        <v>1.398401087982158E-2</v>
      </c>
      <c r="Q964" s="72">
        <f t="shared" si="165"/>
        <v>2.8572446658851116</v>
      </c>
      <c r="R964" s="82">
        <f t="shared" si="166"/>
        <v>0.11825400999467875</v>
      </c>
      <c r="S964" s="49">
        <v>2.64</v>
      </c>
      <c r="T964" s="6" t="s">
        <v>3</v>
      </c>
      <c r="U964" s="82">
        <v>0.13900000000000001</v>
      </c>
      <c r="V964" s="43">
        <f t="shared" si="167"/>
        <v>2.9392400000000003</v>
      </c>
      <c r="W964" s="49">
        <v>2.6</v>
      </c>
      <c r="X964" s="82">
        <v>0.22500000000000001</v>
      </c>
      <c r="Y964" s="43">
        <f t="shared" si="163"/>
        <v>2.6423999999999999</v>
      </c>
      <c r="Z964" s="53"/>
      <c r="AA964" s="82"/>
      <c r="AB964" s="43"/>
      <c r="AC964" s="47"/>
      <c r="AD964" s="82"/>
      <c r="AE964" s="43"/>
      <c r="AF964" s="53"/>
      <c r="AG964" s="82"/>
      <c r="AH964" s="43"/>
      <c r="AI964" s="47"/>
      <c r="AJ964" s="4"/>
      <c r="AM964" s="27"/>
      <c r="AN964" s="27"/>
      <c r="AQ964" s="4"/>
      <c r="AR964" s="19">
        <v>2.6</v>
      </c>
      <c r="AS964" s="19">
        <v>2.64</v>
      </c>
      <c r="AT964" s="6" t="s">
        <v>3</v>
      </c>
      <c r="AU964" s="4"/>
      <c r="AV964" s="4"/>
      <c r="AW964" s="4"/>
      <c r="AX964" s="4"/>
      <c r="AY964" s="4"/>
      <c r="AZ964" s="4"/>
    </row>
    <row r="965" spans="1:52" x14ac:dyDescent="0.25">
      <c r="A965" s="3" t="s">
        <v>2</v>
      </c>
      <c r="B965" s="20">
        <v>2.57</v>
      </c>
      <c r="C965" s="88">
        <f t="shared" si="168"/>
        <v>2.8094709187087181</v>
      </c>
      <c r="D965" s="86">
        <v>-111.91500000000001</v>
      </c>
      <c r="E965" s="24">
        <v>39.472999999999999</v>
      </c>
      <c r="F965" s="9">
        <v>1</v>
      </c>
      <c r="G965" s="9">
        <v>2003</v>
      </c>
      <c r="H965" s="9">
        <v>8</v>
      </c>
      <c r="I965" s="9">
        <v>16</v>
      </c>
      <c r="J965" s="9">
        <v>4</v>
      </c>
      <c r="K965" s="9">
        <v>23</v>
      </c>
      <c r="L965" s="12">
        <v>15.3</v>
      </c>
      <c r="M965" s="81">
        <f t="shared" si="169"/>
        <v>0.11825400999467875</v>
      </c>
      <c r="N965" s="21">
        <v>0.01</v>
      </c>
      <c r="O965" s="3" t="s">
        <v>175</v>
      </c>
      <c r="P965" s="94">
        <f t="shared" si="164"/>
        <v>1.398401087982158E-2</v>
      </c>
      <c r="Q965" s="72">
        <f t="shared" si="165"/>
        <v>2.8094709187087181</v>
      </c>
      <c r="R965" s="82">
        <f t="shared" si="166"/>
        <v>0.11825400999467875</v>
      </c>
      <c r="S965" s="49">
        <v>2.57</v>
      </c>
      <c r="T965" s="6" t="s">
        <v>3</v>
      </c>
      <c r="U965" s="82">
        <v>0.13900000000000001</v>
      </c>
      <c r="V965" s="43">
        <f t="shared" si="167"/>
        <v>2.8838699999999999</v>
      </c>
      <c r="W965" s="49">
        <v>2.57</v>
      </c>
      <c r="X965" s="82">
        <v>0.22500000000000001</v>
      </c>
      <c r="Y965" s="43">
        <f t="shared" si="163"/>
        <v>2.6145299999999998</v>
      </c>
      <c r="Z965" s="53"/>
      <c r="AA965" s="82"/>
      <c r="AB965" s="43"/>
      <c r="AC965" s="47"/>
      <c r="AD965" s="82"/>
      <c r="AE965" s="43"/>
      <c r="AF965" s="53"/>
      <c r="AG965" s="82"/>
      <c r="AH965" s="43"/>
      <c r="AI965" s="47"/>
      <c r="AJ965" s="4"/>
      <c r="AL965" s="4" t="s">
        <v>70</v>
      </c>
      <c r="AM965" s="27"/>
      <c r="AN965" s="27"/>
      <c r="AQ965" s="4"/>
      <c r="AR965" s="19">
        <v>2.57</v>
      </c>
      <c r="AS965" s="19">
        <v>2.57</v>
      </c>
      <c r="AT965" s="6" t="s">
        <v>3</v>
      </c>
      <c r="AU965" s="4"/>
      <c r="AV965" s="4"/>
      <c r="AW965" s="4"/>
      <c r="AX965" s="4"/>
      <c r="AY965" s="4"/>
      <c r="AZ965" s="4"/>
    </row>
    <row r="966" spans="1:52" x14ac:dyDescent="0.25">
      <c r="A966" s="3" t="s">
        <v>2</v>
      </c>
      <c r="B966" s="20">
        <v>2.87</v>
      </c>
      <c r="C966" s="88">
        <f t="shared" si="168"/>
        <v>3.0633390366854432</v>
      </c>
      <c r="D966" s="86">
        <v>-111.35899999999999</v>
      </c>
      <c r="E966" s="24">
        <v>40.505000000000003</v>
      </c>
      <c r="F966" s="9">
        <v>10</v>
      </c>
      <c r="G966" s="9">
        <v>2003</v>
      </c>
      <c r="H966" s="9">
        <v>8</v>
      </c>
      <c r="I966" s="9">
        <v>28</v>
      </c>
      <c r="J966" s="9">
        <v>21</v>
      </c>
      <c r="K966" s="9">
        <v>38</v>
      </c>
      <c r="L966" s="12">
        <v>20.9</v>
      </c>
      <c r="M966" s="81">
        <f t="shared" si="169"/>
        <v>0.11825400999467875</v>
      </c>
      <c r="N966" s="21">
        <v>0.01</v>
      </c>
      <c r="O966" s="3" t="s">
        <v>175</v>
      </c>
      <c r="P966" s="94">
        <f t="shared" si="164"/>
        <v>1.398401087982158E-2</v>
      </c>
      <c r="Q966" s="72">
        <f t="shared" si="165"/>
        <v>3.0633390366854432</v>
      </c>
      <c r="R966" s="82">
        <f t="shared" si="166"/>
        <v>0.11825400999467875</v>
      </c>
      <c r="S966" s="49">
        <v>2.87</v>
      </c>
      <c r="T966" s="6" t="s">
        <v>3</v>
      </c>
      <c r="U966" s="82">
        <v>0.13900000000000001</v>
      </c>
      <c r="V966" s="43">
        <f t="shared" si="167"/>
        <v>3.1211700000000002</v>
      </c>
      <c r="W966" s="49">
        <v>2.89</v>
      </c>
      <c r="X966" s="82">
        <v>0.22500000000000001</v>
      </c>
      <c r="Y966" s="43">
        <f t="shared" si="163"/>
        <v>2.91181</v>
      </c>
      <c r="Z966" s="53"/>
      <c r="AA966" s="82"/>
      <c r="AB966" s="43"/>
      <c r="AC966" s="47"/>
      <c r="AD966" s="82"/>
      <c r="AE966" s="43"/>
      <c r="AF966" s="53"/>
      <c r="AG966" s="82"/>
      <c r="AH966" s="43"/>
      <c r="AI966" s="47"/>
      <c r="AJ966" s="4"/>
      <c r="AL966" s="4" t="s">
        <v>57</v>
      </c>
      <c r="AM966" s="27"/>
      <c r="AN966" s="27"/>
      <c r="AQ966" s="4"/>
      <c r="AR966" s="19">
        <v>2.89</v>
      </c>
      <c r="AS966" s="19">
        <v>2.87</v>
      </c>
      <c r="AT966" s="6" t="s">
        <v>3</v>
      </c>
      <c r="AU966" s="4"/>
      <c r="AV966" s="4"/>
      <c r="AW966" s="4"/>
      <c r="AX966" s="4"/>
      <c r="AY966" s="4"/>
      <c r="AZ966" s="4"/>
    </row>
    <row r="967" spans="1:52" x14ac:dyDescent="0.25">
      <c r="A967" s="3" t="s">
        <v>2</v>
      </c>
      <c r="B967" s="20">
        <v>2.76</v>
      </c>
      <c r="C967" s="88">
        <f t="shared" si="168"/>
        <v>2.9695697528093103</v>
      </c>
      <c r="D967" s="86">
        <v>-111.524</v>
      </c>
      <c r="E967" s="24">
        <v>39.027000000000001</v>
      </c>
      <c r="F967" s="9">
        <v>1</v>
      </c>
      <c r="G967" s="9">
        <v>2003</v>
      </c>
      <c r="H967" s="9">
        <v>9</v>
      </c>
      <c r="I967" s="9">
        <v>23</v>
      </c>
      <c r="J967" s="9">
        <v>23</v>
      </c>
      <c r="K967" s="9">
        <v>37</v>
      </c>
      <c r="L967" s="12">
        <v>31.8</v>
      </c>
      <c r="M967" s="81">
        <f t="shared" si="169"/>
        <v>0.11825400999467875</v>
      </c>
      <c r="N967" s="21">
        <v>0.01</v>
      </c>
      <c r="O967" s="3" t="s">
        <v>175</v>
      </c>
      <c r="P967" s="94">
        <f t="shared" si="164"/>
        <v>1.398401087982158E-2</v>
      </c>
      <c r="Q967" s="72">
        <f t="shared" si="165"/>
        <v>2.9695697528093103</v>
      </c>
      <c r="R967" s="82">
        <f t="shared" si="166"/>
        <v>0.11825400999467875</v>
      </c>
      <c r="S967" s="49">
        <v>2.76</v>
      </c>
      <c r="T967" s="6" t="s">
        <v>3</v>
      </c>
      <c r="U967" s="82">
        <v>0.13900000000000001</v>
      </c>
      <c r="V967" s="43">
        <f t="shared" si="167"/>
        <v>3.03416</v>
      </c>
      <c r="W967" s="49">
        <v>2.77</v>
      </c>
      <c r="X967" s="82">
        <v>0.22500000000000001</v>
      </c>
      <c r="Y967" s="43">
        <f t="shared" si="163"/>
        <v>2.8003300000000002</v>
      </c>
      <c r="Z967" s="53"/>
      <c r="AA967" s="82"/>
      <c r="AB967" s="43"/>
      <c r="AC967" s="47"/>
      <c r="AD967" s="82"/>
      <c r="AE967" s="43"/>
      <c r="AF967" s="53"/>
      <c r="AG967" s="82"/>
      <c r="AH967" s="43"/>
      <c r="AI967" s="47"/>
      <c r="AJ967" s="4"/>
      <c r="AL967" s="4" t="s">
        <v>47</v>
      </c>
      <c r="AM967" s="27"/>
      <c r="AN967" s="27"/>
      <c r="AQ967" s="4"/>
      <c r="AR967" s="19">
        <v>2.77</v>
      </c>
      <c r="AS967" s="19">
        <v>2.76</v>
      </c>
      <c r="AT967" s="6" t="s">
        <v>3</v>
      </c>
      <c r="AU967" s="4"/>
      <c r="AV967" s="4"/>
      <c r="AW967" s="4"/>
      <c r="AX967" s="4"/>
      <c r="AY967" s="4"/>
      <c r="AZ967" s="4"/>
    </row>
    <row r="968" spans="1:52" x14ac:dyDescent="0.25">
      <c r="A968" s="3" t="s">
        <v>2</v>
      </c>
      <c r="B968" s="20">
        <v>2.4500000000000002</v>
      </c>
      <c r="C968" s="88">
        <f t="shared" si="168"/>
        <v>2.7279396595945444</v>
      </c>
      <c r="D968" s="86">
        <v>-112.998</v>
      </c>
      <c r="E968" s="24">
        <v>37.872999999999998</v>
      </c>
      <c r="F968" s="9">
        <v>1</v>
      </c>
      <c r="G968" s="9">
        <v>2003</v>
      </c>
      <c r="H968" s="9">
        <v>9</v>
      </c>
      <c r="I968" s="9">
        <v>26</v>
      </c>
      <c r="J968" s="9">
        <v>1</v>
      </c>
      <c r="K968" s="9">
        <v>12</v>
      </c>
      <c r="L968" s="12">
        <v>6.7</v>
      </c>
      <c r="M968" s="81">
        <f t="shared" si="169"/>
        <v>0.11825400999467875</v>
      </c>
      <c r="N968" s="21">
        <v>0.01</v>
      </c>
      <c r="O968" s="3" t="s">
        <v>175</v>
      </c>
      <c r="P968" s="94">
        <f t="shared" si="164"/>
        <v>1.398401087982158E-2</v>
      </c>
      <c r="Q968" s="72">
        <f t="shared" si="165"/>
        <v>2.7279396595945444</v>
      </c>
      <c r="R968" s="82">
        <f t="shared" si="166"/>
        <v>0.11825400999467875</v>
      </c>
      <c r="S968" s="49">
        <v>2.4500000000000002</v>
      </c>
      <c r="T968" s="6" t="s">
        <v>3</v>
      </c>
      <c r="U968" s="82">
        <v>0.13900000000000001</v>
      </c>
      <c r="V968" s="43">
        <f t="shared" si="167"/>
        <v>2.7889500000000003</v>
      </c>
      <c r="W968" s="49">
        <v>2.52</v>
      </c>
      <c r="X968" s="82">
        <v>0.22500000000000001</v>
      </c>
      <c r="Y968" s="43">
        <f t="shared" si="163"/>
        <v>2.5680800000000001</v>
      </c>
      <c r="Z968" s="53"/>
      <c r="AA968" s="82"/>
      <c r="AB968" s="43"/>
      <c r="AC968" s="47"/>
      <c r="AD968" s="82"/>
      <c r="AE968" s="43"/>
      <c r="AF968" s="53"/>
      <c r="AG968" s="82"/>
      <c r="AH968" s="43"/>
      <c r="AI968" s="47"/>
      <c r="AJ968" s="4"/>
      <c r="AM968" s="27"/>
      <c r="AN968" s="27"/>
      <c r="AQ968" s="4"/>
      <c r="AR968" s="19">
        <v>2.52</v>
      </c>
      <c r="AS968" s="19">
        <v>2.4500000000000002</v>
      </c>
      <c r="AT968" s="6" t="s">
        <v>3</v>
      </c>
      <c r="AU968" s="4"/>
      <c r="AV968" s="4"/>
      <c r="AW968" s="4"/>
      <c r="AX968" s="4"/>
      <c r="AY968" s="4"/>
      <c r="AZ968" s="4"/>
    </row>
    <row r="969" spans="1:52" x14ac:dyDescent="0.25">
      <c r="A969" s="3" t="s">
        <v>2</v>
      </c>
      <c r="B969" s="20">
        <v>3.06</v>
      </c>
      <c r="C969" s="88">
        <f t="shared" si="168"/>
        <v>3.3029885926285996</v>
      </c>
      <c r="D969" s="86">
        <v>-111.77500000000001</v>
      </c>
      <c r="E969" s="24">
        <v>36.951999999999998</v>
      </c>
      <c r="F969" s="9">
        <v>6</v>
      </c>
      <c r="G969" s="9">
        <v>2003</v>
      </c>
      <c r="H969" s="9">
        <v>11</v>
      </c>
      <c r="I969" s="9">
        <v>7</v>
      </c>
      <c r="J969" s="9">
        <v>6</v>
      </c>
      <c r="K969" s="9">
        <v>52</v>
      </c>
      <c r="L969" s="12">
        <v>56</v>
      </c>
      <c r="M969" s="81">
        <f t="shared" si="169"/>
        <v>0.11825400999467875</v>
      </c>
      <c r="N969" s="21">
        <v>0.01</v>
      </c>
      <c r="O969" s="3" t="s">
        <v>175</v>
      </c>
      <c r="P969" s="94">
        <f t="shared" si="164"/>
        <v>1.398401087982158E-2</v>
      </c>
      <c r="Q969" s="72">
        <f t="shared" si="165"/>
        <v>3.3029885926285996</v>
      </c>
      <c r="R969" s="82">
        <f t="shared" si="166"/>
        <v>0.11825400999467875</v>
      </c>
      <c r="S969" s="49">
        <v>3.06</v>
      </c>
      <c r="T969" s="6" t="s">
        <v>3</v>
      </c>
      <c r="U969" s="82">
        <v>0.13900000000000001</v>
      </c>
      <c r="V969" s="43">
        <f t="shared" si="167"/>
        <v>3.2714600000000003</v>
      </c>
      <c r="W969" s="49">
        <v>3.4</v>
      </c>
      <c r="X969" s="82">
        <v>0.22500000000000001</v>
      </c>
      <c r="Y969" s="43">
        <f t="shared" si="163"/>
        <v>3.3856000000000002</v>
      </c>
      <c r="Z969" s="53"/>
      <c r="AA969" s="82"/>
      <c r="AB969" s="43"/>
      <c r="AC969" s="47"/>
      <c r="AD969" s="82"/>
      <c r="AE969" s="43"/>
      <c r="AF969" s="53"/>
      <c r="AG969" s="82"/>
      <c r="AH969" s="43"/>
      <c r="AI969" s="47"/>
      <c r="AJ969" s="4"/>
      <c r="AL969" s="4" t="s">
        <v>64</v>
      </c>
      <c r="AM969" s="27"/>
      <c r="AN969" s="27"/>
      <c r="AQ969" s="4"/>
      <c r="AR969" s="19">
        <v>3.4</v>
      </c>
      <c r="AS969" s="19">
        <v>3.06</v>
      </c>
      <c r="AT969" s="6" t="s">
        <v>3</v>
      </c>
      <c r="AU969" s="4"/>
      <c r="AV969" s="4"/>
      <c r="AW969" s="4"/>
      <c r="AX969" s="4"/>
      <c r="AY969" s="4"/>
      <c r="AZ969" s="4"/>
    </row>
    <row r="970" spans="1:52" x14ac:dyDescent="0.25">
      <c r="A970" s="3" t="s">
        <v>2</v>
      </c>
      <c r="B970" s="20">
        <v>2.73</v>
      </c>
      <c r="C970" s="88">
        <f t="shared" si="168"/>
        <v>2.8625792973150719</v>
      </c>
      <c r="D970" s="86">
        <v>-112.666</v>
      </c>
      <c r="E970" s="24">
        <v>38.192</v>
      </c>
      <c r="F970" s="9">
        <v>0</v>
      </c>
      <c r="G970" s="9">
        <v>2003</v>
      </c>
      <c r="H970" s="9">
        <v>11</v>
      </c>
      <c r="I970" s="9">
        <v>7</v>
      </c>
      <c r="J970" s="9">
        <v>14</v>
      </c>
      <c r="K970" s="9">
        <v>30</v>
      </c>
      <c r="L970" s="12">
        <v>54.3</v>
      </c>
      <c r="M970" s="81">
        <f t="shared" si="169"/>
        <v>0.11825400999467875</v>
      </c>
      <c r="N970" s="21">
        <v>0.01</v>
      </c>
      <c r="O970" s="3" t="s">
        <v>175</v>
      </c>
      <c r="P970" s="94">
        <f t="shared" si="164"/>
        <v>1.398401087982158E-2</v>
      </c>
      <c r="Q970" s="72">
        <f t="shared" si="165"/>
        <v>2.8625792973150719</v>
      </c>
      <c r="R970" s="82">
        <f t="shared" si="166"/>
        <v>0.11825400999467875</v>
      </c>
      <c r="S970" s="49">
        <v>2.73</v>
      </c>
      <c r="T970" s="6" t="s">
        <v>3</v>
      </c>
      <c r="U970" s="82">
        <v>0.13900000000000001</v>
      </c>
      <c r="V970" s="43">
        <f t="shared" si="167"/>
        <v>3.0104299999999999</v>
      </c>
      <c r="W970" s="49">
        <v>2.42</v>
      </c>
      <c r="X970" s="82">
        <v>0.22500000000000001</v>
      </c>
      <c r="Y970" s="43">
        <f t="shared" si="163"/>
        <v>2.4751799999999999</v>
      </c>
      <c r="Z970" s="53"/>
      <c r="AA970" s="82"/>
      <c r="AB970" s="43"/>
      <c r="AC970" s="47"/>
      <c r="AD970" s="82"/>
      <c r="AE970" s="43"/>
      <c r="AF970" s="53"/>
      <c r="AG970" s="82"/>
      <c r="AH970" s="43"/>
      <c r="AI970" s="47"/>
      <c r="AJ970" s="4"/>
      <c r="AM970" s="27"/>
      <c r="AN970" s="27"/>
      <c r="AQ970" s="4"/>
      <c r="AR970" s="19">
        <v>2.42</v>
      </c>
      <c r="AS970" s="19">
        <v>2.73</v>
      </c>
      <c r="AT970" s="6" t="s">
        <v>3</v>
      </c>
      <c r="AU970" s="4"/>
      <c r="AV970" s="4"/>
      <c r="AW970" s="4"/>
      <c r="AX970" s="4"/>
      <c r="AY970" s="4"/>
      <c r="AZ970" s="4"/>
    </row>
    <row r="971" spans="1:52" x14ac:dyDescent="0.25">
      <c r="A971" s="3" t="s">
        <v>2</v>
      </c>
      <c r="B971" s="20">
        <v>2.64</v>
      </c>
      <c r="C971" s="88">
        <f t="shared" si="168"/>
        <v>2.8983031029651452</v>
      </c>
      <c r="D971" s="86">
        <v>-111.76600000000001</v>
      </c>
      <c r="E971" s="24">
        <v>36.954999999999998</v>
      </c>
      <c r="F971" s="9">
        <v>3</v>
      </c>
      <c r="G971" s="9">
        <v>2003</v>
      </c>
      <c r="H971" s="9">
        <v>11</v>
      </c>
      <c r="I971" s="9">
        <v>12</v>
      </c>
      <c r="J971" s="9">
        <v>20</v>
      </c>
      <c r="K971" s="9">
        <v>3</v>
      </c>
      <c r="L971" s="12">
        <v>10.1</v>
      </c>
      <c r="M971" s="81">
        <f t="shared" si="169"/>
        <v>0.11825400999467875</v>
      </c>
      <c r="N971" s="21">
        <v>0.01</v>
      </c>
      <c r="O971" s="3" t="s">
        <v>175</v>
      </c>
      <c r="P971" s="94">
        <f t="shared" si="164"/>
        <v>1.398401087982158E-2</v>
      </c>
      <c r="Q971" s="72">
        <f t="shared" si="165"/>
        <v>2.8983031029651452</v>
      </c>
      <c r="R971" s="82">
        <f t="shared" si="166"/>
        <v>0.11825400999467875</v>
      </c>
      <c r="S971" s="49">
        <v>2.64</v>
      </c>
      <c r="T971" s="6" t="s">
        <v>3</v>
      </c>
      <c r="U971" s="82">
        <v>0.13900000000000001</v>
      </c>
      <c r="V971" s="43">
        <f t="shared" si="167"/>
        <v>2.9392400000000003</v>
      </c>
      <c r="W971" s="49">
        <v>2.76</v>
      </c>
      <c r="X971" s="82">
        <v>0.22500000000000001</v>
      </c>
      <c r="Y971" s="43">
        <f t="shared" si="163"/>
        <v>2.7910399999999997</v>
      </c>
      <c r="Z971" s="53"/>
      <c r="AA971" s="82"/>
      <c r="AB971" s="43"/>
      <c r="AC971" s="47"/>
      <c r="AD971" s="82"/>
      <c r="AE971" s="43"/>
      <c r="AF971" s="53"/>
      <c r="AG971" s="82"/>
      <c r="AH971" s="43"/>
      <c r="AI971" s="47"/>
      <c r="AJ971" s="4"/>
      <c r="AM971" s="27"/>
      <c r="AN971" s="27"/>
      <c r="AQ971" s="4"/>
      <c r="AR971" s="19">
        <v>2.76</v>
      </c>
      <c r="AS971" s="19">
        <v>2.64</v>
      </c>
      <c r="AT971" s="6" t="s">
        <v>3</v>
      </c>
      <c r="AU971" s="4"/>
      <c r="AV971" s="4"/>
      <c r="AW971" s="4"/>
      <c r="AX971" s="4"/>
      <c r="AY971" s="4"/>
      <c r="AZ971" s="4"/>
    </row>
    <row r="972" spans="1:52" x14ac:dyDescent="0.25">
      <c r="A972" s="3" t="s">
        <v>2</v>
      </c>
      <c r="B972" s="20">
        <v>2.95</v>
      </c>
      <c r="C972" s="88">
        <f t="shared" si="168"/>
        <v>3.091176302147371</v>
      </c>
      <c r="D972" s="86">
        <v>-111.169</v>
      </c>
      <c r="E972" s="24">
        <v>40.348999999999997</v>
      </c>
      <c r="F972" s="9">
        <v>12</v>
      </c>
      <c r="G972" s="9">
        <v>2003</v>
      </c>
      <c r="H972" s="9">
        <v>11</v>
      </c>
      <c r="I972" s="9">
        <v>17</v>
      </c>
      <c r="J972" s="9">
        <v>23</v>
      </c>
      <c r="K972" s="9">
        <v>18</v>
      </c>
      <c r="L972" s="12">
        <v>52.2</v>
      </c>
      <c r="M972" s="81">
        <f t="shared" si="169"/>
        <v>0.11825400999467875</v>
      </c>
      <c r="N972" s="21">
        <v>0.01</v>
      </c>
      <c r="O972" s="3" t="s">
        <v>175</v>
      </c>
      <c r="P972" s="94">
        <f t="shared" si="164"/>
        <v>1.398401087982158E-2</v>
      </c>
      <c r="Q972" s="72">
        <f t="shared" si="165"/>
        <v>3.091176302147371</v>
      </c>
      <c r="R972" s="82">
        <f t="shared" si="166"/>
        <v>0.11825400999467875</v>
      </c>
      <c r="S972" s="49">
        <v>2.95</v>
      </c>
      <c r="T972" s="6" t="s">
        <v>3</v>
      </c>
      <c r="U972" s="82">
        <v>0.13900000000000001</v>
      </c>
      <c r="V972" s="43">
        <f t="shared" si="167"/>
        <v>3.1844500000000004</v>
      </c>
      <c r="W972" s="49">
        <v>2.82</v>
      </c>
      <c r="X972" s="82">
        <v>0.22500000000000001</v>
      </c>
      <c r="Y972" s="43">
        <f t="shared" si="163"/>
        <v>2.8467799999999999</v>
      </c>
      <c r="Z972" s="53"/>
      <c r="AA972" s="82"/>
      <c r="AB972" s="43"/>
      <c r="AC972" s="47"/>
      <c r="AD972" s="82"/>
      <c r="AE972" s="43"/>
      <c r="AF972" s="53"/>
      <c r="AG972" s="82"/>
      <c r="AH972" s="43"/>
      <c r="AI972" s="47"/>
      <c r="AJ972" s="4"/>
      <c r="AL972" s="4" t="s">
        <v>75</v>
      </c>
      <c r="AM972" s="27"/>
      <c r="AN972" s="27"/>
      <c r="AQ972" s="4"/>
      <c r="AR972" s="19">
        <v>2.82</v>
      </c>
      <c r="AS972" s="19">
        <v>2.95</v>
      </c>
      <c r="AT972" s="6" t="s">
        <v>3</v>
      </c>
      <c r="AU972" s="4"/>
      <c r="AV972" s="4"/>
      <c r="AW972" s="4"/>
      <c r="AX972" s="4"/>
      <c r="AY972" s="4"/>
      <c r="AZ972" s="4"/>
    </row>
    <row r="973" spans="1:52" x14ac:dyDescent="0.25">
      <c r="A973" s="3" t="s">
        <v>2</v>
      </c>
      <c r="B973" s="20">
        <v>2.65</v>
      </c>
      <c r="C973" s="88">
        <f t="shared" si="168"/>
        <v>2.8988958397906961</v>
      </c>
      <c r="D973" s="86">
        <v>-111.773</v>
      </c>
      <c r="E973" s="24">
        <v>36.954999999999998</v>
      </c>
      <c r="F973" s="9">
        <v>8</v>
      </c>
      <c r="G973" s="9">
        <v>2003</v>
      </c>
      <c r="H973" s="9">
        <v>11</v>
      </c>
      <c r="I973" s="9">
        <v>23</v>
      </c>
      <c r="J973" s="9">
        <v>11</v>
      </c>
      <c r="K973" s="9">
        <v>44</v>
      </c>
      <c r="L973" s="12">
        <v>28.4</v>
      </c>
      <c r="M973" s="81">
        <f t="shared" si="169"/>
        <v>0.11825400999467875</v>
      </c>
      <c r="N973" s="21">
        <v>0.01</v>
      </c>
      <c r="O973" s="3" t="s">
        <v>175</v>
      </c>
      <c r="P973" s="94">
        <f t="shared" si="164"/>
        <v>1.398401087982158E-2</v>
      </c>
      <c r="Q973" s="72">
        <f t="shared" si="165"/>
        <v>2.8988958397906961</v>
      </c>
      <c r="R973" s="82">
        <f t="shared" si="166"/>
        <v>0.11825400999467875</v>
      </c>
      <c r="S973" s="49">
        <v>2.65</v>
      </c>
      <c r="T973" s="6" t="s">
        <v>3</v>
      </c>
      <c r="U973" s="82">
        <v>0.13900000000000001</v>
      </c>
      <c r="V973" s="43">
        <f t="shared" si="167"/>
        <v>2.9471500000000002</v>
      </c>
      <c r="W973" s="49">
        <v>2.74</v>
      </c>
      <c r="X973" s="82">
        <v>0.22500000000000001</v>
      </c>
      <c r="Y973" s="43">
        <f t="shared" si="163"/>
        <v>2.7724600000000001</v>
      </c>
      <c r="Z973" s="53"/>
      <c r="AA973" s="82"/>
      <c r="AB973" s="43"/>
      <c r="AC973" s="47"/>
      <c r="AD973" s="82"/>
      <c r="AE973" s="43"/>
      <c r="AF973" s="53"/>
      <c r="AG973" s="82"/>
      <c r="AH973" s="43"/>
      <c r="AI973" s="47"/>
      <c r="AJ973" s="4"/>
      <c r="AM973" s="27"/>
      <c r="AN973" s="27"/>
      <c r="AQ973" s="4"/>
      <c r="AR973" s="19">
        <v>2.74</v>
      </c>
      <c r="AS973" s="19">
        <v>2.65</v>
      </c>
      <c r="AT973" s="6" t="s">
        <v>3</v>
      </c>
      <c r="AU973" s="4"/>
      <c r="AV973" s="4"/>
      <c r="AW973" s="4"/>
      <c r="AX973" s="4"/>
      <c r="AY973" s="4"/>
      <c r="AZ973" s="4"/>
    </row>
    <row r="974" spans="1:52" x14ac:dyDescent="0.25">
      <c r="A974" s="3" t="s">
        <v>2</v>
      </c>
      <c r="B974" s="20">
        <v>2.73</v>
      </c>
      <c r="C974" s="88">
        <f t="shared" si="168"/>
        <v>2.9292992575701255</v>
      </c>
      <c r="D974" s="86">
        <v>-112.5</v>
      </c>
      <c r="E974" s="24">
        <v>38.444000000000003</v>
      </c>
      <c r="F974" s="9">
        <v>3</v>
      </c>
      <c r="G974" s="9">
        <v>2003</v>
      </c>
      <c r="H974" s="9">
        <v>11</v>
      </c>
      <c r="I974" s="9">
        <v>29</v>
      </c>
      <c r="J974" s="9">
        <v>9</v>
      </c>
      <c r="K974" s="9">
        <v>47</v>
      </c>
      <c r="L974" s="12">
        <v>1.1000000000000001</v>
      </c>
      <c r="M974" s="81">
        <f t="shared" si="169"/>
        <v>0.11825400999467875</v>
      </c>
      <c r="N974" s="21">
        <v>0.01</v>
      </c>
      <c r="O974" s="3" t="s">
        <v>175</v>
      </c>
      <c r="P974" s="94">
        <f t="shared" si="164"/>
        <v>1.398401087982158E-2</v>
      </c>
      <c r="Q974" s="72">
        <f t="shared" si="165"/>
        <v>2.9292992575701255</v>
      </c>
      <c r="R974" s="82">
        <f t="shared" si="166"/>
        <v>0.11825400999467875</v>
      </c>
      <c r="S974" s="49">
        <v>2.73</v>
      </c>
      <c r="T974" s="6" t="s">
        <v>3</v>
      </c>
      <c r="U974" s="82">
        <v>0.13900000000000001</v>
      </c>
      <c r="V974" s="43">
        <f t="shared" si="167"/>
        <v>3.0104299999999999</v>
      </c>
      <c r="W974" s="49">
        <v>2.68</v>
      </c>
      <c r="X974" s="82">
        <v>0.22500000000000001</v>
      </c>
      <c r="Y974" s="43">
        <f t="shared" si="163"/>
        <v>2.71672</v>
      </c>
      <c r="Z974" s="53"/>
      <c r="AA974" s="82"/>
      <c r="AB974" s="43"/>
      <c r="AC974" s="47"/>
      <c r="AD974" s="82"/>
      <c r="AE974" s="43"/>
      <c r="AF974" s="53"/>
      <c r="AG974" s="82"/>
      <c r="AH974" s="43"/>
      <c r="AI974" s="47"/>
      <c r="AJ974" s="4"/>
      <c r="AM974" s="27"/>
      <c r="AN974" s="27"/>
      <c r="AQ974" s="4"/>
      <c r="AR974" s="19">
        <v>2.68</v>
      </c>
      <c r="AS974" s="19">
        <v>2.73</v>
      </c>
      <c r="AT974" s="6" t="s">
        <v>3</v>
      </c>
      <c r="AU974" s="4"/>
      <c r="AV974" s="4"/>
      <c r="AW974" s="4"/>
      <c r="AX974" s="4"/>
      <c r="AY974" s="4"/>
      <c r="AZ974" s="4"/>
    </row>
    <row r="975" spans="1:52" x14ac:dyDescent="0.25">
      <c r="A975" s="3" t="s">
        <v>2</v>
      </c>
      <c r="B975" s="20">
        <v>3.15</v>
      </c>
      <c r="C975" s="88">
        <f t="shared" si="168"/>
        <v>3.3057570717410574</v>
      </c>
      <c r="D975" s="86">
        <v>-112.501</v>
      </c>
      <c r="E975" s="24">
        <v>38.453000000000003</v>
      </c>
      <c r="F975" s="9">
        <v>1</v>
      </c>
      <c r="G975" s="9">
        <v>2003</v>
      </c>
      <c r="H975" s="9">
        <v>11</v>
      </c>
      <c r="I975" s="9">
        <v>29</v>
      </c>
      <c r="J975" s="9">
        <v>22</v>
      </c>
      <c r="K975" s="9">
        <v>33</v>
      </c>
      <c r="L975" s="12">
        <v>8.9</v>
      </c>
      <c r="M975" s="81">
        <f t="shared" si="169"/>
        <v>0.11825400999467875</v>
      </c>
      <c r="N975" s="21">
        <v>0.01</v>
      </c>
      <c r="O975" s="3" t="s">
        <v>175</v>
      </c>
      <c r="P975" s="94">
        <f t="shared" si="164"/>
        <v>1.398401087982158E-2</v>
      </c>
      <c r="Q975" s="72">
        <f t="shared" si="165"/>
        <v>3.3057570717410574</v>
      </c>
      <c r="R975" s="82">
        <f t="shared" si="166"/>
        <v>0.11825400999467875</v>
      </c>
      <c r="S975" s="49">
        <v>3.15</v>
      </c>
      <c r="T975" s="6" t="s">
        <v>3</v>
      </c>
      <c r="U975" s="82">
        <v>0.13900000000000001</v>
      </c>
      <c r="V975" s="43">
        <f t="shared" si="167"/>
        <v>3.3426499999999999</v>
      </c>
      <c r="W975" s="49">
        <v>3.21</v>
      </c>
      <c r="X975" s="82">
        <v>0.22500000000000001</v>
      </c>
      <c r="Y975" s="43">
        <f t="shared" si="163"/>
        <v>3.2090899999999998</v>
      </c>
      <c r="Z975" s="53"/>
      <c r="AA975" s="82"/>
      <c r="AB975" s="43"/>
      <c r="AC975" s="47"/>
      <c r="AD975" s="82"/>
      <c r="AE975" s="43"/>
      <c r="AF975" s="53"/>
      <c r="AG975" s="82"/>
      <c r="AH975" s="43"/>
      <c r="AI975" s="47"/>
      <c r="AJ975" s="4"/>
      <c r="AL975" s="4" t="s">
        <v>64</v>
      </c>
      <c r="AM975" s="27"/>
      <c r="AN975" s="27"/>
      <c r="AQ975" s="4"/>
      <c r="AR975" s="19">
        <v>3.21</v>
      </c>
      <c r="AS975" s="19">
        <v>3.15</v>
      </c>
      <c r="AT975" s="6" t="s">
        <v>3</v>
      </c>
      <c r="AU975" s="4"/>
      <c r="AV975" s="4"/>
      <c r="AW975" s="4"/>
      <c r="AX975" s="4"/>
      <c r="AY975" s="4"/>
      <c r="AZ975" s="4"/>
    </row>
    <row r="976" spans="1:52" x14ac:dyDescent="0.25">
      <c r="A976" s="3" t="s">
        <v>2</v>
      </c>
      <c r="B976" s="20">
        <v>2.82</v>
      </c>
      <c r="C976" s="88">
        <f t="shared" si="168"/>
        <v>2.9474646505875963</v>
      </c>
      <c r="D976" s="86">
        <v>-112.499</v>
      </c>
      <c r="E976" s="24">
        <v>38.454999999999998</v>
      </c>
      <c r="F976" s="9">
        <v>3</v>
      </c>
      <c r="G976" s="9">
        <v>2003</v>
      </c>
      <c r="H976" s="9">
        <v>11</v>
      </c>
      <c r="I976" s="9">
        <v>30</v>
      </c>
      <c r="J976" s="9">
        <v>19</v>
      </c>
      <c r="K976" s="9">
        <v>25</v>
      </c>
      <c r="L976" s="12">
        <v>53.9</v>
      </c>
      <c r="M976" s="81">
        <f t="shared" si="169"/>
        <v>0.11825400999467875</v>
      </c>
      <c r="N976" s="21">
        <v>0.01</v>
      </c>
      <c r="O976" s="3" t="s">
        <v>175</v>
      </c>
      <c r="P976" s="94">
        <f t="shared" si="164"/>
        <v>1.398401087982158E-2</v>
      </c>
      <c r="Q976" s="72">
        <f t="shared" si="165"/>
        <v>2.9474646505875963</v>
      </c>
      <c r="R976" s="82">
        <f t="shared" si="166"/>
        <v>0.11825400999467875</v>
      </c>
      <c r="S976" s="49">
        <v>2.82</v>
      </c>
      <c r="T976" s="6" t="s">
        <v>3</v>
      </c>
      <c r="U976" s="82">
        <v>0.13900000000000001</v>
      </c>
      <c r="V976" s="43">
        <f t="shared" si="167"/>
        <v>3.08162</v>
      </c>
      <c r="W976" s="49">
        <v>2.5499999999999998</v>
      </c>
      <c r="X976" s="82">
        <v>0.22500000000000001</v>
      </c>
      <c r="Y976" s="43">
        <f t="shared" si="163"/>
        <v>2.5959499999999998</v>
      </c>
      <c r="Z976" s="53"/>
      <c r="AA976" s="82"/>
      <c r="AB976" s="43"/>
      <c r="AC976" s="47"/>
      <c r="AD976" s="82"/>
      <c r="AE976" s="43"/>
      <c r="AF976" s="53"/>
      <c r="AG976" s="82"/>
      <c r="AH976" s="43"/>
      <c r="AI976" s="47"/>
      <c r="AJ976" s="4"/>
      <c r="AL976" s="4" t="s">
        <v>47</v>
      </c>
      <c r="AM976" s="27"/>
      <c r="AN976" s="27"/>
      <c r="AQ976" s="4"/>
      <c r="AR976" s="19">
        <v>2.5499999999999998</v>
      </c>
      <c r="AS976" s="19">
        <v>2.82</v>
      </c>
      <c r="AT976" s="6" t="s">
        <v>3</v>
      </c>
      <c r="AU976" s="4"/>
      <c r="AV976" s="4"/>
      <c r="AW976" s="4"/>
      <c r="AX976" s="4"/>
      <c r="AY976" s="4"/>
      <c r="AZ976" s="4"/>
    </row>
    <row r="977" spans="1:58" x14ac:dyDescent="0.25">
      <c r="A977" s="3" t="s">
        <v>2</v>
      </c>
      <c r="B977" s="20">
        <v>2.61</v>
      </c>
      <c r="C977" s="88">
        <f t="shared" si="168"/>
        <v>2.9042233494409975</v>
      </c>
      <c r="D977" s="86">
        <v>-112.5</v>
      </c>
      <c r="E977" s="24">
        <v>38.456000000000003</v>
      </c>
      <c r="F977" s="9">
        <v>2</v>
      </c>
      <c r="G977" s="9">
        <v>2003</v>
      </c>
      <c r="H977" s="9">
        <v>12</v>
      </c>
      <c r="I977" s="9">
        <v>2</v>
      </c>
      <c r="J977" s="9">
        <v>20</v>
      </c>
      <c r="K977" s="9">
        <v>35</v>
      </c>
      <c r="L977" s="12">
        <v>5.2</v>
      </c>
      <c r="M977" s="81">
        <f t="shared" si="169"/>
        <v>0.11825400999467875</v>
      </c>
      <c r="N977" s="21">
        <v>0.01</v>
      </c>
      <c r="O977" s="3" t="s">
        <v>175</v>
      </c>
      <c r="P977" s="94">
        <f t="shared" si="164"/>
        <v>1.398401087982158E-2</v>
      </c>
      <c r="Q977" s="72">
        <f t="shared" si="165"/>
        <v>2.9042233494409975</v>
      </c>
      <c r="R977" s="82">
        <f t="shared" si="166"/>
        <v>0.11825400999467875</v>
      </c>
      <c r="S977" s="49">
        <v>2.61</v>
      </c>
      <c r="T977" s="6" t="s">
        <v>3</v>
      </c>
      <c r="U977" s="82">
        <v>0.13900000000000001</v>
      </c>
      <c r="V977" s="43">
        <f t="shared" si="167"/>
        <v>2.9155099999999998</v>
      </c>
      <c r="W977" s="49">
        <v>2.85</v>
      </c>
      <c r="X977" s="82">
        <v>0.22500000000000001</v>
      </c>
      <c r="Y977" s="43">
        <f t="shared" si="163"/>
        <v>2.8746499999999999</v>
      </c>
      <c r="Z977" s="53"/>
      <c r="AA977" s="82"/>
      <c r="AB977" s="43"/>
      <c r="AC977" s="47"/>
      <c r="AD977" s="82"/>
      <c r="AE977" s="43"/>
      <c r="AF977" s="53"/>
      <c r="AG977" s="82"/>
      <c r="AH977" s="43"/>
      <c r="AI977" s="47"/>
      <c r="AJ977" s="4"/>
      <c r="AM977" s="27"/>
      <c r="AN977" s="27"/>
      <c r="AQ977" s="4"/>
      <c r="AR977" s="19">
        <v>2.85</v>
      </c>
      <c r="AS977" s="19">
        <v>2.61</v>
      </c>
      <c r="AT977" s="6" t="s">
        <v>3</v>
      </c>
      <c r="AU977" s="4"/>
      <c r="AV977" s="4"/>
      <c r="AW977" s="4"/>
      <c r="AX977" s="4"/>
      <c r="AY977" s="4"/>
      <c r="AZ977" s="4"/>
    </row>
    <row r="978" spans="1:58" x14ac:dyDescent="0.25">
      <c r="A978" s="3" t="s">
        <v>2</v>
      </c>
      <c r="B978" s="20">
        <v>2.65</v>
      </c>
      <c r="C978" s="88">
        <f t="shared" si="168"/>
        <v>2.68885</v>
      </c>
      <c r="D978" s="86">
        <v>-113.081</v>
      </c>
      <c r="E978" s="24">
        <v>36.942999999999998</v>
      </c>
      <c r="F978" s="9">
        <v>8</v>
      </c>
      <c r="G978" s="9">
        <v>2003</v>
      </c>
      <c r="H978" s="9">
        <v>12</v>
      </c>
      <c r="I978" s="9">
        <v>11</v>
      </c>
      <c r="J978" s="9">
        <v>8</v>
      </c>
      <c r="K978" s="9">
        <v>57</v>
      </c>
      <c r="L978" s="12">
        <v>48.1</v>
      </c>
      <c r="M978" s="81">
        <f t="shared" si="169"/>
        <v>0.22500000000000001</v>
      </c>
      <c r="N978" s="21">
        <v>0.01</v>
      </c>
      <c r="O978" s="6" t="s">
        <v>174</v>
      </c>
      <c r="P978" s="94"/>
      <c r="Q978" s="72">
        <f>Y978</f>
        <v>2.68885</v>
      </c>
      <c r="R978" s="82">
        <f>X978</f>
        <v>0.22500000000000001</v>
      </c>
      <c r="S978" s="45"/>
      <c r="T978" s="6"/>
      <c r="V978" s="43"/>
      <c r="W978" s="49">
        <v>2.65</v>
      </c>
      <c r="X978" s="82">
        <v>0.22500000000000001</v>
      </c>
      <c r="Y978" s="43">
        <f t="shared" si="163"/>
        <v>2.68885</v>
      </c>
      <c r="Z978" s="53"/>
      <c r="AA978" s="82"/>
      <c r="AB978" s="43"/>
      <c r="AC978" s="47"/>
      <c r="AD978" s="82"/>
      <c r="AE978" s="43"/>
      <c r="AF978" s="53"/>
      <c r="AG978" s="82"/>
      <c r="AH978" s="43"/>
      <c r="AI978" s="47"/>
      <c r="AJ978" s="4"/>
      <c r="AM978" s="27"/>
      <c r="AN978" s="27"/>
      <c r="AQ978" s="4"/>
      <c r="AR978" s="19">
        <v>2.65</v>
      </c>
      <c r="AS978" s="5"/>
      <c r="AT978" s="6"/>
      <c r="AU978" s="4"/>
      <c r="AV978" s="4"/>
      <c r="AW978" s="4"/>
      <c r="AX978" s="4"/>
      <c r="AY978" s="4"/>
      <c r="AZ978" s="4"/>
    </row>
    <row r="979" spans="1:58" x14ac:dyDescent="0.25">
      <c r="A979" s="3" t="s">
        <v>2</v>
      </c>
      <c r="B979" s="20">
        <v>3.15</v>
      </c>
      <c r="C979" s="88">
        <f t="shared" si="168"/>
        <v>3.3057570717410574</v>
      </c>
      <c r="D979" s="86">
        <v>-111.94</v>
      </c>
      <c r="E979" s="24">
        <v>39.542999999999999</v>
      </c>
      <c r="F979" s="9">
        <v>0</v>
      </c>
      <c r="G979" s="9">
        <v>2003</v>
      </c>
      <c r="H979" s="9">
        <v>12</v>
      </c>
      <c r="I979" s="9">
        <v>12</v>
      </c>
      <c r="J979" s="9">
        <v>21</v>
      </c>
      <c r="K979" s="9">
        <v>4</v>
      </c>
      <c r="L979" s="12">
        <v>13.5</v>
      </c>
      <c r="M979" s="81">
        <f t="shared" si="169"/>
        <v>0.11825400999467875</v>
      </c>
      <c r="N979" s="21">
        <v>0.01</v>
      </c>
      <c r="O979" s="3" t="s">
        <v>175</v>
      </c>
      <c r="P979" s="94">
        <f t="shared" ref="P979:P985" si="170">1/((1/U979^2)+(1/X979^2))</f>
        <v>1.398401087982158E-2</v>
      </c>
      <c r="Q979" s="72">
        <f t="shared" ref="Q979:Q985" si="171">(P979/U979^2*V979)+(P979/X979^2*Y979)</f>
        <v>3.3057570717410574</v>
      </c>
      <c r="R979" s="82">
        <f t="shared" ref="R979:R985" si="172">SQRT(P979)</f>
        <v>0.11825400999467875</v>
      </c>
      <c r="S979" s="49">
        <v>3.15</v>
      </c>
      <c r="T979" s="6" t="s">
        <v>3</v>
      </c>
      <c r="U979" s="82">
        <v>0.13900000000000001</v>
      </c>
      <c r="V979" s="43">
        <f t="shared" ref="V979:V985" si="173">0.791*S979+0.851</f>
        <v>3.3426499999999999</v>
      </c>
      <c r="W979" s="49">
        <v>3.21</v>
      </c>
      <c r="X979" s="82">
        <v>0.22500000000000001</v>
      </c>
      <c r="Y979" s="43">
        <f t="shared" si="163"/>
        <v>3.2090899999999998</v>
      </c>
      <c r="Z979" s="53"/>
      <c r="AA979" s="82"/>
      <c r="AB979" s="43"/>
      <c r="AC979" s="47"/>
      <c r="AD979" s="82"/>
      <c r="AE979" s="43"/>
      <c r="AF979" s="53"/>
      <c r="AG979" s="82"/>
      <c r="AH979" s="43"/>
      <c r="AI979" s="47"/>
      <c r="AJ979" s="4"/>
      <c r="AL979" s="4" t="s">
        <v>55</v>
      </c>
      <c r="AM979" s="27"/>
      <c r="AN979" s="27"/>
      <c r="AQ979" s="4"/>
      <c r="AR979" s="19">
        <v>3.21</v>
      </c>
      <c r="AS979" s="19">
        <v>3.15</v>
      </c>
      <c r="AT979" s="6" t="s">
        <v>3</v>
      </c>
      <c r="AU979" s="4"/>
      <c r="AV979" s="4"/>
      <c r="AW979" s="4"/>
      <c r="AX979" s="4"/>
      <c r="AY979" s="4"/>
      <c r="AZ979" s="4"/>
    </row>
    <row r="980" spans="1:58" x14ac:dyDescent="0.25">
      <c r="A980" s="3" t="s">
        <v>2</v>
      </c>
      <c r="B980" s="20">
        <v>2.62</v>
      </c>
      <c r="C980" s="88">
        <f t="shared" si="168"/>
        <v>2.8073022982014697</v>
      </c>
      <c r="D980" s="86">
        <v>-111.938</v>
      </c>
      <c r="E980" s="24">
        <v>38.996000000000002</v>
      </c>
      <c r="F980" s="9">
        <v>3</v>
      </c>
      <c r="G980" s="9">
        <v>2003</v>
      </c>
      <c r="H980" s="9">
        <v>12</v>
      </c>
      <c r="I980" s="9">
        <v>25</v>
      </c>
      <c r="J980" s="9">
        <v>5</v>
      </c>
      <c r="K980" s="9">
        <v>59</v>
      </c>
      <c r="L980" s="12">
        <v>36.4</v>
      </c>
      <c r="M980" s="81">
        <f t="shared" si="169"/>
        <v>0.11825400999467875</v>
      </c>
      <c r="N980" s="21">
        <v>0.01</v>
      </c>
      <c r="O980" s="3" t="s">
        <v>175</v>
      </c>
      <c r="P980" s="94">
        <f t="shared" si="170"/>
        <v>1.398401087982158E-2</v>
      </c>
      <c r="Q980" s="72">
        <f t="shared" si="171"/>
        <v>2.8073022982014697</v>
      </c>
      <c r="R980" s="82">
        <f t="shared" si="172"/>
        <v>0.11825400999467875</v>
      </c>
      <c r="S980" s="49">
        <v>2.62</v>
      </c>
      <c r="T980" s="6" t="s">
        <v>3</v>
      </c>
      <c r="U980" s="82">
        <v>0.13900000000000001</v>
      </c>
      <c r="V980" s="43">
        <f t="shared" si="173"/>
        <v>2.9234200000000001</v>
      </c>
      <c r="W980" s="49">
        <v>2.4500000000000002</v>
      </c>
      <c r="X980" s="82">
        <v>0.22500000000000001</v>
      </c>
      <c r="Y980" s="43">
        <f t="shared" si="163"/>
        <v>2.50305</v>
      </c>
      <c r="Z980" s="53"/>
      <c r="AA980" s="82"/>
      <c r="AB980" s="43"/>
      <c r="AC980" s="47"/>
      <c r="AD980" s="82"/>
      <c r="AE980" s="43"/>
      <c r="AF980" s="53"/>
      <c r="AG980" s="82"/>
      <c r="AH980" s="43"/>
      <c r="AI980" s="47"/>
      <c r="AJ980" s="4"/>
      <c r="AM980" s="27"/>
      <c r="AN980" s="27"/>
      <c r="AQ980" s="4"/>
      <c r="AR980" s="19">
        <v>2.4500000000000002</v>
      </c>
      <c r="AS980" s="19">
        <v>2.62</v>
      </c>
      <c r="AT980" s="6" t="s">
        <v>3</v>
      </c>
      <c r="AU980" s="4"/>
      <c r="AV980" s="4"/>
      <c r="AW980" s="4"/>
      <c r="AX980" s="4"/>
      <c r="AY980" s="4"/>
      <c r="AZ980" s="4"/>
    </row>
    <row r="981" spans="1:58" x14ac:dyDescent="0.25">
      <c r="A981" s="3" t="s">
        <v>2</v>
      </c>
      <c r="B981" s="20">
        <v>2.5099999999999998</v>
      </c>
      <c r="C981" s="88">
        <f t="shared" si="168"/>
        <v>2.7135330143253369</v>
      </c>
      <c r="D981" s="86">
        <v>-111.935</v>
      </c>
      <c r="E981" s="24">
        <v>38.988999999999997</v>
      </c>
      <c r="F981" s="9">
        <v>3</v>
      </c>
      <c r="G981" s="9">
        <v>2003</v>
      </c>
      <c r="H981" s="9">
        <v>12</v>
      </c>
      <c r="I981" s="9">
        <v>25</v>
      </c>
      <c r="J981" s="9">
        <v>8</v>
      </c>
      <c r="K981" s="9">
        <v>28</v>
      </c>
      <c r="L981" s="12">
        <v>56.4</v>
      </c>
      <c r="M981" s="81">
        <f t="shared" si="169"/>
        <v>0.11825400999467875</v>
      </c>
      <c r="N981" s="21">
        <v>0.01</v>
      </c>
      <c r="O981" s="3" t="s">
        <v>175</v>
      </c>
      <c r="P981" s="94">
        <f t="shared" si="170"/>
        <v>1.398401087982158E-2</v>
      </c>
      <c r="Q981" s="72">
        <f t="shared" si="171"/>
        <v>2.7135330143253369</v>
      </c>
      <c r="R981" s="82">
        <f t="shared" si="172"/>
        <v>0.11825400999467875</v>
      </c>
      <c r="S981" s="49">
        <v>2.5099999999999998</v>
      </c>
      <c r="T981" s="6" t="s">
        <v>3</v>
      </c>
      <c r="U981" s="82">
        <v>0.13900000000000001</v>
      </c>
      <c r="V981" s="43">
        <f t="shared" si="173"/>
        <v>2.8364099999999999</v>
      </c>
      <c r="W981" s="49">
        <v>2.33</v>
      </c>
      <c r="X981" s="82">
        <v>0.22500000000000001</v>
      </c>
      <c r="Y981" s="43">
        <f t="shared" si="163"/>
        <v>2.3915700000000002</v>
      </c>
      <c r="Z981" s="53"/>
      <c r="AA981" s="82"/>
      <c r="AB981" s="43"/>
      <c r="AC981" s="47"/>
      <c r="AD981" s="82"/>
      <c r="AE981" s="43"/>
      <c r="AF981" s="53"/>
      <c r="AG981" s="82"/>
      <c r="AH981" s="43"/>
      <c r="AI981" s="47"/>
      <c r="AJ981" s="4"/>
      <c r="AM981" s="27"/>
      <c r="AN981" s="27"/>
      <c r="AQ981" s="4"/>
      <c r="AR981" s="19">
        <v>2.33</v>
      </c>
      <c r="AS981" s="19">
        <v>2.5099999999999998</v>
      </c>
      <c r="AT981" s="6" t="s">
        <v>3</v>
      </c>
      <c r="AU981" s="4"/>
      <c r="AV981" s="4"/>
      <c r="AW981" s="4"/>
      <c r="AX981" s="4"/>
      <c r="AY981" s="4"/>
      <c r="AZ981" s="4"/>
    </row>
    <row r="982" spans="1:58" x14ac:dyDescent="0.25">
      <c r="A982" s="3" t="s">
        <v>2</v>
      </c>
      <c r="B982" s="20">
        <v>2.97</v>
      </c>
      <c r="C982" s="88">
        <f t="shared" si="168"/>
        <v>3.143684822148515</v>
      </c>
      <c r="D982" s="86">
        <v>-111.934</v>
      </c>
      <c r="E982" s="24">
        <v>38.991</v>
      </c>
      <c r="F982" s="9">
        <v>3</v>
      </c>
      <c r="G982" s="9">
        <v>2003</v>
      </c>
      <c r="H982" s="9">
        <v>12</v>
      </c>
      <c r="I982" s="9">
        <v>26</v>
      </c>
      <c r="J982" s="9">
        <v>0</v>
      </c>
      <c r="K982" s="9">
        <v>33</v>
      </c>
      <c r="L982" s="12">
        <v>6.2</v>
      </c>
      <c r="M982" s="81">
        <f t="shared" si="169"/>
        <v>0.11825400999467875</v>
      </c>
      <c r="N982" s="21">
        <v>0.01</v>
      </c>
      <c r="O982" s="3" t="s">
        <v>175</v>
      </c>
      <c r="P982" s="94">
        <f t="shared" si="170"/>
        <v>1.398401087982158E-2</v>
      </c>
      <c r="Q982" s="72">
        <f t="shared" si="171"/>
        <v>3.143684822148515</v>
      </c>
      <c r="R982" s="82">
        <f t="shared" si="172"/>
        <v>0.11825400999467875</v>
      </c>
      <c r="S982" s="49">
        <v>2.97</v>
      </c>
      <c r="T982" s="6" t="s">
        <v>3</v>
      </c>
      <c r="U982" s="82">
        <v>0.13900000000000001</v>
      </c>
      <c r="V982" s="43">
        <f t="shared" si="173"/>
        <v>3.2002700000000002</v>
      </c>
      <c r="W982" s="49">
        <v>2.98</v>
      </c>
      <c r="X982" s="82">
        <v>0.22500000000000001</v>
      </c>
      <c r="Y982" s="43">
        <f t="shared" si="163"/>
        <v>2.9954200000000002</v>
      </c>
      <c r="Z982" s="53"/>
      <c r="AA982" s="82"/>
      <c r="AB982" s="43"/>
      <c r="AC982" s="47"/>
      <c r="AD982" s="82"/>
      <c r="AE982" s="43"/>
      <c r="AF982" s="53"/>
      <c r="AG982" s="82"/>
      <c r="AH982" s="43"/>
      <c r="AI982" s="47"/>
      <c r="AJ982" s="4"/>
      <c r="AL982" s="4" t="s">
        <v>75</v>
      </c>
      <c r="AM982" s="27"/>
      <c r="AN982" s="27"/>
      <c r="AQ982" s="4"/>
      <c r="AR982" s="19">
        <v>2.98</v>
      </c>
      <c r="AS982" s="19">
        <v>2.97</v>
      </c>
      <c r="AT982" s="6" t="s">
        <v>3</v>
      </c>
      <c r="AU982" s="4"/>
      <c r="AV982" s="4"/>
      <c r="AW982" s="4"/>
      <c r="AX982" s="4"/>
      <c r="AY982" s="4"/>
      <c r="AZ982" s="4"/>
    </row>
    <row r="983" spans="1:58" x14ac:dyDescent="0.25">
      <c r="A983" s="3" t="s">
        <v>2</v>
      </c>
      <c r="B983" s="20">
        <v>2.5299999999999998</v>
      </c>
      <c r="C983" s="88">
        <f t="shared" si="168"/>
        <v>2.7942692098190034</v>
      </c>
      <c r="D983" s="86">
        <v>-111.955</v>
      </c>
      <c r="E983" s="24">
        <v>39.646000000000001</v>
      </c>
      <c r="F983" s="9">
        <v>1</v>
      </c>
      <c r="G983" s="9">
        <v>2003</v>
      </c>
      <c r="H983" s="9">
        <v>12</v>
      </c>
      <c r="I983" s="9">
        <v>27</v>
      </c>
      <c r="J983" s="9">
        <v>4</v>
      </c>
      <c r="K983" s="9">
        <v>52</v>
      </c>
      <c r="L983" s="12">
        <v>17.399999999999999</v>
      </c>
      <c r="M983" s="81">
        <f t="shared" si="169"/>
        <v>0.11825400999467875</v>
      </c>
      <c r="N983" s="21">
        <v>0.01</v>
      </c>
      <c r="O983" s="3" t="s">
        <v>175</v>
      </c>
      <c r="P983" s="94">
        <f t="shared" si="170"/>
        <v>1.398401087982158E-2</v>
      </c>
      <c r="Q983" s="72">
        <f t="shared" si="171"/>
        <v>2.7942692098190034</v>
      </c>
      <c r="R983" s="82">
        <f t="shared" si="172"/>
        <v>0.11825400999467875</v>
      </c>
      <c r="S983" s="49">
        <v>2.5299999999999998</v>
      </c>
      <c r="T983" s="6" t="s">
        <v>3</v>
      </c>
      <c r="U983" s="82">
        <v>0.13900000000000001</v>
      </c>
      <c r="V983" s="43">
        <f t="shared" si="173"/>
        <v>2.85223</v>
      </c>
      <c r="W983" s="49">
        <v>2.6</v>
      </c>
      <c r="X983" s="82">
        <v>0.22500000000000001</v>
      </c>
      <c r="Y983" s="43">
        <f t="shared" si="163"/>
        <v>2.6423999999999999</v>
      </c>
      <c r="Z983" s="53"/>
      <c r="AA983" s="82"/>
      <c r="AB983" s="43"/>
      <c r="AC983" s="47"/>
      <c r="AD983" s="82"/>
      <c r="AE983" s="43"/>
      <c r="AF983" s="53"/>
      <c r="AG983" s="82"/>
      <c r="AH983" s="43"/>
      <c r="AI983" s="47"/>
      <c r="AJ983" s="4"/>
      <c r="AM983" s="27"/>
      <c r="AN983" s="27"/>
      <c r="AQ983" s="4"/>
      <c r="AR983" s="19">
        <v>2.6</v>
      </c>
      <c r="AS983" s="19">
        <v>2.5299999999999998</v>
      </c>
      <c r="AT983" s="6" t="s">
        <v>3</v>
      </c>
      <c r="AU983" s="4"/>
      <c r="AV983" s="4"/>
      <c r="AW983" s="4"/>
      <c r="AX983" s="4"/>
      <c r="AY983" s="4"/>
      <c r="AZ983" s="4"/>
    </row>
    <row r="984" spans="1:58" x14ac:dyDescent="0.25">
      <c r="A984" s="6" t="s">
        <v>2</v>
      </c>
      <c r="B984" s="21">
        <v>2.97</v>
      </c>
      <c r="C984" s="89">
        <f t="shared" si="168"/>
        <v>3.159081736053527</v>
      </c>
      <c r="D984" s="86">
        <v>-111.95699999999999</v>
      </c>
      <c r="E984" s="24">
        <v>39.646000000000001</v>
      </c>
      <c r="F984" s="9">
        <v>2</v>
      </c>
      <c r="G984" s="9">
        <v>2003</v>
      </c>
      <c r="H984" s="9">
        <v>12</v>
      </c>
      <c r="I984" s="9">
        <v>27</v>
      </c>
      <c r="J984" s="9">
        <v>13</v>
      </c>
      <c r="K984" s="9">
        <v>19</v>
      </c>
      <c r="L984" s="12">
        <v>1</v>
      </c>
      <c r="M984" s="81">
        <f t="shared" si="169"/>
        <v>0.11825400999467875</v>
      </c>
      <c r="N984" s="21">
        <v>0.01</v>
      </c>
      <c r="O984" s="3" t="s">
        <v>175</v>
      </c>
      <c r="P984" s="94">
        <f t="shared" si="170"/>
        <v>1.398401087982158E-2</v>
      </c>
      <c r="Q984" s="72">
        <f t="shared" si="171"/>
        <v>3.159081736053527</v>
      </c>
      <c r="R984" s="82">
        <f t="shared" si="172"/>
        <v>0.11825400999467875</v>
      </c>
      <c r="S984" s="49">
        <v>2.97</v>
      </c>
      <c r="T984" s="6" t="s">
        <v>3</v>
      </c>
      <c r="U984" s="82">
        <v>0.13900000000000001</v>
      </c>
      <c r="V984" s="43">
        <f t="shared" si="173"/>
        <v>3.2002700000000002</v>
      </c>
      <c r="W984" s="49">
        <v>3.04</v>
      </c>
      <c r="X984" s="82">
        <v>0.22500000000000001</v>
      </c>
      <c r="Y984" s="43">
        <f t="shared" si="163"/>
        <v>3.0511599999999999</v>
      </c>
      <c r="Z984" s="53"/>
      <c r="AA984" s="82"/>
      <c r="AB984" s="43"/>
      <c r="AC984" s="47"/>
      <c r="AD984" s="82"/>
      <c r="AE984" s="43"/>
      <c r="AF984" s="53"/>
      <c r="AG984" s="82"/>
      <c r="AH984" s="43"/>
      <c r="AI984" s="47"/>
      <c r="AJ984" s="4"/>
      <c r="AL984" s="4" t="s">
        <v>75</v>
      </c>
      <c r="AM984" s="27"/>
      <c r="AN984" s="27"/>
      <c r="AQ984" s="4"/>
      <c r="AR984" s="19">
        <v>3.04</v>
      </c>
      <c r="AS984" s="19">
        <v>2.97</v>
      </c>
      <c r="AT984" s="6" t="s">
        <v>3</v>
      </c>
      <c r="AU984" s="4"/>
      <c r="AV984" s="4"/>
      <c r="AW984" s="4"/>
      <c r="AX984" s="4"/>
      <c r="AY984" s="4"/>
      <c r="AZ984" s="4"/>
    </row>
    <row r="985" spans="1:58" x14ac:dyDescent="0.25">
      <c r="A985" s="3" t="s">
        <v>2</v>
      </c>
      <c r="B985" s="20">
        <v>2.89</v>
      </c>
      <c r="C985" s="88">
        <f t="shared" si="168"/>
        <v>3.0876198811940645</v>
      </c>
      <c r="D985" s="86">
        <v>-110.56100000000001</v>
      </c>
      <c r="E985" s="24">
        <v>38.323</v>
      </c>
      <c r="F985" s="9">
        <v>4</v>
      </c>
      <c r="G985" s="9">
        <v>2003</v>
      </c>
      <c r="H985" s="9">
        <v>12</v>
      </c>
      <c r="I985" s="9">
        <v>29</v>
      </c>
      <c r="J985" s="9">
        <v>1</v>
      </c>
      <c r="K985" s="9">
        <v>4</v>
      </c>
      <c r="L985" s="12">
        <v>34</v>
      </c>
      <c r="M985" s="81">
        <f t="shared" si="169"/>
        <v>0.11825400999467875</v>
      </c>
      <c r="N985" s="21">
        <v>0.01</v>
      </c>
      <c r="O985" s="3" t="s">
        <v>175</v>
      </c>
      <c r="P985" s="94">
        <f t="shared" si="170"/>
        <v>1.398401087982158E-2</v>
      </c>
      <c r="Q985" s="72">
        <f t="shared" si="171"/>
        <v>3.0876198811940645</v>
      </c>
      <c r="R985" s="82">
        <f t="shared" si="172"/>
        <v>0.11825400999467875</v>
      </c>
      <c r="S985" s="49">
        <v>2.89</v>
      </c>
      <c r="T985" s="6" t="s">
        <v>3</v>
      </c>
      <c r="U985" s="82">
        <v>0.13900000000000001</v>
      </c>
      <c r="V985" s="43">
        <f t="shared" si="173"/>
        <v>3.1369900000000004</v>
      </c>
      <c r="W985" s="49">
        <v>2.94</v>
      </c>
      <c r="X985" s="82">
        <v>0.22500000000000001</v>
      </c>
      <c r="Y985" s="43">
        <f t="shared" si="163"/>
        <v>2.9582600000000001</v>
      </c>
      <c r="Z985" s="53"/>
      <c r="AA985" s="82"/>
      <c r="AB985" s="43"/>
      <c r="AC985" s="47"/>
      <c r="AD985" s="82"/>
      <c r="AE985" s="43"/>
      <c r="AF985" s="53"/>
      <c r="AG985" s="82"/>
      <c r="AH985" s="43"/>
      <c r="AI985" s="47"/>
      <c r="AJ985" s="4"/>
      <c r="AL985" s="4" t="s">
        <v>57</v>
      </c>
      <c r="AM985" s="27"/>
      <c r="AN985" s="27"/>
      <c r="AQ985" s="4"/>
      <c r="AR985" s="19">
        <v>2.94</v>
      </c>
      <c r="AS985" s="19">
        <v>2.89</v>
      </c>
      <c r="AT985" s="6" t="s">
        <v>3</v>
      </c>
      <c r="AU985" s="4"/>
      <c r="AV985" s="4"/>
      <c r="AW985" s="4"/>
      <c r="AX985" s="4"/>
      <c r="AY985" s="4"/>
      <c r="AZ985" s="4"/>
    </row>
    <row r="986" spans="1:58" x14ac:dyDescent="0.25">
      <c r="A986" s="3" t="s">
        <v>2</v>
      </c>
      <c r="B986" s="20">
        <v>2.5299999999999998</v>
      </c>
      <c r="C986" s="88">
        <f t="shared" si="168"/>
        <v>2.5773699999999997</v>
      </c>
      <c r="D986" s="86">
        <v>-113.675</v>
      </c>
      <c r="E986" s="24">
        <v>37.880000000000003</v>
      </c>
      <c r="F986" s="9">
        <v>0</v>
      </c>
      <c r="G986" s="9">
        <v>2004</v>
      </c>
      <c r="H986" s="9">
        <v>1</v>
      </c>
      <c r="I986" s="9">
        <v>17</v>
      </c>
      <c r="J986" s="9">
        <v>19</v>
      </c>
      <c r="K986" s="9">
        <v>41</v>
      </c>
      <c r="L986" s="12">
        <v>16.100000000000001</v>
      </c>
      <c r="M986" s="81">
        <f t="shared" si="169"/>
        <v>0.22500000000000001</v>
      </c>
      <c r="N986" s="21">
        <v>0.01</v>
      </c>
      <c r="O986" s="6" t="s">
        <v>174</v>
      </c>
      <c r="P986" s="94"/>
      <c r="Q986" s="72">
        <f>Y986</f>
        <v>2.5773699999999997</v>
      </c>
      <c r="R986" s="82">
        <f>X986</f>
        <v>0.22500000000000001</v>
      </c>
      <c r="S986" s="45"/>
      <c r="T986" s="6"/>
      <c r="V986" s="43"/>
      <c r="W986" s="49">
        <v>2.5299999999999998</v>
      </c>
      <c r="X986" s="82">
        <v>0.22500000000000001</v>
      </c>
      <c r="Y986" s="43">
        <f t="shared" si="163"/>
        <v>2.5773699999999997</v>
      </c>
      <c r="Z986" s="53"/>
      <c r="AA986" s="82"/>
      <c r="AB986" s="43"/>
      <c r="AC986" s="47"/>
      <c r="AD986" s="82"/>
      <c r="AE986" s="43"/>
      <c r="AF986" s="53"/>
      <c r="AG986" s="82"/>
      <c r="AH986" s="43"/>
      <c r="AI986" s="47"/>
      <c r="AJ986" s="4"/>
      <c r="AM986" s="27"/>
      <c r="AN986" s="27"/>
      <c r="AQ986" s="4"/>
      <c r="AR986" s="19">
        <v>2.5299999999999998</v>
      </c>
      <c r="AS986" s="5"/>
      <c r="AT986" s="6"/>
      <c r="AU986" s="4"/>
      <c r="AV986" s="4"/>
      <c r="AW986" s="4"/>
      <c r="AX986" s="4"/>
      <c r="AY986" s="4"/>
      <c r="AZ986" s="4"/>
    </row>
    <row r="987" spans="1:58" x14ac:dyDescent="0.25">
      <c r="A987" s="3" t="s">
        <v>2</v>
      </c>
      <c r="B987" s="20">
        <v>2.56</v>
      </c>
      <c r="C987" s="88">
        <f t="shared" si="168"/>
        <v>2.8653335328682128</v>
      </c>
      <c r="D987" s="86">
        <v>-111.60299999999999</v>
      </c>
      <c r="E987" s="24">
        <v>38.777000000000001</v>
      </c>
      <c r="F987" s="9">
        <v>0</v>
      </c>
      <c r="G987" s="9">
        <v>2004</v>
      </c>
      <c r="H987" s="9">
        <v>2</v>
      </c>
      <c r="I987" s="9">
        <v>12</v>
      </c>
      <c r="J987" s="9">
        <v>3</v>
      </c>
      <c r="K987" s="9">
        <v>17</v>
      </c>
      <c r="L987" s="12">
        <v>53.4</v>
      </c>
      <c r="M987" s="81">
        <f t="shared" si="169"/>
        <v>0.11825400999467875</v>
      </c>
      <c r="N987" s="21">
        <v>0.01</v>
      </c>
      <c r="O987" s="3" t="s">
        <v>175</v>
      </c>
      <c r="P987" s="94">
        <f t="shared" ref="P987:P1009" si="174">1/((1/U987^2)+(1/X987^2))</f>
        <v>1.398401087982158E-2</v>
      </c>
      <c r="Q987" s="72">
        <f t="shared" ref="Q987:Q1009" si="175">(P987/U987^2*V987)+(P987/X987^2*Y987)</f>
        <v>2.8653335328682128</v>
      </c>
      <c r="R987" s="82">
        <f t="shared" ref="R987:R1009" si="176">SQRT(P987)</f>
        <v>0.11825400999467875</v>
      </c>
      <c r="S987" s="49">
        <v>2.56</v>
      </c>
      <c r="T987" s="6" t="s">
        <v>3</v>
      </c>
      <c r="U987" s="82">
        <v>0.13900000000000001</v>
      </c>
      <c r="V987" s="43">
        <f t="shared" ref="V987:V1009" si="177">0.791*S987+0.851</f>
        <v>2.8759600000000001</v>
      </c>
      <c r="W987" s="49">
        <v>2.81</v>
      </c>
      <c r="X987" s="82">
        <v>0.22500000000000001</v>
      </c>
      <c r="Y987" s="43">
        <f t="shared" si="163"/>
        <v>2.8374899999999998</v>
      </c>
      <c r="Z987" s="53"/>
      <c r="AA987" s="82"/>
      <c r="AB987" s="43"/>
      <c r="AC987" s="47"/>
      <c r="AD987" s="82"/>
      <c r="AE987" s="43"/>
      <c r="AF987" s="53"/>
      <c r="AG987" s="82"/>
      <c r="AH987" s="43"/>
      <c r="AI987" s="47"/>
      <c r="AJ987" s="4"/>
      <c r="AM987" s="27"/>
      <c r="AN987" s="27"/>
      <c r="AQ987" s="4"/>
      <c r="AR987" s="19">
        <v>2.81</v>
      </c>
      <c r="AS987" s="19">
        <v>2.56</v>
      </c>
      <c r="AT987" s="6" t="s">
        <v>3</v>
      </c>
      <c r="AU987" s="4"/>
      <c r="AV987" s="4"/>
      <c r="AW987" s="4"/>
      <c r="AX987" s="4"/>
      <c r="AY987" s="4"/>
      <c r="AZ987" s="4"/>
    </row>
    <row r="988" spans="1:58" x14ac:dyDescent="0.25">
      <c r="A988" s="3" t="s">
        <v>2</v>
      </c>
      <c r="B988" s="20">
        <v>2.81</v>
      </c>
      <c r="C988" s="88">
        <f t="shared" si="168"/>
        <v>3.0135918740170995</v>
      </c>
      <c r="D988" s="86">
        <v>-111.821</v>
      </c>
      <c r="E988" s="24">
        <v>41.997999999999998</v>
      </c>
      <c r="F988" s="9">
        <v>1</v>
      </c>
      <c r="G988" s="9">
        <v>2004</v>
      </c>
      <c r="H988" s="9">
        <v>2</v>
      </c>
      <c r="I988" s="9">
        <v>13</v>
      </c>
      <c r="J988" s="9">
        <v>6</v>
      </c>
      <c r="K988" s="9">
        <v>35</v>
      </c>
      <c r="L988" s="12">
        <v>33</v>
      </c>
      <c r="M988" s="81">
        <f t="shared" si="169"/>
        <v>0.11825400999467875</v>
      </c>
      <c r="N988" s="21">
        <v>0.01</v>
      </c>
      <c r="O988" s="3" t="s">
        <v>175</v>
      </c>
      <c r="P988" s="94">
        <f t="shared" si="174"/>
        <v>1.398401087982158E-2</v>
      </c>
      <c r="Q988" s="72">
        <f t="shared" si="175"/>
        <v>3.0135918740170995</v>
      </c>
      <c r="R988" s="82">
        <f t="shared" si="176"/>
        <v>0.11825400999467875</v>
      </c>
      <c r="S988" s="49">
        <v>2.81</v>
      </c>
      <c r="T988" s="6" t="s">
        <v>3</v>
      </c>
      <c r="U988" s="82">
        <v>0.13900000000000001</v>
      </c>
      <c r="V988" s="43">
        <f t="shared" si="177"/>
        <v>3.0737100000000002</v>
      </c>
      <c r="W988" s="49">
        <v>2.83</v>
      </c>
      <c r="X988" s="82">
        <v>0.22500000000000001</v>
      </c>
      <c r="Y988" s="43">
        <f t="shared" ref="Y988:Y1051" si="178">0.929*W988+0.227</f>
        <v>2.8560699999999999</v>
      </c>
      <c r="Z988" s="53"/>
      <c r="AA988" s="82"/>
      <c r="AB988" s="43"/>
      <c r="AC988" s="47"/>
      <c r="AD988" s="82"/>
      <c r="AE988" s="43"/>
      <c r="AF988" s="53"/>
      <c r="AG988" s="82"/>
      <c r="AH988" s="43"/>
      <c r="AI988" s="47"/>
      <c r="AJ988" s="4"/>
      <c r="AL988" s="4" t="s">
        <v>47</v>
      </c>
      <c r="AM988" s="27"/>
      <c r="AN988" s="27"/>
      <c r="AQ988" s="4"/>
      <c r="AR988" s="19">
        <v>2.83</v>
      </c>
      <c r="AS988" s="19">
        <v>2.81</v>
      </c>
      <c r="AT988" s="6" t="s">
        <v>3</v>
      </c>
      <c r="AU988" s="4"/>
      <c r="AV988" s="4"/>
      <c r="AW988" s="4"/>
      <c r="AX988" s="4"/>
      <c r="AY988" s="4"/>
      <c r="AZ988" s="4"/>
    </row>
    <row r="989" spans="1:58" x14ac:dyDescent="0.25">
      <c r="A989" s="3" t="s">
        <v>2</v>
      </c>
      <c r="B989" s="20">
        <v>2.83</v>
      </c>
      <c r="C989" s="88">
        <f t="shared" si="168"/>
        <v>2.9839835198581763</v>
      </c>
      <c r="D989" s="86">
        <v>-111.364</v>
      </c>
      <c r="E989" s="24">
        <v>40.499000000000002</v>
      </c>
      <c r="F989" s="9">
        <v>10</v>
      </c>
      <c r="G989" s="9">
        <v>2004</v>
      </c>
      <c r="H989" s="9">
        <v>2</v>
      </c>
      <c r="I989" s="9">
        <v>17</v>
      </c>
      <c r="J989" s="9">
        <v>1</v>
      </c>
      <c r="K989" s="9">
        <v>2</v>
      </c>
      <c r="L989" s="12">
        <v>59.9</v>
      </c>
      <c r="M989" s="81">
        <f t="shared" si="169"/>
        <v>0.11825400999467875</v>
      </c>
      <c r="N989" s="21">
        <v>0.01</v>
      </c>
      <c r="O989" s="3" t="s">
        <v>175</v>
      </c>
      <c r="P989" s="94">
        <f t="shared" si="174"/>
        <v>1.398401087982158E-2</v>
      </c>
      <c r="Q989" s="72">
        <f t="shared" si="175"/>
        <v>2.9839835198581763</v>
      </c>
      <c r="R989" s="82">
        <f t="shared" si="176"/>
        <v>0.11825400999467875</v>
      </c>
      <c r="S989" s="49">
        <v>2.83</v>
      </c>
      <c r="T989" s="6" t="s">
        <v>3</v>
      </c>
      <c r="U989" s="82">
        <v>0.13900000000000001</v>
      </c>
      <c r="V989" s="43">
        <f t="shared" si="177"/>
        <v>3.0895300000000003</v>
      </c>
      <c r="W989" s="49">
        <v>2.67</v>
      </c>
      <c r="X989" s="82">
        <v>0.22500000000000001</v>
      </c>
      <c r="Y989" s="43">
        <f t="shared" si="178"/>
        <v>2.70743</v>
      </c>
      <c r="Z989" s="53"/>
      <c r="AA989" s="82"/>
      <c r="AB989" s="43"/>
      <c r="AC989" s="47"/>
      <c r="AD989" s="82"/>
      <c r="AE989" s="43"/>
      <c r="AF989" s="53"/>
      <c r="AG989" s="82"/>
      <c r="AH989" s="43"/>
      <c r="AI989" s="47"/>
      <c r="AJ989" s="4"/>
      <c r="AL989" s="4" t="s">
        <v>47</v>
      </c>
      <c r="AM989" s="27"/>
      <c r="AN989" s="27"/>
      <c r="AQ989" s="4"/>
      <c r="AR989" s="19">
        <v>2.67</v>
      </c>
      <c r="AS989" s="19">
        <v>2.83</v>
      </c>
      <c r="AT989" s="6" t="s">
        <v>3</v>
      </c>
      <c r="AU989" s="4"/>
      <c r="AV989" s="4"/>
      <c r="AW989" s="4"/>
      <c r="AX989" s="4"/>
      <c r="AY989" s="4"/>
      <c r="AZ989" s="4"/>
    </row>
    <row r="990" spans="1:58" x14ac:dyDescent="0.25">
      <c r="A990" s="3" t="s">
        <v>2</v>
      </c>
      <c r="B990" s="20">
        <v>2.48</v>
      </c>
      <c r="C990" s="88">
        <f t="shared" si="168"/>
        <v>2.7245855654361937</v>
      </c>
      <c r="D990" s="86">
        <v>-110.50700000000001</v>
      </c>
      <c r="E990" s="24">
        <v>39.241</v>
      </c>
      <c r="F990" s="9">
        <v>6</v>
      </c>
      <c r="G990" s="9">
        <v>2004</v>
      </c>
      <c r="H990" s="9">
        <v>2</v>
      </c>
      <c r="I990" s="9">
        <v>22</v>
      </c>
      <c r="J990" s="9">
        <v>7</v>
      </c>
      <c r="K990" s="9">
        <v>42</v>
      </c>
      <c r="L990" s="12">
        <v>6.5</v>
      </c>
      <c r="M990" s="81">
        <f t="shared" si="169"/>
        <v>0.11825400999467875</v>
      </c>
      <c r="N990" s="21">
        <v>0.01</v>
      </c>
      <c r="O990" s="3" t="s">
        <v>175</v>
      </c>
      <c r="P990" s="94">
        <f t="shared" si="174"/>
        <v>1.398401087982158E-2</v>
      </c>
      <c r="Q990" s="72">
        <f t="shared" si="175"/>
        <v>2.7245855654361937</v>
      </c>
      <c r="R990" s="82">
        <f t="shared" si="176"/>
        <v>0.11825400999467875</v>
      </c>
      <c r="S990" s="49">
        <v>2.48</v>
      </c>
      <c r="T990" s="6" t="s">
        <v>3</v>
      </c>
      <c r="U990" s="82">
        <v>0.13900000000000001</v>
      </c>
      <c r="V990" s="43">
        <f t="shared" si="177"/>
        <v>2.8126800000000003</v>
      </c>
      <c r="W990" s="49">
        <v>2.44</v>
      </c>
      <c r="X990" s="82">
        <v>0.22500000000000001</v>
      </c>
      <c r="Y990" s="43">
        <f t="shared" si="178"/>
        <v>2.49376</v>
      </c>
      <c r="Z990" s="53"/>
      <c r="AA990" s="82"/>
      <c r="AB990" s="43"/>
      <c r="AC990" s="47"/>
      <c r="AD990" s="82"/>
      <c r="AE990" s="43"/>
      <c r="AF990" s="53"/>
      <c r="AG990" s="82"/>
      <c r="AH990" s="43"/>
      <c r="AI990" s="47"/>
      <c r="AJ990" s="4"/>
      <c r="AM990" s="27"/>
      <c r="AN990" s="27"/>
      <c r="AQ990" s="4"/>
      <c r="AR990" s="19">
        <v>2.44</v>
      </c>
      <c r="AS990" s="19">
        <v>2.48</v>
      </c>
      <c r="AT990" s="6" t="s">
        <v>3</v>
      </c>
      <c r="AU990" s="4"/>
      <c r="AV990" s="4"/>
      <c r="AW990" s="4"/>
      <c r="AX990" s="4"/>
      <c r="AY990" s="4"/>
      <c r="AZ990" s="4"/>
    </row>
    <row r="991" spans="1:58" x14ac:dyDescent="0.25">
      <c r="A991" s="3" t="s">
        <v>2</v>
      </c>
      <c r="B991" s="20">
        <v>3.04</v>
      </c>
      <c r="C991" s="88">
        <f t="shared" si="168"/>
        <v>3.2094216355474225</v>
      </c>
      <c r="D991" s="86">
        <v>-112.035</v>
      </c>
      <c r="E991" s="24">
        <v>39.210999999999999</v>
      </c>
      <c r="F991" s="9">
        <v>0</v>
      </c>
      <c r="G991" s="9">
        <v>2004</v>
      </c>
      <c r="H991" s="9">
        <v>2</v>
      </c>
      <c r="I991" s="9">
        <v>23</v>
      </c>
      <c r="J991" s="9">
        <v>9</v>
      </c>
      <c r="K991" s="9">
        <v>20</v>
      </c>
      <c r="L991" s="12">
        <v>19.899999999999999</v>
      </c>
      <c r="M991" s="81">
        <f t="shared" si="169"/>
        <v>0.11825400999467875</v>
      </c>
      <c r="N991" s="21">
        <v>0.01</v>
      </c>
      <c r="O991" s="3" t="s">
        <v>175</v>
      </c>
      <c r="P991" s="94">
        <f t="shared" si="174"/>
        <v>1.398401087982158E-2</v>
      </c>
      <c r="Q991" s="72">
        <f t="shared" si="175"/>
        <v>3.2094216355474225</v>
      </c>
      <c r="R991" s="82">
        <f t="shared" si="176"/>
        <v>0.11825400999467875</v>
      </c>
      <c r="S991" s="49">
        <v>3.04</v>
      </c>
      <c r="T991" s="6" t="s">
        <v>3</v>
      </c>
      <c r="U991" s="82">
        <v>0.13900000000000001</v>
      </c>
      <c r="V991" s="43">
        <f t="shared" si="177"/>
        <v>3.2556400000000001</v>
      </c>
      <c r="W991" s="49">
        <v>3.08</v>
      </c>
      <c r="X991" s="82">
        <v>0.22500000000000001</v>
      </c>
      <c r="Y991" s="43">
        <f t="shared" si="178"/>
        <v>3.08832</v>
      </c>
      <c r="Z991" s="53"/>
      <c r="AA991" s="82"/>
      <c r="AB991" s="43"/>
      <c r="AC991" s="47"/>
      <c r="AD991" s="82"/>
      <c r="AE991" s="43"/>
      <c r="AF991" s="53"/>
      <c r="AG991" s="82"/>
      <c r="AH991" s="43"/>
      <c r="AI991" s="47"/>
      <c r="AJ991" s="4"/>
      <c r="AL991" s="4" t="s">
        <v>75</v>
      </c>
      <c r="AM991" s="27"/>
      <c r="AN991" s="27"/>
      <c r="AQ991" s="4"/>
      <c r="AR991" s="19">
        <v>3.08</v>
      </c>
      <c r="AS991" s="19">
        <v>3.04</v>
      </c>
      <c r="AT991" s="6" t="s">
        <v>3</v>
      </c>
      <c r="AU991" s="4"/>
      <c r="AV991" s="4"/>
      <c r="AW991" s="4"/>
      <c r="AX991" s="4"/>
      <c r="AY991" s="4"/>
      <c r="AZ991" s="4"/>
    </row>
    <row r="992" spans="1:58" s="4" customFormat="1" x14ac:dyDescent="0.25">
      <c r="A992" s="3" t="s">
        <v>2</v>
      </c>
      <c r="B992" s="20">
        <v>3.38</v>
      </c>
      <c r="C992" s="88">
        <f t="shared" si="168"/>
        <v>3.5221160518113974</v>
      </c>
      <c r="D992" s="86">
        <v>-111.818</v>
      </c>
      <c r="E992" s="24">
        <v>41.997999999999998</v>
      </c>
      <c r="F992" s="9">
        <v>1</v>
      </c>
      <c r="G992" s="9">
        <v>2004</v>
      </c>
      <c r="H992" s="9">
        <v>2</v>
      </c>
      <c r="I992" s="9">
        <v>25</v>
      </c>
      <c r="J992" s="9">
        <v>0</v>
      </c>
      <c r="K992" s="9">
        <v>41</v>
      </c>
      <c r="L992" s="12">
        <v>3.6</v>
      </c>
      <c r="M992" s="81">
        <f t="shared" si="169"/>
        <v>0.11825400999467875</v>
      </c>
      <c r="N992" s="21">
        <v>0.01</v>
      </c>
      <c r="O992" s="3" t="s">
        <v>175</v>
      </c>
      <c r="P992" s="94">
        <f t="shared" si="174"/>
        <v>1.398401087982158E-2</v>
      </c>
      <c r="Q992" s="72">
        <f t="shared" si="175"/>
        <v>3.5221160518113974</v>
      </c>
      <c r="R992" s="82">
        <f t="shared" si="176"/>
        <v>0.11825400999467875</v>
      </c>
      <c r="S992" s="49">
        <v>3.38</v>
      </c>
      <c r="T992" s="6" t="s">
        <v>3</v>
      </c>
      <c r="U992" s="82">
        <v>0.13900000000000001</v>
      </c>
      <c r="V992" s="43">
        <f t="shared" si="177"/>
        <v>3.5245799999999998</v>
      </c>
      <c r="W992" s="49">
        <v>3.54</v>
      </c>
      <c r="X992" s="82">
        <v>0.22500000000000001</v>
      </c>
      <c r="Y992" s="43">
        <f t="shared" si="178"/>
        <v>3.51566</v>
      </c>
      <c r="Z992" s="53"/>
      <c r="AA992" s="82"/>
      <c r="AB992" s="43"/>
      <c r="AC992" s="47"/>
      <c r="AD992" s="82"/>
      <c r="AE992" s="43"/>
      <c r="AF992" s="53"/>
      <c r="AG992" s="82"/>
      <c r="AH992" s="43"/>
      <c r="AI992" s="47" t="s">
        <v>4</v>
      </c>
      <c r="AL992" s="4" t="s">
        <v>65</v>
      </c>
      <c r="AM992" s="27"/>
      <c r="AN992" s="27"/>
      <c r="AR992" s="19">
        <v>3.54</v>
      </c>
      <c r="AS992" s="19">
        <v>3.38</v>
      </c>
      <c r="AT992" s="6" t="s">
        <v>3</v>
      </c>
      <c r="BA992"/>
      <c r="BB992"/>
      <c r="BC992"/>
      <c r="BD992"/>
      <c r="BE992"/>
      <c r="BF992"/>
    </row>
    <row r="993" spans="1:52" x14ac:dyDescent="0.25">
      <c r="A993" s="3" t="s">
        <v>2</v>
      </c>
      <c r="B993" s="20">
        <v>3.17</v>
      </c>
      <c r="C993" s="88">
        <f t="shared" si="168"/>
        <v>3.3556994394246993</v>
      </c>
      <c r="D993" s="86">
        <v>-111.938</v>
      </c>
      <c r="E993" s="24">
        <v>39.656999999999996</v>
      </c>
      <c r="F993" s="9">
        <v>1</v>
      </c>
      <c r="G993" s="9">
        <v>2004</v>
      </c>
      <c r="H993" s="9">
        <v>3</v>
      </c>
      <c r="I993" s="9">
        <v>13</v>
      </c>
      <c r="J993" s="9">
        <v>13</v>
      </c>
      <c r="K993" s="9">
        <v>4</v>
      </c>
      <c r="L993" s="12">
        <v>47.4</v>
      </c>
      <c r="M993" s="81">
        <f t="shared" si="169"/>
        <v>0.11825400999467875</v>
      </c>
      <c r="N993" s="21">
        <v>0.01</v>
      </c>
      <c r="O993" s="3" t="s">
        <v>175</v>
      </c>
      <c r="P993" s="94">
        <f t="shared" si="174"/>
        <v>1.398401087982158E-2</v>
      </c>
      <c r="Q993" s="72">
        <f t="shared" si="175"/>
        <v>3.3556994394246993</v>
      </c>
      <c r="R993" s="82">
        <f t="shared" si="176"/>
        <v>0.11825400999467875</v>
      </c>
      <c r="S993" s="49">
        <v>3.17</v>
      </c>
      <c r="T993" s="6" t="s">
        <v>3</v>
      </c>
      <c r="U993" s="82">
        <v>0.13900000000000001</v>
      </c>
      <c r="V993" s="43">
        <f t="shared" si="177"/>
        <v>3.3584700000000001</v>
      </c>
      <c r="W993" s="49">
        <v>3.36</v>
      </c>
      <c r="X993" s="82">
        <v>0.22500000000000001</v>
      </c>
      <c r="Y993" s="43">
        <f t="shared" si="178"/>
        <v>3.3484400000000001</v>
      </c>
      <c r="Z993" s="53"/>
      <c r="AA993" s="82"/>
      <c r="AB993" s="43"/>
      <c r="AC993" s="47"/>
      <c r="AD993" s="82"/>
      <c r="AE993" s="43"/>
      <c r="AF993" s="53"/>
      <c r="AG993" s="82"/>
      <c r="AH993" s="43"/>
      <c r="AI993" s="47"/>
      <c r="AJ993" s="4"/>
      <c r="AL993" s="4" t="s">
        <v>43</v>
      </c>
      <c r="AM993" s="27"/>
      <c r="AN993" s="27"/>
      <c r="AQ993" s="4"/>
      <c r="AR993" s="19">
        <v>3.36</v>
      </c>
      <c r="AS993" s="19">
        <v>3.17</v>
      </c>
      <c r="AT993" s="6" t="s">
        <v>3</v>
      </c>
      <c r="AU993" s="4"/>
      <c r="AV993" s="4"/>
      <c r="AW993" s="4"/>
      <c r="AX993" s="4"/>
      <c r="AY993" s="4"/>
      <c r="AZ993" s="4"/>
    </row>
    <row r="994" spans="1:52" x14ac:dyDescent="0.25">
      <c r="A994" s="3" t="s">
        <v>2</v>
      </c>
      <c r="B994" s="20">
        <v>2.5499999999999998</v>
      </c>
      <c r="C994" s="88">
        <f t="shared" si="168"/>
        <v>2.7389993324850601</v>
      </c>
      <c r="D994" s="86">
        <v>-111.624</v>
      </c>
      <c r="E994" s="24">
        <v>38.838999999999999</v>
      </c>
      <c r="F994" s="9">
        <v>12</v>
      </c>
      <c r="G994" s="9">
        <v>2004</v>
      </c>
      <c r="H994" s="9">
        <v>3</v>
      </c>
      <c r="I994" s="9">
        <v>14</v>
      </c>
      <c r="J994" s="9">
        <v>19</v>
      </c>
      <c r="K994" s="9">
        <v>25</v>
      </c>
      <c r="L994" s="12">
        <v>35</v>
      </c>
      <c r="M994" s="81">
        <f t="shared" si="169"/>
        <v>0.11825400999467875</v>
      </c>
      <c r="N994" s="21">
        <v>0.01</v>
      </c>
      <c r="O994" s="3" t="s">
        <v>175</v>
      </c>
      <c r="P994" s="94">
        <f t="shared" si="174"/>
        <v>1.398401087982158E-2</v>
      </c>
      <c r="Q994" s="72">
        <f t="shared" si="175"/>
        <v>2.7389993324850601</v>
      </c>
      <c r="R994" s="82">
        <f t="shared" si="176"/>
        <v>0.11825400999467875</v>
      </c>
      <c r="S994" s="49">
        <v>2.5499999999999998</v>
      </c>
      <c r="T994" s="6" t="s">
        <v>3</v>
      </c>
      <c r="U994" s="82">
        <v>0.13900000000000001</v>
      </c>
      <c r="V994" s="43">
        <f t="shared" si="177"/>
        <v>2.8680499999999998</v>
      </c>
      <c r="W994" s="49">
        <v>2.34</v>
      </c>
      <c r="X994" s="82">
        <v>0.22500000000000001</v>
      </c>
      <c r="Y994" s="43">
        <f t="shared" si="178"/>
        <v>2.4008599999999998</v>
      </c>
      <c r="Z994" s="53"/>
      <c r="AA994" s="82"/>
      <c r="AB994" s="43"/>
      <c r="AC994" s="47"/>
      <c r="AD994" s="82"/>
      <c r="AE994" s="43"/>
      <c r="AF994" s="53"/>
      <c r="AG994" s="82"/>
      <c r="AH994" s="43"/>
      <c r="AI994" s="47"/>
      <c r="AJ994" s="4"/>
      <c r="AM994" s="27"/>
      <c r="AN994" s="27"/>
      <c r="AQ994" s="4"/>
      <c r="AR994" s="19">
        <v>2.34</v>
      </c>
      <c r="AS994" s="19">
        <v>2.5499999999999998</v>
      </c>
      <c r="AT994" s="6" t="s">
        <v>3</v>
      </c>
      <c r="AU994" s="4"/>
      <c r="AV994" s="4"/>
      <c r="AW994" s="4"/>
      <c r="AX994" s="4"/>
      <c r="AY994" s="4"/>
      <c r="AZ994" s="4"/>
    </row>
    <row r="995" spans="1:52" x14ac:dyDescent="0.25">
      <c r="A995" s="3" t="s">
        <v>2</v>
      </c>
      <c r="B995" s="20">
        <v>2.68</v>
      </c>
      <c r="C995" s="88">
        <f t="shared" si="168"/>
        <v>2.9083725072198559</v>
      </c>
      <c r="D995" s="86">
        <v>-111.55</v>
      </c>
      <c r="E995" s="24">
        <v>42.390999999999998</v>
      </c>
      <c r="F995" s="9">
        <v>3</v>
      </c>
      <c r="G995" s="9">
        <v>2004</v>
      </c>
      <c r="H995" s="9">
        <v>3</v>
      </c>
      <c r="I995" s="9">
        <v>16</v>
      </c>
      <c r="J995" s="9">
        <v>8</v>
      </c>
      <c r="K995" s="9">
        <v>14</v>
      </c>
      <c r="L995" s="12">
        <v>24.7</v>
      </c>
      <c r="M995" s="81">
        <f t="shared" si="169"/>
        <v>0.11825400999467875</v>
      </c>
      <c r="N995" s="21">
        <v>0.01</v>
      </c>
      <c r="O995" s="3" t="s">
        <v>175</v>
      </c>
      <c r="P995" s="94">
        <f t="shared" si="174"/>
        <v>1.398401087982158E-2</v>
      </c>
      <c r="Q995" s="72">
        <f t="shared" si="175"/>
        <v>2.9083725072198559</v>
      </c>
      <c r="R995" s="82">
        <f t="shared" si="176"/>
        <v>0.11825400999467875</v>
      </c>
      <c r="S995" s="49">
        <v>2.68</v>
      </c>
      <c r="T995" s="6" t="s">
        <v>3</v>
      </c>
      <c r="U995" s="82">
        <v>0.13900000000000001</v>
      </c>
      <c r="V995" s="43">
        <f t="shared" si="177"/>
        <v>2.9708800000000002</v>
      </c>
      <c r="W995" s="49">
        <v>2.71</v>
      </c>
      <c r="X995" s="82">
        <v>0.22500000000000001</v>
      </c>
      <c r="Y995" s="43">
        <f t="shared" si="178"/>
        <v>2.7445900000000001</v>
      </c>
      <c r="Z995" s="53"/>
      <c r="AA995" s="82"/>
      <c r="AB995" s="43"/>
      <c r="AC995" s="47"/>
      <c r="AD995" s="82"/>
      <c r="AE995" s="43"/>
      <c r="AF995" s="53"/>
      <c r="AG995" s="82"/>
      <c r="AH995" s="43"/>
      <c r="AI995" s="47"/>
      <c r="AJ995" s="4"/>
      <c r="AL995" s="4" t="s">
        <v>72</v>
      </c>
      <c r="AM995" s="27"/>
      <c r="AN995" s="27"/>
      <c r="AQ995" s="4"/>
      <c r="AR995" s="19">
        <v>2.71</v>
      </c>
      <c r="AS995" s="19">
        <v>2.68</v>
      </c>
      <c r="AT995" s="6" t="s">
        <v>3</v>
      </c>
      <c r="AU995" s="4"/>
      <c r="AV995" s="4"/>
      <c r="AW995" s="4"/>
      <c r="AX995" s="4"/>
      <c r="AY995" s="4"/>
      <c r="AZ995" s="4"/>
    </row>
    <row r="996" spans="1:52" x14ac:dyDescent="0.25">
      <c r="A996" s="3" t="s">
        <v>2</v>
      </c>
      <c r="B996" s="20">
        <v>2.77</v>
      </c>
      <c r="C996" s="88">
        <f t="shared" si="168"/>
        <v>2.9958240128098823</v>
      </c>
      <c r="D996" s="86">
        <v>-112.322</v>
      </c>
      <c r="E996" s="24">
        <v>38.325000000000003</v>
      </c>
      <c r="F996" s="9">
        <v>0</v>
      </c>
      <c r="G996" s="9">
        <v>2004</v>
      </c>
      <c r="H996" s="9">
        <v>3</v>
      </c>
      <c r="I996" s="9">
        <v>17</v>
      </c>
      <c r="J996" s="9">
        <v>19</v>
      </c>
      <c r="K996" s="9">
        <v>36</v>
      </c>
      <c r="L996" s="12">
        <v>34.299999999999997</v>
      </c>
      <c r="M996" s="81">
        <f t="shared" si="169"/>
        <v>0.11825400999467875</v>
      </c>
      <c r="N996" s="21">
        <v>0.01</v>
      </c>
      <c r="O996" s="3" t="s">
        <v>175</v>
      </c>
      <c r="P996" s="94">
        <f t="shared" si="174"/>
        <v>1.398401087982158E-2</v>
      </c>
      <c r="Q996" s="72">
        <f t="shared" si="175"/>
        <v>2.9958240128098823</v>
      </c>
      <c r="R996" s="82">
        <f t="shared" si="176"/>
        <v>0.11825400999467875</v>
      </c>
      <c r="S996" s="49">
        <v>2.77</v>
      </c>
      <c r="T996" s="6" t="s">
        <v>3</v>
      </c>
      <c r="U996" s="82">
        <v>0.13900000000000001</v>
      </c>
      <c r="V996" s="43">
        <f t="shared" si="177"/>
        <v>3.0420700000000003</v>
      </c>
      <c r="W996" s="49">
        <v>2.85</v>
      </c>
      <c r="X996" s="82">
        <v>0.22500000000000001</v>
      </c>
      <c r="Y996" s="43">
        <f t="shared" si="178"/>
        <v>2.8746499999999999</v>
      </c>
      <c r="Z996" s="53"/>
      <c r="AA996" s="82"/>
      <c r="AB996" s="43"/>
      <c r="AC996" s="47"/>
      <c r="AD996" s="82"/>
      <c r="AE996" s="43"/>
      <c r="AF996" s="53"/>
      <c r="AG996" s="82"/>
      <c r="AH996" s="43"/>
      <c r="AI996" s="47"/>
      <c r="AJ996" s="4"/>
      <c r="AL996" s="4" t="s">
        <v>47</v>
      </c>
      <c r="AM996" s="27"/>
      <c r="AN996" s="27"/>
      <c r="AQ996" s="4"/>
      <c r="AR996" s="19">
        <v>2.85</v>
      </c>
      <c r="AS996" s="19">
        <v>2.77</v>
      </c>
      <c r="AT996" s="6" t="s">
        <v>3</v>
      </c>
      <c r="AU996" s="4"/>
      <c r="AV996" s="4"/>
      <c r="AW996" s="4"/>
      <c r="AX996" s="4"/>
      <c r="AY996" s="4"/>
      <c r="AZ996" s="4"/>
    </row>
    <row r="997" spans="1:52" x14ac:dyDescent="0.25">
      <c r="A997" s="3" t="s">
        <v>2</v>
      </c>
      <c r="B997" s="20">
        <v>2.61</v>
      </c>
      <c r="C997" s="88">
        <f t="shared" si="168"/>
        <v>2.8657310646784664</v>
      </c>
      <c r="D997" s="86">
        <v>-111.93899999999999</v>
      </c>
      <c r="E997" s="24">
        <v>39.654000000000003</v>
      </c>
      <c r="F997" s="9">
        <v>1</v>
      </c>
      <c r="G997" s="9">
        <v>2004</v>
      </c>
      <c r="H997" s="9">
        <v>3</v>
      </c>
      <c r="I997" s="9">
        <v>18</v>
      </c>
      <c r="J997" s="9">
        <v>13</v>
      </c>
      <c r="K997" s="9">
        <v>22</v>
      </c>
      <c r="L997" s="12">
        <v>59.3</v>
      </c>
      <c r="M997" s="81">
        <f t="shared" si="169"/>
        <v>0.11825400999467875</v>
      </c>
      <c r="N997" s="21">
        <v>0.01</v>
      </c>
      <c r="O997" s="3" t="s">
        <v>175</v>
      </c>
      <c r="P997" s="94">
        <f t="shared" si="174"/>
        <v>1.398401087982158E-2</v>
      </c>
      <c r="Q997" s="72">
        <f t="shared" si="175"/>
        <v>2.8657310646784664</v>
      </c>
      <c r="R997" s="82">
        <f t="shared" si="176"/>
        <v>0.11825400999467875</v>
      </c>
      <c r="S997" s="49">
        <v>2.61</v>
      </c>
      <c r="T997" s="6" t="s">
        <v>3</v>
      </c>
      <c r="U997" s="82">
        <v>0.13900000000000001</v>
      </c>
      <c r="V997" s="43">
        <f t="shared" si="177"/>
        <v>2.9155099999999998</v>
      </c>
      <c r="W997" s="49">
        <v>2.7</v>
      </c>
      <c r="X997" s="82">
        <v>0.22500000000000001</v>
      </c>
      <c r="Y997" s="43">
        <f t="shared" si="178"/>
        <v>2.7353000000000001</v>
      </c>
      <c r="Z997" s="53"/>
      <c r="AA997" s="82"/>
      <c r="AB997" s="43"/>
      <c r="AC997" s="47"/>
      <c r="AD997" s="82"/>
      <c r="AE997" s="43"/>
      <c r="AF997" s="53"/>
      <c r="AG997" s="82"/>
      <c r="AH997" s="43"/>
      <c r="AI997" s="47"/>
      <c r="AJ997" s="4"/>
      <c r="AM997" s="27"/>
      <c r="AN997" s="27"/>
      <c r="AQ997" s="4"/>
      <c r="AR997" s="19">
        <v>2.7</v>
      </c>
      <c r="AS997" s="19">
        <v>2.61</v>
      </c>
      <c r="AT997" s="6" t="s">
        <v>3</v>
      </c>
      <c r="AU997" s="4"/>
      <c r="AV997" s="4"/>
      <c r="AW997" s="4"/>
      <c r="AX997" s="4"/>
      <c r="AY997" s="4"/>
      <c r="AZ997" s="4"/>
    </row>
    <row r="998" spans="1:52" x14ac:dyDescent="0.25">
      <c r="A998" s="3" t="s">
        <v>2</v>
      </c>
      <c r="B998" s="20">
        <v>3.26</v>
      </c>
      <c r="C998" s="88">
        <f t="shared" si="168"/>
        <v>3.4970401436822689</v>
      </c>
      <c r="D998" s="86">
        <v>-111.937</v>
      </c>
      <c r="E998" s="24">
        <v>39.654000000000003</v>
      </c>
      <c r="F998" s="9">
        <v>0</v>
      </c>
      <c r="G998" s="9">
        <v>2004</v>
      </c>
      <c r="H998" s="9">
        <v>3</v>
      </c>
      <c r="I998" s="9">
        <v>18</v>
      </c>
      <c r="J998" s="9">
        <v>14</v>
      </c>
      <c r="K998" s="9">
        <v>58</v>
      </c>
      <c r="L998" s="12">
        <v>32</v>
      </c>
      <c r="M998" s="81">
        <f t="shared" si="169"/>
        <v>0.11825400999467875</v>
      </c>
      <c r="N998" s="21">
        <v>0.01</v>
      </c>
      <c r="O998" s="3" t="s">
        <v>175</v>
      </c>
      <c r="P998" s="94">
        <f t="shared" si="174"/>
        <v>1.398401087982158E-2</v>
      </c>
      <c r="Q998" s="72">
        <f t="shared" si="175"/>
        <v>3.4970401436822689</v>
      </c>
      <c r="R998" s="82">
        <f t="shared" si="176"/>
        <v>0.11825400999467875</v>
      </c>
      <c r="S998" s="49">
        <v>3.26</v>
      </c>
      <c r="T998" s="6" t="s">
        <v>3</v>
      </c>
      <c r="U998" s="82">
        <v>0.13900000000000001</v>
      </c>
      <c r="V998" s="43">
        <f t="shared" si="177"/>
        <v>3.4296599999999997</v>
      </c>
      <c r="W998" s="49">
        <v>3.71</v>
      </c>
      <c r="X998" s="82">
        <v>0.22500000000000001</v>
      </c>
      <c r="Y998" s="43">
        <f t="shared" si="178"/>
        <v>3.6735899999999999</v>
      </c>
      <c r="Z998" s="53"/>
      <c r="AA998" s="82"/>
      <c r="AB998" s="43"/>
      <c r="AC998" s="47"/>
      <c r="AD998" s="82"/>
      <c r="AE998" s="43"/>
      <c r="AF998" s="53"/>
      <c r="AG998" s="82"/>
      <c r="AH998" s="43"/>
      <c r="AI998" s="47"/>
      <c r="AJ998" s="4"/>
      <c r="AL998" s="4" t="s">
        <v>55</v>
      </c>
      <c r="AM998" s="27"/>
      <c r="AN998" s="27"/>
      <c r="AQ998" s="4"/>
      <c r="AR998" s="19">
        <v>3.71</v>
      </c>
      <c r="AS998" s="19">
        <v>3.26</v>
      </c>
      <c r="AT998" s="6" t="s">
        <v>3</v>
      </c>
      <c r="AU998" s="4"/>
      <c r="AV998" s="4"/>
      <c r="AW998" s="4"/>
      <c r="AX998" s="4"/>
      <c r="AY998" s="4"/>
      <c r="AZ998" s="4"/>
    </row>
    <row r="999" spans="1:52" x14ac:dyDescent="0.25">
      <c r="A999" s="3" t="s">
        <v>2</v>
      </c>
      <c r="B999" s="20">
        <v>2.5099999999999998</v>
      </c>
      <c r="C999" s="88">
        <f t="shared" si="168"/>
        <v>2.8007821931204071</v>
      </c>
      <c r="D999" s="86">
        <v>-111.937</v>
      </c>
      <c r="E999" s="24">
        <v>39.658999999999999</v>
      </c>
      <c r="F999" s="9">
        <v>0</v>
      </c>
      <c r="G999" s="9">
        <v>2004</v>
      </c>
      <c r="H999" s="9">
        <v>3</v>
      </c>
      <c r="I999" s="9">
        <v>18</v>
      </c>
      <c r="J999" s="9">
        <v>18</v>
      </c>
      <c r="K999" s="9">
        <v>35</v>
      </c>
      <c r="L999" s="12">
        <v>47.7</v>
      </c>
      <c r="M999" s="81">
        <f t="shared" si="169"/>
        <v>0.11825400999467875</v>
      </c>
      <c r="N999" s="21">
        <v>0.01</v>
      </c>
      <c r="O999" s="3" t="s">
        <v>175</v>
      </c>
      <c r="P999" s="94">
        <f t="shared" si="174"/>
        <v>1.398401087982158E-2</v>
      </c>
      <c r="Q999" s="72">
        <f t="shared" si="175"/>
        <v>2.8007821931204071</v>
      </c>
      <c r="R999" s="82">
        <f t="shared" si="176"/>
        <v>0.11825400999467875</v>
      </c>
      <c r="S999" s="49">
        <v>2.5099999999999998</v>
      </c>
      <c r="T999" s="6" t="s">
        <v>3</v>
      </c>
      <c r="U999" s="82">
        <v>0.13900000000000001</v>
      </c>
      <c r="V999" s="43">
        <f t="shared" si="177"/>
        <v>2.8364099999999999</v>
      </c>
      <c r="W999" s="49">
        <v>2.67</v>
      </c>
      <c r="X999" s="82">
        <v>0.22500000000000001</v>
      </c>
      <c r="Y999" s="43">
        <f t="shared" si="178"/>
        <v>2.70743</v>
      </c>
      <c r="Z999" s="53"/>
      <c r="AA999" s="82"/>
      <c r="AB999" s="43"/>
      <c r="AC999" s="47"/>
      <c r="AD999" s="82"/>
      <c r="AE999" s="43"/>
      <c r="AF999" s="53"/>
      <c r="AG999" s="82"/>
      <c r="AH999" s="43"/>
      <c r="AI999" s="47"/>
      <c r="AJ999" s="4"/>
      <c r="AM999" s="27"/>
      <c r="AN999" s="27"/>
      <c r="AQ999" s="4"/>
      <c r="AR999" s="19">
        <v>2.67</v>
      </c>
      <c r="AS999" s="19">
        <v>2.5099999999999998</v>
      </c>
      <c r="AT999" s="6" t="s">
        <v>3</v>
      </c>
      <c r="AU999" s="4"/>
      <c r="AV999" s="4"/>
      <c r="AW999" s="4"/>
      <c r="AX999" s="4"/>
      <c r="AY999" s="4"/>
      <c r="AZ999" s="4"/>
    </row>
    <row r="1000" spans="1:52" x14ac:dyDescent="0.25">
      <c r="A1000" s="3" t="s">
        <v>2</v>
      </c>
      <c r="B1000" s="20">
        <v>2.97</v>
      </c>
      <c r="C1000" s="88">
        <f t="shared" si="168"/>
        <v>3.153949431418523</v>
      </c>
      <c r="D1000" s="86">
        <v>-111.937</v>
      </c>
      <c r="E1000" s="24">
        <v>39.651000000000003</v>
      </c>
      <c r="F1000" s="9">
        <v>1</v>
      </c>
      <c r="G1000" s="9">
        <v>2004</v>
      </c>
      <c r="H1000" s="9">
        <v>3</v>
      </c>
      <c r="I1000" s="9">
        <v>19</v>
      </c>
      <c r="J1000" s="9">
        <v>5</v>
      </c>
      <c r="K1000" s="9">
        <v>39</v>
      </c>
      <c r="L1000" s="12">
        <v>7.9</v>
      </c>
      <c r="M1000" s="81">
        <f t="shared" si="169"/>
        <v>0.11825400999467875</v>
      </c>
      <c r="N1000" s="21">
        <v>0.01</v>
      </c>
      <c r="O1000" s="3" t="s">
        <v>175</v>
      </c>
      <c r="P1000" s="94">
        <f t="shared" si="174"/>
        <v>1.398401087982158E-2</v>
      </c>
      <c r="Q1000" s="72">
        <f t="shared" si="175"/>
        <v>3.153949431418523</v>
      </c>
      <c r="R1000" s="82">
        <f t="shared" si="176"/>
        <v>0.11825400999467875</v>
      </c>
      <c r="S1000" s="49">
        <v>2.97</v>
      </c>
      <c r="T1000" s="6" t="s">
        <v>3</v>
      </c>
      <c r="U1000" s="82">
        <v>0.13900000000000001</v>
      </c>
      <c r="V1000" s="43">
        <f t="shared" si="177"/>
        <v>3.2002700000000002</v>
      </c>
      <c r="W1000" s="49">
        <v>3.02</v>
      </c>
      <c r="X1000" s="82">
        <v>0.22500000000000001</v>
      </c>
      <c r="Y1000" s="43">
        <f t="shared" si="178"/>
        <v>3.0325799999999998</v>
      </c>
      <c r="Z1000" s="53"/>
      <c r="AA1000" s="82"/>
      <c r="AB1000" s="43"/>
      <c r="AC1000" s="47"/>
      <c r="AD1000" s="82"/>
      <c r="AE1000" s="43"/>
      <c r="AF1000" s="53"/>
      <c r="AG1000" s="82"/>
      <c r="AH1000" s="43"/>
      <c r="AI1000" s="47"/>
      <c r="AJ1000" s="4"/>
      <c r="AL1000" s="4" t="s">
        <v>64</v>
      </c>
      <c r="AM1000" s="27"/>
      <c r="AN1000" s="27"/>
      <c r="AQ1000" s="4"/>
      <c r="AR1000" s="19">
        <v>3.02</v>
      </c>
      <c r="AS1000" s="19">
        <v>2.97</v>
      </c>
      <c r="AT1000" s="6" t="s">
        <v>3</v>
      </c>
      <c r="AU1000" s="4"/>
      <c r="AV1000" s="4"/>
      <c r="AW1000" s="4"/>
      <c r="AX1000" s="4"/>
      <c r="AY1000" s="4"/>
      <c r="AZ1000" s="4"/>
    </row>
    <row r="1001" spans="1:52" x14ac:dyDescent="0.25">
      <c r="A1001" s="3" t="s">
        <v>2</v>
      </c>
      <c r="B1001" s="20">
        <v>2.98</v>
      </c>
      <c r="C1001" s="88">
        <f t="shared" si="168"/>
        <v>3.2725851748491697</v>
      </c>
      <c r="D1001" s="86">
        <v>-111.943</v>
      </c>
      <c r="E1001" s="24">
        <v>39.655999999999999</v>
      </c>
      <c r="F1001" s="9">
        <v>2</v>
      </c>
      <c r="G1001" s="9">
        <v>2004</v>
      </c>
      <c r="H1001" s="9">
        <v>3</v>
      </c>
      <c r="I1001" s="9">
        <v>19</v>
      </c>
      <c r="J1001" s="9">
        <v>14</v>
      </c>
      <c r="K1001" s="9">
        <v>23</v>
      </c>
      <c r="L1001" s="12">
        <v>28.1</v>
      </c>
      <c r="M1001" s="81">
        <f t="shared" si="169"/>
        <v>0.11825400999467875</v>
      </c>
      <c r="N1001" s="21">
        <v>0.01</v>
      </c>
      <c r="O1001" s="3" t="s">
        <v>175</v>
      </c>
      <c r="P1001" s="94">
        <f t="shared" si="174"/>
        <v>1.398401087982158E-2</v>
      </c>
      <c r="Q1001" s="72">
        <f t="shared" si="175"/>
        <v>3.2725851748491697</v>
      </c>
      <c r="R1001" s="82">
        <f t="shared" si="176"/>
        <v>0.11825400999467875</v>
      </c>
      <c r="S1001" s="49">
        <v>2.98</v>
      </c>
      <c r="T1001" s="6" t="s">
        <v>3</v>
      </c>
      <c r="U1001" s="82">
        <v>0.13900000000000001</v>
      </c>
      <c r="V1001" s="43">
        <f t="shared" si="177"/>
        <v>3.20818</v>
      </c>
      <c r="W1001" s="49">
        <v>3.46</v>
      </c>
      <c r="X1001" s="82">
        <v>0.22500000000000001</v>
      </c>
      <c r="Y1001" s="43">
        <f t="shared" si="178"/>
        <v>3.4413399999999998</v>
      </c>
      <c r="Z1001" s="53"/>
      <c r="AA1001" s="82"/>
      <c r="AB1001" s="43"/>
      <c r="AC1001" s="47"/>
      <c r="AD1001" s="82"/>
      <c r="AE1001" s="43"/>
      <c r="AF1001" s="53"/>
      <c r="AG1001" s="82"/>
      <c r="AH1001" s="43"/>
      <c r="AI1001" s="47"/>
      <c r="AJ1001" s="4"/>
      <c r="AL1001" s="4" t="s">
        <v>64</v>
      </c>
      <c r="AM1001" s="27"/>
      <c r="AN1001" s="27"/>
      <c r="AQ1001" s="4"/>
      <c r="AR1001" s="19">
        <v>3.46</v>
      </c>
      <c r="AS1001" s="19">
        <v>2.98</v>
      </c>
      <c r="AT1001" s="6" t="s">
        <v>3</v>
      </c>
      <c r="AU1001" s="4"/>
      <c r="AV1001" s="4"/>
      <c r="AW1001" s="4"/>
      <c r="AX1001" s="4"/>
      <c r="AY1001" s="4"/>
      <c r="AZ1001" s="4"/>
    </row>
    <row r="1002" spans="1:52" x14ac:dyDescent="0.25">
      <c r="A1002" s="3" t="s">
        <v>2</v>
      </c>
      <c r="B1002" s="20">
        <v>2.76</v>
      </c>
      <c r="C1002" s="88">
        <f t="shared" si="168"/>
        <v>2.9567389912217998</v>
      </c>
      <c r="D1002" s="86">
        <v>-112.254</v>
      </c>
      <c r="E1002" s="24">
        <v>38.298000000000002</v>
      </c>
      <c r="F1002" s="9">
        <v>2</v>
      </c>
      <c r="G1002" s="9">
        <v>2004</v>
      </c>
      <c r="H1002" s="9">
        <v>4</v>
      </c>
      <c r="I1002" s="9">
        <v>23</v>
      </c>
      <c r="J1002" s="9">
        <v>5</v>
      </c>
      <c r="K1002" s="9">
        <v>25</v>
      </c>
      <c r="L1002" s="12">
        <v>16.899999999999999</v>
      </c>
      <c r="M1002" s="81">
        <f t="shared" si="169"/>
        <v>0.11825400999467875</v>
      </c>
      <c r="N1002" s="21">
        <v>0.01</v>
      </c>
      <c r="O1002" s="3" t="s">
        <v>175</v>
      </c>
      <c r="P1002" s="94">
        <f t="shared" si="174"/>
        <v>1.398401087982158E-2</v>
      </c>
      <c r="Q1002" s="72">
        <f t="shared" si="175"/>
        <v>2.9567389912217998</v>
      </c>
      <c r="R1002" s="82">
        <f t="shared" si="176"/>
        <v>0.11825400999467875</v>
      </c>
      <c r="S1002" s="49">
        <v>2.76</v>
      </c>
      <c r="T1002" s="6" t="s">
        <v>3</v>
      </c>
      <c r="U1002" s="82">
        <v>0.13900000000000001</v>
      </c>
      <c r="V1002" s="43">
        <f t="shared" si="177"/>
        <v>3.03416</v>
      </c>
      <c r="W1002" s="49">
        <v>2.72</v>
      </c>
      <c r="X1002" s="82">
        <v>0.22500000000000001</v>
      </c>
      <c r="Y1002" s="43">
        <f t="shared" si="178"/>
        <v>2.7538800000000001</v>
      </c>
      <c r="Z1002" s="53"/>
      <c r="AA1002" s="82"/>
      <c r="AB1002" s="43"/>
      <c r="AC1002" s="47"/>
      <c r="AD1002" s="82"/>
      <c r="AE1002" s="43"/>
      <c r="AF1002" s="53"/>
      <c r="AG1002" s="82"/>
      <c r="AH1002" s="43"/>
      <c r="AI1002" s="47"/>
      <c r="AJ1002" s="4"/>
      <c r="AL1002" s="4" t="s">
        <v>47</v>
      </c>
      <c r="AM1002" s="27"/>
      <c r="AN1002" s="27"/>
      <c r="AQ1002" s="4"/>
      <c r="AR1002" s="19">
        <v>2.72</v>
      </c>
      <c r="AS1002" s="19">
        <v>2.76</v>
      </c>
      <c r="AT1002" s="6" t="s">
        <v>3</v>
      </c>
      <c r="AU1002" s="4"/>
      <c r="AV1002" s="4"/>
      <c r="AW1002" s="4"/>
      <c r="AX1002" s="4"/>
      <c r="AY1002" s="4"/>
      <c r="AZ1002" s="4"/>
    </row>
    <row r="1003" spans="1:52" x14ac:dyDescent="0.25">
      <c r="A1003" s="3" t="s">
        <v>2</v>
      </c>
      <c r="B1003" s="20">
        <v>2.69</v>
      </c>
      <c r="C1003" s="88">
        <f t="shared" si="168"/>
        <v>2.8910021778228918</v>
      </c>
      <c r="D1003" s="86">
        <v>-112.36199999999999</v>
      </c>
      <c r="E1003" s="24">
        <v>41.892000000000003</v>
      </c>
      <c r="F1003" s="9">
        <v>1</v>
      </c>
      <c r="G1003" s="9">
        <v>2004</v>
      </c>
      <c r="H1003" s="9">
        <v>5</v>
      </c>
      <c r="I1003" s="9">
        <v>15</v>
      </c>
      <c r="J1003" s="9">
        <v>9</v>
      </c>
      <c r="K1003" s="9">
        <v>14</v>
      </c>
      <c r="L1003" s="12">
        <v>59.5</v>
      </c>
      <c r="M1003" s="81">
        <f t="shared" si="169"/>
        <v>0.11825400999467875</v>
      </c>
      <c r="N1003" s="21">
        <v>0.01</v>
      </c>
      <c r="O1003" s="3" t="s">
        <v>175</v>
      </c>
      <c r="P1003" s="94">
        <f t="shared" si="174"/>
        <v>1.398401087982158E-2</v>
      </c>
      <c r="Q1003" s="72">
        <f t="shared" si="175"/>
        <v>2.8910021778228918</v>
      </c>
      <c r="R1003" s="82">
        <f t="shared" si="176"/>
        <v>0.11825400999467875</v>
      </c>
      <c r="S1003" s="49">
        <v>2.69</v>
      </c>
      <c r="T1003" s="6" t="s">
        <v>3</v>
      </c>
      <c r="U1003" s="82">
        <v>0.13900000000000001</v>
      </c>
      <c r="V1003" s="43">
        <f t="shared" si="177"/>
        <v>2.97879</v>
      </c>
      <c r="W1003" s="49">
        <v>2.62</v>
      </c>
      <c r="X1003" s="82">
        <v>0.22500000000000001</v>
      </c>
      <c r="Y1003" s="43">
        <f t="shared" si="178"/>
        <v>2.6609799999999999</v>
      </c>
      <c r="Z1003" s="53"/>
      <c r="AA1003" s="82"/>
      <c r="AB1003" s="43"/>
      <c r="AC1003" s="47"/>
      <c r="AD1003" s="82"/>
      <c r="AE1003" s="43"/>
      <c r="AF1003" s="53"/>
      <c r="AG1003" s="82"/>
      <c r="AH1003" s="43"/>
      <c r="AI1003" s="47"/>
      <c r="AJ1003" s="4"/>
      <c r="AM1003" s="27"/>
      <c r="AN1003" s="27"/>
      <c r="AQ1003" s="4"/>
      <c r="AR1003" s="19">
        <v>2.62</v>
      </c>
      <c r="AS1003" s="19">
        <v>2.69</v>
      </c>
      <c r="AT1003" s="6" t="s">
        <v>3</v>
      </c>
      <c r="AU1003" s="4"/>
      <c r="AV1003" s="4"/>
      <c r="AW1003" s="4"/>
      <c r="AX1003" s="4"/>
      <c r="AY1003" s="4"/>
      <c r="AZ1003" s="4"/>
    </row>
    <row r="1004" spans="1:52" x14ac:dyDescent="0.25">
      <c r="A1004" s="3" t="s">
        <v>2</v>
      </c>
      <c r="B1004" s="20">
        <v>2.5499999999999998</v>
      </c>
      <c r="C1004" s="88">
        <f t="shared" si="168"/>
        <v>2.7749254649300892</v>
      </c>
      <c r="D1004" s="86">
        <v>-111.30500000000001</v>
      </c>
      <c r="E1004" s="24">
        <v>41.195999999999998</v>
      </c>
      <c r="F1004" s="9">
        <v>12</v>
      </c>
      <c r="G1004" s="9">
        <v>2004</v>
      </c>
      <c r="H1004" s="9">
        <v>5</v>
      </c>
      <c r="I1004" s="9">
        <v>28</v>
      </c>
      <c r="J1004" s="9">
        <v>3</v>
      </c>
      <c r="K1004" s="9">
        <v>38</v>
      </c>
      <c r="L1004" s="12">
        <v>4.9000000000000004</v>
      </c>
      <c r="M1004" s="81">
        <f t="shared" si="169"/>
        <v>0.11825400999467875</v>
      </c>
      <c r="N1004" s="21">
        <v>0.01</v>
      </c>
      <c r="O1004" s="3" t="s">
        <v>175</v>
      </c>
      <c r="P1004" s="94">
        <f t="shared" si="174"/>
        <v>1.398401087982158E-2</v>
      </c>
      <c r="Q1004" s="72">
        <f t="shared" si="175"/>
        <v>2.7749254649300892</v>
      </c>
      <c r="R1004" s="82">
        <f t="shared" si="176"/>
        <v>0.11825400999467875</v>
      </c>
      <c r="S1004" s="49">
        <v>2.5499999999999998</v>
      </c>
      <c r="T1004" s="6" t="s">
        <v>3</v>
      </c>
      <c r="U1004" s="82">
        <v>0.13900000000000001</v>
      </c>
      <c r="V1004" s="43">
        <f t="shared" si="177"/>
        <v>2.8680499999999998</v>
      </c>
      <c r="W1004" s="49">
        <v>2.48</v>
      </c>
      <c r="X1004" s="82">
        <v>0.22500000000000001</v>
      </c>
      <c r="Y1004" s="43">
        <f t="shared" si="178"/>
        <v>2.5309200000000001</v>
      </c>
      <c r="Z1004" s="53"/>
      <c r="AA1004" s="82"/>
      <c r="AB1004" s="43"/>
      <c r="AC1004" s="47"/>
      <c r="AD1004" s="82"/>
      <c r="AE1004" s="43"/>
      <c r="AF1004" s="53"/>
      <c r="AG1004" s="82"/>
      <c r="AH1004" s="43"/>
      <c r="AI1004" s="47"/>
      <c r="AJ1004" s="4"/>
      <c r="AM1004" s="27"/>
      <c r="AN1004" s="27"/>
      <c r="AQ1004" s="4"/>
      <c r="AR1004" s="19">
        <v>2.48</v>
      </c>
      <c r="AS1004" s="19">
        <v>2.5499999999999998</v>
      </c>
      <c r="AT1004" s="6" t="s">
        <v>3</v>
      </c>
      <c r="AU1004" s="4"/>
      <c r="AV1004" s="4"/>
      <c r="AW1004" s="4"/>
      <c r="AX1004" s="4"/>
      <c r="AY1004" s="4"/>
      <c r="AZ1004" s="4"/>
    </row>
    <row r="1005" spans="1:52" x14ac:dyDescent="0.25">
      <c r="A1005" s="3" t="s">
        <v>2</v>
      </c>
      <c r="B1005" s="20">
        <v>2.79</v>
      </c>
      <c r="C1005" s="88">
        <f t="shared" si="168"/>
        <v>3.0355017712235153</v>
      </c>
      <c r="D1005" s="86">
        <v>-111.976</v>
      </c>
      <c r="E1005" s="24">
        <v>39.738</v>
      </c>
      <c r="F1005" s="9">
        <v>1</v>
      </c>
      <c r="G1005" s="9">
        <v>2004</v>
      </c>
      <c r="H1005" s="9">
        <v>5</v>
      </c>
      <c r="I1005" s="9">
        <v>31</v>
      </c>
      <c r="J1005" s="9">
        <v>2</v>
      </c>
      <c r="K1005" s="9">
        <v>19</v>
      </c>
      <c r="L1005" s="12">
        <v>46.7</v>
      </c>
      <c r="M1005" s="81">
        <f t="shared" si="169"/>
        <v>0.11825400999467875</v>
      </c>
      <c r="N1005" s="21">
        <v>0.01</v>
      </c>
      <c r="O1005" s="3" t="s">
        <v>175</v>
      </c>
      <c r="P1005" s="94">
        <f t="shared" si="174"/>
        <v>1.398401087982158E-2</v>
      </c>
      <c r="Q1005" s="72">
        <f t="shared" si="175"/>
        <v>3.0355017712235153</v>
      </c>
      <c r="R1005" s="82">
        <f t="shared" si="176"/>
        <v>0.11825400999467875</v>
      </c>
      <c r="S1005" s="49">
        <v>2.79</v>
      </c>
      <c r="T1005" s="6" t="s">
        <v>3</v>
      </c>
      <c r="U1005" s="82">
        <v>0.13900000000000001</v>
      </c>
      <c r="V1005" s="43">
        <f t="shared" si="177"/>
        <v>3.05789</v>
      </c>
      <c r="W1005" s="49">
        <v>2.96</v>
      </c>
      <c r="X1005" s="82">
        <v>0.22500000000000001</v>
      </c>
      <c r="Y1005" s="43">
        <f t="shared" si="178"/>
        <v>2.9768400000000002</v>
      </c>
      <c r="Z1005" s="53"/>
      <c r="AA1005" s="82"/>
      <c r="AB1005" s="43"/>
      <c r="AC1005" s="47"/>
      <c r="AD1005" s="82"/>
      <c r="AE1005" s="43"/>
      <c r="AF1005" s="53"/>
      <c r="AG1005" s="82"/>
      <c r="AH1005" s="43"/>
      <c r="AI1005" s="47"/>
      <c r="AJ1005" s="4"/>
      <c r="AL1005" s="4" t="s">
        <v>47</v>
      </c>
      <c r="AM1005" s="27"/>
      <c r="AN1005" s="27"/>
      <c r="AQ1005" s="4"/>
      <c r="AR1005" s="19">
        <v>2.96</v>
      </c>
      <c r="AS1005" s="19">
        <v>2.79</v>
      </c>
      <c r="AT1005" s="6" t="s">
        <v>3</v>
      </c>
      <c r="AU1005" s="4"/>
      <c r="AV1005" s="4"/>
      <c r="AW1005" s="4"/>
      <c r="AX1005" s="4"/>
      <c r="AY1005" s="4"/>
      <c r="AZ1005" s="4"/>
    </row>
    <row r="1006" spans="1:52" x14ac:dyDescent="0.25">
      <c r="A1006" s="3" t="s">
        <v>2</v>
      </c>
      <c r="B1006" s="20">
        <v>2.98</v>
      </c>
      <c r="C1006" s="88">
        <f t="shared" si="168"/>
        <v>3.2263944331341321</v>
      </c>
      <c r="D1006" s="86">
        <v>-111.355</v>
      </c>
      <c r="E1006" s="24">
        <v>42.15</v>
      </c>
      <c r="F1006" s="9">
        <v>6</v>
      </c>
      <c r="G1006" s="9">
        <v>2004</v>
      </c>
      <c r="H1006" s="9">
        <v>6</v>
      </c>
      <c r="I1006" s="9">
        <v>4</v>
      </c>
      <c r="J1006" s="9">
        <v>8</v>
      </c>
      <c r="K1006" s="9">
        <v>41</v>
      </c>
      <c r="L1006" s="12">
        <v>46.8</v>
      </c>
      <c r="M1006" s="81">
        <f t="shared" si="169"/>
        <v>0.11825400999467875</v>
      </c>
      <c r="N1006" s="21">
        <v>0.01</v>
      </c>
      <c r="O1006" s="3" t="s">
        <v>175</v>
      </c>
      <c r="P1006" s="94">
        <f t="shared" si="174"/>
        <v>1.398401087982158E-2</v>
      </c>
      <c r="Q1006" s="72">
        <f t="shared" si="175"/>
        <v>3.2263944331341321</v>
      </c>
      <c r="R1006" s="82">
        <f t="shared" si="176"/>
        <v>0.11825400999467875</v>
      </c>
      <c r="S1006" s="49">
        <v>2.98</v>
      </c>
      <c r="T1006" s="6" t="s">
        <v>3</v>
      </c>
      <c r="U1006" s="82">
        <v>0.13900000000000001</v>
      </c>
      <c r="V1006" s="43">
        <f t="shared" si="177"/>
        <v>3.20818</v>
      </c>
      <c r="W1006" s="49">
        <v>3.28</v>
      </c>
      <c r="X1006" s="82">
        <v>0.22500000000000001</v>
      </c>
      <c r="Y1006" s="43">
        <f t="shared" si="178"/>
        <v>3.2741199999999999</v>
      </c>
      <c r="Z1006" s="53"/>
      <c r="AA1006" s="82"/>
      <c r="AB1006" s="43"/>
      <c r="AC1006" s="47"/>
      <c r="AD1006" s="82"/>
      <c r="AE1006" s="43"/>
      <c r="AF1006" s="53"/>
      <c r="AG1006" s="82"/>
      <c r="AH1006" s="43"/>
      <c r="AI1006" s="47"/>
      <c r="AJ1006" s="4"/>
      <c r="AL1006" s="4" t="s">
        <v>75</v>
      </c>
      <c r="AM1006" s="27"/>
      <c r="AN1006" s="27"/>
      <c r="AQ1006" s="4"/>
      <c r="AR1006" s="19">
        <v>3.28</v>
      </c>
      <c r="AS1006" s="19">
        <v>2.98</v>
      </c>
      <c r="AT1006" s="6" t="s">
        <v>3</v>
      </c>
      <c r="AU1006" s="4"/>
      <c r="AV1006" s="4"/>
      <c r="AW1006" s="4"/>
      <c r="AX1006" s="4"/>
      <c r="AY1006" s="4"/>
      <c r="AZ1006" s="4"/>
    </row>
    <row r="1007" spans="1:52" x14ac:dyDescent="0.25">
      <c r="A1007" s="3" t="s">
        <v>2</v>
      </c>
      <c r="B1007" s="20">
        <v>2.61</v>
      </c>
      <c r="C1007" s="88">
        <f t="shared" si="168"/>
        <v>2.8272387799159349</v>
      </c>
      <c r="D1007" s="86">
        <v>-111.58199999999999</v>
      </c>
      <c r="E1007" s="24">
        <v>38.762</v>
      </c>
      <c r="F1007" s="9">
        <v>1</v>
      </c>
      <c r="G1007" s="9">
        <v>2004</v>
      </c>
      <c r="H1007" s="9">
        <v>6</v>
      </c>
      <c r="I1007" s="9">
        <v>4</v>
      </c>
      <c r="J1007" s="9">
        <v>21</v>
      </c>
      <c r="K1007" s="9">
        <v>59</v>
      </c>
      <c r="L1007" s="12">
        <v>4.5999999999999996</v>
      </c>
      <c r="M1007" s="81">
        <f t="shared" si="169"/>
        <v>0.11825400999467875</v>
      </c>
      <c r="N1007" s="21">
        <v>0.01</v>
      </c>
      <c r="O1007" s="3" t="s">
        <v>175</v>
      </c>
      <c r="P1007" s="94">
        <f t="shared" si="174"/>
        <v>1.398401087982158E-2</v>
      </c>
      <c r="Q1007" s="72">
        <f t="shared" si="175"/>
        <v>2.8272387799159349</v>
      </c>
      <c r="R1007" s="82">
        <f t="shared" si="176"/>
        <v>0.11825400999467875</v>
      </c>
      <c r="S1007" s="49">
        <v>2.61</v>
      </c>
      <c r="T1007" s="6" t="s">
        <v>3</v>
      </c>
      <c r="U1007" s="82">
        <v>0.13900000000000001</v>
      </c>
      <c r="V1007" s="43">
        <f t="shared" si="177"/>
        <v>2.9155099999999998</v>
      </c>
      <c r="W1007" s="49">
        <v>2.5499999999999998</v>
      </c>
      <c r="X1007" s="82">
        <v>0.22500000000000001</v>
      </c>
      <c r="Y1007" s="43">
        <f t="shared" si="178"/>
        <v>2.5959499999999998</v>
      </c>
      <c r="Z1007" s="53"/>
      <c r="AA1007" s="82"/>
      <c r="AB1007" s="43"/>
      <c r="AC1007" s="47"/>
      <c r="AD1007" s="82"/>
      <c r="AE1007" s="43"/>
      <c r="AF1007" s="53"/>
      <c r="AG1007" s="82"/>
      <c r="AH1007" s="43"/>
      <c r="AI1007" s="47"/>
      <c r="AJ1007" s="4"/>
      <c r="AM1007" s="27"/>
      <c r="AN1007" s="27"/>
      <c r="AQ1007" s="4"/>
      <c r="AR1007" s="19">
        <v>2.5499999999999998</v>
      </c>
      <c r="AS1007" s="19">
        <v>2.61</v>
      </c>
      <c r="AT1007" s="6" t="s">
        <v>3</v>
      </c>
      <c r="AU1007" s="4"/>
      <c r="AV1007" s="4"/>
      <c r="AW1007" s="4"/>
      <c r="AX1007" s="4"/>
      <c r="AY1007" s="4"/>
      <c r="AZ1007" s="4"/>
    </row>
    <row r="1008" spans="1:52" x14ac:dyDescent="0.25">
      <c r="A1008" s="3" t="s">
        <v>2</v>
      </c>
      <c r="B1008" s="20">
        <v>2.72</v>
      </c>
      <c r="C1008" s="88">
        <f t="shared" si="168"/>
        <v>2.869685017442027</v>
      </c>
      <c r="D1008" s="86">
        <v>-112.533</v>
      </c>
      <c r="E1008" s="24">
        <v>38.703000000000003</v>
      </c>
      <c r="F1008" s="9">
        <v>0</v>
      </c>
      <c r="G1008" s="9">
        <v>2004</v>
      </c>
      <c r="H1008" s="9">
        <v>8</v>
      </c>
      <c r="I1008" s="9">
        <v>4</v>
      </c>
      <c r="J1008" s="9">
        <v>20</v>
      </c>
      <c r="K1008" s="9">
        <v>58</v>
      </c>
      <c r="L1008" s="12">
        <v>16.8</v>
      </c>
      <c r="M1008" s="81">
        <f t="shared" si="169"/>
        <v>0.11825400999467875</v>
      </c>
      <c r="N1008" s="21">
        <v>0.01</v>
      </c>
      <c r="O1008" s="3" t="s">
        <v>175</v>
      </c>
      <c r="P1008" s="94">
        <f t="shared" si="174"/>
        <v>1.398401087982158E-2</v>
      </c>
      <c r="Q1008" s="72">
        <f t="shared" si="175"/>
        <v>2.869685017442027</v>
      </c>
      <c r="R1008" s="82">
        <f t="shared" si="176"/>
        <v>0.11825400999467875</v>
      </c>
      <c r="S1008" s="49">
        <v>2.72</v>
      </c>
      <c r="T1008" s="6" t="s">
        <v>3</v>
      </c>
      <c r="U1008" s="82">
        <v>0.13900000000000001</v>
      </c>
      <c r="V1008" s="43">
        <f t="shared" si="177"/>
        <v>3.0025200000000001</v>
      </c>
      <c r="W1008" s="49">
        <v>2.4700000000000002</v>
      </c>
      <c r="X1008" s="82">
        <v>0.22500000000000001</v>
      </c>
      <c r="Y1008" s="43">
        <f t="shared" si="178"/>
        <v>2.52163</v>
      </c>
      <c r="Z1008" s="53"/>
      <c r="AA1008" s="82"/>
      <c r="AB1008" s="43"/>
      <c r="AC1008" s="47"/>
      <c r="AD1008" s="82"/>
      <c r="AE1008" s="43"/>
      <c r="AF1008" s="53"/>
      <c r="AG1008" s="82"/>
      <c r="AH1008" s="43"/>
      <c r="AI1008" s="47"/>
      <c r="AJ1008" s="4"/>
      <c r="AM1008" s="27"/>
      <c r="AN1008" s="27"/>
      <c r="AQ1008" s="4"/>
      <c r="AR1008" s="19">
        <v>2.4700000000000002</v>
      </c>
      <c r="AS1008" s="19">
        <v>2.72</v>
      </c>
      <c r="AT1008" s="6" t="s">
        <v>3</v>
      </c>
      <c r="AU1008" s="4"/>
      <c r="AV1008" s="4"/>
      <c r="AW1008" s="4"/>
      <c r="AX1008" s="4"/>
      <c r="AY1008" s="4"/>
      <c r="AZ1008" s="4"/>
    </row>
    <row r="1009" spans="1:58" x14ac:dyDescent="0.25">
      <c r="A1009" s="3" t="s">
        <v>2</v>
      </c>
      <c r="B1009" s="20">
        <v>2.93</v>
      </c>
      <c r="C1009" s="88">
        <f t="shared" si="168"/>
        <v>3.0976892854487752</v>
      </c>
      <c r="D1009" s="86">
        <v>-112.084</v>
      </c>
      <c r="E1009" s="24">
        <v>42.14</v>
      </c>
      <c r="F1009" s="9">
        <v>10</v>
      </c>
      <c r="G1009" s="9">
        <v>2004</v>
      </c>
      <c r="H1009" s="9">
        <v>10</v>
      </c>
      <c r="I1009" s="9">
        <v>21</v>
      </c>
      <c r="J1009" s="9">
        <v>12</v>
      </c>
      <c r="K1009" s="9">
        <v>38</v>
      </c>
      <c r="L1009" s="12">
        <v>9.1</v>
      </c>
      <c r="M1009" s="81">
        <f t="shared" si="169"/>
        <v>0.11825400999467875</v>
      </c>
      <c r="N1009" s="21">
        <v>0.01</v>
      </c>
      <c r="O1009" s="3" t="s">
        <v>175</v>
      </c>
      <c r="P1009" s="94">
        <f t="shared" si="174"/>
        <v>1.398401087982158E-2</v>
      </c>
      <c r="Q1009" s="72">
        <f t="shared" si="175"/>
        <v>3.0976892854487752</v>
      </c>
      <c r="R1009" s="82">
        <f t="shared" si="176"/>
        <v>0.11825400999467875</v>
      </c>
      <c r="S1009" s="49">
        <v>2.93</v>
      </c>
      <c r="T1009" s="6" t="s">
        <v>3</v>
      </c>
      <c r="U1009" s="82">
        <v>0.13900000000000001</v>
      </c>
      <c r="V1009" s="43">
        <f t="shared" si="177"/>
        <v>3.1686300000000003</v>
      </c>
      <c r="W1009" s="49">
        <v>2.89</v>
      </c>
      <c r="X1009" s="82">
        <v>0.22500000000000001</v>
      </c>
      <c r="Y1009" s="43">
        <f t="shared" si="178"/>
        <v>2.91181</v>
      </c>
      <c r="Z1009" s="53"/>
      <c r="AA1009" s="82"/>
      <c r="AB1009" s="43"/>
      <c r="AC1009" s="47"/>
      <c r="AD1009" s="82"/>
      <c r="AE1009" s="43"/>
      <c r="AF1009" s="53"/>
      <c r="AG1009" s="82"/>
      <c r="AH1009" s="43"/>
      <c r="AI1009" s="47"/>
      <c r="AJ1009" s="4"/>
      <c r="AL1009" s="4" t="s">
        <v>57</v>
      </c>
      <c r="AM1009" s="27"/>
      <c r="AN1009" s="27"/>
      <c r="AQ1009" s="4"/>
      <c r="AR1009" s="19">
        <v>2.89</v>
      </c>
      <c r="AS1009" s="19">
        <v>2.93</v>
      </c>
      <c r="AT1009" s="6" t="s">
        <v>3</v>
      </c>
      <c r="AU1009" s="4"/>
      <c r="AV1009" s="4"/>
      <c r="AW1009" s="4"/>
      <c r="AX1009" s="4"/>
      <c r="AY1009" s="4"/>
      <c r="AZ1009" s="4"/>
    </row>
    <row r="1010" spans="1:58" x14ac:dyDescent="0.25">
      <c r="A1010" s="3" t="s">
        <v>2</v>
      </c>
      <c r="B1010" s="20">
        <v>2.64</v>
      </c>
      <c r="C1010" s="88">
        <f t="shared" si="168"/>
        <v>2.6795599999999999</v>
      </c>
      <c r="D1010" s="86">
        <v>-113.547</v>
      </c>
      <c r="E1010" s="24">
        <v>36.877000000000002</v>
      </c>
      <c r="F1010" s="9">
        <v>0</v>
      </c>
      <c r="G1010" s="9">
        <v>2004</v>
      </c>
      <c r="H1010" s="9">
        <v>11</v>
      </c>
      <c r="I1010" s="9">
        <v>23</v>
      </c>
      <c r="J1010" s="9">
        <v>14</v>
      </c>
      <c r="K1010" s="9">
        <v>44</v>
      </c>
      <c r="L1010" s="12">
        <v>59.1</v>
      </c>
      <c r="M1010" s="81">
        <f t="shared" si="169"/>
        <v>0.22500000000000001</v>
      </c>
      <c r="N1010" s="21">
        <v>0.01</v>
      </c>
      <c r="O1010" s="6" t="s">
        <v>174</v>
      </c>
      <c r="P1010" s="94"/>
      <c r="Q1010" s="72">
        <f>Y1010</f>
        <v>2.6795599999999999</v>
      </c>
      <c r="R1010" s="82">
        <f>X1010</f>
        <v>0.22500000000000001</v>
      </c>
      <c r="S1010" s="45"/>
      <c r="T1010" s="6"/>
      <c r="V1010" s="43"/>
      <c r="W1010" s="49">
        <v>2.64</v>
      </c>
      <c r="X1010" s="82">
        <v>0.22500000000000001</v>
      </c>
      <c r="Y1010" s="43">
        <f t="shared" si="178"/>
        <v>2.6795599999999999</v>
      </c>
      <c r="Z1010" s="53"/>
      <c r="AA1010" s="82"/>
      <c r="AB1010" s="43"/>
      <c r="AC1010" s="47"/>
      <c r="AD1010" s="82"/>
      <c r="AE1010" s="43"/>
      <c r="AF1010" s="53"/>
      <c r="AG1010" s="82"/>
      <c r="AH1010" s="43"/>
      <c r="AI1010" s="47"/>
      <c r="AJ1010" s="4"/>
      <c r="AM1010" s="27"/>
      <c r="AN1010" s="27"/>
      <c r="AQ1010" s="4"/>
      <c r="AR1010" s="19">
        <v>2.64</v>
      </c>
      <c r="AS1010" s="5"/>
      <c r="AT1010" s="6"/>
      <c r="AU1010" s="4"/>
      <c r="AV1010" s="4"/>
      <c r="AW1010" s="4"/>
      <c r="AX1010" s="4"/>
      <c r="AY1010" s="4"/>
      <c r="AZ1010" s="4"/>
    </row>
    <row r="1011" spans="1:58" x14ac:dyDescent="0.25">
      <c r="A1011" s="3" t="s">
        <v>2</v>
      </c>
      <c r="B1011" s="20">
        <v>2.5499999999999998</v>
      </c>
      <c r="C1011" s="88">
        <f t="shared" si="168"/>
        <v>2.7646608556600807</v>
      </c>
      <c r="D1011" s="86">
        <v>-111.932</v>
      </c>
      <c r="E1011" s="24">
        <v>39.801000000000002</v>
      </c>
      <c r="F1011" s="9">
        <v>2</v>
      </c>
      <c r="G1011" s="9">
        <v>2004</v>
      </c>
      <c r="H1011" s="9">
        <v>12</v>
      </c>
      <c r="I1011" s="9">
        <v>4</v>
      </c>
      <c r="J1011" s="9">
        <v>16</v>
      </c>
      <c r="K1011" s="9">
        <v>5</v>
      </c>
      <c r="L1011" s="12">
        <v>55.3</v>
      </c>
      <c r="M1011" s="81">
        <f t="shared" si="169"/>
        <v>0.11825400999467875</v>
      </c>
      <c r="N1011" s="21">
        <v>0.01</v>
      </c>
      <c r="O1011" s="3" t="s">
        <v>175</v>
      </c>
      <c r="P1011" s="94">
        <f t="shared" ref="P1011:P1026" si="179">1/((1/U1011^2)+(1/X1011^2))</f>
        <v>1.398401087982158E-2</v>
      </c>
      <c r="Q1011" s="72">
        <f t="shared" ref="Q1011:Q1026" si="180">(P1011/U1011^2*V1011)+(P1011/X1011^2*Y1011)</f>
        <v>2.7646608556600807</v>
      </c>
      <c r="R1011" s="82">
        <f t="shared" ref="R1011:R1026" si="181">SQRT(P1011)</f>
        <v>0.11825400999467875</v>
      </c>
      <c r="S1011" s="49">
        <v>2.5499999999999998</v>
      </c>
      <c r="T1011" s="6" t="s">
        <v>3</v>
      </c>
      <c r="U1011" s="82">
        <v>0.13900000000000001</v>
      </c>
      <c r="V1011" s="43">
        <f t="shared" ref="V1011:V1026" si="182">0.791*S1011+0.851</f>
        <v>2.8680499999999998</v>
      </c>
      <c r="W1011" s="49">
        <v>2.44</v>
      </c>
      <c r="X1011" s="82">
        <v>0.22500000000000001</v>
      </c>
      <c r="Y1011" s="43">
        <f t="shared" si="178"/>
        <v>2.49376</v>
      </c>
      <c r="Z1011" s="53"/>
      <c r="AA1011" s="82"/>
      <c r="AB1011" s="43"/>
      <c r="AC1011" s="47"/>
      <c r="AD1011" s="82"/>
      <c r="AE1011" s="43"/>
      <c r="AF1011" s="53"/>
      <c r="AG1011" s="82"/>
      <c r="AH1011" s="43"/>
      <c r="AI1011" s="47"/>
      <c r="AJ1011" s="4"/>
      <c r="AM1011" s="27"/>
      <c r="AN1011" s="27"/>
      <c r="AQ1011" s="4"/>
      <c r="AR1011" s="19">
        <v>2.44</v>
      </c>
      <c r="AS1011" s="19">
        <v>2.5499999999999998</v>
      </c>
      <c r="AT1011" s="6" t="s">
        <v>3</v>
      </c>
      <c r="AU1011" s="4"/>
      <c r="AV1011" s="4"/>
      <c r="AW1011" s="4"/>
      <c r="AX1011" s="4"/>
      <c r="AY1011" s="4"/>
      <c r="AZ1011" s="4"/>
    </row>
    <row r="1012" spans="1:58" x14ac:dyDescent="0.25">
      <c r="A1012" s="3" t="s">
        <v>2</v>
      </c>
      <c r="B1012" s="20">
        <v>2.62</v>
      </c>
      <c r="C1012" s="88">
        <f t="shared" si="168"/>
        <v>2.9099483909015529</v>
      </c>
      <c r="D1012" s="86">
        <v>-112.47799999999999</v>
      </c>
      <c r="E1012" s="24">
        <v>37.994999999999997</v>
      </c>
      <c r="F1012" s="9">
        <v>0</v>
      </c>
      <c r="G1012" s="9">
        <v>2004</v>
      </c>
      <c r="H1012" s="9">
        <v>12</v>
      </c>
      <c r="I1012" s="9">
        <v>6</v>
      </c>
      <c r="J1012" s="9">
        <v>6</v>
      </c>
      <c r="K1012" s="9">
        <v>38</v>
      </c>
      <c r="L1012" s="12">
        <v>24.4</v>
      </c>
      <c r="M1012" s="81">
        <f t="shared" si="169"/>
        <v>0.11825400999467875</v>
      </c>
      <c r="N1012" s="21">
        <v>0.01</v>
      </c>
      <c r="O1012" s="3" t="s">
        <v>175</v>
      </c>
      <c r="P1012" s="94">
        <f t="shared" si="179"/>
        <v>1.398401087982158E-2</v>
      </c>
      <c r="Q1012" s="72">
        <f t="shared" si="180"/>
        <v>2.9099483909015529</v>
      </c>
      <c r="R1012" s="82">
        <f t="shared" si="181"/>
        <v>0.11825400999467875</v>
      </c>
      <c r="S1012" s="49">
        <v>2.62</v>
      </c>
      <c r="T1012" s="6" t="s">
        <v>3</v>
      </c>
      <c r="U1012" s="82">
        <v>0.13900000000000001</v>
      </c>
      <c r="V1012" s="43">
        <f t="shared" si="182"/>
        <v>2.9234200000000001</v>
      </c>
      <c r="W1012" s="49">
        <v>2.85</v>
      </c>
      <c r="X1012" s="82">
        <v>0.22500000000000001</v>
      </c>
      <c r="Y1012" s="43">
        <f t="shared" si="178"/>
        <v>2.8746499999999999</v>
      </c>
      <c r="Z1012" s="53"/>
      <c r="AA1012" s="82"/>
      <c r="AB1012" s="43"/>
      <c r="AC1012" s="47"/>
      <c r="AD1012" s="82"/>
      <c r="AE1012" s="43"/>
      <c r="AF1012" s="53"/>
      <c r="AG1012" s="82"/>
      <c r="AH1012" s="43"/>
      <c r="AI1012" s="47"/>
      <c r="AJ1012" s="4"/>
      <c r="AM1012" s="27"/>
      <c r="AN1012" s="27"/>
      <c r="AQ1012" s="4"/>
      <c r="AR1012" s="19">
        <v>2.85</v>
      </c>
      <c r="AS1012" s="19">
        <v>2.62</v>
      </c>
      <c r="AT1012" s="6" t="s">
        <v>3</v>
      </c>
      <c r="AU1012" s="4"/>
      <c r="AV1012" s="4"/>
      <c r="AW1012" s="4"/>
      <c r="AX1012" s="4"/>
      <c r="AY1012" s="4"/>
      <c r="AZ1012" s="4"/>
    </row>
    <row r="1013" spans="1:58" x14ac:dyDescent="0.25">
      <c r="A1013" s="3" t="s">
        <v>2</v>
      </c>
      <c r="B1013" s="20">
        <v>3.33</v>
      </c>
      <c r="C1013" s="88">
        <f t="shared" si="168"/>
        <v>3.4857923875561152</v>
      </c>
      <c r="D1013" s="86">
        <v>-113.13</v>
      </c>
      <c r="E1013" s="24">
        <v>37.762999999999998</v>
      </c>
      <c r="F1013" s="9">
        <v>5</v>
      </c>
      <c r="G1013" s="9">
        <v>2004</v>
      </c>
      <c r="H1013" s="9">
        <v>12</v>
      </c>
      <c r="I1013" s="9">
        <v>18</v>
      </c>
      <c r="J1013" s="9">
        <v>17</v>
      </c>
      <c r="K1013" s="9">
        <v>38</v>
      </c>
      <c r="L1013" s="12">
        <v>58.2</v>
      </c>
      <c r="M1013" s="81">
        <f t="shared" si="169"/>
        <v>0.11825400999467875</v>
      </c>
      <c r="N1013" s="21">
        <v>0.01</v>
      </c>
      <c r="O1013" s="3" t="s">
        <v>175</v>
      </c>
      <c r="P1013" s="94">
        <f t="shared" si="179"/>
        <v>1.398401087982158E-2</v>
      </c>
      <c r="Q1013" s="72">
        <f t="shared" si="180"/>
        <v>3.4857923875561152</v>
      </c>
      <c r="R1013" s="82">
        <f t="shared" si="181"/>
        <v>0.11825400999467875</v>
      </c>
      <c r="S1013" s="49">
        <v>3.33</v>
      </c>
      <c r="T1013" s="6" t="s">
        <v>3</v>
      </c>
      <c r="U1013" s="82">
        <v>0.13900000000000001</v>
      </c>
      <c r="V1013" s="43">
        <f t="shared" si="182"/>
        <v>3.4850300000000001</v>
      </c>
      <c r="W1013" s="49">
        <v>3.51</v>
      </c>
      <c r="X1013" s="82">
        <v>0.22500000000000001</v>
      </c>
      <c r="Y1013" s="43">
        <f t="shared" si="178"/>
        <v>3.4877899999999999</v>
      </c>
      <c r="Z1013" s="53"/>
      <c r="AA1013" s="82"/>
      <c r="AB1013" s="43"/>
      <c r="AC1013" s="47"/>
      <c r="AD1013" s="82"/>
      <c r="AE1013" s="43"/>
      <c r="AF1013" s="53"/>
      <c r="AG1013" s="82"/>
      <c r="AH1013" s="43"/>
      <c r="AI1013" s="47"/>
      <c r="AJ1013" s="4"/>
      <c r="AL1013" s="4" t="s">
        <v>55</v>
      </c>
      <c r="AM1013" s="27"/>
      <c r="AN1013" s="27"/>
      <c r="AQ1013" s="4"/>
      <c r="AR1013" s="19">
        <v>3.51</v>
      </c>
      <c r="AS1013" s="19">
        <v>3.33</v>
      </c>
      <c r="AT1013" s="6" t="s">
        <v>3</v>
      </c>
      <c r="AU1013" s="4"/>
      <c r="AV1013" s="4"/>
      <c r="AW1013" s="4"/>
      <c r="AX1013" s="4"/>
      <c r="AY1013" s="4"/>
      <c r="AZ1013" s="4"/>
    </row>
    <row r="1014" spans="1:58" x14ac:dyDescent="0.25">
      <c r="A1014" s="3" t="s">
        <v>2</v>
      </c>
      <c r="B1014" s="20">
        <v>2.5</v>
      </c>
      <c r="C1014" s="88">
        <f t="shared" si="168"/>
        <v>2.7129402774997855</v>
      </c>
      <c r="D1014" s="86">
        <v>-112.676</v>
      </c>
      <c r="E1014" s="24">
        <v>38.155999999999999</v>
      </c>
      <c r="F1014" s="9">
        <v>0</v>
      </c>
      <c r="G1014" s="9">
        <v>2004</v>
      </c>
      <c r="H1014" s="9">
        <v>12</v>
      </c>
      <c r="I1014" s="9">
        <v>22</v>
      </c>
      <c r="J1014" s="9">
        <v>21</v>
      </c>
      <c r="K1014" s="9">
        <v>44</v>
      </c>
      <c r="L1014" s="12">
        <v>2.2000000000000002</v>
      </c>
      <c r="M1014" s="81">
        <f t="shared" si="169"/>
        <v>0.11825400999467875</v>
      </c>
      <c r="N1014" s="21">
        <v>0.01</v>
      </c>
      <c r="O1014" s="3" t="s">
        <v>175</v>
      </c>
      <c r="P1014" s="94">
        <f t="shared" si="179"/>
        <v>1.398401087982158E-2</v>
      </c>
      <c r="Q1014" s="72">
        <f t="shared" si="180"/>
        <v>2.7129402774997855</v>
      </c>
      <c r="R1014" s="82">
        <f t="shared" si="181"/>
        <v>0.11825400999467875</v>
      </c>
      <c r="S1014" s="49">
        <v>2.5</v>
      </c>
      <c r="T1014" s="6" t="s">
        <v>3</v>
      </c>
      <c r="U1014" s="82">
        <v>0.13900000000000001</v>
      </c>
      <c r="V1014" s="43">
        <f t="shared" si="182"/>
        <v>2.8285</v>
      </c>
      <c r="W1014" s="49">
        <v>2.35</v>
      </c>
      <c r="X1014" s="82">
        <v>0.22500000000000001</v>
      </c>
      <c r="Y1014" s="43">
        <f t="shared" si="178"/>
        <v>2.4101500000000002</v>
      </c>
      <c r="Z1014" s="53"/>
      <c r="AA1014" s="82"/>
      <c r="AB1014" s="43"/>
      <c r="AC1014" s="47"/>
      <c r="AD1014" s="82"/>
      <c r="AE1014" s="43"/>
      <c r="AF1014" s="53"/>
      <c r="AG1014" s="82"/>
      <c r="AH1014" s="43"/>
      <c r="AI1014" s="47"/>
      <c r="AJ1014" s="4"/>
      <c r="AM1014" s="27"/>
      <c r="AN1014" s="27"/>
      <c r="AQ1014" s="4"/>
      <c r="AR1014" s="19">
        <v>2.35</v>
      </c>
      <c r="AS1014" s="19">
        <v>2.5</v>
      </c>
      <c r="AT1014" s="6" t="s">
        <v>3</v>
      </c>
      <c r="AU1014" s="4"/>
      <c r="AV1014" s="4"/>
      <c r="AW1014" s="4"/>
      <c r="AX1014" s="4"/>
      <c r="AY1014" s="4"/>
      <c r="AZ1014" s="4"/>
    </row>
    <row r="1015" spans="1:58" x14ac:dyDescent="0.25">
      <c r="A1015" s="3" t="s">
        <v>2</v>
      </c>
      <c r="B1015" s="20">
        <v>2.89</v>
      </c>
      <c r="C1015" s="88">
        <f t="shared" si="168"/>
        <v>3.0876198811940645</v>
      </c>
      <c r="D1015" s="86">
        <v>-111.41</v>
      </c>
      <c r="E1015" s="24">
        <v>42.444000000000003</v>
      </c>
      <c r="F1015" s="9">
        <v>0</v>
      </c>
      <c r="G1015" s="9">
        <v>2005</v>
      </c>
      <c r="H1015" s="9">
        <v>2</v>
      </c>
      <c r="I1015" s="9">
        <v>1</v>
      </c>
      <c r="J1015" s="9">
        <v>12</v>
      </c>
      <c r="K1015" s="9">
        <v>34</v>
      </c>
      <c r="L1015" s="12">
        <v>8.5</v>
      </c>
      <c r="M1015" s="81">
        <f t="shared" si="169"/>
        <v>0.11825400999467875</v>
      </c>
      <c r="N1015" s="21">
        <v>0.01</v>
      </c>
      <c r="O1015" s="3" t="s">
        <v>175</v>
      </c>
      <c r="P1015" s="94">
        <f t="shared" si="179"/>
        <v>1.398401087982158E-2</v>
      </c>
      <c r="Q1015" s="72">
        <f t="shared" si="180"/>
        <v>3.0876198811940645</v>
      </c>
      <c r="R1015" s="82">
        <f t="shared" si="181"/>
        <v>0.11825400999467875</v>
      </c>
      <c r="S1015" s="49">
        <v>2.89</v>
      </c>
      <c r="T1015" s="6" t="s">
        <v>3</v>
      </c>
      <c r="U1015" s="82">
        <v>0.13900000000000001</v>
      </c>
      <c r="V1015" s="43">
        <f t="shared" si="182"/>
        <v>3.1369900000000004</v>
      </c>
      <c r="W1015" s="49">
        <v>2.94</v>
      </c>
      <c r="X1015" s="82">
        <v>0.22500000000000001</v>
      </c>
      <c r="Y1015" s="43">
        <f t="shared" si="178"/>
        <v>2.9582600000000001</v>
      </c>
      <c r="Z1015" s="53"/>
      <c r="AA1015" s="82"/>
      <c r="AB1015" s="43"/>
      <c r="AC1015" s="47"/>
      <c r="AD1015" s="82"/>
      <c r="AE1015" s="43"/>
      <c r="AF1015" s="53"/>
      <c r="AG1015" s="82"/>
      <c r="AH1015" s="43"/>
      <c r="AI1015" s="47"/>
      <c r="AJ1015" s="4"/>
      <c r="AL1015" s="4" t="s">
        <v>57</v>
      </c>
      <c r="AM1015" s="27"/>
      <c r="AN1015" s="27"/>
      <c r="AQ1015" s="4"/>
      <c r="AR1015" s="19">
        <v>2.94</v>
      </c>
      <c r="AS1015" s="19">
        <v>2.89</v>
      </c>
      <c r="AT1015" s="6" t="s">
        <v>3</v>
      </c>
      <c r="AU1015" s="4"/>
      <c r="AV1015" s="4"/>
      <c r="AW1015" s="4"/>
      <c r="AX1015" s="4"/>
      <c r="AY1015" s="4"/>
      <c r="AZ1015" s="4"/>
    </row>
    <row r="1016" spans="1:58" x14ac:dyDescent="0.25">
      <c r="A1016" s="3" t="s">
        <v>2</v>
      </c>
      <c r="B1016" s="20">
        <v>2.6</v>
      </c>
      <c r="C1016" s="88">
        <f t="shared" si="168"/>
        <v>2.8369106523603929</v>
      </c>
      <c r="D1016" s="86">
        <v>-114.074</v>
      </c>
      <c r="E1016" s="24">
        <v>40.125</v>
      </c>
      <c r="F1016" s="9">
        <v>5</v>
      </c>
      <c r="G1016" s="9">
        <v>2005</v>
      </c>
      <c r="H1016" s="9">
        <v>2</v>
      </c>
      <c r="I1016" s="9">
        <v>9</v>
      </c>
      <c r="J1016" s="9">
        <v>2</v>
      </c>
      <c r="K1016" s="9">
        <v>7</v>
      </c>
      <c r="L1016" s="12">
        <v>22.4</v>
      </c>
      <c r="M1016" s="81">
        <f t="shared" si="169"/>
        <v>0.11825400999467875</v>
      </c>
      <c r="N1016" s="21">
        <v>0.01</v>
      </c>
      <c r="O1016" s="3" t="s">
        <v>175</v>
      </c>
      <c r="P1016" s="94">
        <f t="shared" si="179"/>
        <v>1.398401087982158E-2</v>
      </c>
      <c r="Q1016" s="72">
        <f t="shared" si="180"/>
        <v>2.8369106523603929</v>
      </c>
      <c r="R1016" s="82">
        <f t="shared" si="181"/>
        <v>0.11825400999467875</v>
      </c>
      <c r="S1016" s="49">
        <v>2.6</v>
      </c>
      <c r="T1016" s="6" t="s">
        <v>3</v>
      </c>
      <c r="U1016" s="82">
        <v>0.13900000000000001</v>
      </c>
      <c r="V1016" s="43">
        <f t="shared" si="182"/>
        <v>2.9076</v>
      </c>
      <c r="W1016" s="49">
        <v>2.61</v>
      </c>
      <c r="X1016" s="82">
        <v>0.22500000000000001</v>
      </c>
      <c r="Y1016" s="43">
        <f t="shared" si="178"/>
        <v>2.6516899999999999</v>
      </c>
      <c r="Z1016" s="53"/>
      <c r="AA1016" s="82"/>
      <c r="AB1016" s="43"/>
      <c r="AC1016" s="47"/>
      <c r="AD1016" s="82"/>
      <c r="AE1016" s="43"/>
      <c r="AF1016" s="53"/>
      <c r="AG1016" s="82"/>
      <c r="AH1016" s="43"/>
      <c r="AI1016" s="47"/>
      <c r="AJ1016" s="4"/>
      <c r="AM1016" s="27"/>
      <c r="AN1016" s="27"/>
      <c r="AQ1016" s="4"/>
      <c r="AR1016" s="19">
        <v>2.61</v>
      </c>
      <c r="AS1016" s="19">
        <v>2.6</v>
      </c>
      <c r="AT1016" s="6" t="s">
        <v>3</v>
      </c>
      <c r="AU1016" s="4"/>
      <c r="AV1016" s="4"/>
      <c r="AW1016" s="4"/>
      <c r="AX1016" s="4"/>
      <c r="AY1016" s="4"/>
      <c r="AZ1016" s="4"/>
    </row>
    <row r="1017" spans="1:58" x14ac:dyDescent="0.25">
      <c r="A1017" s="3" t="s">
        <v>2</v>
      </c>
      <c r="B1017" s="20">
        <v>2.9</v>
      </c>
      <c r="C1017" s="88">
        <f t="shared" si="168"/>
        <v>3.1472341213221631</v>
      </c>
      <c r="D1017" s="86">
        <v>-111.907</v>
      </c>
      <c r="E1017" s="24">
        <v>39.512</v>
      </c>
      <c r="F1017" s="9">
        <v>0</v>
      </c>
      <c r="G1017" s="9">
        <v>2005</v>
      </c>
      <c r="H1017" s="9">
        <v>3</v>
      </c>
      <c r="I1017" s="9">
        <v>14</v>
      </c>
      <c r="J1017" s="9">
        <v>5</v>
      </c>
      <c r="K1017" s="9">
        <v>33</v>
      </c>
      <c r="L1017" s="12">
        <v>27.4</v>
      </c>
      <c r="M1017" s="81">
        <f t="shared" si="169"/>
        <v>0.11825400999467875</v>
      </c>
      <c r="N1017" s="21">
        <v>0.01</v>
      </c>
      <c r="O1017" s="3" t="s">
        <v>175</v>
      </c>
      <c r="P1017" s="94">
        <f t="shared" si="179"/>
        <v>1.398401087982158E-2</v>
      </c>
      <c r="Q1017" s="72">
        <f t="shared" si="180"/>
        <v>3.1472341213221631</v>
      </c>
      <c r="R1017" s="82">
        <f t="shared" si="181"/>
        <v>0.11825400999467875</v>
      </c>
      <c r="S1017" s="49">
        <v>2.9</v>
      </c>
      <c r="T1017" s="6" t="s">
        <v>3</v>
      </c>
      <c r="U1017" s="82">
        <v>0.13900000000000001</v>
      </c>
      <c r="V1017" s="43">
        <f t="shared" si="182"/>
        <v>3.1448999999999998</v>
      </c>
      <c r="W1017" s="49">
        <v>3.15</v>
      </c>
      <c r="X1017" s="82">
        <v>0.22500000000000001</v>
      </c>
      <c r="Y1017" s="43">
        <f t="shared" si="178"/>
        <v>3.1533500000000001</v>
      </c>
      <c r="Z1017" s="53"/>
      <c r="AA1017" s="82"/>
      <c r="AB1017" s="8"/>
      <c r="AC1017" s="47"/>
      <c r="AD1017" s="82"/>
      <c r="AE1017" s="8"/>
      <c r="AF1017" s="53"/>
      <c r="AG1017" s="82"/>
      <c r="AH1017" s="8"/>
      <c r="AI1017" s="47"/>
      <c r="AJ1017" s="4"/>
      <c r="AL1017" s="4" t="s">
        <v>75</v>
      </c>
      <c r="AM1017" s="27"/>
      <c r="AN1017" s="27"/>
      <c r="AQ1017" s="4"/>
      <c r="AR1017" s="19">
        <v>3.15</v>
      </c>
      <c r="AS1017" s="19">
        <v>2.9</v>
      </c>
      <c r="AT1017" s="6" t="s">
        <v>3</v>
      </c>
      <c r="AU1017" s="4"/>
      <c r="AV1017" s="4"/>
      <c r="AW1017" s="4"/>
      <c r="AX1017" s="4"/>
      <c r="AY1017" s="4"/>
      <c r="AZ1017" s="4"/>
      <c r="BA1017" s="8"/>
      <c r="BB1017" s="8"/>
      <c r="BC1017" s="8"/>
      <c r="BD1017" s="8"/>
      <c r="BE1017" s="8"/>
      <c r="BF1017" s="8"/>
    </row>
    <row r="1018" spans="1:58" x14ac:dyDescent="0.25">
      <c r="A1018" s="3" t="s">
        <v>2</v>
      </c>
      <c r="B1018" s="20">
        <v>3.51</v>
      </c>
      <c r="C1018" s="88">
        <f t="shared" si="168"/>
        <v>3.6324677232436455</v>
      </c>
      <c r="D1018" s="86">
        <v>-112.54600000000001</v>
      </c>
      <c r="E1018" s="24">
        <v>36.911000000000001</v>
      </c>
      <c r="F1018" s="9">
        <v>22</v>
      </c>
      <c r="G1018" s="9">
        <v>2005</v>
      </c>
      <c r="H1018" s="9">
        <v>3</v>
      </c>
      <c r="I1018" s="9">
        <v>15</v>
      </c>
      <c r="J1018" s="9">
        <v>0</v>
      </c>
      <c r="K1018" s="9">
        <v>21</v>
      </c>
      <c r="L1018" s="12">
        <v>7.3</v>
      </c>
      <c r="M1018" s="81">
        <f t="shared" si="169"/>
        <v>0.11825400999467875</v>
      </c>
      <c r="N1018" s="21">
        <v>0.01</v>
      </c>
      <c r="O1018" s="3" t="s">
        <v>175</v>
      </c>
      <c r="P1018" s="94">
        <f t="shared" si="179"/>
        <v>1.398401087982158E-2</v>
      </c>
      <c r="Q1018" s="72">
        <f t="shared" si="180"/>
        <v>3.6324677232436455</v>
      </c>
      <c r="R1018" s="82">
        <f t="shared" si="181"/>
        <v>0.11825400999467875</v>
      </c>
      <c r="S1018" s="49">
        <v>3.51</v>
      </c>
      <c r="T1018" s="6" t="s">
        <v>3</v>
      </c>
      <c r="U1018" s="82">
        <v>0.13900000000000001</v>
      </c>
      <c r="V1018" s="43">
        <f t="shared" si="182"/>
        <v>3.6274099999999998</v>
      </c>
      <c r="W1018" s="49">
        <v>3.68</v>
      </c>
      <c r="X1018" s="82">
        <v>0.22500000000000001</v>
      </c>
      <c r="Y1018" s="43">
        <f t="shared" si="178"/>
        <v>3.6457200000000003</v>
      </c>
      <c r="Z1018" s="53"/>
      <c r="AA1018" s="82"/>
      <c r="AB1018" s="43"/>
      <c r="AC1018" s="47"/>
      <c r="AD1018" s="82"/>
      <c r="AE1018" s="43"/>
      <c r="AF1018" s="53"/>
      <c r="AG1018" s="82"/>
      <c r="AH1018" s="43"/>
      <c r="AI1018" s="47" t="s">
        <v>4</v>
      </c>
      <c r="AJ1018" s="4"/>
      <c r="AL1018" s="4" t="s">
        <v>65</v>
      </c>
      <c r="AM1018" s="27"/>
      <c r="AN1018" s="27"/>
      <c r="AQ1018" s="4"/>
      <c r="AR1018" s="19">
        <v>3.68</v>
      </c>
      <c r="AS1018" s="19">
        <v>3.51</v>
      </c>
      <c r="AT1018" s="6" t="s">
        <v>3</v>
      </c>
      <c r="AU1018" s="4"/>
      <c r="AV1018" s="4"/>
      <c r="AW1018" s="4"/>
      <c r="AX1018" s="4"/>
      <c r="AY1018" s="4"/>
      <c r="AZ1018" s="4"/>
    </row>
    <row r="1019" spans="1:58" x14ac:dyDescent="0.25">
      <c r="A1019" s="3" t="s">
        <v>2</v>
      </c>
      <c r="B1019" s="20">
        <v>2.69</v>
      </c>
      <c r="C1019" s="88">
        <f t="shared" si="168"/>
        <v>2.9012667870929003</v>
      </c>
      <c r="D1019" s="86">
        <v>-112.562</v>
      </c>
      <c r="E1019" s="24">
        <v>41.912999999999997</v>
      </c>
      <c r="F1019" s="9">
        <v>7</v>
      </c>
      <c r="G1019" s="9">
        <v>2005</v>
      </c>
      <c r="H1019" s="9">
        <v>3</v>
      </c>
      <c r="I1019" s="9">
        <v>31</v>
      </c>
      <c r="J1019" s="9">
        <v>13</v>
      </c>
      <c r="K1019" s="9">
        <v>31</v>
      </c>
      <c r="L1019" s="12">
        <v>47.4</v>
      </c>
      <c r="M1019" s="81">
        <f t="shared" si="169"/>
        <v>0.11825400999467875</v>
      </c>
      <c r="N1019" s="21">
        <v>0.01</v>
      </c>
      <c r="O1019" s="3" t="s">
        <v>175</v>
      </c>
      <c r="P1019" s="94">
        <f t="shared" si="179"/>
        <v>1.398401087982158E-2</v>
      </c>
      <c r="Q1019" s="72">
        <f t="shared" si="180"/>
        <v>2.9012667870929003</v>
      </c>
      <c r="R1019" s="82">
        <f t="shared" si="181"/>
        <v>0.11825400999467875</v>
      </c>
      <c r="S1019" s="49">
        <v>2.69</v>
      </c>
      <c r="T1019" s="6" t="s">
        <v>3</v>
      </c>
      <c r="U1019" s="82">
        <v>0.13900000000000001</v>
      </c>
      <c r="V1019" s="43">
        <f t="shared" si="182"/>
        <v>2.97879</v>
      </c>
      <c r="W1019" s="49">
        <v>2.66</v>
      </c>
      <c r="X1019" s="82">
        <v>0.22500000000000001</v>
      </c>
      <c r="Y1019" s="43">
        <f t="shared" si="178"/>
        <v>2.69814</v>
      </c>
      <c r="Z1019" s="53"/>
      <c r="AA1019" s="82"/>
      <c r="AB1019" s="43"/>
      <c r="AC1019" s="47"/>
      <c r="AD1019" s="82"/>
      <c r="AE1019" s="43"/>
      <c r="AF1019" s="53"/>
      <c r="AG1019" s="82"/>
      <c r="AH1019" s="43"/>
      <c r="AI1019" s="47"/>
      <c r="AJ1019" s="4"/>
      <c r="AL1019" s="4" t="s">
        <v>72</v>
      </c>
      <c r="AM1019" s="27"/>
      <c r="AN1019" s="27"/>
      <c r="AQ1019" s="4"/>
      <c r="AR1019" s="19">
        <v>2.66</v>
      </c>
      <c r="AS1019" s="19">
        <v>2.69</v>
      </c>
      <c r="AT1019" s="6" t="s">
        <v>3</v>
      </c>
      <c r="AU1019" s="4"/>
      <c r="AV1019" s="4"/>
      <c r="AW1019" s="4"/>
      <c r="AX1019" s="4"/>
      <c r="AY1019" s="4"/>
      <c r="AZ1019" s="4"/>
    </row>
    <row r="1020" spans="1:58" x14ac:dyDescent="0.25">
      <c r="A1020" s="3" t="s">
        <v>2</v>
      </c>
      <c r="B1020" s="20">
        <v>2.77</v>
      </c>
      <c r="C1020" s="88">
        <f t="shared" si="168"/>
        <v>2.9778609465873678</v>
      </c>
      <c r="D1020" s="86">
        <v>-111.066</v>
      </c>
      <c r="E1020" s="24">
        <v>37.593000000000004</v>
      </c>
      <c r="F1020" s="9">
        <v>6</v>
      </c>
      <c r="G1020" s="9">
        <v>2005</v>
      </c>
      <c r="H1020" s="9">
        <v>4</v>
      </c>
      <c r="I1020" s="9">
        <v>8</v>
      </c>
      <c r="J1020" s="9">
        <v>3</v>
      </c>
      <c r="K1020" s="9">
        <v>45</v>
      </c>
      <c r="L1020" s="12">
        <v>33.200000000000003</v>
      </c>
      <c r="M1020" s="81">
        <f t="shared" si="169"/>
        <v>0.11825400999467875</v>
      </c>
      <c r="N1020" s="21">
        <v>0.01</v>
      </c>
      <c r="O1020" s="3" t="s">
        <v>175</v>
      </c>
      <c r="P1020" s="94">
        <f t="shared" si="179"/>
        <v>1.398401087982158E-2</v>
      </c>
      <c r="Q1020" s="72">
        <f t="shared" si="180"/>
        <v>2.9778609465873678</v>
      </c>
      <c r="R1020" s="82">
        <f t="shared" si="181"/>
        <v>0.11825400999467875</v>
      </c>
      <c r="S1020" s="49">
        <v>2.77</v>
      </c>
      <c r="T1020" s="6" t="s">
        <v>3</v>
      </c>
      <c r="U1020" s="82">
        <v>0.13900000000000001</v>
      </c>
      <c r="V1020" s="43">
        <f t="shared" si="182"/>
        <v>3.0420700000000003</v>
      </c>
      <c r="W1020" s="49">
        <v>2.78</v>
      </c>
      <c r="X1020" s="82">
        <v>0.22500000000000001</v>
      </c>
      <c r="Y1020" s="43">
        <f t="shared" si="178"/>
        <v>2.8096199999999998</v>
      </c>
      <c r="Z1020" s="53"/>
      <c r="AA1020" s="82"/>
      <c r="AB1020" s="43"/>
      <c r="AC1020" s="47"/>
      <c r="AD1020" s="82"/>
      <c r="AE1020" s="43"/>
      <c r="AF1020" s="53"/>
      <c r="AG1020" s="82"/>
      <c r="AH1020" s="43"/>
      <c r="AI1020" s="47"/>
      <c r="AJ1020" s="4"/>
      <c r="AL1020" s="4" t="s">
        <v>47</v>
      </c>
      <c r="AM1020" s="27"/>
      <c r="AN1020" s="27"/>
      <c r="AQ1020" s="4"/>
      <c r="AR1020" s="19">
        <v>2.78</v>
      </c>
      <c r="AS1020" s="19">
        <v>2.77</v>
      </c>
      <c r="AT1020" s="6" t="s">
        <v>3</v>
      </c>
      <c r="AU1020" s="4"/>
      <c r="AV1020" s="4"/>
      <c r="AW1020" s="4"/>
      <c r="AX1020" s="4"/>
      <c r="AY1020" s="4"/>
      <c r="AZ1020" s="4"/>
    </row>
    <row r="1021" spans="1:58" x14ac:dyDescent="0.25">
      <c r="A1021" s="3" t="s">
        <v>2</v>
      </c>
      <c r="B1021" s="20">
        <v>2.59</v>
      </c>
      <c r="C1021" s="88">
        <f t="shared" si="168"/>
        <v>2.85941328639236</v>
      </c>
      <c r="D1021" s="86">
        <v>-111.497</v>
      </c>
      <c r="E1021" s="24">
        <v>41.823</v>
      </c>
      <c r="F1021" s="9">
        <v>2</v>
      </c>
      <c r="G1021" s="9">
        <v>2005</v>
      </c>
      <c r="H1021" s="9">
        <v>4</v>
      </c>
      <c r="I1021" s="9">
        <v>17</v>
      </c>
      <c r="J1021" s="9">
        <v>15</v>
      </c>
      <c r="K1021" s="9">
        <v>40</v>
      </c>
      <c r="L1021" s="12">
        <v>16.3</v>
      </c>
      <c r="M1021" s="81">
        <f t="shared" si="169"/>
        <v>0.11825400999467875</v>
      </c>
      <c r="N1021" s="21">
        <v>0.01</v>
      </c>
      <c r="O1021" s="3" t="s">
        <v>175</v>
      </c>
      <c r="P1021" s="94">
        <f t="shared" si="179"/>
        <v>1.398401087982158E-2</v>
      </c>
      <c r="Q1021" s="72">
        <f t="shared" si="180"/>
        <v>2.85941328639236</v>
      </c>
      <c r="R1021" s="82">
        <f t="shared" si="181"/>
        <v>0.11825400999467875</v>
      </c>
      <c r="S1021" s="49">
        <v>2.59</v>
      </c>
      <c r="T1021" s="6" t="s">
        <v>3</v>
      </c>
      <c r="U1021" s="82">
        <v>0.13900000000000001</v>
      </c>
      <c r="V1021" s="43">
        <f t="shared" si="182"/>
        <v>2.8996900000000001</v>
      </c>
      <c r="W1021" s="49">
        <v>2.72</v>
      </c>
      <c r="X1021" s="82">
        <v>0.22500000000000001</v>
      </c>
      <c r="Y1021" s="43">
        <f t="shared" si="178"/>
        <v>2.7538800000000001</v>
      </c>
      <c r="Z1021" s="53"/>
      <c r="AA1021" s="82"/>
      <c r="AB1021" s="43"/>
      <c r="AC1021" s="47"/>
      <c r="AD1021" s="82"/>
      <c r="AE1021" s="43"/>
      <c r="AF1021" s="53"/>
      <c r="AG1021" s="82"/>
      <c r="AH1021" s="43"/>
      <c r="AI1021" s="47"/>
      <c r="AJ1021" s="4"/>
      <c r="AM1021" s="27"/>
      <c r="AN1021" s="27"/>
      <c r="AQ1021" s="4"/>
      <c r="AR1021" s="19">
        <v>2.72</v>
      </c>
      <c r="AS1021" s="19">
        <v>2.59</v>
      </c>
      <c r="AT1021" s="6" t="s">
        <v>3</v>
      </c>
      <c r="AU1021" s="4"/>
      <c r="AV1021" s="4"/>
      <c r="AW1021" s="4"/>
      <c r="AX1021" s="4"/>
      <c r="AY1021" s="4"/>
      <c r="AZ1021" s="4"/>
    </row>
    <row r="1022" spans="1:58" x14ac:dyDescent="0.25">
      <c r="A1022" s="3" t="s">
        <v>2</v>
      </c>
      <c r="B1022" s="20">
        <v>2.64</v>
      </c>
      <c r="C1022" s="88">
        <f t="shared" si="168"/>
        <v>2.9393615400451782</v>
      </c>
      <c r="D1022" s="86">
        <v>-111.767</v>
      </c>
      <c r="E1022" s="24">
        <v>38.691000000000003</v>
      </c>
      <c r="F1022" s="9">
        <v>9</v>
      </c>
      <c r="G1022" s="9">
        <v>2005</v>
      </c>
      <c r="H1022" s="9">
        <v>4</v>
      </c>
      <c r="I1022" s="9">
        <v>19</v>
      </c>
      <c r="J1022" s="9">
        <v>7</v>
      </c>
      <c r="K1022" s="9">
        <v>46</v>
      </c>
      <c r="L1022" s="12">
        <v>13.5</v>
      </c>
      <c r="M1022" s="81">
        <f t="shared" si="169"/>
        <v>0.11825400999467875</v>
      </c>
      <c r="N1022" s="21">
        <v>0.01</v>
      </c>
      <c r="O1022" s="3" t="s">
        <v>175</v>
      </c>
      <c r="P1022" s="94">
        <f t="shared" si="179"/>
        <v>1.398401087982158E-2</v>
      </c>
      <c r="Q1022" s="72">
        <f t="shared" si="180"/>
        <v>2.9393615400451782</v>
      </c>
      <c r="R1022" s="82">
        <f t="shared" si="181"/>
        <v>0.11825400999467875</v>
      </c>
      <c r="S1022" s="49">
        <v>2.64</v>
      </c>
      <c r="T1022" s="6" t="s">
        <v>3</v>
      </c>
      <c r="U1022" s="82">
        <v>0.13900000000000001</v>
      </c>
      <c r="V1022" s="43">
        <f t="shared" si="182"/>
        <v>2.9392400000000003</v>
      </c>
      <c r="W1022" s="49">
        <v>2.92</v>
      </c>
      <c r="X1022" s="82">
        <v>0.22500000000000001</v>
      </c>
      <c r="Y1022" s="43">
        <f t="shared" si="178"/>
        <v>2.9396800000000001</v>
      </c>
      <c r="Z1022" s="53"/>
      <c r="AA1022" s="82"/>
      <c r="AB1022" s="43"/>
      <c r="AC1022" s="47"/>
      <c r="AD1022" s="82"/>
      <c r="AE1022" s="43"/>
      <c r="AF1022" s="53"/>
      <c r="AG1022" s="82"/>
      <c r="AH1022" s="43"/>
      <c r="AI1022" s="47"/>
      <c r="AJ1022" s="4"/>
      <c r="AM1022" s="27"/>
      <c r="AN1022" s="27"/>
      <c r="AQ1022" s="4"/>
      <c r="AR1022" s="19">
        <v>2.92</v>
      </c>
      <c r="AS1022" s="19">
        <v>2.64</v>
      </c>
      <c r="AT1022" s="6" t="s">
        <v>3</v>
      </c>
      <c r="AU1022" s="4"/>
      <c r="AV1022" s="4"/>
      <c r="AW1022" s="4"/>
      <c r="AX1022" s="4"/>
      <c r="AY1022" s="4"/>
      <c r="AZ1022" s="4"/>
    </row>
    <row r="1023" spans="1:58" x14ac:dyDescent="0.25">
      <c r="A1023" s="3" t="s">
        <v>2</v>
      </c>
      <c r="B1023" s="20">
        <v>2.5</v>
      </c>
      <c r="C1023" s="88">
        <f t="shared" si="168"/>
        <v>2.7539987145798186</v>
      </c>
      <c r="D1023" s="86">
        <v>-111.49</v>
      </c>
      <c r="E1023" s="24">
        <v>42.393000000000001</v>
      </c>
      <c r="F1023" s="9">
        <v>2</v>
      </c>
      <c r="G1023" s="9">
        <v>2005</v>
      </c>
      <c r="H1023" s="9">
        <v>4</v>
      </c>
      <c r="I1023" s="9">
        <v>22</v>
      </c>
      <c r="J1023" s="9">
        <v>6</v>
      </c>
      <c r="K1023" s="9">
        <v>22</v>
      </c>
      <c r="L1023" s="12">
        <v>59.2</v>
      </c>
      <c r="M1023" s="81">
        <f t="shared" si="169"/>
        <v>0.11825400999467875</v>
      </c>
      <c r="N1023" s="21">
        <v>0.01</v>
      </c>
      <c r="O1023" s="3" t="s">
        <v>175</v>
      </c>
      <c r="P1023" s="94">
        <f t="shared" si="179"/>
        <v>1.398401087982158E-2</v>
      </c>
      <c r="Q1023" s="72">
        <f t="shared" si="180"/>
        <v>2.7539987145798186</v>
      </c>
      <c r="R1023" s="82">
        <f t="shared" si="181"/>
        <v>0.11825400999467875</v>
      </c>
      <c r="S1023" s="49">
        <v>2.5</v>
      </c>
      <c r="T1023" s="6" t="s">
        <v>3</v>
      </c>
      <c r="U1023" s="82">
        <v>0.13900000000000001</v>
      </c>
      <c r="V1023" s="43">
        <f t="shared" si="182"/>
        <v>2.8285</v>
      </c>
      <c r="W1023" s="49">
        <v>2.5099999999999998</v>
      </c>
      <c r="X1023" s="82">
        <v>0.22500000000000001</v>
      </c>
      <c r="Y1023" s="43">
        <f t="shared" si="178"/>
        <v>2.5587899999999997</v>
      </c>
      <c r="Z1023" s="53"/>
      <c r="AA1023" s="82"/>
      <c r="AB1023" s="43"/>
      <c r="AC1023" s="47"/>
      <c r="AD1023" s="82"/>
      <c r="AE1023" s="43"/>
      <c r="AF1023" s="53"/>
      <c r="AG1023" s="82"/>
      <c r="AH1023" s="43"/>
      <c r="AI1023" s="47"/>
      <c r="AJ1023" s="4"/>
      <c r="AM1023" s="27"/>
      <c r="AN1023" s="27"/>
      <c r="AQ1023" s="4"/>
      <c r="AR1023" s="19">
        <v>2.5099999999999998</v>
      </c>
      <c r="AS1023" s="19">
        <v>2.5</v>
      </c>
      <c r="AT1023" s="6" t="s">
        <v>3</v>
      </c>
      <c r="AU1023" s="4"/>
      <c r="AV1023" s="4"/>
      <c r="AW1023" s="4"/>
      <c r="AX1023" s="4"/>
      <c r="AY1023" s="4"/>
      <c r="AZ1023" s="4"/>
    </row>
    <row r="1024" spans="1:58" x14ac:dyDescent="0.25">
      <c r="A1024" s="3" t="s">
        <v>2</v>
      </c>
      <c r="B1024" s="20">
        <v>2.5499999999999998</v>
      </c>
      <c r="C1024" s="88">
        <f t="shared" si="168"/>
        <v>2.7723593126125872</v>
      </c>
      <c r="D1024" s="86">
        <v>-112.27800000000001</v>
      </c>
      <c r="E1024" s="24">
        <v>38.496000000000002</v>
      </c>
      <c r="F1024" s="9">
        <v>1</v>
      </c>
      <c r="G1024" s="9">
        <v>2005</v>
      </c>
      <c r="H1024" s="9">
        <v>5</v>
      </c>
      <c r="I1024" s="9">
        <v>18</v>
      </c>
      <c r="J1024" s="9">
        <v>10</v>
      </c>
      <c r="K1024" s="9">
        <v>58</v>
      </c>
      <c r="L1024" s="12">
        <v>46.4</v>
      </c>
      <c r="M1024" s="81">
        <f t="shared" si="169"/>
        <v>0.11825400999467875</v>
      </c>
      <c r="N1024" s="21">
        <v>0.01</v>
      </c>
      <c r="O1024" s="3" t="s">
        <v>175</v>
      </c>
      <c r="P1024" s="94">
        <f t="shared" si="179"/>
        <v>1.398401087982158E-2</v>
      </c>
      <c r="Q1024" s="72">
        <f t="shared" si="180"/>
        <v>2.7723593126125872</v>
      </c>
      <c r="R1024" s="82">
        <f t="shared" si="181"/>
        <v>0.11825400999467875</v>
      </c>
      <c r="S1024" s="49">
        <v>2.5499999999999998</v>
      </c>
      <c r="T1024" s="6" t="s">
        <v>3</v>
      </c>
      <c r="U1024" s="82">
        <v>0.13900000000000001</v>
      </c>
      <c r="V1024" s="43">
        <f t="shared" si="182"/>
        <v>2.8680499999999998</v>
      </c>
      <c r="W1024" s="49">
        <v>2.4700000000000002</v>
      </c>
      <c r="X1024" s="82">
        <v>0.22500000000000001</v>
      </c>
      <c r="Y1024" s="43">
        <f t="shared" si="178"/>
        <v>2.52163</v>
      </c>
      <c r="Z1024" s="53"/>
      <c r="AA1024" s="82"/>
      <c r="AB1024" s="43"/>
      <c r="AC1024" s="47"/>
      <c r="AD1024" s="82"/>
      <c r="AE1024" s="43"/>
      <c r="AF1024" s="53"/>
      <c r="AG1024" s="82"/>
      <c r="AH1024" s="43"/>
      <c r="AI1024" s="47"/>
      <c r="AJ1024" s="4"/>
      <c r="AM1024" s="27"/>
      <c r="AN1024" s="27"/>
      <c r="AQ1024" s="4"/>
      <c r="AR1024" s="19">
        <v>2.4700000000000002</v>
      </c>
      <c r="AS1024" s="19">
        <v>2.5499999999999998</v>
      </c>
      <c r="AT1024" s="6" t="s">
        <v>3</v>
      </c>
      <c r="AU1024" s="4"/>
      <c r="AV1024" s="4"/>
      <c r="AW1024" s="4"/>
      <c r="AX1024" s="4"/>
      <c r="AY1024" s="4"/>
      <c r="AZ1024" s="4"/>
    </row>
    <row r="1025" spans="1:52" x14ac:dyDescent="0.25">
      <c r="A1025" s="3" t="s">
        <v>2</v>
      </c>
      <c r="B1025" s="20">
        <v>3.29</v>
      </c>
      <c r="C1025" s="88">
        <f t="shared" si="168"/>
        <v>3.4449291554913795</v>
      </c>
      <c r="D1025" s="86">
        <v>-111.09</v>
      </c>
      <c r="E1025" s="24">
        <v>41.424999999999997</v>
      </c>
      <c r="F1025" s="9">
        <v>1</v>
      </c>
      <c r="G1025" s="9">
        <v>2005</v>
      </c>
      <c r="H1025" s="9">
        <v>5</v>
      </c>
      <c r="I1025" s="9">
        <v>18</v>
      </c>
      <c r="J1025" s="9">
        <v>19</v>
      </c>
      <c r="K1025" s="9">
        <v>21</v>
      </c>
      <c r="L1025" s="12">
        <v>46.6</v>
      </c>
      <c r="M1025" s="81">
        <f t="shared" si="169"/>
        <v>0.11825400999467875</v>
      </c>
      <c r="N1025" s="21">
        <v>0.01</v>
      </c>
      <c r="O1025" s="3" t="s">
        <v>175</v>
      </c>
      <c r="P1025" s="94">
        <f t="shared" si="179"/>
        <v>1.398401087982158E-2</v>
      </c>
      <c r="Q1025" s="72">
        <f t="shared" si="180"/>
        <v>3.4449291554913795</v>
      </c>
      <c r="R1025" s="82">
        <f t="shared" si="181"/>
        <v>0.11825400999467875</v>
      </c>
      <c r="S1025" s="49">
        <v>3.29</v>
      </c>
      <c r="T1025" s="6" t="s">
        <v>3</v>
      </c>
      <c r="U1025" s="82">
        <v>0.13900000000000001</v>
      </c>
      <c r="V1025" s="43">
        <f t="shared" si="182"/>
        <v>3.4533900000000002</v>
      </c>
      <c r="W1025" s="49">
        <v>3.44</v>
      </c>
      <c r="X1025" s="82">
        <v>0.22500000000000001</v>
      </c>
      <c r="Y1025" s="43">
        <f t="shared" si="178"/>
        <v>3.4227599999999998</v>
      </c>
      <c r="Z1025" s="53"/>
      <c r="AA1025" s="82"/>
      <c r="AB1025" s="43"/>
      <c r="AC1025" s="47"/>
      <c r="AD1025" s="82"/>
      <c r="AE1025" s="43"/>
      <c r="AF1025" s="53"/>
      <c r="AG1025" s="82"/>
      <c r="AH1025" s="43"/>
      <c r="AI1025" s="47"/>
      <c r="AJ1025" s="4"/>
      <c r="AL1025" s="4" t="s">
        <v>55</v>
      </c>
      <c r="AM1025" s="27"/>
      <c r="AN1025" s="27"/>
      <c r="AQ1025" s="4"/>
      <c r="AR1025" s="19">
        <v>3.44</v>
      </c>
      <c r="AS1025" s="19">
        <v>3.29</v>
      </c>
      <c r="AT1025" s="6" t="s">
        <v>3</v>
      </c>
      <c r="AU1025" s="4"/>
      <c r="AV1025" s="4"/>
      <c r="AW1025" s="4"/>
      <c r="AX1025" s="4"/>
      <c r="AY1025" s="4"/>
      <c r="AZ1025" s="4"/>
    </row>
    <row r="1026" spans="1:52" x14ac:dyDescent="0.25">
      <c r="A1026" s="3" t="s">
        <v>2</v>
      </c>
      <c r="B1026" s="20">
        <v>2.52</v>
      </c>
      <c r="C1026" s="88">
        <f t="shared" ref="C1026:C1089" si="183">Q1026</f>
        <v>2.7808457114059419</v>
      </c>
      <c r="D1026" s="86">
        <v>-111.09099999999999</v>
      </c>
      <c r="E1026" s="24">
        <v>41.417000000000002</v>
      </c>
      <c r="F1026" s="9">
        <v>1</v>
      </c>
      <c r="G1026" s="9">
        <v>2005</v>
      </c>
      <c r="H1026" s="9">
        <v>5</v>
      </c>
      <c r="I1026" s="9">
        <v>21</v>
      </c>
      <c r="J1026" s="9">
        <v>22</v>
      </c>
      <c r="K1026" s="9">
        <v>55</v>
      </c>
      <c r="L1026" s="12">
        <v>40.5</v>
      </c>
      <c r="M1026" s="81">
        <f t="shared" ref="M1026:M1089" si="184">R1026</f>
        <v>0.11825400999467875</v>
      </c>
      <c r="N1026" s="21">
        <v>0.01</v>
      </c>
      <c r="O1026" s="3" t="s">
        <v>175</v>
      </c>
      <c r="P1026" s="94">
        <f t="shared" si="179"/>
        <v>1.398401087982158E-2</v>
      </c>
      <c r="Q1026" s="72">
        <f t="shared" si="180"/>
        <v>2.7808457114059419</v>
      </c>
      <c r="R1026" s="82">
        <f t="shared" si="181"/>
        <v>0.11825400999467875</v>
      </c>
      <c r="S1026" s="49">
        <v>2.52</v>
      </c>
      <c r="T1026" s="6" t="s">
        <v>3</v>
      </c>
      <c r="U1026" s="82">
        <v>0.13900000000000001</v>
      </c>
      <c r="V1026" s="43">
        <f t="shared" si="182"/>
        <v>2.8443200000000002</v>
      </c>
      <c r="W1026" s="49">
        <v>2.57</v>
      </c>
      <c r="X1026" s="82">
        <v>0.22500000000000001</v>
      </c>
      <c r="Y1026" s="43">
        <f t="shared" si="178"/>
        <v>2.6145299999999998</v>
      </c>
      <c r="Z1026" s="53"/>
      <c r="AA1026" s="82"/>
      <c r="AB1026" s="43"/>
      <c r="AC1026" s="47"/>
      <c r="AD1026" s="82"/>
      <c r="AE1026" s="43"/>
      <c r="AF1026" s="53"/>
      <c r="AG1026" s="82"/>
      <c r="AH1026" s="43"/>
      <c r="AI1026" s="47"/>
      <c r="AJ1026" s="4"/>
      <c r="AM1026" s="27"/>
      <c r="AN1026" s="27"/>
      <c r="AQ1026" s="4"/>
      <c r="AR1026" s="19">
        <v>2.57</v>
      </c>
      <c r="AS1026" s="19">
        <v>2.52</v>
      </c>
      <c r="AT1026" s="6" t="s">
        <v>3</v>
      </c>
      <c r="AU1026" s="4"/>
      <c r="AV1026" s="4"/>
      <c r="AW1026" s="4"/>
      <c r="AX1026" s="4"/>
      <c r="AY1026" s="4"/>
      <c r="AZ1026" s="4"/>
    </row>
    <row r="1027" spans="1:52" x14ac:dyDescent="0.25">
      <c r="A1027" s="3" t="s">
        <v>2</v>
      </c>
      <c r="B1027" s="20">
        <v>2.63</v>
      </c>
      <c r="C1027" s="88">
        <f t="shared" si="183"/>
        <v>2.6702699999999999</v>
      </c>
      <c r="D1027" s="86">
        <v>-113.999</v>
      </c>
      <c r="E1027" s="24">
        <v>37.267000000000003</v>
      </c>
      <c r="F1027" s="9">
        <v>5</v>
      </c>
      <c r="G1027" s="9">
        <v>2005</v>
      </c>
      <c r="H1027" s="9">
        <v>6</v>
      </c>
      <c r="I1027" s="9">
        <v>1</v>
      </c>
      <c r="J1027" s="9">
        <v>5</v>
      </c>
      <c r="K1027" s="9">
        <v>6</v>
      </c>
      <c r="L1027" s="12">
        <v>39.1</v>
      </c>
      <c r="M1027" s="81">
        <f t="shared" si="184"/>
        <v>0.22500000000000001</v>
      </c>
      <c r="N1027" s="21">
        <v>0.01</v>
      </c>
      <c r="O1027" s="6" t="s">
        <v>174</v>
      </c>
      <c r="P1027" s="94"/>
      <c r="Q1027" s="72">
        <f>Y1027</f>
        <v>2.6702699999999999</v>
      </c>
      <c r="R1027" s="82">
        <f>X1027</f>
        <v>0.22500000000000001</v>
      </c>
      <c r="S1027" s="45"/>
      <c r="T1027" s="6"/>
      <c r="V1027" s="43"/>
      <c r="W1027" s="49">
        <v>2.63</v>
      </c>
      <c r="X1027" s="82">
        <v>0.22500000000000001</v>
      </c>
      <c r="Y1027" s="43">
        <f t="shared" si="178"/>
        <v>2.6702699999999999</v>
      </c>
      <c r="Z1027" s="53"/>
      <c r="AA1027" s="82"/>
      <c r="AB1027" s="43"/>
      <c r="AC1027" s="47"/>
      <c r="AD1027" s="82"/>
      <c r="AE1027" s="43"/>
      <c r="AF1027" s="53"/>
      <c r="AG1027" s="82"/>
      <c r="AH1027" s="43"/>
      <c r="AI1027" s="47"/>
      <c r="AJ1027" s="4"/>
      <c r="AM1027" s="27"/>
      <c r="AN1027" s="27"/>
      <c r="AQ1027" s="4"/>
      <c r="AR1027" s="19">
        <v>2.63</v>
      </c>
      <c r="AS1027" s="5"/>
      <c r="AT1027" s="6"/>
      <c r="AU1027" s="4"/>
      <c r="AV1027" s="4"/>
      <c r="AW1027" s="4"/>
      <c r="AX1027" s="4"/>
      <c r="AY1027" s="4"/>
      <c r="AZ1027" s="4"/>
    </row>
    <row r="1028" spans="1:52" x14ac:dyDescent="0.25">
      <c r="A1028" s="3" t="s">
        <v>2</v>
      </c>
      <c r="B1028" s="20">
        <v>2.7</v>
      </c>
      <c r="C1028" s="88">
        <f t="shared" si="183"/>
        <v>2.7353000000000001</v>
      </c>
      <c r="D1028" s="86">
        <v>-113.56399999999999</v>
      </c>
      <c r="E1028" s="24">
        <v>36.832000000000001</v>
      </c>
      <c r="F1028" s="9">
        <v>2</v>
      </c>
      <c r="G1028" s="9">
        <v>2005</v>
      </c>
      <c r="H1028" s="9">
        <v>6</v>
      </c>
      <c r="I1028" s="9">
        <v>8</v>
      </c>
      <c r="J1028" s="9">
        <v>4</v>
      </c>
      <c r="K1028" s="9">
        <v>32</v>
      </c>
      <c r="L1028" s="12">
        <v>33.1</v>
      </c>
      <c r="M1028" s="81">
        <f t="shared" si="184"/>
        <v>0.22500000000000001</v>
      </c>
      <c r="N1028" s="21">
        <v>0.01</v>
      </c>
      <c r="O1028" s="6" t="s">
        <v>174</v>
      </c>
      <c r="P1028" s="94"/>
      <c r="Q1028" s="72">
        <f>Y1028</f>
        <v>2.7353000000000001</v>
      </c>
      <c r="R1028" s="82">
        <f>X1028</f>
        <v>0.22500000000000001</v>
      </c>
      <c r="S1028" s="45"/>
      <c r="T1028" s="6"/>
      <c r="V1028" s="43"/>
      <c r="W1028" s="49">
        <v>2.7</v>
      </c>
      <c r="X1028" s="82">
        <v>0.22500000000000001</v>
      </c>
      <c r="Y1028" s="43">
        <f t="shared" si="178"/>
        <v>2.7353000000000001</v>
      </c>
      <c r="Z1028" s="53"/>
      <c r="AA1028" s="82"/>
      <c r="AB1028" s="43"/>
      <c r="AC1028" s="47"/>
      <c r="AD1028" s="82"/>
      <c r="AE1028" s="43"/>
      <c r="AF1028" s="53"/>
      <c r="AG1028" s="82"/>
      <c r="AH1028" s="43"/>
      <c r="AI1028" s="47"/>
      <c r="AJ1028" s="4"/>
      <c r="AM1028" s="27"/>
      <c r="AN1028" s="27"/>
      <c r="AQ1028" s="4"/>
      <c r="AR1028" s="19">
        <v>2.7</v>
      </c>
      <c r="AS1028" s="5"/>
      <c r="AT1028" s="6"/>
      <c r="AU1028" s="4"/>
      <c r="AV1028" s="4"/>
      <c r="AW1028" s="4"/>
      <c r="AX1028" s="4"/>
      <c r="AY1028" s="4"/>
      <c r="AZ1028" s="4"/>
    </row>
    <row r="1029" spans="1:52" x14ac:dyDescent="0.25">
      <c r="A1029" s="3" t="s">
        <v>2</v>
      </c>
      <c r="B1029" s="20">
        <v>2.77</v>
      </c>
      <c r="C1029" s="88">
        <f t="shared" si="183"/>
        <v>2.9188394432848197</v>
      </c>
      <c r="D1029" s="86">
        <v>-112.23399999999999</v>
      </c>
      <c r="E1029" s="24">
        <v>39.204999999999998</v>
      </c>
      <c r="F1029" s="9">
        <v>4</v>
      </c>
      <c r="G1029" s="9">
        <v>2005</v>
      </c>
      <c r="H1029" s="9">
        <v>6</v>
      </c>
      <c r="I1029" s="9">
        <v>12</v>
      </c>
      <c r="J1029" s="9">
        <v>9</v>
      </c>
      <c r="K1029" s="9">
        <v>8</v>
      </c>
      <c r="L1029" s="12">
        <v>54.8</v>
      </c>
      <c r="M1029" s="81">
        <f t="shared" si="184"/>
        <v>0.11825400999467875</v>
      </c>
      <c r="N1029" s="21">
        <v>0.01</v>
      </c>
      <c r="O1029" s="3" t="s">
        <v>175</v>
      </c>
      <c r="P1029" s="94">
        <f>1/((1/U1029^2)+(1/X1029^2))</f>
        <v>1.398401087982158E-2</v>
      </c>
      <c r="Q1029" s="72">
        <f>(P1029/U1029^2*V1029)+(P1029/X1029^2*Y1029)</f>
        <v>2.9188394432848197</v>
      </c>
      <c r="R1029" s="82">
        <f>SQRT(P1029)</f>
        <v>0.11825400999467875</v>
      </c>
      <c r="S1029" s="49">
        <v>2.77</v>
      </c>
      <c r="T1029" s="6" t="s">
        <v>3</v>
      </c>
      <c r="U1029" s="82">
        <v>0.13900000000000001</v>
      </c>
      <c r="V1029" s="43">
        <f>0.791*S1029+0.851</f>
        <v>3.0420700000000003</v>
      </c>
      <c r="W1029" s="49">
        <v>2.5499999999999998</v>
      </c>
      <c r="X1029" s="82">
        <v>0.22500000000000001</v>
      </c>
      <c r="Y1029" s="43">
        <f t="shared" si="178"/>
        <v>2.5959499999999998</v>
      </c>
      <c r="Z1029" s="53"/>
      <c r="AA1029" s="82"/>
      <c r="AB1029" s="43"/>
      <c r="AC1029" s="47"/>
      <c r="AD1029" s="82"/>
      <c r="AE1029" s="43"/>
      <c r="AF1029" s="53"/>
      <c r="AG1029" s="82"/>
      <c r="AH1029" s="43"/>
      <c r="AI1029" s="47"/>
      <c r="AJ1029" s="4"/>
      <c r="AL1029" s="4" t="s">
        <v>47</v>
      </c>
      <c r="AM1029" s="27"/>
      <c r="AN1029" s="27"/>
      <c r="AQ1029" s="4"/>
      <c r="AR1029" s="19">
        <v>2.5499999999999998</v>
      </c>
      <c r="AS1029" s="19">
        <v>2.77</v>
      </c>
      <c r="AT1029" s="6" t="s">
        <v>3</v>
      </c>
      <c r="AU1029" s="4"/>
      <c r="AV1029" s="4"/>
      <c r="AW1029" s="4"/>
      <c r="AX1029" s="4"/>
      <c r="AY1029" s="4"/>
      <c r="AZ1029" s="4"/>
    </row>
    <row r="1030" spans="1:52" x14ac:dyDescent="0.25">
      <c r="A1030" s="3" t="s">
        <v>2</v>
      </c>
      <c r="B1030" s="20">
        <v>2.76</v>
      </c>
      <c r="C1030" s="88">
        <f t="shared" si="183"/>
        <v>3.038855865381866</v>
      </c>
      <c r="D1030" s="86">
        <v>-112.557</v>
      </c>
      <c r="E1030" s="24">
        <v>37.521999999999998</v>
      </c>
      <c r="F1030" s="9">
        <v>0</v>
      </c>
      <c r="G1030" s="9">
        <v>2005</v>
      </c>
      <c r="H1030" s="9">
        <v>6</v>
      </c>
      <c r="I1030" s="9">
        <v>23</v>
      </c>
      <c r="J1030" s="9">
        <v>21</v>
      </c>
      <c r="K1030" s="9">
        <v>41</v>
      </c>
      <c r="L1030" s="12">
        <v>34.700000000000003</v>
      </c>
      <c r="M1030" s="81">
        <f t="shared" si="184"/>
        <v>0.11825400999467875</v>
      </c>
      <c r="N1030" s="21">
        <v>0.01</v>
      </c>
      <c r="O1030" s="3" t="s">
        <v>175</v>
      </c>
      <c r="P1030" s="94">
        <f>1/((1/U1030^2)+(1/X1030^2))</f>
        <v>1.398401087982158E-2</v>
      </c>
      <c r="Q1030" s="72">
        <f>(P1030/U1030^2*V1030)+(P1030/X1030^2*Y1030)</f>
        <v>3.038855865381866</v>
      </c>
      <c r="R1030" s="82">
        <f>SQRT(P1030)</f>
        <v>0.11825400999467875</v>
      </c>
      <c r="S1030" s="49">
        <v>2.76</v>
      </c>
      <c r="T1030" s="6" t="s">
        <v>3</v>
      </c>
      <c r="U1030" s="82">
        <v>0.13900000000000001</v>
      </c>
      <c r="V1030" s="43">
        <f>0.791*S1030+0.851</f>
        <v>3.03416</v>
      </c>
      <c r="W1030" s="49">
        <v>3.04</v>
      </c>
      <c r="X1030" s="82">
        <v>0.22500000000000001</v>
      </c>
      <c r="Y1030" s="43">
        <f t="shared" si="178"/>
        <v>3.0511599999999999</v>
      </c>
      <c r="Z1030" s="53"/>
      <c r="AA1030" s="82"/>
      <c r="AB1030" s="43"/>
      <c r="AC1030" s="47"/>
      <c r="AD1030" s="82"/>
      <c r="AE1030" s="43"/>
      <c r="AF1030" s="53"/>
      <c r="AG1030" s="82"/>
      <c r="AH1030" s="43"/>
      <c r="AI1030" s="47"/>
      <c r="AJ1030" s="4"/>
      <c r="AL1030" s="4" t="s">
        <v>47</v>
      </c>
      <c r="AM1030" s="27"/>
      <c r="AN1030" s="27"/>
      <c r="AQ1030" s="4"/>
      <c r="AR1030" s="19">
        <v>3.04</v>
      </c>
      <c r="AS1030" s="19">
        <v>2.76</v>
      </c>
      <c r="AT1030" s="6" t="s">
        <v>3</v>
      </c>
      <c r="AU1030" s="4"/>
      <c r="AV1030" s="4"/>
      <c r="AW1030" s="4"/>
      <c r="AX1030" s="4"/>
      <c r="AY1030" s="4"/>
      <c r="AZ1030" s="4"/>
    </row>
    <row r="1031" spans="1:52" x14ac:dyDescent="0.25">
      <c r="A1031" s="3" t="s">
        <v>2</v>
      </c>
      <c r="B1031" s="20">
        <v>2.5099999999999998</v>
      </c>
      <c r="C1031" s="88">
        <f t="shared" si="183"/>
        <v>2.6981361004203244</v>
      </c>
      <c r="D1031" s="86">
        <v>-112.30800000000001</v>
      </c>
      <c r="E1031" s="24">
        <v>36.984999999999999</v>
      </c>
      <c r="F1031" s="9">
        <v>8</v>
      </c>
      <c r="G1031" s="9">
        <v>2005</v>
      </c>
      <c r="H1031" s="9">
        <v>6</v>
      </c>
      <c r="I1031" s="9">
        <v>24</v>
      </c>
      <c r="J1031" s="9">
        <v>20</v>
      </c>
      <c r="K1031" s="9">
        <v>1</v>
      </c>
      <c r="L1031" s="12">
        <v>41.9</v>
      </c>
      <c r="M1031" s="81">
        <f t="shared" si="184"/>
        <v>0.11825400999467875</v>
      </c>
      <c r="N1031" s="21">
        <v>0.01</v>
      </c>
      <c r="O1031" s="3" t="s">
        <v>175</v>
      </c>
      <c r="P1031" s="94">
        <f>1/((1/U1031^2)+(1/X1031^2))</f>
        <v>1.398401087982158E-2</v>
      </c>
      <c r="Q1031" s="72">
        <f>(P1031/U1031^2*V1031)+(P1031/X1031^2*Y1031)</f>
        <v>2.6981361004203244</v>
      </c>
      <c r="R1031" s="82">
        <f>SQRT(P1031)</f>
        <v>0.11825400999467875</v>
      </c>
      <c r="S1031" s="49">
        <v>2.5099999999999998</v>
      </c>
      <c r="T1031" s="6" t="s">
        <v>3</v>
      </c>
      <c r="U1031" s="82">
        <v>0.13900000000000001</v>
      </c>
      <c r="V1031" s="43">
        <f>0.791*S1031+0.851</f>
        <v>2.8364099999999999</v>
      </c>
      <c r="W1031" s="49">
        <v>2.27</v>
      </c>
      <c r="X1031" s="82">
        <v>0.22500000000000001</v>
      </c>
      <c r="Y1031" s="43">
        <f t="shared" si="178"/>
        <v>2.3358300000000001</v>
      </c>
      <c r="Z1031" s="53"/>
      <c r="AA1031" s="82"/>
      <c r="AB1031" s="43"/>
      <c r="AC1031" s="47"/>
      <c r="AD1031" s="82"/>
      <c r="AE1031" s="43"/>
      <c r="AF1031" s="53"/>
      <c r="AG1031" s="82"/>
      <c r="AH1031" s="43"/>
      <c r="AI1031" s="47"/>
      <c r="AJ1031" s="4"/>
      <c r="AM1031" s="27"/>
      <c r="AN1031" s="27"/>
      <c r="AQ1031" s="4"/>
      <c r="AR1031" s="19">
        <v>2.27</v>
      </c>
      <c r="AS1031" s="19">
        <v>2.5099999999999998</v>
      </c>
      <c r="AT1031" s="6" t="s">
        <v>3</v>
      </c>
      <c r="AU1031" s="4"/>
      <c r="AV1031" s="4"/>
      <c r="AW1031" s="4"/>
      <c r="AX1031" s="4"/>
      <c r="AY1031" s="4"/>
      <c r="AZ1031" s="4"/>
    </row>
    <row r="1032" spans="1:52" x14ac:dyDescent="0.25">
      <c r="A1032" s="3" t="s">
        <v>2</v>
      </c>
      <c r="B1032" s="20">
        <v>2.67</v>
      </c>
      <c r="C1032" s="88">
        <f t="shared" si="183"/>
        <v>2.8615890286792665</v>
      </c>
      <c r="D1032" s="86">
        <v>-112.309</v>
      </c>
      <c r="E1032" s="24">
        <v>36.988999999999997</v>
      </c>
      <c r="F1032" s="9">
        <v>8</v>
      </c>
      <c r="G1032" s="9">
        <v>2005</v>
      </c>
      <c r="H1032" s="9">
        <v>6</v>
      </c>
      <c r="I1032" s="9">
        <v>27</v>
      </c>
      <c r="J1032" s="9">
        <v>22</v>
      </c>
      <c r="K1032" s="9">
        <v>43</v>
      </c>
      <c r="L1032" s="12">
        <v>45.3</v>
      </c>
      <c r="M1032" s="81">
        <f t="shared" si="184"/>
        <v>0.11825400999467875</v>
      </c>
      <c r="N1032" s="21">
        <v>0.01</v>
      </c>
      <c r="O1032" s="3" t="s">
        <v>175</v>
      </c>
      <c r="P1032" s="94">
        <f>1/((1/U1032^2)+(1/X1032^2))</f>
        <v>1.398401087982158E-2</v>
      </c>
      <c r="Q1032" s="72">
        <f>(P1032/U1032^2*V1032)+(P1032/X1032^2*Y1032)</f>
        <v>2.8615890286792665</v>
      </c>
      <c r="R1032" s="82">
        <f>SQRT(P1032)</f>
        <v>0.11825400999467875</v>
      </c>
      <c r="S1032" s="49">
        <v>2.67</v>
      </c>
      <c r="T1032" s="6" t="s">
        <v>3</v>
      </c>
      <c r="U1032" s="82">
        <v>0.13900000000000001</v>
      </c>
      <c r="V1032" s="43">
        <f>0.791*S1032+0.851</f>
        <v>2.9629699999999999</v>
      </c>
      <c r="W1032" s="49">
        <v>2.5499999999999998</v>
      </c>
      <c r="X1032" s="82">
        <v>0.22500000000000001</v>
      </c>
      <c r="Y1032" s="43">
        <f t="shared" si="178"/>
        <v>2.5959499999999998</v>
      </c>
      <c r="Z1032" s="53"/>
      <c r="AA1032" s="82"/>
      <c r="AB1032" s="43"/>
      <c r="AC1032" s="47"/>
      <c r="AD1032" s="82"/>
      <c r="AE1032" s="43"/>
      <c r="AF1032" s="53"/>
      <c r="AG1032" s="82"/>
      <c r="AH1032" s="43"/>
      <c r="AI1032" s="47"/>
      <c r="AJ1032" s="4"/>
      <c r="AM1032" s="27"/>
      <c r="AN1032" s="27"/>
      <c r="AQ1032" s="4"/>
      <c r="AR1032" s="19">
        <v>2.5499999999999998</v>
      </c>
      <c r="AS1032" s="19">
        <v>2.67</v>
      </c>
      <c r="AT1032" s="6" t="s">
        <v>3</v>
      </c>
      <c r="AU1032" s="4"/>
      <c r="AV1032" s="4"/>
      <c r="AW1032" s="4"/>
      <c r="AX1032" s="4"/>
      <c r="AY1032" s="4"/>
      <c r="AZ1032" s="4"/>
    </row>
    <row r="1033" spans="1:52" x14ac:dyDescent="0.25">
      <c r="A1033" s="3" t="s">
        <v>2</v>
      </c>
      <c r="B1033" s="20">
        <v>2.88</v>
      </c>
      <c r="C1033" s="88">
        <f t="shared" si="183"/>
        <v>3.0228733364309615</v>
      </c>
      <c r="D1033" s="86">
        <v>-112.352</v>
      </c>
      <c r="E1033" s="24">
        <v>36.959000000000003</v>
      </c>
      <c r="F1033" s="9">
        <v>9</v>
      </c>
      <c r="G1033" s="9">
        <v>2005</v>
      </c>
      <c r="H1033" s="9">
        <v>7</v>
      </c>
      <c r="I1033" s="9">
        <v>12</v>
      </c>
      <c r="J1033" s="9">
        <v>23</v>
      </c>
      <c r="K1033" s="9">
        <v>32</v>
      </c>
      <c r="L1033" s="12">
        <v>41.4</v>
      </c>
      <c r="M1033" s="81">
        <f t="shared" si="184"/>
        <v>0.11825400999467875</v>
      </c>
      <c r="N1033" s="21">
        <v>0.01</v>
      </c>
      <c r="O1033" s="3" t="s">
        <v>175</v>
      </c>
      <c r="P1033" s="94">
        <f>1/((1/U1033^2)+(1/X1033^2))</f>
        <v>1.398401087982158E-2</v>
      </c>
      <c r="Q1033" s="72">
        <f>(P1033/U1033^2*V1033)+(P1033/X1033^2*Y1033)</f>
        <v>3.0228733364309615</v>
      </c>
      <c r="R1033" s="82">
        <f>SQRT(P1033)</f>
        <v>0.11825400999467875</v>
      </c>
      <c r="S1033" s="49">
        <v>2.88</v>
      </c>
      <c r="T1033" s="6" t="s">
        <v>3</v>
      </c>
      <c r="U1033" s="82">
        <v>0.13900000000000001</v>
      </c>
      <c r="V1033" s="43">
        <f>0.791*S1033+0.851</f>
        <v>3.1290800000000001</v>
      </c>
      <c r="W1033" s="49">
        <v>2.71</v>
      </c>
      <c r="X1033" s="82">
        <v>0.22500000000000001</v>
      </c>
      <c r="Y1033" s="43">
        <f t="shared" si="178"/>
        <v>2.7445900000000001</v>
      </c>
      <c r="Z1033" s="53"/>
      <c r="AA1033" s="82"/>
      <c r="AB1033" s="43"/>
      <c r="AC1033" s="47"/>
      <c r="AD1033" s="82"/>
      <c r="AE1033" s="43"/>
      <c r="AF1033" s="53"/>
      <c r="AG1033" s="82"/>
      <c r="AH1033" s="43"/>
      <c r="AI1033" s="47"/>
      <c r="AJ1033" s="4"/>
      <c r="AL1033" s="4" t="s">
        <v>57</v>
      </c>
      <c r="AM1033" s="27"/>
      <c r="AN1033" s="27"/>
      <c r="AQ1033" s="4"/>
      <c r="AR1033" s="19">
        <v>2.71</v>
      </c>
      <c r="AS1033" s="19">
        <v>2.88</v>
      </c>
      <c r="AT1033" s="6" t="s">
        <v>3</v>
      </c>
      <c r="AU1033" s="4"/>
      <c r="AV1033" s="4"/>
      <c r="AW1033" s="4"/>
      <c r="AX1033" s="4"/>
      <c r="AY1033" s="4"/>
      <c r="AZ1033" s="4"/>
    </row>
    <row r="1034" spans="1:52" x14ac:dyDescent="0.25">
      <c r="A1034" s="3" t="s">
        <v>2</v>
      </c>
      <c r="B1034" s="20">
        <v>2.5499999999999998</v>
      </c>
      <c r="C1034" s="88">
        <f t="shared" si="183"/>
        <v>2.5959499999999998</v>
      </c>
      <c r="D1034" s="86">
        <v>-110.497</v>
      </c>
      <c r="E1034" s="24">
        <v>37.619999999999997</v>
      </c>
      <c r="F1034" s="9">
        <v>0</v>
      </c>
      <c r="G1034" s="9">
        <v>2005</v>
      </c>
      <c r="H1034" s="9">
        <v>7</v>
      </c>
      <c r="I1034" s="9">
        <v>15</v>
      </c>
      <c r="J1034" s="9">
        <v>3</v>
      </c>
      <c r="K1034" s="9">
        <v>42</v>
      </c>
      <c r="L1034" s="12">
        <v>13.3</v>
      </c>
      <c r="M1034" s="81">
        <f t="shared" si="184"/>
        <v>0.22500000000000001</v>
      </c>
      <c r="N1034" s="21">
        <v>0.01</v>
      </c>
      <c r="O1034" s="6" t="s">
        <v>174</v>
      </c>
      <c r="P1034" s="94"/>
      <c r="Q1034" s="72">
        <f>Y1034</f>
        <v>2.5959499999999998</v>
      </c>
      <c r="R1034" s="82">
        <f>X1034</f>
        <v>0.22500000000000001</v>
      </c>
      <c r="S1034" s="45"/>
      <c r="T1034" s="6"/>
      <c r="V1034" s="43"/>
      <c r="W1034" s="49">
        <v>2.5499999999999998</v>
      </c>
      <c r="X1034" s="82">
        <v>0.22500000000000001</v>
      </c>
      <c r="Y1034" s="43">
        <f t="shared" si="178"/>
        <v>2.5959499999999998</v>
      </c>
      <c r="Z1034" s="53"/>
      <c r="AA1034" s="82"/>
      <c r="AB1034" s="43"/>
      <c r="AC1034" s="47"/>
      <c r="AD1034" s="82"/>
      <c r="AE1034" s="43"/>
      <c r="AF1034" s="53"/>
      <c r="AG1034" s="82"/>
      <c r="AH1034" s="43"/>
      <c r="AI1034" s="47"/>
      <c r="AJ1034" s="4"/>
      <c r="AM1034" s="27"/>
      <c r="AN1034" s="27"/>
      <c r="AQ1034" s="4"/>
      <c r="AR1034" s="19">
        <v>2.5499999999999998</v>
      </c>
      <c r="AS1034" s="5"/>
      <c r="AT1034" s="6"/>
      <c r="AU1034" s="4"/>
      <c r="AV1034" s="4"/>
      <c r="AW1034" s="4"/>
      <c r="AX1034" s="4"/>
      <c r="AY1034" s="4"/>
      <c r="AZ1034" s="4"/>
    </row>
    <row r="1035" spans="1:52" x14ac:dyDescent="0.25">
      <c r="A1035" s="3" t="s">
        <v>2</v>
      </c>
      <c r="B1035" s="20">
        <v>3.45</v>
      </c>
      <c r="C1035" s="88">
        <f t="shared" si="183"/>
        <v>3.5750221036227949</v>
      </c>
      <c r="D1035" s="86">
        <v>-112.691</v>
      </c>
      <c r="E1035" s="24">
        <v>38.600999999999999</v>
      </c>
      <c r="F1035" s="9">
        <v>1</v>
      </c>
      <c r="G1035" s="9">
        <v>2005</v>
      </c>
      <c r="H1035" s="9">
        <v>7</v>
      </c>
      <c r="I1035" s="9">
        <v>20</v>
      </c>
      <c r="J1035" s="9">
        <v>7</v>
      </c>
      <c r="K1035" s="9">
        <v>6</v>
      </c>
      <c r="L1035" s="12">
        <v>15.4</v>
      </c>
      <c r="M1035" s="81">
        <f t="shared" si="184"/>
        <v>0.11825400999467875</v>
      </c>
      <c r="N1035" s="21">
        <v>0.01</v>
      </c>
      <c r="O1035" s="3" t="s">
        <v>175</v>
      </c>
      <c r="P1035" s="94">
        <f t="shared" ref="P1035:P1066" si="185">1/((1/U1035^2)+(1/X1035^2))</f>
        <v>1.398401087982158E-2</v>
      </c>
      <c r="Q1035" s="72">
        <f t="shared" ref="Q1035:Q1066" si="186">(P1035/U1035^2*V1035)+(P1035/X1035^2*Y1035)</f>
        <v>3.5750221036227949</v>
      </c>
      <c r="R1035" s="82">
        <f t="shared" ref="R1035:R1066" si="187">SQRT(P1035)</f>
        <v>0.11825400999467875</v>
      </c>
      <c r="S1035" s="49">
        <v>3.45</v>
      </c>
      <c r="T1035" s="6" t="s">
        <v>3</v>
      </c>
      <c r="U1035" s="82">
        <v>0.13900000000000001</v>
      </c>
      <c r="V1035" s="43">
        <f t="shared" ref="V1035:V1066" si="188">0.791*S1035+0.851</f>
        <v>3.5799500000000002</v>
      </c>
      <c r="W1035" s="49">
        <v>3.59</v>
      </c>
      <c r="X1035" s="82">
        <v>0.22500000000000001</v>
      </c>
      <c r="Y1035" s="43">
        <f t="shared" si="178"/>
        <v>3.5621100000000001</v>
      </c>
      <c r="Z1035" s="53"/>
      <c r="AA1035" s="82"/>
      <c r="AB1035" s="43"/>
      <c r="AC1035" s="47"/>
      <c r="AD1035" s="82"/>
      <c r="AE1035" s="43"/>
      <c r="AF1035" s="53"/>
      <c r="AG1035" s="82"/>
      <c r="AH1035" s="43"/>
      <c r="AI1035" s="47" t="s">
        <v>4</v>
      </c>
      <c r="AJ1035" s="4"/>
      <c r="AL1035" s="4" t="s">
        <v>65</v>
      </c>
      <c r="AM1035" s="27"/>
      <c r="AN1035" s="27"/>
      <c r="AQ1035" s="4"/>
      <c r="AR1035" s="19">
        <v>3.59</v>
      </c>
      <c r="AS1035" s="19">
        <v>3.45</v>
      </c>
      <c r="AT1035" s="6" t="s">
        <v>3</v>
      </c>
      <c r="AU1035" s="4"/>
      <c r="AV1035" s="4"/>
      <c r="AW1035" s="4"/>
      <c r="AX1035" s="4"/>
      <c r="AY1035" s="4"/>
      <c r="AZ1035" s="4"/>
    </row>
    <row r="1036" spans="1:52" x14ac:dyDescent="0.25">
      <c r="A1036" s="3" t="s">
        <v>2</v>
      </c>
      <c r="B1036" s="20">
        <v>3.03</v>
      </c>
      <c r="C1036" s="88">
        <f t="shared" si="183"/>
        <v>3.2473211834844022</v>
      </c>
      <c r="D1036" s="86">
        <v>-112.714</v>
      </c>
      <c r="E1036" s="24">
        <v>38.563000000000002</v>
      </c>
      <c r="F1036" s="9">
        <v>3</v>
      </c>
      <c r="G1036" s="9">
        <v>2005</v>
      </c>
      <c r="H1036" s="9">
        <v>7</v>
      </c>
      <c r="I1036" s="9">
        <v>20</v>
      </c>
      <c r="J1036" s="9">
        <v>14</v>
      </c>
      <c r="K1036" s="9">
        <v>44</v>
      </c>
      <c r="L1036" s="12">
        <v>51.6</v>
      </c>
      <c r="M1036" s="81">
        <f t="shared" si="184"/>
        <v>0.11825400999467875</v>
      </c>
      <c r="N1036" s="21">
        <v>0.01</v>
      </c>
      <c r="O1036" s="3" t="s">
        <v>175</v>
      </c>
      <c r="P1036" s="94">
        <f t="shared" si="185"/>
        <v>1.398401087982158E-2</v>
      </c>
      <c r="Q1036" s="72">
        <f t="shared" si="186"/>
        <v>3.2473211834844022</v>
      </c>
      <c r="R1036" s="82">
        <f t="shared" si="187"/>
        <v>0.11825400999467875</v>
      </c>
      <c r="S1036" s="49">
        <v>3.03</v>
      </c>
      <c r="T1036" s="6" t="s">
        <v>3</v>
      </c>
      <c r="U1036" s="82">
        <v>0.13900000000000001</v>
      </c>
      <c r="V1036" s="43">
        <f t="shared" si="188"/>
        <v>3.2477299999999998</v>
      </c>
      <c r="W1036" s="49">
        <v>3.25</v>
      </c>
      <c r="X1036" s="82">
        <v>0.22500000000000001</v>
      </c>
      <c r="Y1036" s="43">
        <f t="shared" si="178"/>
        <v>3.2462499999999999</v>
      </c>
      <c r="Z1036" s="53"/>
      <c r="AA1036" s="82"/>
      <c r="AB1036" s="43"/>
      <c r="AC1036" s="47"/>
      <c r="AD1036" s="82"/>
      <c r="AE1036" s="43"/>
      <c r="AF1036" s="53"/>
      <c r="AG1036" s="82"/>
      <c r="AH1036" s="43"/>
      <c r="AI1036" s="47"/>
      <c r="AJ1036" s="4"/>
      <c r="AL1036" s="4" t="s">
        <v>75</v>
      </c>
      <c r="AM1036" s="27"/>
      <c r="AN1036" s="27"/>
      <c r="AQ1036" s="4"/>
      <c r="AR1036" s="19">
        <v>3.25</v>
      </c>
      <c r="AS1036" s="19">
        <v>3.03</v>
      </c>
      <c r="AT1036" s="6" t="s">
        <v>3</v>
      </c>
      <c r="AU1036" s="4"/>
      <c r="AV1036" s="4"/>
      <c r="AW1036" s="4"/>
      <c r="AX1036" s="4"/>
      <c r="AY1036" s="4"/>
      <c r="AZ1036" s="4"/>
    </row>
    <row r="1037" spans="1:52" x14ac:dyDescent="0.25">
      <c r="A1037" s="3" t="s">
        <v>2</v>
      </c>
      <c r="B1037" s="20">
        <v>2.58</v>
      </c>
      <c r="C1037" s="88">
        <f t="shared" si="183"/>
        <v>2.8305928740742865</v>
      </c>
      <c r="D1037" s="86">
        <v>-112.71</v>
      </c>
      <c r="E1037" s="24">
        <v>38.573</v>
      </c>
      <c r="F1037" s="9">
        <v>0</v>
      </c>
      <c r="G1037" s="9">
        <v>2005</v>
      </c>
      <c r="H1037" s="9">
        <v>7</v>
      </c>
      <c r="I1037" s="9">
        <v>20</v>
      </c>
      <c r="J1037" s="9">
        <v>15</v>
      </c>
      <c r="K1037" s="9">
        <v>39</v>
      </c>
      <c r="L1037" s="12">
        <v>28.7</v>
      </c>
      <c r="M1037" s="81">
        <f t="shared" si="184"/>
        <v>0.11825400999467875</v>
      </c>
      <c r="N1037" s="21">
        <v>0.01</v>
      </c>
      <c r="O1037" s="3" t="s">
        <v>175</v>
      </c>
      <c r="P1037" s="94">
        <f t="shared" si="185"/>
        <v>1.398401087982158E-2</v>
      </c>
      <c r="Q1037" s="72">
        <f t="shared" si="186"/>
        <v>2.8305928740742865</v>
      </c>
      <c r="R1037" s="82">
        <f t="shared" si="187"/>
        <v>0.11825400999467875</v>
      </c>
      <c r="S1037" s="49">
        <v>2.58</v>
      </c>
      <c r="T1037" s="6" t="s">
        <v>3</v>
      </c>
      <c r="U1037" s="82">
        <v>0.13900000000000001</v>
      </c>
      <c r="V1037" s="43">
        <f t="shared" si="188"/>
        <v>2.8917800000000002</v>
      </c>
      <c r="W1037" s="49">
        <v>2.63</v>
      </c>
      <c r="X1037" s="82">
        <v>0.22500000000000001</v>
      </c>
      <c r="Y1037" s="43">
        <f t="shared" si="178"/>
        <v>2.6702699999999999</v>
      </c>
      <c r="Z1037" s="53"/>
      <c r="AA1037" s="82"/>
      <c r="AB1037" s="43"/>
      <c r="AC1037" s="47"/>
      <c r="AD1037" s="82"/>
      <c r="AE1037" s="43"/>
      <c r="AF1037" s="53"/>
      <c r="AG1037" s="82"/>
      <c r="AH1037" s="43"/>
      <c r="AI1037" s="47"/>
      <c r="AJ1037" s="4"/>
      <c r="AM1037" s="27"/>
      <c r="AN1037" s="27"/>
      <c r="AQ1037" s="4"/>
      <c r="AR1037" s="19">
        <v>2.63</v>
      </c>
      <c r="AS1037" s="19">
        <v>2.58</v>
      </c>
      <c r="AT1037" s="6" t="s">
        <v>3</v>
      </c>
      <c r="AU1037" s="4"/>
      <c r="AV1037" s="4"/>
      <c r="AW1037" s="4"/>
      <c r="AX1037" s="4"/>
      <c r="AY1037" s="4"/>
      <c r="AZ1037" s="4"/>
    </row>
    <row r="1038" spans="1:52" x14ac:dyDescent="0.25">
      <c r="A1038" s="3" t="s">
        <v>2</v>
      </c>
      <c r="B1038" s="20">
        <v>3.01</v>
      </c>
      <c r="C1038" s="88">
        <f t="shared" si="183"/>
        <v>3.2281726436107858</v>
      </c>
      <c r="D1038" s="86">
        <v>-112.71299999999999</v>
      </c>
      <c r="E1038" s="24">
        <v>38.573999999999998</v>
      </c>
      <c r="F1038" s="9">
        <v>3</v>
      </c>
      <c r="G1038" s="9">
        <v>2005</v>
      </c>
      <c r="H1038" s="9">
        <v>7</v>
      </c>
      <c r="I1038" s="9">
        <v>20</v>
      </c>
      <c r="J1038" s="9">
        <v>21</v>
      </c>
      <c r="K1038" s="9">
        <v>42</v>
      </c>
      <c r="L1038" s="12">
        <v>21.4</v>
      </c>
      <c r="M1038" s="81">
        <f t="shared" si="184"/>
        <v>0.11825400999467875</v>
      </c>
      <c r="N1038" s="21">
        <v>0.01</v>
      </c>
      <c r="O1038" s="3" t="s">
        <v>175</v>
      </c>
      <c r="P1038" s="94">
        <f t="shared" si="185"/>
        <v>1.398401087982158E-2</v>
      </c>
      <c r="Q1038" s="72">
        <f t="shared" si="186"/>
        <v>3.2281726436107858</v>
      </c>
      <c r="R1038" s="82">
        <f t="shared" si="187"/>
        <v>0.11825400999467875</v>
      </c>
      <c r="S1038" s="49">
        <v>3.01</v>
      </c>
      <c r="T1038" s="6" t="s">
        <v>3</v>
      </c>
      <c r="U1038" s="82">
        <v>0.13900000000000001</v>
      </c>
      <c r="V1038" s="43">
        <f t="shared" si="188"/>
        <v>3.2319100000000001</v>
      </c>
      <c r="W1038" s="49">
        <v>3.22</v>
      </c>
      <c r="X1038" s="82">
        <v>0.22500000000000001</v>
      </c>
      <c r="Y1038" s="43">
        <f t="shared" si="178"/>
        <v>3.2183800000000002</v>
      </c>
      <c r="Z1038" s="53"/>
      <c r="AA1038" s="82"/>
      <c r="AB1038" s="43"/>
      <c r="AC1038" s="47"/>
      <c r="AD1038" s="82"/>
      <c r="AE1038" s="43"/>
      <c r="AF1038" s="53"/>
      <c r="AG1038" s="82"/>
      <c r="AH1038" s="43"/>
      <c r="AI1038" s="47"/>
      <c r="AJ1038" s="4"/>
      <c r="AL1038" s="4" t="s">
        <v>75</v>
      </c>
      <c r="AM1038" s="27"/>
      <c r="AN1038" s="27"/>
      <c r="AQ1038" s="4"/>
      <c r="AR1038" s="19">
        <v>3.22</v>
      </c>
      <c r="AS1038" s="19">
        <v>3.01</v>
      </c>
      <c r="AT1038" s="6" t="s">
        <v>3</v>
      </c>
      <c r="AU1038" s="4"/>
      <c r="AV1038" s="4"/>
      <c r="AW1038" s="4"/>
      <c r="AX1038" s="4"/>
      <c r="AY1038" s="4"/>
      <c r="AZ1038" s="4"/>
    </row>
    <row r="1039" spans="1:52" x14ac:dyDescent="0.25">
      <c r="A1039" s="3" t="s">
        <v>2</v>
      </c>
      <c r="B1039" s="20">
        <v>3.3</v>
      </c>
      <c r="C1039" s="88">
        <f t="shared" si="183"/>
        <v>3.496844938666972</v>
      </c>
      <c r="D1039" s="86">
        <v>-111.63200000000001</v>
      </c>
      <c r="E1039" s="24">
        <v>41.883000000000003</v>
      </c>
      <c r="F1039" s="9">
        <v>11</v>
      </c>
      <c r="G1039" s="9">
        <v>2005</v>
      </c>
      <c r="H1039" s="9">
        <v>7</v>
      </c>
      <c r="I1039" s="9">
        <v>23</v>
      </c>
      <c r="J1039" s="9">
        <v>5</v>
      </c>
      <c r="K1039" s="9">
        <v>37</v>
      </c>
      <c r="L1039" s="12">
        <v>47.7</v>
      </c>
      <c r="M1039" s="81">
        <f t="shared" si="184"/>
        <v>0.11825400999467875</v>
      </c>
      <c r="N1039" s="21">
        <v>0.01</v>
      </c>
      <c r="O1039" s="3" t="s">
        <v>175</v>
      </c>
      <c r="P1039" s="94">
        <f t="shared" si="185"/>
        <v>1.398401087982158E-2</v>
      </c>
      <c r="Q1039" s="72">
        <f t="shared" si="186"/>
        <v>3.496844938666972</v>
      </c>
      <c r="R1039" s="82">
        <f t="shared" si="187"/>
        <v>0.11825400999467875</v>
      </c>
      <c r="S1039" s="49">
        <v>3.3</v>
      </c>
      <c r="T1039" s="6" t="s">
        <v>3</v>
      </c>
      <c r="U1039" s="82">
        <v>0.13900000000000001</v>
      </c>
      <c r="V1039" s="43">
        <f t="shared" si="188"/>
        <v>3.4613</v>
      </c>
      <c r="W1039" s="49">
        <v>3.62</v>
      </c>
      <c r="X1039" s="82">
        <v>0.22500000000000001</v>
      </c>
      <c r="Y1039" s="43">
        <f t="shared" si="178"/>
        <v>3.5899800000000002</v>
      </c>
      <c r="Z1039" s="53"/>
      <c r="AA1039" s="82"/>
      <c r="AB1039" s="43"/>
      <c r="AC1039" s="47"/>
      <c r="AD1039" s="82"/>
      <c r="AE1039" s="43"/>
      <c r="AF1039" s="53"/>
      <c r="AG1039" s="82"/>
      <c r="AH1039" s="43"/>
      <c r="AI1039" s="47"/>
      <c r="AJ1039" s="4"/>
      <c r="AL1039" s="4" t="s">
        <v>55</v>
      </c>
      <c r="AM1039" s="27"/>
      <c r="AN1039" s="27"/>
      <c r="AQ1039" s="4"/>
      <c r="AR1039" s="19">
        <v>3.62</v>
      </c>
      <c r="AS1039" s="19">
        <v>3.3</v>
      </c>
      <c r="AT1039" s="6" t="s">
        <v>3</v>
      </c>
      <c r="AU1039" s="4"/>
      <c r="AV1039" s="4"/>
      <c r="AW1039" s="4"/>
      <c r="AX1039" s="4"/>
      <c r="AY1039" s="4"/>
      <c r="AZ1039" s="4"/>
    </row>
    <row r="1040" spans="1:52" x14ac:dyDescent="0.25">
      <c r="A1040" s="3" t="s">
        <v>2</v>
      </c>
      <c r="B1040" s="20">
        <v>3.69</v>
      </c>
      <c r="C1040" s="88">
        <f t="shared" si="183"/>
        <v>3.8535614761387356</v>
      </c>
      <c r="D1040" s="86">
        <v>-112.05200000000001</v>
      </c>
      <c r="E1040" s="24">
        <v>38.771999999999998</v>
      </c>
      <c r="F1040" s="9">
        <v>7</v>
      </c>
      <c r="G1040" s="9">
        <v>2005</v>
      </c>
      <c r="H1040" s="9">
        <v>7</v>
      </c>
      <c r="I1040" s="9">
        <v>29</v>
      </c>
      <c r="J1040" s="9">
        <v>20</v>
      </c>
      <c r="K1040" s="9">
        <v>46</v>
      </c>
      <c r="L1040" s="12">
        <v>21</v>
      </c>
      <c r="M1040" s="81">
        <f t="shared" si="184"/>
        <v>0.11825400999467875</v>
      </c>
      <c r="N1040" s="21">
        <v>0.01</v>
      </c>
      <c r="O1040" s="3" t="s">
        <v>175</v>
      </c>
      <c r="P1040" s="94">
        <f t="shared" si="185"/>
        <v>1.398401087982158E-2</v>
      </c>
      <c r="Q1040" s="72">
        <f t="shared" si="186"/>
        <v>3.8535614761387356</v>
      </c>
      <c r="R1040" s="82">
        <f t="shared" si="187"/>
        <v>0.11825400999467875</v>
      </c>
      <c r="S1040" s="49">
        <v>3.69</v>
      </c>
      <c r="T1040" s="6" t="s">
        <v>3</v>
      </c>
      <c r="U1040" s="82">
        <v>0.13900000000000001</v>
      </c>
      <c r="V1040" s="43">
        <f t="shared" si="188"/>
        <v>3.76979</v>
      </c>
      <c r="W1040" s="49">
        <v>4.1399999999999997</v>
      </c>
      <c r="X1040" s="82">
        <v>0.22500000000000001</v>
      </c>
      <c r="Y1040" s="43">
        <f t="shared" si="178"/>
        <v>4.0730599999999999</v>
      </c>
      <c r="Z1040" s="53"/>
      <c r="AA1040" s="82"/>
      <c r="AB1040" s="43"/>
      <c r="AC1040" s="47"/>
      <c r="AD1040" s="82"/>
      <c r="AE1040" s="43"/>
      <c r="AF1040" s="53"/>
      <c r="AG1040" s="82"/>
      <c r="AH1040" s="43"/>
      <c r="AI1040" s="47" t="s">
        <v>0</v>
      </c>
      <c r="AJ1040" s="4"/>
      <c r="AL1040" s="4" t="s">
        <v>46</v>
      </c>
      <c r="AM1040" s="27"/>
      <c r="AN1040" s="27"/>
      <c r="AQ1040" s="4"/>
      <c r="AR1040" s="19">
        <v>4.1399999999999997</v>
      </c>
      <c r="AS1040" s="19">
        <v>3.69</v>
      </c>
      <c r="AT1040" s="6" t="s">
        <v>3</v>
      </c>
      <c r="AU1040" s="4"/>
      <c r="AV1040" s="4"/>
      <c r="AW1040" s="4"/>
      <c r="AX1040" s="4"/>
      <c r="AY1040" s="4"/>
      <c r="AZ1040" s="4"/>
    </row>
    <row r="1041" spans="1:52" x14ac:dyDescent="0.25">
      <c r="A1041" s="3" t="s">
        <v>2</v>
      </c>
      <c r="B1041" s="20">
        <v>2.85</v>
      </c>
      <c r="C1041" s="88">
        <f t="shared" si="183"/>
        <v>3.0493228014468303</v>
      </c>
      <c r="D1041" s="86">
        <v>-108.914</v>
      </c>
      <c r="E1041" s="24">
        <v>38.259</v>
      </c>
      <c r="F1041" s="9">
        <v>1</v>
      </c>
      <c r="G1041" s="9">
        <v>2005</v>
      </c>
      <c r="H1041" s="9">
        <v>8</v>
      </c>
      <c r="I1041" s="9">
        <v>7</v>
      </c>
      <c r="J1041" s="9">
        <v>22</v>
      </c>
      <c r="K1041" s="9">
        <v>12</v>
      </c>
      <c r="L1041" s="12">
        <v>13.3</v>
      </c>
      <c r="M1041" s="81">
        <f t="shared" si="184"/>
        <v>0.11825400999467875</v>
      </c>
      <c r="N1041" s="21">
        <v>0.01</v>
      </c>
      <c r="O1041" s="3" t="s">
        <v>175</v>
      </c>
      <c r="P1041" s="94">
        <f t="shared" si="185"/>
        <v>1.398401087982158E-2</v>
      </c>
      <c r="Q1041" s="72">
        <f t="shared" si="186"/>
        <v>3.0493228014468303</v>
      </c>
      <c r="R1041" s="82">
        <f t="shared" si="187"/>
        <v>0.11825400999467875</v>
      </c>
      <c r="S1041" s="49">
        <v>2.85</v>
      </c>
      <c r="T1041" s="6" t="s">
        <v>3</v>
      </c>
      <c r="U1041" s="82">
        <v>0.13900000000000001</v>
      </c>
      <c r="V1041" s="43">
        <f t="shared" si="188"/>
        <v>3.1053500000000001</v>
      </c>
      <c r="W1041" s="49">
        <v>2.88</v>
      </c>
      <c r="X1041" s="82">
        <v>0.22500000000000001</v>
      </c>
      <c r="Y1041" s="43">
        <f t="shared" si="178"/>
        <v>2.90252</v>
      </c>
      <c r="Z1041" s="53"/>
      <c r="AA1041" s="82"/>
      <c r="AB1041" s="43"/>
      <c r="AC1041" s="47"/>
      <c r="AD1041" s="82"/>
      <c r="AE1041" s="43"/>
      <c r="AF1041" s="53"/>
      <c r="AG1041" s="82"/>
      <c r="AH1041" s="43"/>
      <c r="AI1041" s="47"/>
      <c r="AJ1041" s="4"/>
      <c r="AL1041" s="4" t="s">
        <v>57</v>
      </c>
      <c r="AM1041" s="27"/>
      <c r="AN1041" s="27"/>
      <c r="AQ1041" s="4"/>
      <c r="AR1041" s="19">
        <v>2.88</v>
      </c>
      <c r="AS1041" s="19">
        <v>2.85</v>
      </c>
      <c r="AT1041" s="6" t="s">
        <v>3</v>
      </c>
      <c r="AU1041" s="4"/>
      <c r="AV1041" s="4"/>
      <c r="AW1041" s="4"/>
      <c r="AX1041" s="4"/>
      <c r="AY1041" s="4"/>
      <c r="AZ1041" s="4"/>
    </row>
    <row r="1042" spans="1:52" x14ac:dyDescent="0.25">
      <c r="A1042" s="3" t="s">
        <v>2</v>
      </c>
      <c r="B1042" s="20">
        <v>2.76</v>
      </c>
      <c r="C1042" s="88">
        <f t="shared" si="183"/>
        <v>3.0003635806193349</v>
      </c>
      <c r="D1042" s="86">
        <v>-111.599</v>
      </c>
      <c r="E1042" s="24">
        <v>40.639000000000003</v>
      </c>
      <c r="F1042" s="9">
        <v>9</v>
      </c>
      <c r="G1042" s="9">
        <v>2005</v>
      </c>
      <c r="H1042" s="9">
        <v>8</v>
      </c>
      <c r="I1042" s="9">
        <v>16</v>
      </c>
      <c r="J1042" s="9">
        <v>9</v>
      </c>
      <c r="K1042" s="9">
        <v>54</v>
      </c>
      <c r="L1042" s="12">
        <v>5.2</v>
      </c>
      <c r="M1042" s="81">
        <f t="shared" si="184"/>
        <v>0.11825400999467875</v>
      </c>
      <c r="N1042" s="21">
        <v>0.01</v>
      </c>
      <c r="O1042" s="3" t="s">
        <v>175</v>
      </c>
      <c r="P1042" s="94">
        <f t="shared" si="185"/>
        <v>1.398401087982158E-2</v>
      </c>
      <c r="Q1042" s="72">
        <f t="shared" si="186"/>
        <v>3.0003635806193349</v>
      </c>
      <c r="R1042" s="82">
        <f t="shared" si="187"/>
        <v>0.11825400999467875</v>
      </c>
      <c r="S1042" s="49">
        <v>2.76</v>
      </c>
      <c r="T1042" s="6" t="s">
        <v>3</v>
      </c>
      <c r="U1042" s="82">
        <v>0.13900000000000001</v>
      </c>
      <c r="V1042" s="43">
        <f t="shared" si="188"/>
        <v>3.03416</v>
      </c>
      <c r="W1042" s="49">
        <v>2.89</v>
      </c>
      <c r="X1042" s="82">
        <v>0.22500000000000001</v>
      </c>
      <c r="Y1042" s="43">
        <f t="shared" si="178"/>
        <v>2.91181</v>
      </c>
      <c r="Z1042" s="53"/>
      <c r="AA1042" s="82"/>
      <c r="AB1042" s="43"/>
      <c r="AC1042" s="47"/>
      <c r="AD1042" s="82"/>
      <c r="AE1042" s="43"/>
      <c r="AF1042" s="53"/>
      <c r="AG1042" s="82"/>
      <c r="AH1042" s="43"/>
      <c r="AI1042" s="47"/>
      <c r="AJ1042" s="4"/>
      <c r="AL1042" s="4" t="s">
        <v>47</v>
      </c>
      <c r="AM1042" s="27"/>
      <c r="AN1042" s="27"/>
      <c r="AQ1042" s="4"/>
      <c r="AR1042" s="19">
        <v>2.89</v>
      </c>
      <c r="AS1042" s="19">
        <v>2.76</v>
      </c>
      <c r="AT1042" s="6" t="s">
        <v>3</v>
      </c>
      <c r="AU1042" s="4"/>
      <c r="AV1042" s="4"/>
      <c r="AW1042" s="4"/>
      <c r="AX1042" s="4"/>
      <c r="AY1042" s="4"/>
      <c r="AZ1042" s="4"/>
    </row>
    <row r="1043" spans="1:52" x14ac:dyDescent="0.25">
      <c r="A1043" s="3" t="s">
        <v>2</v>
      </c>
      <c r="B1043" s="20">
        <v>3.1</v>
      </c>
      <c r="C1043" s="88">
        <f t="shared" si="183"/>
        <v>3.3387195200583308</v>
      </c>
      <c r="D1043" s="86">
        <v>-111.794</v>
      </c>
      <c r="E1043" s="24">
        <v>37.914999999999999</v>
      </c>
      <c r="F1043" s="9">
        <v>1</v>
      </c>
      <c r="G1043" s="9">
        <v>2005</v>
      </c>
      <c r="H1043" s="9">
        <v>8</v>
      </c>
      <c r="I1043" s="9">
        <v>20</v>
      </c>
      <c r="J1043" s="9">
        <v>12</v>
      </c>
      <c r="K1043" s="9">
        <v>21</v>
      </c>
      <c r="L1043" s="12">
        <v>15.2</v>
      </c>
      <c r="M1043" s="81">
        <f t="shared" si="184"/>
        <v>0.11825400999467875</v>
      </c>
      <c r="N1043" s="21">
        <v>0.01</v>
      </c>
      <c r="O1043" s="3" t="s">
        <v>175</v>
      </c>
      <c r="P1043" s="94">
        <f t="shared" si="185"/>
        <v>1.398401087982158E-2</v>
      </c>
      <c r="Q1043" s="72">
        <f t="shared" si="186"/>
        <v>3.3387195200583308</v>
      </c>
      <c r="R1043" s="82">
        <f t="shared" si="187"/>
        <v>0.11825400999467875</v>
      </c>
      <c r="S1043" s="49">
        <v>3.1</v>
      </c>
      <c r="T1043" s="6" t="s">
        <v>3</v>
      </c>
      <c r="U1043" s="82">
        <v>0.13900000000000001</v>
      </c>
      <c r="V1043" s="43">
        <f t="shared" si="188"/>
        <v>3.3031000000000001</v>
      </c>
      <c r="W1043" s="49">
        <v>3.45</v>
      </c>
      <c r="X1043" s="82">
        <v>0.22500000000000001</v>
      </c>
      <c r="Y1043" s="43">
        <f t="shared" si="178"/>
        <v>3.4320500000000003</v>
      </c>
      <c r="Z1043" s="53"/>
      <c r="AA1043" s="82"/>
      <c r="AB1043" s="43"/>
      <c r="AC1043" s="47"/>
      <c r="AD1043" s="82"/>
      <c r="AE1043" s="43"/>
      <c r="AF1043" s="53"/>
      <c r="AG1043" s="82"/>
      <c r="AH1043" s="43"/>
      <c r="AI1043" s="47"/>
      <c r="AJ1043" s="4"/>
      <c r="AL1043" s="4" t="s">
        <v>43</v>
      </c>
      <c r="AM1043" s="27"/>
      <c r="AN1043" s="27"/>
      <c r="AQ1043" s="4"/>
      <c r="AR1043" s="19">
        <v>3.45</v>
      </c>
      <c r="AS1043" s="19">
        <v>3.1</v>
      </c>
      <c r="AT1043" s="6" t="s">
        <v>3</v>
      </c>
      <c r="AU1043" s="4"/>
      <c r="AV1043" s="4"/>
      <c r="AW1043" s="4"/>
      <c r="AX1043" s="4"/>
      <c r="AY1043" s="4"/>
      <c r="AZ1043" s="4"/>
    </row>
    <row r="1044" spans="1:52" x14ac:dyDescent="0.25">
      <c r="A1044" s="3" t="s">
        <v>2</v>
      </c>
      <c r="B1044" s="20">
        <v>3</v>
      </c>
      <c r="C1044" s="88">
        <f t="shared" si="183"/>
        <v>3.1788230127526953</v>
      </c>
      <c r="D1044" s="86">
        <v>-111.357</v>
      </c>
      <c r="E1044" s="24">
        <v>41.021999999999998</v>
      </c>
      <c r="F1044" s="9">
        <v>7</v>
      </c>
      <c r="G1044" s="9">
        <v>2005</v>
      </c>
      <c r="H1044" s="9">
        <v>9</v>
      </c>
      <c r="I1044" s="9">
        <v>5</v>
      </c>
      <c r="J1044" s="9">
        <v>9</v>
      </c>
      <c r="K1044" s="9">
        <v>31</v>
      </c>
      <c r="L1044" s="12">
        <v>55.1</v>
      </c>
      <c r="M1044" s="81">
        <f t="shared" si="184"/>
        <v>0.11825400999467875</v>
      </c>
      <c r="N1044" s="21">
        <v>0.01</v>
      </c>
      <c r="O1044" s="3" t="s">
        <v>175</v>
      </c>
      <c r="P1044" s="94">
        <f t="shared" si="185"/>
        <v>1.398401087982158E-2</v>
      </c>
      <c r="Q1044" s="72">
        <f t="shared" si="186"/>
        <v>3.1788230127526953</v>
      </c>
      <c r="R1044" s="82">
        <f t="shared" si="187"/>
        <v>0.11825400999467875</v>
      </c>
      <c r="S1044" s="49">
        <v>3</v>
      </c>
      <c r="T1044" s="6" t="s">
        <v>3</v>
      </c>
      <c r="U1044" s="82">
        <v>0.13900000000000001</v>
      </c>
      <c r="V1044" s="43">
        <f t="shared" si="188"/>
        <v>3.2240000000000002</v>
      </c>
      <c r="W1044" s="49">
        <v>3.05</v>
      </c>
      <c r="X1044" s="82">
        <v>0.22500000000000001</v>
      </c>
      <c r="Y1044" s="43">
        <f t="shared" si="178"/>
        <v>3.0604499999999999</v>
      </c>
      <c r="Z1044" s="53"/>
      <c r="AA1044" s="82"/>
      <c r="AB1044" s="43"/>
      <c r="AC1044" s="47"/>
      <c r="AD1044" s="82"/>
      <c r="AE1044" s="43"/>
      <c r="AF1044" s="53"/>
      <c r="AG1044" s="82"/>
      <c r="AH1044" s="43"/>
      <c r="AI1044" s="47"/>
      <c r="AJ1044" s="4"/>
      <c r="AL1044" s="4" t="s">
        <v>75</v>
      </c>
      <c r="AM1044" s="27"/>
      <c r="AN1044" s="27"/>
      <c r="AQ1044" s="4"/>
      <c r="AR1044" s="19">
        <v>3.05</v>
      </c>
      <c r="AS1044" s="19">
        <v>3</v>
      </c>
      <c r="AT1044" s="6" t="s">
        <v>3</v>
      </c>
      <c r="AU1044" s="4"/>
      <c r="AV1044" s="4"/>
      <c r="AW1044" s="4"/>
      <c r="AX1044" s="4"/>
      <c r="AY1044" s="4"/>
      <c r="AZ1044" s="4"/>
    </row>
    <row r="1045" spans="1:52" x14ac:dyDescent="0.25">
      <c r="A1045" s="6" t="s">
        <v>2</v>
      </c>
      <c r="B1045" s="21">
        <v>2.85</v>
      </c>
      <c r="C1045" s="89">
        <f t="shared" si="183"/>
        <v>3.0980796954793699</v>
      </c>
      <c r="D1045" s="86">
        <v>-112.702</v>
      </c>
      <c r="E1045" s="24">
        <v>38.616999999999997</v>
      </c>
      <c r="F1045" s="9">
        <v>9</v>
      </c>
      <c r="G1045" s="9">
        <v>2005</v>
      </c>
      <c r="H1045" s="9">
        <v>9</v>
      </c>
      <c r="I1045" s="9">
        <v>9</v>
      </c>
      <c r="J1045" s="9">
        <v>17</v>
      </c>
      <c r="K1045" s="9">
        <v>36</v>
      </c>
      <c r="L1045" s="12">
        <v>20.9</v>
      </c>
      <c r="M1045" s="81">
        <f t="shared" si="184"/>
        <v>0.11825400999467875</v>
      </c>
      <c r="N1045" s="21">
        <v>0.01</v>
      </c>
      <c r="O1045" s="3" t="s">
        <v>175</v>
      </c>
      <c r="P1045" s="94">
        <f t="shared" si="185"/>
        <v>1.398401087982158E-2</v>
      </c>
      <c r="Q1045" s="72">
        <f t="shared" si="186"/>
        <v>3.0980796954793699</v>
      </c>
      <c r="R1045" s="82">
        <f t="shared" si="187"/>
        <v>0.11825400999467875</v>
      </c>
      <c r="S1045" s="63">
        <v>2.85</v>
      </c>
      <c r="T1045" s="6" t="s">
        <v>3</v>
      </c>
      <c r="U1045" s="82">
        <v>0.13900000000000001</v>
      </c>
      <c r="V1045" s="43">
        <f t="shared" si="188"/>
        <v>3.1053500000000001</v>
      </c>
      <c r="W1045" s="49">
        <v>3.07</v>
      </c>
      <c r="X1045" s="82">
        <v>0.22500000000000001</v>
      </c>
      <c r="Y1045" s="43">
        <f t="shared" si="178"/>
        <v>3.0790299999999999</v>
      </c>
      <c r="Z1045" s="53"/>
      <c r="AA1045" s="82"/>
      <c r="AB1045" s="43"/>
      <c r="AC1045" s="53"/>
      <c r="AD1045" s="82"/>
      <c r="AE1045" s="43"/>
      <c r="AF1045" s="53"/>
      <c r="AG1045" s="82"/>
      <c r="AH1045" s="43"/>
      <c r="AI1045" s="47"/>
      <c r="AJ1045" s="27"/>
      <c r="AK1045" s="5"/>
      <c r="AL1045" s="4" t="s">
        <v>75</v>
      </c>
      <c r="AM1045" s="27"/>
      <c r="AN1045" s="27"/>
      <c r="AP1045" s="5" t="s">
        <v>44</v>
      </c>
      <c r="AQ1045" s="5" t="s">
        <v>44</v>
      </c>
      <c r="AR1045" s="19">
        <v>3.07</v>
      </c>
      <c r="AS1045" s="9">
        <v>2.85</v>
      </c>
      <c r="AT1045" s="6" t="s">
        <v>3</v>
      </c>
      <c r="AU1045" s="5" t="s">
        <v>44</v>
      </c>
      <c r="AV1045" s="5"/>
      <c r="AW1045" s="4"/>
      <c r="AX1045" s="4"/>
      <c r="AY1045" s="4"/>
      <c r="AZ1045" s="4"/>
    </row>
    <row r="1046" spans="1:52" x14ac:dyDescent="0.25">
      <c r="A1046" s="3" t="s">
        <v>2</v>
      </c>
      <c r="B1046" s="20">
        <v>3.03</v>
      </c>
      <c r="C1046" s="88">
        <f t="shared" si="183"/>
        <v>3.2960780775169418</v>
      </c>
      <c r="D1046" s="86">
        <v>-112.318</v>
      </c>
      <c r="E1046" s="24">
        <v>37.529000000000003</v>
      </c>
      <c r="F1046" s="9">
        <v>1</v>
      </c>
      <c r="G1046" s="9">
        <v>2005</v>
      </c>
      <c r="H1046" s="9">
        <v>9</v>
      </c>
      <c r="I1046" s="9">
        <v>20</v>
      </c>
      <c r="J1046" s="9">
        <v>6</v>
      </c>
      <c r="K1046" s="9">
        <v>53</v>
      </c>
      <c r="L1046" s="12">
        <v>32</v>
      </c>
      <c r="M1046" s="81">
        <f t="shared" si="184"/>
        <v>0.11825400999467875</v>
      </c>
      <c r="N1046" s="21">
        <v>0.01</v>
      </c>
      <c r="O1046" s="3" t="s">
        <v>175</v>
      </c>
      <c r="P1046" s="94">
        <f t="shared" si="185"/>
        <v>1.398401087982158E-2</v>
      </c>
      <c r="Q1046" s="72">
        <f t="shared" si="186"/>
        <v>3.2960780775169418</v>
      </c>
      <c r="R1046" s="82">
        <f t="shared" si="187"/>
        <v>0.11825400999467875</v>
      </c>
      <c r="S1046" s="49">
        <v>3.03</v>
      </c>
      <c r="T1046" s="6" t="s">
        <v>3</v>
      </c>
      <c r="U1046" s="82">
        <v>0.13900000000000001</v>
      </c>
      <c r="V1046" s="43">
        <f t="shared" si="188"/>
        <v>3.2477299999999998</v>
      </c>
      <c r="W1046" s="49">
        <v>3.44</v>
      </c>
      <c r="X1046" s="82">
        <v>0.22500000000000001</v>
      </c>
      <c r="Y1046" s="43">
        <f t="shared" si="178"/>
        <v>3.4227599999999998</v>
      </c>
      <c r="Z1046" s="53"/>
      <c r="AA1046" s="82"/>
      <c r="AB1046" s="43"/>
      <c r="AC1046" s="47"/>
      <c r="AD1046" s="82"/>
      <c r="AE1046" s="43"/>
      <c r="AF1046" s="53"/>
      <c r="AG1046" s="82"/>
      <c r="AH1046" s="43"/>
      <c r="AI1046" s="47"/>
      <c r="AJ1046" s="4"/>
      <c r="AL1046" s="4" t="s">
        <v>75</v>
      </c>
      <c r="AM1046" s="27"/>
      <c r="AN1046" s="27"/>
      <c r="AQ1046" s="4"/>
      <c r="AR1046" s="19">
        <v>3.44</v>
      </c>
      <c r="AS1046" s="19">
        <v>3.03</v>
      </c>
      <c r="AT1046" s="6" t="s">
        <v>3</v>
      </c>
      <c r="AU1046" s="4"/>
      <c r="AV1046" s="4"/>
      <c r="AW1046" s="4"/>
      <c r="AX1046" s="4"/>
      <c r="AY1046" s="4"/>
      <c r="AZ1046" s="4"/>
    </row>
    <row r="1047" spans="1:52" x14ac:dyDescent="0.25">
      <c r="A1047" s="3" t="s">
        <v>2</v>
      </c>
      <c r="B1047" s="20">
        <v>2.4700000000000002</v>
      </c>
      <c r="C1047" s="88">
        <f t="shared" si="183"/>
        <v>2.7958450935007013</v>
      </c>
      <c r="D1047" s="86">
        <v>-112.324</v>
      </c>
      <c r="E1047" s="24">
        <v>37.533000000000001</v>
      </c>
      <c r="F1047" s="9">
        <v>0</v>
      </c>
      <c r="G1047" s="9">
        <v>2005</v>
      </c>
      <c r="H1047" s="9">
        <v>9</v>
      </c>
      <c r="I1047" s="9">
        <v>20</v>
      </c>
      <c r="J1047" s="9">
        <v>8</v>
      </c>
      <c r="K1047" s="9">
        <v>29</v>
      </c>
      <c r="L1047" s="12">
        <v>34.299999999999997</v>
      </c>
      <c r="M1047" s="81">
        <f t="shared" si="184"/>
        <v>0.11825400999467875</v>
      </c>
      <c r="N1047" s="21">
        <v>0.01</v>
      </c>
      <c r="O1047" s="3" t="s">
        <v>175</v>
      </c>
      <c r="P1047" s="94">
        <f t="shared" si="185"/>
        <v>1.398401087982158E-2</v>
      </c>
      <c r="Q1047" s="72">
        <f t="shared" si="186"/>
        <v>2.7958450935007013</v>
      </c>
      <c r="R1047" s="82">
        <f t="shared" si="187"/>
        <v>0.11825400999467875</v>
      </c>
      <c r="S1047" s="49">
        <v>2.4700000000000002</v>
      </c>
      <c r="T1047" s="6" t="s">
        <v>3</v>
      </c>
      <c r="U1047" s="82">
        <v>0.13900000000000001</v>
      </c>
      <c r="V1047" s="43">
        <f t="shared" si="188"/>
        <v>2.8047700000000004</v>
      </c>
      <c r="W1047" s="49">
        <v>2.74</v>
      </c>
      <c r="X1047" s="82">
        <v>0.22500000000000001</v>
      </c>
      <c r="Y1047" s="43">
        <f t="shared" si="178"/>
        <v>2.7724600000000001</v>
      </c>
      <c r="Z1047" s="53"/>
      <c r="AA1047" s="82"/>
      <c r="AB1047" s="43"/>
      <c r="AC1047" s="47"/>
      <c r="AD1047" s="82"/>
      <c r="AE1047" s="43"/>
      <c r="AF1047" s="53"/>
      <c r="AG1047" s="82"/>
      <c r="AH1047" s="43"/>
      <c r="AI1047" s="47"/>
      <c r="AJ1047" s="4"/>
      <c r="AM1047" s="27"/>
      <c r="AN1047" s="27"/>
      <c r="AQ1047" s="4"/>
      <c r="AR1047" s="19">
        <v>2.74</v>
      </c>
      <c r="AS1047" s="19">
        <v>2.4700000000000002</v>
      </c>
      <c r="AT1047" s="6" t="s">
        <v>3</v>
      </c>
      <c r="AU1047" s="4"/>
      <c r="AV1047" s="4"/>
      <c r="AW1047" s="4"/>
      <c r="AX1047" s="4"/>
      <c r="AY1047" s="4"/>
      <c r="AZ1047" s="4"/>
    </row>
    <row r="1048" spans="1:52" x14ac:dyDescent="0.25">
      <c r="A1048" s="3" t="s">
        <v>2</v>
      </c>
      <c r="B1048" s="20">
        <v>2.86</v>
      </c>
      <c r="C1048" s="88">
        <f t="shared" si="183"/>
        <v>3.0088571011923486</v>
      </c>
      <c r="D1048" s="86">
        <v>-113.745</v>
      </c>
      <c r="E1048" s="24">
        <v>39.886000000000003</v>
      </c>
      <c r="F1048" s="9">
        <v>8</v>
      </c>
      <c r="G1048" s="9">
        <v>2005</v>
      </c>
      <c r="H1048" s="9">
        <v>9</v>
      </c>
      <c r="I1048" s="9">
        <v>22</v>
      </c>
      <c r="J1048" s="9">
        <v>7</v>
      </c>
      <c r="K1048" s="9">
        <v>12</v>
      </c>
      <c r="L1048" s="12">
        <v>47.9</v>
      </c>
      <c r="M1048" s="81">
        <f t="shared" si="184"/>
        <v>0.11825400999467875</v>
      </c>
      <c r="N1048" s="21">
        <v>0.01</v>
      </c>
      <c r="O1048" s="3" t="s">
        <v>175</v>
      </c>
      <c r="P1048" s="94">
        <f t="shared" si="185"/>
        <v>1.398401087982158E-2</v>
      </c>
      <c r="Q1048" s="72">
        <f t="shared" si="186"/>
        <v>3.0088571011923486</v>
      </c>
      <c r="R1048" s="82">
        <f t="shared" si="187"/>
        <v>0.11825400999467875</v>
      </c>
      <c r="S1048" s="49">
        <v>2.86</v>
      </c>
      <c r="T1048" s="6" t="s">
        <v>3</v>
      </c>
      <c r="U1048" s="82">
        <v>0.13900000000000001</v>
      </c>
      <c r="V1048" s="43">
        <f t="shared" si="188"/>
        <v>3.1132599999999999</v>
      </c>
      <c r="W1048" s="49">
        <v>2.7</v>
      </c>
      <c r="X1048" s="82">
        <v>0.22500000000000001</v>
      </c>
      <c r="Y1048" s="43">
        <f t="shared" si="178"/>
        <v>2.7353000000000001</v>
      </c>
      <c r="Z1048" s="53"/>
      <c r="AA1048" s="82"/>
      <c r="AB1048" s="43"/>
      <c r="AC1048" s="47"/>
      <c r="AD1048" s="82"/>
      <c r="AE1048" s="43"/>
      <c r="AF1048" s="53"/>
      <c r="AG1048" s="82"/>
      <c r="AH1048" s="43"/>
      <c r="AI1048" s="47"/>
      <c r="AJ1048" s="4"/>
      <c r="AL1048" s="4" t="s">
        <v>57</v>
      </c>
      <c r="AM1048" s="27"/>
      <c r="AN1048" s="27"/>
      <c r="AQ1048" s="4"/>
      <c r="AR1048" s="19">
        <v>2.7</v>
      </c>
      <c r="AS1048" s="19">
        <v>2.86</v>
      </c>
      <c r="AT1048" s="6" t="s">
        <v>3</v>
      </c>
      <c r="AU1048" s="4"/>
      <c r="AV1048" s="4"/>
      <c r="AW1048" s="4"/>
      <c r="AX1048" s="4"/>
      <c r="AY1048" s="4"/>
      <c r="AZ1048" s="4"/>
    </row>
    <row r="1049" spans="1:52" x14ac:dyDescent="0.25">
      <c r="A1049" s="3" t="s">
        <v>2</v>
      </c>
      <c r="B1049" s="20">
        <v>2.67</v>
      </c>
      <c r="C1049" s="88">
        <f t="shared" si="183"/>
        <v>2.9180443796643125</v>
      </c>
      <c r="D1049" s="86">
        <v>-112.627</v>
      </c>
      <c r="E1049" s="24">
        <v>38.286000000000001</v>
      </c>
      <c r="F1049" s="9">
        <v>3</v>
      </c>
      <c r="G1049" s="9">
        <v>2005</v>
      </c>
      <c r="H1049" s="9">
        <v>9</v>
      </c>
      <c r="I1049" s="9">
        <v>30</v>
      </c>
      <c r="J1049" s="9">
        <v>18</v>
      </c>
      <c r="K1049" s="9">
        <v>2</v>
      </c>
      <c r="L1049" s="12">
        <v>49.8</v>
      </c>
      <c r="M1049" s="81">
        <f t="shared" si="184"/>
        <v>0.11825400999467875</v>
      </c>
      <c r="N1049" s="21">
        <v>0.01</v>
      </c>
      <c r="O1049" s="3" t="s">
        <v>175</v>
      </c>
      <c r="P1049" s="94">
        <f t="shared" si="185"/>
        <v>1.398401087982158E-2</v>
      </c>
      <c r="Q1049" s="72">
        <f t="shared" si="186"/>
        <v>2.9180443796643125</v>
      </c>
      <c r="R1049" s="82">
        <f t="shared" si="187"/>
        <v>0.11825400999467875</v>
      </c>
      <c r="S1049" s="49">
        <v>2.67</v>
      </c>
      <c r="T1049" s="6" t="s">
        <v>3</v>
      </c>
      <c r="U1049" s="82">
        <v>0.13900000000000001</v>
      </c>
      <c r="V1049" s="43">
        <f t="shared" si="188"/>
        <v>2.9629699999999999</v>
      </c>
      <c r="W1049" s="49">
        <v>2.77</v>
      </c>
      <c r="X1049" s="82">
        <v>0.22500000000000001</v>
      </c>
      <c r="Y1049" s="43">
        <f t="shared" si="178"/>
        <v>2.8003300000000002</v>
      </c>
      <c r="Z1049" s="53"/>
      <c r="AA1049" s="82"/>
      <c r="AB1049" s="43"/>
      <c r="AC1049" s="47"/>
      <c r="AD1049" s="82"/>
      <c r="AE1049" s="43"/>
      <c r="AF1049" s="53"/>
      <c r="AG1049" s="82"/>
      <c r="AH1049" s="43"/>
      <c r="AI1049" s="47"/>
      <c r="AJ1049" s="4"/>
      <c r="AM1049" s="27"/>
      <c r="AN1049" s="27"/>
      <c r="AQ1049" s="4"/>
      <c r="AR1049" s="19">
        <v>2.77</v>
      </c>
      <c r="AS1049" s="19">
        <v>2.67</v>
      </c>
      <c r="AT1049" s="6" t="s">
        <v>3</v>
      </c>
      <c r="AU1049" s="4"/>
      <c r="AV1049" s="4"/>
      <c r="AW1049" s="4"/>
      <c r="AX1049" s="4"/>
      <c r="AY1049" s="4"/>
      <c r="AZ1049" s="4"/>
    </row>
    <row r="1050" spans="1:52" x14ac:dyDescent="0.25">
      <c r="A1050" s="3" t="s">
        <v>2</v>
      </c>
      <c r="B1050" s="20">
        <v>2.73</v>
      </c>
      <c r="C1050" s="88">
        <f t="shared" si="183"/>
        <v>2.9241669529351215</v>
      </c>
      <c r="D1050" s="86">
        <v>-111.286</v>
      </c>
      <c r="E1050" s="24">
        <v>40.107999999999997</v>
      </c>
      <c r="F1050" s="9">
        <v>6</v>
      </c>
      <c r="G1050" s="9">
        <v>2005</v>
      </c>
      <c r="H1050" s="9">
        <v>10</v>
      </c>
      <c r="I1050" s="9">
        <v>13</v>
      </c>
      <c r="J1050" s="9">
        <v>16</v>
      </c>
      <c r="K1050" s="9">
        <v>48</v>
      </c>
      <c r="L1050" s="12">
        <v>46.8</v>
      </c>
      <c r="M1050" s="81">
        <f t="shared" si="184"/>
        <v>0.11825400999467875</v>
      </c>
      <c r="N1050" s="21">
        <v>0.01</v>
      </c>
      <c r="O1050" s="3" t="s">
        <v>175</v>
      </c>
      <c r="P1050" s="94">
        <f t="shared" si="185"/>
        <v>1.398401087982158E-2</v>
      </c>
      <c r="Q1050" s="72">
        <f t="shared" si="186"/>
        <v>2.9241669529351215</v>
      </c>
      <c r="R1050" s="82">
        <f t="shared" si="187"/>
        <v>0.11825400999467875</v>
      </c>
      <c r="S1050" s="49">
        <v>2.73</v>
      </c>
      <c r="T1050" s="6" t="s">
        <v>3</v>
      </c>
      <c r="U1050" s="82">
        <v>0.13900000000000001</v>
      </c>
      <c r="V1050" s="43">
        <f t="shared" si="188"/>
        <v>3.0104299999999999</v>
      </c>
      <c r="W1050" s="49">
        <v>2.66</v>
      </c>
      <c r="X1050" s="82">
        <v>0.22500000000000001</v>
      </c>
      <c r="Y1050" s="43">
        <f t="shared" si="178"/>
        <v>2.69814</v>
      </c>
      <c r="Z1050" s="53"/>
      <c r="AA1050" s="82"/>
      <c r="AB1050" s="43"/>
      <c r="AC1050" s="47"/>
      <c r="AD1050" s="82"/>
      <c r="AE1050" s="43"/>
      <c r="AF1050" s="53"/>
      <c r="AG1050" s="82"/>
      <c r="AH1050" s="43"/>
      <c r="AI1050" s="47"/>
      <c r="AJ1050" s="4"/>
      <c r="AM1050" s="27"/>
      <c r="AN1050" s="27"/>
      <c r="AQ1050" s="4"/>
      <c r="AR1050" s="19">
        <v>2.66</v>
      </c>
      <c r="AS1050" s="19">
        <v>2.73</v>
      </c>
      <c r="AT1050" s="6" t="s">
        <v>3</v>
      </c>
      <c r="AU1050" s="4"/>
      <c r="AV1050" s="4"/>
      <c r="AW1050" s="4"/>
      <c r="AX1050" s="4"/>
      <c r="AY1050" s="4"/>
      <c r="AZ1050" s="4"/>
    </row>
    <row r="1051" spans="1:52" x14ac:dyDescent="0.25">
      <c r="A1051" s="3" t="s">
        <v>2</v>
      </c>
      <c r="B1051" s="20">
        <v>2.62</v>
      </c>
      <c r="C1051" s="88">
        <f t="shared" si="183"/>
        <v>2.8637576491865153</v>
      </c>
      <c r="D1051" s="86">
        <v>-111.276</v>
      </c>
      <c r="E1051" s="24">
        <v>40.113</v>
      </c>
      <c r="F1051" s="9">
        <v>8</v>
      </c>
      <c r="G1051" s="9">
        <v>2005</v>
      </c>
      <c r="H1051" s="9">
        <v>10</v>
      </c>
      <c r="I1051" s="9">
        <v>13</v>
      </c>
      <c r="J1051" s="9">
        <v>16</v>
      </c>
      <c r="K1051" s="9">
        <v>58</v>
      </c>
      <c r="L1051" s="12">
        <v>26</v>
      </c>
      <c r="M1051" s="81">
        <f t="shared" si="184"/>
        <v>0.11825400999467875</v>
      </c>
      <c r="N1051" s="21">
        <v>0.01</v>
      </c>
      <c r="O1051" s="3" t="s">
        <v>175</v>
      </c>
      <c r="P1051" s="94">
        <f t="shared" si="185"/>
        <v>1.398401087982158E-2</v>
      </c>
      <c r="Q1051" s="72">
        <f t="shared" si="186"/>
        <v>2.8637576491865153</v>
      </c>
      <c r="R1051" s="82">
        <f t="shared" si="187"/>
        <v>0.11825400999467875</v>
      </c>
      <c r="S1051" s="49">
        <v>2.62</v>
      </c>
      <c r="T1051" s="6" t="s">
        <v>3</v>
      </c>
      <c r="U1051" s="82">
        <v>0.13900000000000001</v>
      </c>
      <c r="V1051" s="43">
        <f t="shared" si="188"/>
        <v>2.9234200000000001</v>
      </c>
      <c r="W1051" s="49">
        <v>2.67</v>
      </c>
      <c r="X1051" s="82">
        <v>0.22500000000000001</v>
      </c>
      <c r="Y1051" s="43">
        <f t="shared" si="178"/>
        <v>2.70743</v>
      </c>
      <c r="Z1051" s="53"/>
      <c r="AA1051" s="82"/>
      <c r="AB1051" s="43"/>
      <c r="AC1051" s="47"/>
      <c r="AD1051" s="82"/>
      <c r="AE1051" s="43"/>
      <c r="AF1051" s="53"/>
      <c r="AG1051" s="82"/>
      <c r="AH1051" s="43"/>
      <c r="AI1051" s="47"/>
      <c r="AJ1051" s="4"/>
      <c r="AM1051" s="27"/>
      <c r="AN1051" s="27"/>
      <c r="AQ1051" s="4"/>
      <c r="AR1051" s="19">
        <v>2.67</v>
      </c>
      <c r="AS1051" s="19">
        <v>2.62</v>
      </c>
      <c r="AT1051" s="6" t="s">
        <v>3</v>
      </c>
      <c r="AU1051" s="4"/>
      <c r="AV1051" s="4"/>
      <c r="AW1051" s="4"/>
      <c r="AX1051" s="4"/>
      <c r="AY1051" s="4"/>
      <c r="AZ1051" s="4"/>
    </row>
    <row r="1052" spans="1:52" x14ac:dyDescent="0.25">
      <c r="A1052" s="3" t="s">
        <v>2</v>
      </c>
      <c r="B1052" s="20">
        <v>3.02</v>
      </c>
      <c r="C1052" s="88">
        <f t="shared" si="183"/>
        <v>3.2415961420238468</v>
      </c>
      <c r="D1052" s="86">
        <v>-111.505</v>
      </c>
      <c r="E1052" s="24">
        <v>39.475999999999999</v>
      </c>
      <c r="F1052" s="9">
        <v>9</v>
      </c>
      <c r="G1052" s="9">
        <v>2005</v>
      </c>
      <c r="H1052" s="9">
        <v>11</v>
      </c>
      <c r="I1052" s="9">
        <v>14</v>
      </c>
      <c r="J1052" s="9">
        <v>20</v>
      </c>
      <c r="K1052" s="9">
        <v>25</v>
      </c>
      <c r="L1052" s="12">
        <v>52.9</v>
      </c>
      <c r="M1052" s="81">
        <f t="shared" si="184"/>
        <v>0.11825400999467875</v>
      </c>
      <c r="N1052" s="21">
        <v>0.01</v>
      </c>
      <c r="O1052" s="3" t="s">
        <v>175</v>
      </c>
      <c r="P1052" s="94">
        <f t="shared" si="185"/>
        <v>1.398401087982158E-2</v>
      </c>
      <c r="Q1052" s="72">
        <f t="shared" si="186"/>
        <v>3.2415961420238468</v>
      </c>
      <c r="R1052" s="82">
        <f t="shared" si="187"/>
        <v>0.11825400999467875</v>
      </c>
      <c r="S1052" s="49">
        <v>3.02</v>
      </c>
      <c r="T1052" s="6" t="s">
        <v>3</v>
      </c>
      <c r="U1052" s="82">
        <v>0.13900000000000001</v>
      </c>
      <c r="V1052" s="43">
        <f t="shared" si="188"/>
        <v>3.2398199999999999</v>
      </c>
      <c r="W1052" s="49">
        <v>3.25</v>
      </c>
      <c r="X1052" s="82">
        <v>0.22500000000000001</v>
      </c>
      <c r="Y1052" s="43">
        <f t="shared" ref="Y1052:Y1115" si="189">0.929*W1052+0.227</f>
        <v>3.2462499999999999</v>
      </c>
      <c r="Z1052" s="53"/>
      <c r="AA1052" s="82"/>
      <c r="AB1052" s="43"/>
      <c r="AC1052" s="47"/>
      <c r="AD1052" s="82"/>
      <c r="AE1052" s="43"/>
      <c r="AF1052" s="53"/>
      <c r="AG1052" s="82"/>
      <c r="AH1052" s="43"/>
      <c r="AI1052" s="47"/>
      <c r="AJ1052" s="4"/>
      <c r="AL1052" s="4" t="s">
        <v>75</v>
      </c>
      <c r="AM1052" s="27"/>
      <c r="AN1052" s="27"/>
      <c r="AQ1052" s="4"/>
      <c r="AR1052" s="19">
        <v>3.25</v>
      </c>
      <c r="AS1052" s="19">
        <v>3.02</v>
      </c>
      <c r="AT1052" s="6" t="s">
        <v>3</v>
      </c>
      <c r="AU1052" s="4"/>
      <c r="AV1052" s="4"/>
      <c r="AW1052" s="4"/>
      <c r="AX1052" s="4"/>
      <c r="AY1052" s="4"/>
      <c r="AZ1052" s="4"/>
    </row>
    <row r="1053" spans="1:52" x14ac:dyDescent="0.25">
      <c r="A1053" s="3" t="s">
        <v>2</v>
      </c>
      <c r="B1053" s="20">
        <v>3</v>
      </c>
      <c r="C1053" s="88">
        <f t="shared" si="183"/>
        <v>3.2275799067852344</v>
      </c>
      <c r="D1053" s="86">
        <v>-111.491</v>
      </c>
      <c r="E1053" s="24">
        <v>39.484999999999999</v>
      </c>
      <c r="F1053" s="9">
        <v>0</v>
      </c>
      <c r="G1053" s="9">
        <v>2005</v>
      </c>
      <c r="H1053" s="9">
        <v>11</v>
      </c>
      <c r="I1053" s="9">
        <v>14</v>
      </c>
      <c r="J1053" s="9">
        <v>20</v>
      </c>
      <c r="K1053" s="9">
        <v>35</v>
      </c>
      <c r="L1053" s="12">
        <v>18</v>
      </c>
      <c r="M1053" s="81">
        <f t="shared" si="184"/>
        <v>0.11825400999467875</v>
      </c>
      <c r="N1053" s="21">
        <v>0.01</v>
      </c>
      <c r="O1053" s="3" t="s">
        <v>175</v>
      </c>
      <c r="P1053" s="94">
        <f t="shared" si="185"/>
        <v>1.398401087982158E-2</v>
      </c>
      <c r="Q1053" s="72">
        <f t="shared" si="186"/>
        <v>3.2275799067852344</v>
      </c>
      <c r="R1053" s="82">
        <f t="shared" si="187"/>
        <v>0.11825400999467875</v>
      </c>
      <c r="S1053" s="49">
        <v>3</v>
      </c>
      <c r="T1053" s="6" t="s">
        <v>3</v>
      </c>
      <c r="U1053" s="82">
        <v>0.13900000000000001</v>
      </c>
      <c r="V1053" s="43">
        <f t="shared" si="188"/>
        <v>3.2240000000000002</v>
      </c>
      <c r="W1053" s="49">
        <v>3.24</v>
      </c>
      <c r="X1053" s="82">
        <v>0.22500000000000001</v>
      </c>
      <c r="Y1053" s="43">
        <f t="shared" si="189"/>
        <v>3.2369600000000003</v>
      </c>
      <c r="Z1053" s="53"/>
      <c r="AA1053" s="82"/>
      <c r="AB1053" s="43"/>
      <c r="AC1053" s="47"/>
      <c r="AD1053" s="82"/>
      <c r="AE1053" s="43"/>
      <c r="AF1053" s="53"/>
      <c r="AG1053" s="82"/>
      <c r="AH1053" s="43"/>
      <c r="AI1053" s="47"/>
      <c r="AJ1053" s="4"/>
      <c r="AL1053" s="4" t="s">
        <v>75</v>
      </c>
      <c r="AM1053" s="27"/>
      <c r="AN1053" s="27"/>
      <c r="AQ1053" s="4"/>
      <c r="AR1053" s="19">
        <v>3.24</v>
      </c>
      <c r="AS1053" s="19">
        <v>3</v>
      </c>
      <c r="AT1053" s="6" t="s">
        <v>3</v>
      </c>
      <c r="AU1053" s="4"/>
      <c r="AV1053" s="4"/>
      <c r="AW1053" s="4"/>
      <c r="AX1053" s="4"/>
      <c r="AY1053" s="4"/>
      <c r="AZ1053" s="4"/>
    </row>
    <row r="1054" spans="1:52" x14ac:dyDescent="0.25">
      <c r="A1054" s="3" t="s">
        <v>2</v>
      </c>
      <c r="B1054" s="20">
        <v>2.61</v>
      </c>
      <c r="C1054" s="88">
        <f t="shared" si="183"/>
        <v>2.9786417666485576</v>
      </c>
      <c r="D1054" s="86">
        <v>-111.499</v>
      </c>
      <c r="E1054" s="24">
        <v>39.466000000000001</v>
      </c>
      <c r="F1054" s="9">
        <v>10</v>
      </c>
      <c r="G1054" s="9">
        <v>2005</v>
      </c>
      <c r="H1054" s="9">
        <v>11</v>
      </c>
      <c r="I1054" s="9">
        <v>15</v>
      </c>
      <c r="J1054" s="9">
        <v>1</v>
      </c>
      <c r="K1054" s="9">
        <v>16</v>
      </c>
      <c r="L1054" s="12">
        <v>39.6</v>
      </c>
      <c r="M1054" s="81">
        <f t="shared" si="184"/>
        <v>0.11825400999467875</v>
      </c>
      <c r="N1054" s="21">
        <v>0.01</v>
      </c>
      <c r="O1054" s="3" t="s">
        <v>175</v>
      </c>
      <c r="P1054" s="94">
        <f t="shared" si="185"/>
        <v>1.398401087982158E-2</v>
      </c>
      <c r="Q1054" s="72">
        <f t="shared" si="186"/>
        <v>2.9786417666485576</v>
      </c>
      <c r="R1054" s="82">
        <f t="shared" si="187"/>
        <v>0.11825400999467875</v>
      </c>
      <c r="S1054" s="49">
        <v>2.61</v>
      </c>
      <c r="T1054" s="6" t="s">
        <v>3</v>
      </c>
      <c r="U1054" s="82">
        <v>0.13900000000000001</v>
      </c>
      <c r="V1054" s="43">
        <f t="shared" si="188"/>
        <v>2.9155099999999998</v>
      </c>
      <c r="W1054" s="49">
        <v>3.14</v>
      </c>
      <c r="X1054" s="82">
        <v>0.22500000000000001</v>
      </c>
      <c r="Y1054" s="43">
        <f t="shared" si="189"/>
        <v>3.1440600000000001</v>
      </c>
      <c r="Z1054" s="53"/>
      <c r="AA1054" s="82"/>
      <c r="AB1054" s="43"/>
      <c r="AC1054" s="47"/>
      <c r="AD1054" s="82"/>
      <c r="AE1054" s="43"/>
      <c r="AF1054" s="53"/>
      <c r="AG1054" s="82"/>
      <c r="AH1054" s="43"/>
      <c r="AI1054" s="47"/>
      <c r="AJ1054" s="4"/>
      <c r="AM1054" s="27"/>
      <c r="AN1054" s="27"/>
      <c r="AQ1054" s="4"/>
      <c r="AR1054" s="19">
        <v>3.14</v>
      </c>
      <c r="AS1054" s="19">
        <v>2.61</v>
      </c>
      <c r="AT1054" s="6" t="s">
        <v>3</v>
      </c>
      <c r="AU1054" s="4"/>
      <c r="AV1054" s="4"/>
      <c r="AW1054" s="4"/>
      <c r="AX1054" s="4"/>
      <c r="AY1054" s="4"/>
      <c r="AZ1054" s="4"/>
    </row>
    <row r="1055" spans="1:52" x14ac:dyDescent="0.25">
      <c r="A1055" s="3" t="s">
        <v>2</v>
      </c>
      <c r="B1055" s="20">
        <v>3.06</v>
      </c>
      <c r="C1055" s="88">
        <f t="shared" si="183"/>
        <v>3.2285701754210394</v>
      </c>
      <c r="D1055" s="86">
        <v>-111.49299999999999</v>
      </c>
      <c r="E1055" s="24">
        <v>39.484999999999999</v>
      </c>
      <c r="F1055" s="9">
        <v>2</v>
      </c>
      <c r="G1055" s="9">
        <v>2005</v>
      </c>
      <c r="H1055" s="9">
        <v>11</v>
      </c>
      <c r="I1055" s="9">
        <v>15</v>
      </c>
      <c r="J1055" s="9">
        <v>1</v>
      </c>
      <c r="K1055" s="9">
        <v>17</v>
      </c>
      <c r="L1055" s="12">
        <v>6.5</v>
      </c>
      <c r="M1055" s="81">
        <f t="shared" si="184"/>
        <v>0.11825400999467875</v>
      </c>
      <c r="N1055" s="21">
        <v>0.01</v>
      </c>
      <c r="O1055" s="3" t="s">
        <v>175</v>
      </c>
      <c r="P1055" s="94">
        <f t="shared" si="185"/>
        <v>1.398401087982158E-2</v>
      </c>
      <c r="Q1055" s="72">
        <f t="shared" si="186"/>
        <v>3.2285701754210394</v>
      </c>
      <c r="R1055" s="82">
        <f t="shared" si="187"/>
        <v>0.11825400999467875</v>
      </c>
      <c r="S1055" s="49">
        <v>3.06</v>
      </c>
      <c r="T1055" s="6" t="s">
        <v>3</v>
      </c>
      <c r="U1055" s="82">
        <v>0.13900000000000001</v>
      </c>
      <c r="V1055" s="43">
        <f t="shared" si="188"/>
        <v>3.2714600000000003</v>
      </c>
      <c r="W1055" s="49">
        <v>3.11</v>
      </c>
      <c r="X1055" s="82">
        <v>0.22500000000000001</v>
      </c>
      <c r="Y1055" s="43">
        <f t="shared" si="189"/>
        <v>3.11619</v>
      </c>
      <c r="Z1055" s="53"/>
      <c r="AA1055" s="82"/>
      <c r="AB1055" s="43"/>
      <c r="AC1055" s="47"/>
      <c r="AD1055" s="82"/>
      <c r="AE1055" s="43"/>
      <c r="AF1055" s="53"/>
      <c r="AG1055" s="82"/>
      <c r="AH1055" s="43"/>
      <c r="AI1055" s="47"/>
      <c r="AJ1055" s="4"/>
      <c r="AL1055" s="4" t="s">
        <v>64</v>
      </c>
      <c r="AM1055" s="27"/>
      <c r="AN1055" s="27"/>
      <c r="AQ1055" s="4"/>
      <c r="AR1055" s="19">
        <v>3.11</v>
      </c>
      <c r="AS1055" s="19">
        <v>3.06</v>
      </c>
      <c r="AT1055" s="6" t="s">
        <v>3</v>
      </c>
      <c r="AU1055" s="4"/>
      <c r="AV1055" s="4"/>
      <c r="AW1055" s="4"/>
      <c r="AX1055" s="4"/>
      <c r="AY1055" s="4"/>
      <c r="AZ1055" s="4"/>
    </row>
    <row r="1056" spans="1:52" x14ac:dyDescent="0.25">
      <c r="A1056" s="3" t="s">
        <v>2</v>
      </c>
      <c r="B1056" s="20">
        <v>2.62</v>
      </c>
      <c r="C1056" s="88">
        <f t="shared" si="183"/>
        <v>2.8919853246790383</v>
      </c>
      <c r="D1056" s="86">
        <v>-111.691</v>
      </c>
      <c r="E1056" s="24">
        <v>41.366999999999997</v>
      </c>
      <c r="F1056" s="9">
        <v>2</v>
      </c>
      <c r="G1056" s="9">
        <v>2005</v>
      </c>
      <c r="H1056" s="9">
        <v>11</v>
      </c>
      <c r="I1056" s="9">
        <v>20</v>
      </c>
      <c r="J1056" s="9">
        <v>10</v>
      </c>
      <c r="K1056" s="9">
        <v>24</v>
      </c>
      <c r="L1056" s="12">
        <v>29.2</v>
      </c>
      <c r="M1056" s="81">
        <f t="shared" si="184"/>
        <v>0.11825400999467875</v>
      </c>
      <c r="N1056" s="21">
        <v>0.01</v>
      </c>
      <c r="O1056" s="3" t="s">
        <v>175</v>
      </c>
      <c r="P1056" s="94">
        <f t="shared" si="185"/>
        <v>1.398401087982158E-2</v>
      </c>
      <c r="Q1056" s="72">
        <f t="shared" si="186"/>
        <v>2.8919853246790383</v>
      </c>
      <c r="R1056" s="82">
        <f t="shared" si="187"/>
        <v>0.11825400999467875</v>
      </c>
      <c r="S1056" s="49">
        <v>2.62</v>
      </c>
      <c r="T1056" s="6" t="s">
        <v>3</v>
      </c>
      <c r="U1056" s="82">
        <v>0.13900000000000001</v>
      </c>
      <c r="V1056" s="43">
        <f t="shared" si="188"/>
        <v>2.9234200000000001</v>
      </c>
      <c r="W1056" s="49">
        <v>2.78</v>
      </c>
      <c r="X1056" s="82">
        <v>0.22500000000000001</v>
      </c>
      <c r="Y1056" s="43">
        <f t="shared" si="189"/>
        <v>2.8096199999999998</v>
      </c>
      <c r="Z1056" s="53"/>
      <c r="AA1056" s="82"/>
      <c r="AB1056" s="43"/>
      <c r="AC1056" s="47"/>
      <c r="AD1056" s="82"/>
      <c r="AE1056" s="43"/>
      <c r="AF1056" s="53"/>
      <c r="AG1056" s="82"/>
      <c r="AH1056" s="43"/>
      <c r="AI1056" s="47"/>
      <c r="AJ1056" s="4"/>
      <c r="AM1056" s="27"/>
      <c r="AN1056" s="27"/>
      <c r="AQ1056" s="4"/>
      <c r="AR1056" s="19">
        <v>2.78</v>
      </c>
      <c r="AS1056" s="19">
        <v>2.62</v>
      </c>
      <c r="AT1056" s="6" t="s">
        <v>3</v>
      </c>
      <c r="AU1056" s="4"/>
      <c r="AV1056" s="4"/>
      <c r="AW1056" s="4"/>
      <c r="AX1056" s="4"/>
      <c r="AY1056" s="4"/>
      <c r="AZ1056" s="4"/>
    </row>
    <row r="1057" spans="1:52" x14ac:dyDescent="0.25">
      <c r="A1057" s="3" t="s">
        <v>2</v>
      </c>
      <c r="B1057" s="20">
        <v>3.21</v>
      </c>
      <c r="C1057" s="88">
        <f t="shared" si="183"/>
        <v>3.3837319099019245</v>
      </c>
      <c r="D1057" s="86">
        <v>-112.25</v>
      </c>
      <c r="E1057" s="24">
        <v>38.320999999999998</v>
      </c>
      <c r="F1057" s="9">
        <v>5</v>
      </c>
      <c r="G1057" s="9">
        <v>2005</v>
      </c>
      <c r="H1057" s="9">
        <v>11</v>
      </c>
      <c r="I1057" s="9">
        <v>21</v>
      </c>
      <c r="J1057" s="9">
        <v>20</v>
      </c>
      <c r="K1057" s="9">
        <v>2</v>
      </c>
      <c r="L1057" s="12">
        <v>8.5</v>
      </c>
      <c r="M1057" s="81">
        <f t="shared" si="184"/>
        <v>0.11825400999467875</v>
      </c>
      <c r="N1057" s="21">
        <v>0.01</v>
      </c>
      <c r="O1057" s="3" t="s">
        <v>175</v>
      </c>
      <c r="P1057" s="94">
        <f t="shared" si="185"/>
        <v>1.398401087982158E-2</v>
      </c>
      <c r="Q1057" s="72">
        <f t="shared" si="186"/>
        <v>3.3837319099019245</v>
      </c>
      <c r="R1057" s="82">
        <f t="shared" si="187"/>
        <v>0.11825400999467875</v>
      </c>
      <c r="S1057" s="49">
        <v>3.21</v>
      </c>
      <c r="T1057" s="6" t="s">
        <v>3</v>
      </c>
      <c r="U1057" s="82">
        <v>0.13900000000000001</v>
      </c>
      <c r="V1057" s="43">
        <f t="shared" si="188"/>
        <v>3.39011</v>
      </c>
      <c r="W1057" s="49">
        <v>3.38</v>
      </c>
      <c r="X1057" s="82">
        <v>0.22500000000000001</v>
      </c>
      <c r="Y1057" s="43">
        <f t="shared" si="189"/>
        <v>3.3670200000000001</v>
      </c>
      <c r="Z1057" s="53"/>
      <c r="AA1057" s="82"/>
      <c r="AB1057" s="43"/>
      <c r="AC1057" s="47"/>
      <c r="AD1057" s="82"/>
      <c r="AE1057" s="43"/>
      <c r="AF1057" s="53"/>
      <c r="AG1057" s="82"/>
      <c r="AH1057" s="43"/>
      <c r="AI1057" s="47"/>
      <c r="AJ1057" s="4"/>
      <c r="AL1057" s="4" t="s">
        <v>43</v>
      </c>
      <c r="AM1057" s="27"/>
      <c r="AN1057" s="27"/>
      <c r="AQ1057" s="4"/>
      <c r="AR1057" s="19">
        <v>3.38</v>
      </c>
      <c r="AS1057" s="19">
        <v>3.21</v>
      </c>
      <c r="AT1057" s="6" t="s">
        <v>3</v>
      </c>
      <c r="AU1057" s="4"/>
      <c r="AV1057" s="4"/>
      <c r="AW1057" s="4"/>
      <c r="AX1057" s="4"/>
      <c r="AY1057" s="4"/>
      <c r="AZ1057" s="4"/>
    </row>
    <row r="1058" spans="1:52" x14ac:dyDescent="0.25">
      <c r="A1058" s="3" t="s">
        <v>2</v>
      </c>
      <c r="B1058" s="20">
        <v>3.07</v>
      </c>
      <c r="C1058" s="88">
        <f t="shared" si="183"/>
        <v>3.3497720711691876</v>
      </c>
      <c r="D1058" s="86">
        <v>-112.246</v>
      </c>
      <c r="E1058" s="24">
        <v>38.313000000000002</v>
      </c>
      <c r="F1058" s="9">
        <v>4</v>
      </c>
      <c r="G1058" s="9">
        <v>2005</v>
      </c>
      <c r="H1058" s="9">
        <v>12</v>
      </c>
      <c r="I1058" s="9">
        <v>11</v>
      </c>
      <c r="J1058" s="9">
        <v>10</v>
      </c>
      <c r="K1058" s="9">
        <v>28</v>
      </c>
      <c r="L1058" s="12">
        <v>43.3</v>
      </c>
      <c r="M1058" s="81">
        <f t="shared" si="184"/>
        <v>0.11825400999467875</v>
      </c>
      <c r="N1058" s="21">
        <v>0.01</v>
      </c>
      <c r="O1058" s="3" t="s">
        <v>175</v>
      </c>
      <c r="P1058" s="94">
        <f t="shared" si="185"/>
        <v>1.398401087982158E-2</v>
      </c>
      <c r="Q1058" s="72">
        <f t="shared" si="186"/>
        <v>3.3497720711691876</v>
      </c>
      <c r="R1058" s="82">
        <f t="shared" si="187"/>
        <v>0.11825400999467875</v>
      </c>
      <c r="S1058" s="49">
        <v>3.07</v>
      </c>
      <c r="T1058" s="6" t="s">
        <v>3</v>
      </c>
      <c r="U1058" s="82">
        <v>0.13900000000000001</v>
      </c>
      <c r="V1058" s="43">
        <f t="shared" si="188"/>
        <v>3.2793700000000001</v>
      </c>
      <c r="W1058" s="49">
        <v>3.56</v>
      </c>
      <c r="X1058" s="82">
        <v>0.22500000000000001</v>
      </c>
      <c r="Y1058" s="43">
        <f t="shared" si="189"/>
        <v>3.53424</v>
      </c>
      <c r="Z1058" s="53"/>
      <c r="AA1058" s="82"/>
      <c r="AB1058" s="43"/>
      <c r="AC1058" s="47"/>
      <c r="AD1058" s="82"/>
      <c r="AE1058" s="43"/>
      <c r="AF1058" s="53"/>
      <c r="AG1058" s="82"/>
      <c r="AH1058" s="43"/>
      <c r="AI1058" s="47"/>
      <c r="AJ1058" s="4"/>
      <c r="AL1058" s="4" t="s">
        <v>64</v>
      </c>
      <c r="AM1058" s="27"/>
      <c r="AN1058" s="27"/>
      <c r="AQ1058" s="4"/>
      <c r="AR1058" s="19">
        <v>3.56</v>
      </c>
      <c r="AS1058" s="19">
        <v>3.07</v>
      </c>
      <c r="AT1058" s="6" t="s">
        <v>3</v>
      </c>
      <c r="AU1058" s="4"/>
      <c r="AV1058" s="4"/>
      <c r="AW1058" s="4"/>
      <c r="AX1058" s="4"/>
      <c r="AY1058" s="4"/>
      <c r="AZ1058" s="4"/>
    </row>
    <row r="1059" spans="1:52" x14ac:dyDescent="0.25">
      <c r="A1059" s="3" t="s">
        <v>2</v>
      </c>
      <c r="B1059" s="20">
        <v>2.98</v>
      </c>
      <c r="C1059" s="88">
        <f t="shared" si="183"/>
        <v>3.2289605854516346</v>
      </c>
      <c r="D1059" s="86">
        <v>-112.241</v>
      </c>
      <c r="E1059" s="24">
        <v>38.308999999999997</v>
      </c>
      <c r="F1059" s="9">
        <v>2</v>
      </c>
      <c r="G1059" s="9">
        <v>2005</v>
      </c>
      <c r="H1059" s="9">
        <v>12</v>
      </c>
      <c r="I1059" s="9">
        <v>26</v>
      </c>
      <c r="J1059" s="9">
        <v>9</v>
      </c>
      <c r="K1059" s="9">
        <v>29</v>
      </c>
      <c r="L1059" s="12">
        <v>24.2</v>
      </c>
      <c r="M1059" s="81">
        <f t="shared" si="184"/>
        <v>0.11825400999467875</v>
      </c>
      <c r="N1059" s="21">
        <v>0.01</v>
      </c>
      <c r="O1059" s="3" t="s">
        <v>175</v>
      </c>
      <c r="P1059" s="94">
        <f t="shared" si="185"/>
        <v>1.398401087982158E-2</v>
      </c>
      <c r="Q1059" s="72">
        <f t="shared" si="186"/>
        <v>3.2289605854516346</v>
      </c>
      <c r="R1059" s="82">
        <f t="shared" si="187"/>
        <v>0.11825400999467875</v>
      </c>
      <c r="S1059" s="49">
        <v>2.98</v>
      </c>
      <c r="T1059" s="6" t="s">
        <v>3</v>
      </c>
      <c r="U1059" s="82">
        <v>0.13900000000000001</v>
      </c>
      <c r="V1059" s="43">
        <f t="shared" si="188"/>
        <v>3.20818</v>
      </c>
      <c r="W1059" s="49">
        <v>3.29</v>
      </c>
      <c r="X1059" s="82">
        <v>0.22500000000000001</v>
      </c>
      <c r="Y1059" s="43">
        <f t="shared" si="189"/>
        <v>3.2834099999999999</v>
      </c>
      <c r="Z1059" s="53"/>
      <c r="AA1059" s="82"/>
      <c r="AB1059" s="43"/>
      <c r="AC1059" s="47"/>
      <c r="AD1059" s="82"/>
      <c r="AE1059" s="43"/>
      <c r="AF1059" s="53"/>
      <c r="AG1059" s="82"/>
      <c r="AH1059" s="43"/>
      <c r="AI1059" s="47"/>
      <c r="AJ1059" s="4"/>
      <c r="AL1059" s="4" t="s">
        <v>75</v>
      </c>
      <c r="AM1059" s="27"/>
      <c r="AN1059" s="27"/>
      <c r="AQ1059" s="4"/>
      <c r="AR1059" s="19">
        <v>3.29</v>
      </c>
      <c r="AS1059" s="19">
        <v>2.98</v>
      </c>
      <c r="AT1059" s="6" t="s">
        <v>3</v>
      </c>
      <c r="AU1059" s="4"/>
      <c r="AV1059" s="4"/>
      <c r="AW1059" s="4"/>
      <c r="AX1059" s="4"/>
      <c r="AY1059" s="4"/>
      <c r="AZ1059" s="4"/>
    </row>
    <row r="1060" spans="1:52" x14ac:dyDescent="0.25">
      <c r="A1060" s="3" t="s">
        <v>2</v>
      </c>
      <c r="B1060" s="20">
        <v>2.97</v>
      </c>
      <c r="C1060" s="88">
        <f t="shared" si="183"/>
        <v>3.2232355439910791</v>
      </c>
      <c r="D1060" s="86">
        <v>-112.242</v>
      </c>
      <c r="E1060" s="24">
        <v>38.308</v>
      </c>
      <c r="F1060" s="9">
        <v>0</v>
      </c>
      <c r="G1060" s="9">
        <v>2005</v>
      </c>
      <c r="H1060" s="9">
        <v>12</v>
      </c>
      <c r="I1060" s="9">
        <v>29</v>
      </c>
      <c r="J1060" s="9">
        <v>14</v>
      </c>
      <c r="K1060" s="9">
        <v>33</v>
      </c>
      <c r="L1060" s="12">
        <v>18.3</v>
      </c>
      <c r="M1060" s="81">
        <f t="shared" si="184"/>
        <v>0.11825400999467875</v>
      </c>
      <c r="N1060" s="21">
        <v>0.01</v>
      </c>
      <c r="O1060" s="3" t="s">
        <v>175</v>
      </c>
      <c r="P1060" s="94">
        <f t="shared" si="185"/>
        <v>1.398401087982158E-2</v>
      </c>
      <c r="Q1060" s="72">
        <f t="shared" si="186"/>
        <v>3.2232355439910791</v>
      </c>
      <c r="R1060" s="82">
        <f t="shared" si="187"/>
        <v>0.11825400999467875</v>
      </c>
      <c r="S1060" s="49">
        <v>2.97</v>
      </c>
      <c r="T1060" s="6" t="s">
        <v>3</v>
      </c>
      <c r="U1060" s="82">
        <v>0.13900000000000001</v>
      </c>
      <c r="V1060" s="43">
        <f t="shared" si="188"/>
        <v>3.2002700000000002</v>
      </c>
      <c r="W1060" s="49">
        <v>3.29</v>
      </c>
      <c r="X1060" s="82">
        <v>0.22500000000000001</v>
      </c>
      <c r="Y1060" s="43">
        <f t="shared" si="189"/>
        <v>3.2834099999999999</v>
      </c>
      <c r="Z1060" s="53"/>
      <c r="AA1060" s="82"/>
      <c r="AB1060" s="43"/>
      <c r="AC1060" s="47"/>
      <c r="AD1060" s="82"/>
      <c r="AE1060" s="43"/>
      <c r="AF1060" s="53"/>
      <c r="AG1060" s="82"/>
      <c r="AH1060" s="43"/>
      <c r="AI1060" s="47"/>
      <c r="AJ1060" s="4"/>
      <c r="AL1060" s="4" t="s">
        <v>75</v>
      </c>
      <c r="AM1060" s="27"/>
      <c r="AN1060" s="27"/>
      <c r="AQ1060" s="4"/>
      <c r="AR1060" s="19">
        <v>3.29</v>
      </c>
      <c r="AS1060" s="19">
        <v>2.97</v>
      </c>
      <c r="AT1060" s="6" t="s">
        <v>3</v>
      </c>
      <c r="AU1060" s="4"/>
      <c r="AV1060" s="4"/>
      <c r="AW1060" s="4"/>
      <c r="AX1060" s="4"/>
      <c r="AY1060" s="4"/>
      <c r="AZ1060" s="4"/>
    </row>
    <row r="1061" spans="1:52" x14ac:dyDescent="0.25">
      <c r="A1061" s="3" t="s">
        <v>2</v>
      </c>
      <c r="B1061" s="20">
        <v>3.01</v>
      </c>
      <c r="C1061" s="88">
        <f t="shared" si="183"/>
        <v>3.2230403389757818</v>
      </c>
      <c r="D1061" s="86">
        <v>-112.247</v>
      </c>
      <c r="E1061" s="24">
        <v>38.32</v>
      </c>
      <c r="F1061" s="9">
        <v>4</v>
      </c>
      <c r="G1061" s="9">
        <v>2005</v>
      </c>
      <c r="H1061" s="9">
        <v>12</v>
      </c>
      <c r="I1061" s="9">
        <v>29</v>
      </c>
      <c r="J1061" s="9">
        <v>20</v>
      </c>
      <c r="K1061" s="9">
        <v>7</v>
      </c>
      <c r="L1061" s="12">
        <v>33.700000000000003</v>
      </c>
      <c r="M1061" s="81">
        <f t="shared" si="184"/>
        <v>0.11825400999467875</v>
      </c>
      <c r="N1061" s="21">
        <v>0.01</v>
      </c>
      <c r="O1061" s="3" t="s">
        <v>175</v>
      </c>
      <c r="P1061" s="94">
        <f t="shared" si="185"/>
        <v>1.398401087982158E-2</v>
      </c>
      <c r="Q1061" s="72">
        <f t="shared" si="186"/>
        <v>3.2230403389757818</v>
      </c>
      <c r="R1061" s="82">
        <f t="shared" si="187"/>
        <v>0.11825400999467875</v>
      </c>
      <c r="S1061" s="49">
        <v>3.01</v>
      </c>
      <c r="T1061" s="6" t="s">
        <v>3</v>
      </c>
      <c r="U1061" s="82">
        <v>0.13900000000000001</v>
      </c>
      <c r="V1061" s="43">
        <f t="shared" si="188"/>
        <v>3.2319100000000001</v>
      </c>
      <c r="W1061" s="49">
        <v>3.2</v>
      </c>
      <c r="X1061" s="82">
        <v>0.22500000000000001</v>
      </c>
      <c r="Y1061" s="43">
        <f t="shared" si="189"/>
        <v>3.1998000000000002</v>
      </c>
      <c r="Z1061" s="53"/>
      <c r="AA1061" s="82"/>
      <c r="AB1061" s="43"/>
      <c r="AC1061" s="47"/>
      <c r="AD1061" s="82"/>
      <c r="AE1061" s="43"/>
      <c r="AF1061" s="53"/>
      <c r="AG1061" s="82"/>
      <c r="AH1061" s="43"/>
      <c r="AI1061" s="47"/>
      <c r="AJ1061" s="4"/>
      <c r="AL1061" s="4" t="s">
        <v>75</v>
      </c>
      <c r="AM1061" s="27"/>
      <c r="AN1061" s="27"/>
      <c r="AQ1061" s="4"/>
      <c r="AR1061" s="19">
        <v>3.2</v>
      </c>
      <c r="AS1061" s="19">
        <v>3.01</v>
      </c>
      <c r="AT1061" s="6" t="s">
        <v>3</v>
      </c>
      <c r="AU1061" s="4"/>
      <c r="AV1061" s="4"/>
      <c r="AW1061" s="4"/>
      <c r="AX1061" s="4"/>
      <c r="AY1061" s="4"/>
      <c r="AZ1061" s="4"/>
    </row>
    <row r="1062" spans="1:52" x14ac:dyDescent="0.25">
      <c r="A1062" s="3" t="s">
        <v>2</v>
      </c>
      <c r="B1062" s="20">
        <v>3.18</v>
      </c>
      <c r="C1062" s="88">
        <f t="shared" si="183"/>
        <v>3.4024829179652878</v>
      </c>
      <c r="D1062" s="86">
        <v>-109.98099999999999</v>
      </c>
      <c r="E1062" s="24">
        <v>40.972000000000001</v>
      </c>
      <c r="F1062" s="9">
        <v>4</v>
      </c>
      <c r="G1062" s="9">
        <v>2006</v>
      </c>
      <c r="H1062" s="9">
        <v>1</v>
      </c>
      <c r="I1062" s="9">
        <v>5</v>
      </c>
      <c r="J1062" s="9">
        <v>14</v>
      </c>
      <c r="K1062" s="9">
        <v>44</v>
      </c>
      <c r="L1062" s="12">
        <v>45</v>
      </c>
      <c r="M1062" s="81">
        <f t="shared" si="184"/>
        <v>0.11825400999467875</v>
      </c>
      <c r="N1062" s="21">
        <v>0.01</v>
      </c>
      <c r="O1062" s="3" t="s">
        <v>175</v>
      </c>
      <c r="P1062" s="94">
        <f t="shared" si="185"/>
        <v>1.398401087982158E-2</v>
      </c>
      <c r="Q1062" s="72">
        <f t="shared" si="186"/>
        <v>3.4024829179652878</v>
      </c>
      <c r="R1062" s="82">
        <f t="shared" si="187"/>
        <v>0.11825400999467875</v>
      </c>
      <c r="S1062" s="49">
        <v>3.18</v>
      </c>
      <c r="T1062" s="6" t="s">
        <v>3</v>
      </c>
      <c r="U1062" s="82">
        <v>0.13900000000000001</v>
      </c>
      <c r="V1062" s="43">
        <f t="shared" si="188"/>
        <v>3.3663800000000004</v>
      </c>
      <c r="W1062" s="49">
        <v>3.52</v>
      </c>
      <c r="X1062" s="82">
        <v>0.22500000000000001</v>
      </c>
      <c r="Y1062" s="43">
        <f t="shared" si="189"/>
        <v>3.49708</v>
      </c>
      <c r="Z1062" s="53"/>
      <c r="AA1062" s="82"/>
      <c r="AB1062" s="43"/>
      <c r="AC1062" s="47"/>
      <c r="AD1062" s="82"/>
      <c r="AE1062" s="43"/>
      <c r="AF1062" s="53"/>
      <c r="AG1062" s="82"/>
      <c r="AH1062" s="43"/>
      <c r="AI1062" s="47"/>
      <c r="AJ1062" s="4"/>
      <c r="AL1062" s="4" t="s">
        <v>43</v>
      </c>
      <c r="AM1062" s="27"/>
      <c r="AN1062" s="27"/>
      <c r="AQ1062" s="4"/>
      <c r="AR1062" s="19">
        <v>3.52</v>
      </c>
      <c r="AS1062" s="19">
        <v>3.18</v>
      </c>
      <c r="AT1062" s="6" t="s">
        <v>3</v>
      </c>
      <c r="AU1062" s="4"/>
      <c r="AV1062" s="4"/>
      <c r="AW1062" s="4"/>
      <c r="AX1062" s="4"/>
      <c r="AY1062" s="4"/>
      <c r="AZ1062" s="4"/>
    </row>
    <row r="1063" spans="1:52" x14ac:dyDescent="0.25">
      <c r="A1063" s="3" t="s">
        <v>2</v>
      </c>
      <c r="B1063" s="20">
        <v>2.57</v>
      </c>
      <c r="C1063" s="88">
        <f t="shared" si="183"/>
        <v>2.8325662895662367</v>
      </c>
      <c r="D1063" s="86">
        <v>-112.24299999999999</v>
      </c>
      <c r="E1063" s="24">
        <v>38.323999999999998</v>
      </c>
      <c r="F1063" s="9">
        <v>0</v>
      </c>
      <c r="G1063" s="9">
        <v>2006</v>
      </c>
      <c r="H1063" s="9">
        <v>1</v>
      </c>
      <c r="I1063" s="9">
        <v>9</v>
      </c>
      <c r="J1063" s="9">
        <v>12</v>
      </c>
      <c r="K1063" s="9">
        <v>19</v>
      </c>
      <c r="L1063" s="12">
        <v>9.1999999999999993</v>
      </c>
      <c r="M1063" s="81">
        <f t="shared" si="184"/>
        <v>0.11825400999467875</v>
      </c>
      <c r="N1063" s="21">
        <v>0.01</v>
      </c>
      <c r="O1063" s="3" t="s">
        <v>175</v>
      </c>
      <c r="P1063" s="94">
        <f t="shared" si="185"/>
        <v>1.398401087982158E-2</v>
      </c>
      <c r="Q1063" s="72">
        <f t="shared" si="186"/>
        <v>2.8325662895662367</v>
      </c>
      <c r="R1063" s="82">
        <f t="shared" si="187"/>
        <v>0.11825400999467875</v>
      </c>
      <c r="S1063" s="49">
        <v>2.57</v>
      </c>
      <c r="T1063" s="6" t="s">
        <v>3</v>
      </c>
      <c r="U1063" s="82">
        <v>0.13900000000000001</v>
      </c>
      <c r="V1063" s="43">
        <f t="shared" si="188"/>
        <v>2.8838699999999999</v>
      </c>
      <c r="W1063" s="49">
        <v>2.66</v>
      </c>
      <c r="X1063" s="82">
        <v>0.22500000000000001</v>
      </c>
      <c r="Y1063" s="43">
        <f t="shared" si="189"/>
        <v>2.69814</v>
      </c>
      <c r="Z1063" s="53"/>
      <c r="AA1063" s="82"/>
      <c r="AB1063" s="43"/>
      <c r="AC1063" s="47"/>
      <c r="AD1063" s="82"/>
      <c r="AE1063" s="43"/>
      <c r="AF1063" s="53"/>
      <c r="AG1063" s="82"/>
      <c r="AH1063" s="43"/>
      <c r="AI1063" s="47"/>
      <c r="AJ1063" s="4"/>
      <c r="AM1063" s="27"/>
      <c r="AN1063" s="27"/>
      <c r="AQ1063" s="4"/>
      <c r="AR1063" s="19">
        <v>2.66</v>
      </c>
      <c r="AS1063" s="19">
        <v>2.57</v>
      </c>
      <c r="AT1063" s="6" t="s">
        <v>3</v>
      </c>
      <c r="AU1063" s="4"/>
      <c r="AV1063" s="4"/>
      <c r="AW1063" s="4"/>
      <c r="AX1063" s="4"/>
      <c r="AY1063" s="4"/>
      <c r="AZ1063" s="4"/>
    </row>
    <row r="1064" spans="1:52" x14ac:dyDescent="0.25">
      <c r="A1064" s="3" t="s">
        <v>2</v>
      </c>
      <c r="B1064" s="20">
        <v>2.9</v>
      </c>
      <c r="C1064" s="88">
        <f t="shared" si="183"/>
        <v>3.1215725981471421</v>
      </c>
      <c r="D1064" s="86">
        <v>-112.861</v>
      </c>
      <c r="E1064" s="24">
        <v>36.988</v>
      </c>
      <c r="F1064" s="9">
        <v>12</v>
      </c>
      <c r="G1064" s="9">
        <v>2006</v>
      </c>
      <c r="H1064" s="9">
        <v>2</v>
      </c>
      <c r="I1064" s="9">
        <v>5</v>
      </c>
      <c r="J1064" s="9">
        <v>11</v>
      </c>
      <c r="K1064" s="9">
        <v>36</v>
      </c>
      <c r="L1064" s="12">
        <v>55.9</v>
      </c>
      <c r="M1064" s="81">
        <f t="shared" si="184"/>
        <v>0.11825400999467875</v>
      </c>
      <c r="N1064" s="21">
        <v>0.01</v>
      </c>
      <c r="O1064" s="3" t="s">
        <v>175</v>
      </c>
      <c r="P1064" s="94">
        <f t="shared" si="185"/>
        <v>1.398401087982158E-2</v>
      </c>
      <c r="Q1064" s="72">
        <f t="shared" si="186"/>
        <v>3.1215725981471421</v>
      </c>
      <c r="R1064" s="82">
        <f t="shared" si="187"/>
        <v>0.11825400999467875</v>
      </c>
      <c r="S1064" s="49">
        <v>2.9</v>
      </c>
      <c r="T1064" s="6" t="s">
        <v>3</v>
      </c>
      <c r="U1064" s="82">
        <v>0.13900000000000001</v>
      </c>
      <c r="V1064" s="43">
        <f t="shared" si="188"/>
        <v>3.1448999999999998</v>
      </c>
      <c r="W1064" s="49">
        <v>3.05</v>
      </c>
      <c r="X1064" s="82">
        <v>0.22500000000000001</v>
      </c>
      <c r="Y1064" s="43">
        <f t="shared" si="189"/>
        <v>3.0604499999999999</v>
      </c>
      <c r="Z1064" s="53"/>
      <c r="AA1064" s="82"/>
      <c r="AB1064" s="43"/>
      <c r="AC1064" s="47"/>
      <c r="AD1064" s="82"/>
      <c r="AE1064" s="43"/>
      <c r="AF1064" s="53"/>
      <c r="AG1064" s="82"/>
      <c r="AH1064" s="43"/>
      <c r="AI1064" s="47"/>
      <c r="AJ1064" s="4"/>
      <c r="AL1064" s="4" t="s">
        <v>57</v>
      </c>
      <c r="AM1064" s="27"/>
      <c r="AN1064" s="27"/>
      <c r="AQ1064" s="4"/>
      <c r="AR1064" s="19">
        <v>3.05</v>
      </c>
      <c r="AS1064" s="19">
        <v>2.9</v>
      </c>
      <c r="AT1064" s="6" t="s">
        <v>3</v>
      </c>
      <c r="AU1064" s="4"/>
      <c r="AV1064" s="4"/>
      <c r="AW1064" s="4"/>
      <c r="AX1064" s="4"/>
      <c r="AY1064" s="4"/>
      <c r="AZ1064" s="4"/>
    </row>
    <row r="1065" spans="1:52" x14ac:dyDescent="0.25">
      <c r="A1065" s="3" t="s">
        <v>2</v>
      </c>
      <c r="B1065" s="20">
        <v>2.87</v>
      </c>
      <c r="C1065" s="88">
        <f t="shared" si="183"/>
        <v>3.0813021029079577</v>
      </c>
      <c r="D1065" s="86">
        <v>-113.47199999999999</v>
      </c>
      <c r="E1065" s="24">
        <v>37.402999999999999</v>
      </c>
      <c r="F1065" s="9">
        <v>0</v>
      </c>
      <c r="G1065" s="9">
        <v>2006</v>
      </c>
      <c r="H1065" s="9">
        <v>2</v>
      </c>
      <c r="I1065" s="9">
        <v>14</v>
      </c>
      <c r="J1065" s="9">
        <v>16</v>
      </c>
      <c r="K1065" s="9">
        <v>56</v>
      </c>
      <c r="L1065" s="12">
        <v>55.3</v>
      </c>
      <c r="M1065" s="81">
        <f t="shared" si="184"/>
        <v>0.11825400999467875</v>
      </c>
      <c r="N1065" s="21">
        <v>0.01</v>
      </c>
      <c r="O1065" s="3" t="s">
        <v>175</v>
      </c>
      <c r="P1065" s="94">
        <f t="shared" si="185"/>
        <v>1.398401087982158E-2</v>
      </c>
      <c r="Q1065" s="72">
        <f t="shared" si="186"/>
        <v>3.0813021029079577</v>
      </c>
      <c r="R1065" s="82">
        <f t="shared" si="187"/>
        <v>0.11825400999467875</v>
      </c>
      <c r="S1065" s="49">
        <v>2.87</v>
      </c>
      <c r="T1065" s="6" t="s">
        <v>3</v>
      </c>
      <c r="U1065" s="82">
        <v>0.13900000000000001</v>
      </c>
      <c r="V1065" s="43">
        <f t="shared" si="188"/>
        <v>3.1211700000000002</v>
      </c>
      <c r="W1065" s="49">
        <v>2.96</v>
      </c>
      <c r="X1065" s="82">
        <v>0.22500000000000001</v>
      </c>
      <c r="Y1065" s="43">
        <f t="shared" si="189"/>
        <v>2.9768400000000002</v>
      </c>
      <c r="Z1065" s="53"/>
      <c r="AA1065" s="82"/>
      <c r="AB1065" s="43"/>
      <c r="AC1065" s="47"/>
      <c r="AD1065" s="82"/>
      <c r="AE1065" s="43"/>
      <c r="AF1065" s="53"/>
      <c r="AG1065" s="82"/>
      <c r="AH1065" s="43"/>
      <c r="AI1065" s="47"/>
      <c r="AJ1065" s="4"/>
      <c r="AL1065" s="4" t="s">
        <v>57</v>
      </c>
      <c r="AM1065" s="27"/>
      <c r="AN1065" s="27"/>
      <c r="AQ1065" s="4"/>
      <c r="AR1065" s="19">
        <v>2.96</v>
      </c>
      <c r="AS1065" s="19">
        <v>2.87</v>
      </c>
      <c r="AT1065" s="6" t="s">
        <v>3</v>
      </c>
      <c r="AU1065" s="4"/>
      <c r="AV1065" s="4"/>
      <c r="AW1065" s="4"/>
      <c r="AX1065" s="4"/>
      <c r="AY1065" s="4"/>
      <c r="AZ1065" s="4"/>
    </row>
    <row r="1066" spans="1:52" x14ac:dyDescent="0.25">
      <c r="A1066" s="3" t="s">
        <v>2</v>
      </c>
      <c r="B1066" s="20">
        <v>2.67</v>
      </c>
      <c r="C1066" s="88">
        <f t="shared" si="183"/>
        <v>2.9154782273468101</v>
      </c>
      <c r="D1066" s="86">
        <v>-113.417</v>
      </c>
      <c r="E1066" s="24">
        <v>37.031999999999996</v>
      </c>
      <c r="F1066" s="9">
        <v>4</v>
      </c>
      <c r="G1066" s="9">
        <v>2006</v>
      </c>
      <c r="H1066" s="9">
        <v>5</v>
      </c>
      <c r="I1066" s="9">
        <v>1</v>
      </c>
      <c r="J1066" s="9">
        <v>16</v>
      </c>
      <c r="K1066" s="9">
        <v>30</v>
      </c>
      <c r="L1066" s="12">
        <v>8.5</v>
      </c>
      <c r="M1066" s="81">
        <f t="shared" si="184"/>
        <v>0.11825400999467875</v>
      </c>
      <c r="N1066" s="21">
        <v>0.01</v>
      </c>
      <c r="O1066" s="3" t="s">
        <v>175</v>
      </c>
      <c r="P1066" s="94">
        <f t="shared" si="185"/>
        <v>1.398401087982158E-2</v>
      </c>
      <c r="Q1066" s="72">
        <f t="shared" si="186"/>
        <v>2.9154782273468101</v>
      </c>
      <c r="R1066" s="82">
        <f t="shared" si="187"/>
        <v>0.11825400999467875</v>
      </c>
      <c r="S1066" s="49">
        <v>2.67</v>
      </c>
      <c r="T1066" s="6" t="s">
        <v>3</v>
      </c>
      <c r="U1066" s="82">
        <v>0.13900000000000001</v>
      </c>
      <c r="V1066" s="43">
        <f t="shared" si="188"/>
        <v>2.9629699999999999</v>
      </c>
      <c r="W1066" s="49">
        <v>2.76</v>
      </c>
      <c r="X1066" s="82">
        <v>0.22500000000000001</v>
      </c>
      <c r="Y1066" s="43">
        <f t="shared" si="189"/>
        <v>2.7910399999999997</v>
      </c>
      <c r="Z1066" s="53"/>
      <c r="AA1066" s="82"/>
      <c r="AB1066" s="43"/>
      <c r="AC1066" s="47"/>
      <c r="AD1066" s="82"/>
      <c r="AE1066" s="43"/>
      <c r="AF1066" s="53"/>
      <c r="AG1066" s="82"/>
      <c r="AH1066" s="43"/>
      <c r="AI1066" s="47"/>
      <c r="AJ1066" s="4"/>
      <c r="AL1066" s="4" t="s">
        <v>72</v>
      </c>
      <c r="AM1066" s="27"/>
      <c r="AN1066" s="27"/>
      <c r="AQ1066" s="4"/>
      <c r="AR1066" s="19">
        <v>2.76</v>
      </c>
      <c r="AS1066" s="19">
        <v>2.67</v>
      </c>
      <c r="AT1066" s="6" t="s">
        <v>3</v>
      </c>
      <c r="AU1066" s="4"/>
      <c r="AV1066" s="4"/>
      <c r="AW1066" s="4"/>
      <c r="AX1066" s="4"/>
      <c r="AY1066" s="4"/>
      <c r="AZ1066" s="4"/>
    </row>
    <row r="1067" spans="1:52" x14ac:dyDescent="0.25">
      <c r="A1067" s="3" t="s">
        <v>2</v>
      </c>
      <c r="B1067" s="20">
        <v>2.5499999999999998</v>
      </c>
      <c r="C1067" s="88">
        <f t="shared" si="183"/>
        <v>2.7851900742000977</v>
      </c>
      <c r="D1067" s="86">
        <v>-113.794</v>
      </c>
      <c r="E1067" s="24">
        <v>40.764000000000003</v>
      </c>
      <c r="F1067" s="9">
        <v>4</v>
      </c>
      <c r="G1067" s="9">
        <v>2006</v>
      </c>
      <c r="H1067" s="9">
        <v>5</v>
      </c>
      <c r="I1067" s="9">
        <v>19</v>
      </c>
      <c r="J1067" s="9">
        <v>9</v>
      </c>
      <c r="K1067" s="9">
        <v>41</v>
      </c>
      <c r="L1067" s="12">
        <v>47.2</v>
      </c>
      <c r="M1067" s="81">
        <f t="shared" si="184"/>
        <v>0.11825400999467875</v>
      </c>
      <c r="N1067" s="21">
        <v>0.01</v>
      </c>
      <c r="O1067" s="3" t="s">
        <v>175</v>
      </c>
      <c r="P1067" s="94">
        <f t="shared" ref="P1067:P1083" si="190">1/((1/U1067^2)+(1/X1067^2))</f>
        <v>1.398401087982158E-2</v>
      </c>
      <c r="Q1067" s="72">
        <f t="shared" ref="Q1067:Q1083" si="191">(P1067/U1067^2*V1067)+(P1067/X1067^2*Y1067)</f>
        <v>2.7851900742000977</v>
      </c>
      <c r="R1067" s="82">
        <f t="shared" ref="R1067:R1083" si="192">SQRT(P1067)</f>
        <v>0.11825400999467875</v>
      </c>
      <c r="S1067" s="49">
        <v>2.5499999999999998</v>
      </c>
      <c r="T1067" s="6" t="s">
        <v>3</v>
      </c>
      <c r="U1067" s="82">
        <v>0.13900000000000001</v>
      </c>
      <c r="V1067" s="43">
        <f t="shared" ref="V1067:V1083" si="193">0.791*S1067+0.851</f>
        <v>2.8680499999999998</v>
      </c>
      <c r="W1067" s="49">
        <v>2.52</v>
      </c>
      <c r="X1067" s="82">
        <v>0.22500000000000001</v>
      </c>
      <c r="Y1067" s="43">
        <f t="shared" si="189"/>
        <v>2.5680800000000001</v>
      </c>
      <c r="Z1067" s="53"/>
      <c r="AA1067" s="82"/>
      <c r="AB1067" s="43"/>
      <c r="AC1067" s="47"/>
      <c r="AD1067" s="82"/>
      <c r="AE1067" s="43"/>
      <c r="AF1067" s="53"/>
      <c r="AG1067" s="82"/>
      <c r="AH1067" s="43"/>
      <c r="AI1067" s="47"/>
      <c r="AJ1067" s="4"/>
      <c r="AM1067" s="27"/>
      <c r="AN1067" s="27"/>
      <c r="AQ1067" s="4"/>
      <c r="AR1067" s="19">
        <v>2.52</v>
      </c>
      <c r="AS1067" s="19">
        <v>2.5499999999999998</v>
      </c>
      <c r="AT1067" s="6" t="s">
        <v>3</v>
      </c>
      <c r="AU1067" s="4"/>
      <c r="AV1067" s="4"/>
      <c r="AW1067" s="4"/>
      <c r="AX1067" s="4"/>
      <c r="AY1067" s="4"/>
      <c r="AZ1067" s="4"/>
    </row>
    <row r="1068" spans="1:52" x14ac:dyDescent="0.25">
      <c r="A1068" s="3" t="s">
        <v>2</v>
      </c>
      <c r="B1068" s="20">
        <v>2.46</v>
      </c>
      <c r="C1068" s="88">
        <f t="shared" si="183"/>
        <v>2.6566801315300377</v>
      </c>
      <c r="D1068" s="86">
        <v>-112.732</v>
      </c>
      <c r="E1068" s="24">
        <v>41.796999999999997</v>
      </c>
      <c r="F1068" s="9">
        <v>4</v>
      </c>
      <c r="G1068" s="9">
        <v>2006</v>
      </c>
      <c r="H1068" s="9">
        <v>5</v>
      </c>
      <c r="I1068" s="9">
        <v>20</v>
      </c>
      <c r="J1068" s="9">
        <v>5</v>
      </c>
      <c r="K1068" s="9">
        <v>40</v>
      </c>
      <c r="L1068" s="12">
        <v>51</v>
      </c>
      <c r="M1068" s="81">
        <f t="shared" si="184"/>
        <v>0.11825400999467875</v>
      </c>
      <c r="N1068" s="21">
        <v>0.01</v>
      </c>
      <c r="O1068" s="3" t="s">
        <v>175</v>
      </c>
      <c r="P1068" s="94">
        <f t="shared" si="190"/>
        <v>1.398401087982158E-2</v>
      </c>
      <c r="Q1068" s="72">
        <f t="shared" si="191"/>
        <v>2.6566801315300377</v>
      </c>
      <c r="R1068" s="82">
        <f t="shared" si="192"/>
        <v>0.11825400999467875</v>
      </c>
      <c r="S1068" s="49">
        <v>2.46</v>
      </c>
      <c r="T1068" s="6" t="s">
        <v>3</v>
      </c>
      <c r="U1068" s="82">
        <v>0.13900000000000001</v>
      </c>
      <c r="V1068" s="43">
        <f t="shared" si="193"/>
        <v>2.7968600000000001</v>
      </c>
      <c r="W1068" s="49">
        <v>2.2200000000000002</v>
      </c>
      <c r="X1068" s="82">
        <v>0.22500000000000001</v>
      </c>
      <c r="Y1068" s="43">
        <f t="shared" si="189"/>
        <v>2.28938</v>
      </c>
      <c r="Z1068" s="53"/>
      <c r="AA1068" s="82"/>
      <c r="AB1068" s="43"/>
      <c r="AC1068" s="47"/>
      <c r="AD1068" s="82"/>
      <c r="AE1068" s="43"/>
      <c r="AF1068" s="53"/>
      <c r="AG1068" s="82"/>
      <c r="AH1068" s="43"/>
      <c r="AI1068" s="47"/>
      <c r="AJ1068" s="4"/>
      <c r="AM1068" s="27"/>
      <c r="AN1068" s="27"/>
      <c r="AQ1068" s="4"/>
      <c r="AR1068" s="19">
        <v>2.2200000000000002</v>
      </c>
      <c r="AS1068" s="19">
        <v>2.46</v>
      </c>
      <c r="AT1068" s="6" t="s">
        <v>3</v>
      </c>
      <c r="AU1068" s="4"/>
      <c r="AV1068" s="4"/>
      <c r="AW1068" s="4"/>
      <c r="AX1068" s="4"/>
      <c r="AY1068" s="4"/>
      <c r="AZ1068" s="4"/>
    </row>
    <row r="1069" spans="1:52" x14ac:dyDescent="0.25">
      <c r="A1069" s="3" t="s">
        <v>2</v>
      </c>
      <c r="B1069" s="20">
        <v>2.9</v>
      </c>
      <c r="C1069" s="88">
        <f t="shared" si="183"/>
        <v>3.0445880286220799</v>
      </c>
      <c r="D1069" s="86">
        <v>-112.753</v>
      </c>
      <c r="E1069" s="24">
        <v>41.795999999999999</v>
      </c>
      <c r="F1069" s="9">
        <v>6</v>
      </c>
      <c r="G1069" s="9">
        <v>2006</v>
      </c>
      <c r="H1069" s="9">
        <v>5</v>
      </c>
      <c r="I1069" s="9">
        <v>20</v>
      </c>
      <c r="J1069" s="9">
        <v>16</v>
      </c>
      <c r="K1069" s="9">
        <v>51</v>
      </c>
      <c r="L1069" s="12">
        <v>46.1</v>
      </c>
      <c r="M1069" s="81">
        <f t="shared" si="184"/>
        <v>0.11825400999467875</v>
      </c>
      <c r="N1069" s="21">
        <v>0.01</v>
      </c>
      <c r="O1069" s="3" t="s">
        <v>175</v>
      </c>
      <c r="P1069" s="94">
        <f t="shared" si="190"/>
        <v>1.398401087982158E-2</v>
      </c>
      <c r="Q1069" s="72">
        <f t="shared" si="191"/>
        <v>3.0445880286220799</v>
      </c>
      <c r="R1069" s="82">
        <f t="shared" si="192"/>
        <v>0.11825400999467875</v>
      </c>
      <c r="S1069" s="49">
        <v>2.9</v>
      </c>
      <c r="T1069" s="6" t="s">
        <v>3</v>
      </c>
      <c r="U1069" s="82">
        <v>0.13900000000000001</v>
      </c>
      <c r="V1069" s="43">
        <f t="shared" si="193"/>
        <v>3.1448999999999998</v>
      </c>
      <c r="W1069" s="49">
        <v>2.75</v>
      </c>
      <c r="X1069" s="82">
        <v>0.22500000000000001</v>
      </c>
      <c r="Y1069" s="43">
        <f t="shared" si="189"/>
        <v>2.7817500000000002</v>
      </c>
      <c r="Z1069" s="53"/>
      <c r="AA1069" s="82"/>
      <c r="AB1069" s="43"/>
      <c r="AC1069" s="47"/>
      <c r="AD1069" s="82"/>
      <c r="AE1069" s="43"/>
      <c r="AF1069" s="53"/>
      <c r="AG1069" s="82"/>
      <c r="AH1069" s="43"/>
      <c r="AI1069" s="47"/>
      <c r="AJ1069" s="4"/>
      <c r="AL1069" s="4" t="s">
        <v>57</v>
      </c>
      <c r="AM1069" s="27"/>
      <c r="AN1069" s="27"/>
      <c r="AQ1069" s="4"/>
      <c r="AR1069" s="19">
        <v>2.75</v>
      </c>
      <c r="AS1069" s="19">
        <v>2.9</v>
      </c>
      <c r="AT1069" s="6" t="s">
        <v>3</v>
      </c>
      <c r="AU1069" s="4"/>
      <c r="AV1069" s="4"/>
      <c r="AW1069" s="4"/>
      <c r="AX1069" s="4"/>
      <c r="AY1069" s="4"/>
      <c r="AZ1069" s="4"/>
    </row>
    <row r="1070" spans="1:52" x14ac:dyDescent="0.25">
      <c r="A1070" s="3" t="s">
        <v>2</v>
      </c>
      <c r="B1070" s="20">
        <v>2.48</v>
      </c>
      <c r="C1070" s="88">
        <f t="shared" si="183"/>
        <v>2.7502470886112147</v>
      </c>
      <c r="D1070" s="86">
        <v>-111.423</v>
      </c>
      <c r="E1070" s="24">
        <v>41.415999999999997</v>
      </c>
      <c r="F1070" s="9">
        <v>8</v>
      </c>
      <c r="G1070" s="9">
        <v>2006</v>
      </c>
      <c r="H1070" s="9">
        <v>6</v>
      </c>
      <c r="I1070" s="9">
        <v>5</v>
      </c>
      <c r="J1070" s="9">
        <v>2</v>
      </c>
      <c r="K1070" s="9">
        <v>51</v>
      </c>
      <c r="L1070" s="12">
        <v>4.5</v>
      </c>
      <c r="M1070" s="81">
        <f t="shared" si="184"/>
        <v>0.11825400999467875</v>
      </c>
      <c r="N1070" s="21">
        <v>0.01</v>
      </c>
      <c r="O1070" s="3" t="s">
        <v>175</v>
      </c>
      <c r="P1070" s="94">
        <f t="shared" si="190"/>
        <v>1.398401087982158E-2</v>
      </c>
      <c r="Q1070" s="72">
        <f t="shared" si="191"/>
        <v>2.7502470886112147</v>
      </c>
      <c r="R1070" s="82">
        <f t="shared" si="192"/>
        <v>0.11825400999467875</v>
      </c>
      <c r="S1070" s="49">
        <v>2.48</v>
      </c>
      <c r="T1070" s="6" t="s">
        <v>3</v>
      </c>
      <c r="U1070" s="82">
        <v>0.13900000000000001</v>
      </c>
      <c r="V1070" s="43">
        <f t="shared" si="193"/>
        <v>2.8126800000000003</v>
      </c>
      <c r="W1070" s="49">
        <v>2.54</v>
      </c>
      <c r="X1070" s="82">
        <v>0.22500000000000001</v>
      </c>
      <c r="Y1070" s="43">
        <f t="shared" si="189"/>
        <v>2.5866600000000002</v>
      </c>
      <c r="Z1070" s="53"/>
      <c r="AA1070" s="82"/>
      <c r="AB1070" s="43"/>
      <c r="AC1070" s="47"/>
      <c r="AD1070" s="82"/>
      <c r="AE1070" s="43"/>
      <c r="AF1070" s="53"/>
      <c r="AG1070" s="82"/>
      <c r="AH1070" s="43"/>
      <c r="AI1070" s="47"/>
      <c r="AJ1070" s="4"/>
      <c r="AM1070" s="27"/>
      <c r="AN1070" s="27"/>
      <c r="AQ1070" s="4"/>
      <c r="AR1070" s="19">
        <v>2.54</v>
      </c>
      <c r="AS1070" s="19">
        <v>2.48</v>
      </c>
      <c r="AT1070" s="6" t="s">
        <v>3</v>
      </c>
      <c r="AU1070" s="4"/>
      <c r="AV1070" s="4"/>
      <c r="AW1070" s="4"/>
      <c r="AX1070" s="4"/>
      <c r="AY1070" s="4"/>
      <c r="AZ1070" s="4"/>
    </row>
    <row r="1071" spans="1:52" x14ac:dyDescent="0.25">
      <c r="A1071" s="3" t="s">
        <v>2</v>
      </c>
      <c r="B1071" s="20">
        <v>2.46</v>
      </c>
      <c r="C1071" s="88">
        <f t="shared" si="183"/>
        <v>2.6977385686100708</v>
      </c>
      <c r="D1071" s="86">
        <v>-112.88800000000001</v>
      </c>
      <c r="E1071" s="24">
        <v>40.945999999999998</v>
      </c>
      <c r="F1071" s="9">
        <v>8</v>
      </c>
      <c r="G1071" s="9">
        <v>2006</v>
      </c>
      <c r="H1071" s="9">
        <v>6</v>
      </c>
      <c r="I1071" s="9">
        <v>20</v>
      </c>
      <c r="J1071" s="9">
        <v>1</v>
      </c>
      <c r="K1071" s="9">
        <v>53</v>
      </c>
      <c r="L1071" s="12">
        <v>25.6</v>
      </c>
      <c r="M1071" s="81">
        <f t="shared" si="184"/>
        <v>0.11825400999467875</v>
      </c>
      <c r="N1071" s="21">
        <v>0.01</v>
      </c>
      <c r="O1071" s="3" t="s">
        <v>175</v>
      </c>
      <c r="P1071" s="94">
        <f t="shared" si="190"/>
        <v>1.398401087982158E-2</v>
      </c>
      <c r="Q1071" s="72">
        <f t="shared" si="191"/>
        <v>2.6977385686100708</v>
      </c>
      <c r="R1071" s="82">
        <f t="shared" si="192"/>
        <v>0.11825400999467875</v>
      </c>
      <c r="S1071" s="49">
        <v>2.46</v>
      </c>
      <c r="T1071" s="6" t="s">
        <v>3</v>
      </c>
      <c r="U1071" s="82">
        <v>0.13900000000000001</v>
      </c>
      <c r="V1071" s="43">
        <f t="shared" si="193"/>
        <v>2.7968600000000001</v>
      </c>
      <c r="W1071" s="49">
        <v>2.38</v>
      </c>
      <c r="X1071" s="82">
        <v>0.22500000000000001</v>
      </c>
      <c r="Y1071" s="43">
        <f t="shared" si="189"/>
        <v>2.4380199999999999</v>
      </c>
      <c r="Z1071" s="53"/>
      <c r="AA1071" s="82"/>
      <c r="AB1071" s="43"/>
      <c r="AC1071" s="47"/>
      <c r="AD1071" s="82"/>
      <c r="AE1071" s="43"/>
      <c r="AF1071" s="53"/>
      <c r="AG1071" s="82"/>
      <c r="AH1071" s="43"/>
      <c r="AI1071" s="47"/>
      <c r="AJ1071" s="4"/>
      <c r="AM1071" s="27"/>
      <c r="AN1071" s="27"/>
      <c r="AQ1071" s="4"/>
      <c r="AR1071" s="19">
        <v>2.38</v>
      </c>
      <c r="AS1071" s="19">
        <v>2.46</v>
      </c>
      <c r="AT1071" s="6" t="s">
        <v>3</v>
      </c>
      <c r="AU1071" s="4"/>
      <c r="AV1071" s="4"/>
      <c r="AW1071" s="4"/>
      <c r="AX1071" s="4"/>
      <c r="AY1071" s="4"/>
      <c r="AZ1071" s="4"/>
    </row>
    <row r="1072" spans="1:52" x14ac:dyDescent="0.25">
      <c r="A1072" s="3" t="s">
        <v>2</v>
      </c>
      <c r="B1072" s="20">
        <v>2.5</v>
      </c>
      <c r="C1072" s="88">
        <f t="shared" si="183"/>
        <v>2.7463002576273126</v>
      </c>
      <c r="D1072" s="86">
        <v>-112.542</v>
      </c>
      <c r="E1072" s="24">
        <v>41.906999999999996</v>
      </c>
      <c r="F1072" s="9">
        <v>3</v>
      </c>
      <c r="G1072" s="9">
        <v>2006</v>
      </c>
      <c r="H1072" s="9">
        <v>6</v>
      </c>
      <c r="I1072" s="9">
        <v>27</v>
      </c>
      <c r="J1072" s="9">
        <v>8</v>
      </c>
      <c r="K1072" s="9">
        <v>18</v>
      </c>
      <c r="L1072" s="12">
        <v>8.1999999999999993</v>
      </c>
      <c r="M1072" s="81">
        <f t="shared" si="184"/>
        <v>0.11825400999467875</v>
      </c>
      <c r="N1072" s="21">
        <v>0.01</v>
      </c>
      <c r="O1072" s="3" t="s">
        <v>175</v>
      </c>
      <c r="P1072" s="94">
        <f t="shared" si="190"/>
        <v>1.398401087982158E-2</v>
      </c>
      <c r="Q1072" s="72">
        <f t="shared" si="191"/>
        <v>2.7463002576273126</v>
      </c>
      <c r="R1072" s="82">
        <f t="shared" si="192"/>
        <v>0.11825400999467875</v>
      </c>
      <c r="S1072" s="49">
        <v>2.5</v>
      </c>
      <c r="T1072" s="6" t="s">
        <v>3</v>
      </c>
      <c r="U1072" s="82">
        <v>0.13900000000000001</v>
      </c>
      <c r="V1072" s="43">
        <f t="shared" si="193"/>
        <v>2.8285</v>
      </c>
      <c r="W1072" s="49">
        <v>2.48</v>
      </c>
      <c r="X1072" s="82">
        <v>0.22500000000000001</v>
      </c>
      <c r="Y1072" s="43">
        <f t="shared" si="189"/>
        <v>2.5309200000000001</v>
      </c>
      <c r="Z1072" s="53"/>
      <c r="AA1072" s="82"/>
      <c r="AB1072" s="43"/>
      <c r="AC1072" s="47"/>
      <c r="AD1072" s="82"/>
      <c r="AE1072" s="43"/>
      <c r="AF1072" s="53"/>
      <c r="AG1072" s="82"/>
      <c r="AH1072" s="43"/>
      <c r="AI1072" s="47"/>
      <c r="AJ1072" s="4"/>
      <c r="AL1072" s="4" t="s">
        <v>84</v>
      </c>
      <c r="AM1072" s="27"/>
      <c r="AN1072" s="27"/>
      <c r="AQ1072" s="4"/>
      <c r="AR1072" s="19">
        <v>2.48</v>
      </c>
      <c r="AS1072" s="19">
        <v>2.5</v>
      </c>
      <c r="AT1072" s="6" t="s">
        <v>3</v>
      </c>
      <c r="AU1072" s="4"/>
      <c r="AV1072" s="4"/>
      <c r="AW1072" s="4"/>
      <c r="AX1072" s="4"/>
      <c r="AY1072" s="4"/>
      <c r="AZ1072" s="4"/>
    </row>
    <row r="1073" spans="1:58" x14ac:dyDescent="0.25">
      <c r="A1073" s="3" t="s">
        <v>2</v>
      </c>
      <c r="B1073" s="20">
        <v>2.93</v>
      </c>
      <c r="C1073" s="88">
        <f t="shared" si="183"/>
        <v>3.1259169609412982</v>
      </c>
      <c r="D1073" s="86">
        <v>-111.496</v>
      </c>
      <c r="E1073" s="24">
        <v>42.405000000000001</v>
      </c>
      <c r="F1073" s="9">
        <v>6</v>
      </c>
      <c r="G1073" s="9">
        <v>2006</v>
      </c>
      <c r="H1073" s="9">
        <v>6</v>
      </c>
      <c r="I1073" s="9">
        <v>30</v>
      </c>
      <c r="J1073" s="9">
        <v>17</v>
      </c>
      <c r="K1073" s="9">
        <v>28</v>
      </c>
      <c r="L1073" s="12">
        <v>56.7</v>
      </c>
      <c r="M1073" s="81">
        <f t="shared" si="184"/>
        <v>0.11825400999467875</v>
      </c>
      <c r="N1073" s="21">
        <v>0.01</v>
      </c>
      <c r="O1073" s="3" t="s">
        <v>175</v>
      </c>
      <c r="P1073" s="94">
        <f t="shared" si="190"/>
        <v>1.398401087982158E-2</v>
      </c>
      <c r="Q1073" s="72">
        <f t="shared" si="191"/>
        <v>3.1259169609412982</v>
      </c>
      <c r="R1073" s="82">
        <f t="shared" si="192"/>
        <v>0.11825400999467875</v>
      </c>
      <c r="S1073" s="49">
        <v>2.93</v>
      </c>
      <c r="T1073" s="6" t="s">
        <v>3</v>
      </c>
      <c r="U1073" s="82">
        <v>0.13900000000000001</v>
      </c>
      <c r="V1073" s="43">
        <f t="shared" si="193"/>
        <v>3.1686300000000003</v>
      </c>
      <c r="W1073" s="49">
        <v>3</v>
      </c>
      <c r="X1073" s="82">
        <v>0.22500000000000001</v>
      </c>
      <c r="Y1073" s="43">
        <f t="shared" si="189"/>
        <v>3.0139999999999998</v>
      </c>
      <c r="Z1073" s="53"/>
      <c r="AA1073" s="82"/>
      <c r="AB1073" s="43"/>
      <c r="AC1073" s="47"/>
      <c r="AD1073" s="82"/>
      <c r="AE1073" s="43"/>
      <c r="AF1073" s="53"/>
      <c r="AG1073" s="82"/>
      <c r="AH1073" s="43"/>
      <c r="AI1073" s="47"/>
      <c r="AJ1073" s="4"/>
      <c r="AL1073" s="4" t="s">
        <v>57</v>
      </c>
      <c r="AM1073" s="27"/>
      <c r="AN1073" s="27"/>
      <c r="AQ1073" s="4"/>
      <c r="AR1073" s="19">
        <v>3</v>
      </c>
      <c r="AS1073" s="19">
        <v>2.93</v>
      </c>
      <c r="AT1073" s="6" t="s">
        <v>3</v>
      </c>
      <c r="AU1073" s="4"/>
      <c r="AV1073" s="4"/>
      <c r="AW1073" s="4"/>
      <c r="AX1073" s="4"/>
      <c r="AY1073" s="4"/>
      <c r="AZ1073" s="4"/>
    </row>
    <row r="1074" spans="1:58" x14ac:dyDescent="0.25">
      <c r="A1074" s="3" t="s">
        <v>2</v>
      </c>
      <c r="B1074" s="20">
        <v>2.54</v>
      </c>
      <c r="C1074" s="88">
        <f t="shared" si="183"/>
        <v>2.7461050526120152</v>
      </c>
      <c r="D1074" s="86">
        <v>-111.509</v>
      </c>
      <c r="E1074" s="24">
        <v>42.412999999999997</v>
      </c>
      <c r="F1074" s="9">
        <v>7</v>
      </c>
      <c r="G1074" s="9">
        <v>2006</v>
      </c>
      <c r="H1074" s="9">
        <v>6</v>
      </c>
      <c r="I1074" s="9">
        <v>30</v>
      </c>
      <c r="J1074" s="9">
        <v>19</v>
      </c>
      <c r="K1074" s="9">
        <v>1</v>
      </c>
      <c r="L1074" s="12">
        <v>28</v>
      </c>
      <c r="M1074" s="81">
        <f t="shared" si="184"/>
        <v>0.11825400999467875</v>
      </c>
      <c r="N1074" s="21">
        <v>0.01</v>
      </c>
      <c r="O1074" s="3" t="s">
        <v>175</v>
      </c>
      <c r="P1074" s="94">
        <f t="shared" si="190"/>
        <v>1.398401087982158E-2</v>
      </c>
      <c r="Q1074" s="72">
        <f t="shared" si="191"/>
        <v>2.7461050526120152</v>
      </c>
      <c r="R1074" s="82">
        <f t="shared" si="192"/>
        <v>0.11825400999467875</v>
      </c>
      <c r="S1074" s="49">
        <v>2.54</v>
      </c>
      <c r="T1074" s="6" t="s">
        <v>3</v>
      </c>
      <c r="U1074" s="82">
        <v>0.13900000000000001</v>
      </c>
      <c r="V1074" s="43">
        <f t="shared" si="193"/>
        <v>2.8601399999999999</v>
      </c>
      <c r="W1074" s="49">
        <v>2.39</v>
      </c>
      <c r="X1074" s="82">
        <v>0.22500000000000001</v>
      </c>
      <c r="Y1074" s="43">
        <f t="shared" si="189"/>
        <v>2.4473100000000003</v>
      </c>
      <c r="Z1074" s="53"/>
      <c r="AA1074" s="82"/>
      <c r="AB1074" s="43"/>
      <c r="AC1074" s="47"/>
      <c r="AD1074" s="82"/>
      <c r="AE1074" s="43"/>
      <c r="AF1074" s="53"/>
      <c r="AG1074" s="82"/>
      <c r="AH1074" s="43"/>
      <c r="AI1074" s="47"/>
      <c r="AJ1074" s="4"/>
      <c r="AM1074" s="27"/>
      <c r="AN1074" s="27"/>
      <c r="AQ1074" s="4"/>
      <c r="AR1074" s="19">
        <v>2.39</v>
      </c>
      <c r="AS1074" s="19">
        <v>2.54</v>
      </c>
      <c r="AT1074" s="6" t="s">
        <v>3</v>
      </c>
      <c r="AU1074" s="4"/>
      <c r="AV1074" s="4"/>
      <c r="AW1074" s="4"/>
      <c r="AX1074" s="4"/>
      <c r="AY1074" s="4"/>
      <c r="AZ1074" s="4"/>
    </row>
    <row r="1075" spans="1:58" x14ac:dyDescent="0.25">
      <c r="A1075" s="3" t="s">
        <v>2</v>
      </c>
      <c r="B1075" s="20">
        <v>2.68</v>
      </c>
      <c r="C1075" s="88">
        <f t="shared" si="183"/>
        <v>2.8493510039173082</v>
      </c>
      <c r="D1075" s="86">
        <v>-111.511</v>
      </c>
      <c r="E1075" s="24">
        <v>42.414999999999999</v>
      </c>
      <c r="F1075" s="9">
        <v>6</v>
      </c>
      <c r="G1075" s="9">
        <v>2006</v>
      </c>
      <c r="H1075" s="9">
        <v>7</v>
      </c>
      <c r="I1075" s="9">
        <v>2</v>
      </c>
      <c r="J1075" s="9">
        <v>22</v>
      </c>
      <c r="K1075" s="9">
        <v>16</v>
      </c>
      <c r="L1075" s="12">
        <v>58.7</v>
      </c>
      <c r="M1075" s="81">
        <f t="shared" si="184"/>
        <v>0.11825400999467875</v>
      </c>
      <c r="N1075" s="21">
        <v>0.01</v>
      </c>
      <c r="O1075" s="3" t="s">
        <v>175</v>
      </c>
      <c r="P1075" s="94">
        <f t="shared" si="190"/>
        <v>1.398401087982158E-2</v>
      </c>
      <c r="Q1075" s="72">
        <f t="shared" si="191"/>
        <v>2.8493510039173082</v>
      </c>
      <c r="R1075" s="82">
        <f t="shared" si="192"/>
        <v>0.11825400999467875</v>
      </c>
      <c r="S1075" s="49">
        <v>2.68</v>
      </c>
      <c r="T1075" s="6" t="s">
        <v>3</v>
      </c>
      <c r="U1075" s="82">
        <v>0.13900000000000001</v>
      </c>
      <c r="V1075" s="43">
        <f t="shared" si="193"/>
        <v>2.9708800000000002</v>
      </c>
      <c r="W1075" s="49">
        <v>2.48</v>
      </c>
      <c r="X1075" s="82">
        <v>0.22500000000000001</v>
      </c>
      <c r="Y1075" s="43">
        <f t="shared" si="189"/>
        <v>2.5309200000000001</v>
      </c>
      <c r="Z1075" s="53"/>
      <c r="AA1075" s="82"/>
      <c r="AB1075" s="43"/>
      <c r="AC1075" s="47"/>
      <c r="AD1075" s="82"/>
      <c r="AE1075" s="43"/>
      <c r="AF1075" s="53"/>
      <c r="AG1075" s="82"/>
      <c r="AH1075" s="43"/>
      <c r="AI1075" s="47"/>
      <c r="AJ1075" s="4"/>
      <c r="AM1075" s="27"/>
      <c r="AN1075" s="27"/>
      <c r="AQ1075" s="4"/>
      <c r="AR1075" s="19">
        <v>2.48</v>
      </c>
      <c r="AS1075" s="19">
        <v>2.68</v>
      </c>
      <c r="AT1075" s="6" t="s">
        <v>3</v>
      </c>
      <c r="AU1075" s="4"/>
      <c r="AV1075" s="4"/>
      <c r="AW1075" s="4"/>
      <c r="AX1075" s="4"/>
      <c r="AY1075" s="4"/>
      <c r="AZ1075" s="4"/>
    </row>
    <row r="1076" spans="1:58" x14ac:dyDescent="0.25">
      <c r="A1076" s="3" t="s">
        <v>2</v>
      </c>
      <c r="B1076" s="20">
        <v>2.4900000000000002</v>
      </c>
      <c r="C1076" s="88">
        <f t="shared" si="183"/>
        <v>2.7431413684842596</v>
      </c>
      <c r="D1076" s="86">
        <v>-111.491</v>
      </c>
      <c r="E1076" s="24">
        <v>42.4</v>
      </c>
      <c r="F1076" s="9">
        <v>6</v>
      </c>
      <c r="G1076" s="9">
        <v>2006</v>
      </c>
      <c r="H1076" s="9">
        <v>7</v>
      </c>
      <c r="I1076" s="9">
        <v>3</v>
      </c>
      <c r="J1076" s="9">
        <v>12</v>
      </c>
      <c r="K1076" s="9">
        <v>20</v>
      </c>
      <c r="L1076" s="12">
        <v>1.5</v>
      </c>
      <c r="M1076" s="81">
        <f t="shared" si="184"/>
        <v>0.11825400999467875</v>
      </c>
      <c r="N1076" s="21">
        <v>0.01</v>
      </c>
      <c r="O1076" s="3" t="s">
        <v>175</v>
      </c>
      <c r="P1076" s="94">
        <f t="shared" si="190"/>
        <v>1.398401087982158E-2</v>
      </c>
      <c r="Q1076" s="72">
        <f t="shared" si="191"/>
        <v>2.7431413684842596</v>
      </c>
      <c r="R1076" s="82">
        <f t="shared" si="192"/>
        <v>0.11825400999467875</v>
      </c>
      <c r="S1076" s="49">
        <v>2.4900000000000002</v>
      </c>
      <c r="T1076" s="6" t="s">
        <v>3</v>
      </c>
      <c r="U1076" s="82">
        <v>0.13900000000000001</v>
      </c>
      <c r="V1076" s="43">
        <f t="shared" si="193"/>
        <v>2.8205900000000002</v>
      </c>
      <c r="W1076" s="49">
        <v>2.4900000000000002</v>
      </c>
      <c r="X1076" s="82">
        <v>0.22500000000000001</v>
      </c>
      <c r="Y1076" s="43">
        <f t="shared" si="189"/>
        <v>2.5402100000000001</v>
      </c>
      <c r="Z1076" s="53"/>
      <c r="AA1076" s="82"/>
      <c r="AB1076" s="43"/>
      <c r="AC1076" s="47"/>
      <c r="AD1076" s="82"/>
      <c r="AE1076" s="43"/>
      <c r="AF1076" s="53"/>
      <c r="AG1076" s="82"/>
      <c r="AH1076" s="43"/>
      <c r="AI1076" s="47"/>
      <c r="AJ1076" s="4"/>
      <c r="AM1076" s="27"/>
      <c r="AN1076" s="27"/>
      <c r="AQ1076" s="4"/>
      <c r="AR1076" s="19">
        <v>2.4900000000000002</v>
      </c>
      <c r="AS1076" s="19">
        <v>2.4900000000000002</v>
      </c>
      <c r="AT1076" s="6" t="s">
        <v>3</v>
      </c>
      <c r="AU1076" s="4"/>
      <c r="AV1076" s="4"/>
      <c r="AW1076" s="4"/>
      <c r="AX1076" s="4"/>
      <c r="AY1076" s="4"/>
      <c r="AZ1076" s="4"/>
    </row>
    <row r="1077" spans="1:58" x14ac:dyDescent="0.25">
      <c r="A1077" s="3" t="s">
        <v>2</v>
      </c>
      <c r="B1077" s="20">
        <v>2.79</v>
      </c>
      <c r="C1077" s="88">
        <f t="shared" si="183"/>
        <v>2.8738341752208849</v>
      </c>
      <c r="D1077" s="86">
        <v>-111.496</v>
      </c>
      <c r="E1077" s="24">
        <v>42.420999999999999</v>
      </c>
      <c r="F1077" s="9">
        <v>3</v>
      </c>
      <c r="G1077" s="9">
        <v>2006</v>
      </c>
      <c r="H1077" s="9">
        <v>7</v>
      </c>
      <c r="I1077" s="9">
        <v>14</v>
      </c>
      <c r="J1077" s="9">
        <v>17</v>
      </c>
      <c r="K1077" s="9">
        <v>8</v>
      </c>
      <c r="L1077" s="12">
        <v>34.9</v>
      </c>
      <c r="M1077" s="81">
        <f t="shared" si="184"/>
        <v>0.11825400999467875</v>
      </c>
      <c r="N1077" s="21">
        <v>0.01</v>
      </c>
      <c r="O1077" s="3" t="s">
        <v>175</v>
      </c>
      <c r="P1077" s="94">
        <f t="shared" si="190"/>
        <v>1.398401087982158E-2</v>
      </c>
      <c r="Q1077" s="72">
        <f t="shared" si="191"/>
        <v>2.8738341752208849</v>
      </c>
      <c r="R1077" s="82">
        <f t="shared" si="192"/>
        <v>0.11825400999467875</v>
      </c>
      <c r="S1077" s="49">
        <v>2.79</v>
      </c>
      <c r="T1077" s="6" t="s">
        <v>3</v>
      </c>
      <c r="U1077" s="82">
        <v>0.13900000000000001</v>
      </c>
      <c r="V1077" s="43">
        <f t="shared" si="193"/>
        <v>3.05789</v>
      </c>
      <c r="W1077" s="49">
        <v>2.33</v>
      </c>
      <c r="X1077" s="82">
        <v>0.22500000000000001</v>
      </c>
      <c r="Y1077" s="43">
        <f t="shared" si="189"/>
        <v>2.3915700000000002</v>
      </c>
      <c r="Z1077" s="53"/>
      <c r="AA1077" s="82"/>
      <c r="AB1077" s="43"/>
      <c r="AC1077" s="47"/>
      <c r="AD1077" s="82"/>
      <c r="AE1077" s="43"/>
      <c r="AF1077" s="53"/>
      <c r="AG1077" s="82"/>
      <c r="AH1077" s="43"/>
      <c r="AI1077" s="47"/>
      <c r="AJ1077" s="4"/>
      <c r="AL1077" s="4" t="s">
        <v>47</v>
      </c>
      <c r="AM1077" s="27"/>
      <c r="AN1077" s="27"/>
      <c r="AQ1077" s="4"/>
      <c r="AR1077" s="19">
        <v>2.33</v>
      </c>
      <c r="AS1077" s="19">
        <v>2.79</v>
      </c>
      <c r="AT1077" s="6" t="s">
        <v>3</v>
      </c>
      <c r="AU1077" s="4"/>
      <c r="AV1077" s="4"/>
      <c r="AW1077" s="4"/>
      <c r="AX1077" s="4"/>
      <c r="AY1077" s="4"/>
      <c r="AZ1077" s="4"/>
    </row>
    <row r="1078" spans="1:58" x14ac:dyDescent="0.25">
      <c r="A1078" s="3" t="s">
        <v>2</v>
      </c>
      <c r="B1078" s="20">
        <v>3.08</v>
      </c>
      <c r="C1078" s="88">
        <f t="shared" si="183"/>
        <v>3.1963956689446147</v>
      </c>
      <c r="D1078" s="86">
        <v>-111.49299999999999</v>
      </c>
      <c r="E1078" s="24">
        <v>42.405999999999999</v>
      </c>
      <c r="F1078" s="9">
        <v>5</v>
      </c>
      <c r="G1078" s="9">
        <v>2006</v>
      </c>
      <c r="H1078" s="9">
        <v>7</v>
      </c>
      <c r="I1078" s="9">
        <v>25</v>
      </c>
      <c r="J1078" s="9">
        <v>16</v>
      </c>
      <c r="K1078" s="9">
        <v>12</v>
      </c>
      <c r="L1078" s="12">
        <v>54.4</v>
      </c>
      <c r="M1078" s="81">
        <f t="shared" si="184"/>
        <v>0.11825400999467875</v>
      </c>
      <c r="N1078" s="21">
        <v>0.01</v>
      </c>
      <c r="O1078" s="3" t="s">
        <v>175</v>
      </c>
      <c r="P1078" s="94">
        <f t="shared" si="190"/>
        <v>1.398401087982158E-2</v>
      </c>
      <c r="Q1078" s="72">
        <f t="shared" si="191"/>
        <v>3.1963956689446147</v>
      </c>
      <c r="R1078" s="82">
        <f t="shared" si="192"/>
        <v>0.11825400999467875</v>
      </c>
      <c r="S1078" s="49">
        <v>3.08</v>
      </c>
      <c r="T1078" s="6" t="s">
        <v>3</v>
      </c>
      <c r="U1078" s="82">
        <v>0.13900000000000001</v>
      </c>
      <c r="V1078" s="43">
        <f t="shared" si="193"/>
        <v>3.28728</v>
      </c>
      <c r="W1078" s="49">
        <v>2.94</v>
      </c>
      <c r="X1078" s="82">
        <v>0.22500000000000001</v>
      </c>
      <c r="Y1078" s="43">
        <f t="shared" si="189"/>
        <v>2.9582600000000001</v>
      </c>
      <c r="Z1078" s="53"/>
      <c r="AA1078" s="82"/>
      <c r="AB1078" s="43"/>
      <c r="AC1078" s="47"/>
      <c r="AD1078" s="82"/>
      <c r="AE1078" s="43"/>
      <c r="AF1078" s="53"/>
      <c r="AG1078" s="82"/>
      <c r="AH1078" s="43"/>
      <c r="AI1078" s="47"/>
      <c r="AJ1078" s="4"/>
      <c r="AL1078" s="4" t="s">
        <v>64</v>
      </c>
      <c r="AM1078" s="27"/>
      <c r="AN1078" s="27"/>
      <c r="AQ1078" s="4"/>
      <c r="AR1078" s="19">
        <v>2.94</v>
      </c>
      <c r="AS1078" s="19">
        <v>3.08</v>
      </c>
      <c r="AT1078" s="6" t="s">
        <v>3</v>
      </c>
      <c r="AU1078" s="4"/>
      <c r="AV1078" s="4"/>
      <c r="AW1078" s="4"/>
      <c r="AX1078" s="4"/>
      <c r="AY1078" s="4"/>
      <c r="AZ1078" s="4"/>
    </row>
    <row r="1079" spans="1:58" x14ac:dyDescent="0.25">
      <c r="A1079" s="3" t="s">
        <v>2</v>
      </c>
      <c r="B1079" s="20">
        <v>2.89</v>
      </c>
      <c r="C1079" s="88">
        <f t="shared" si="183"/>
        <v>3.1158475566865871</v>
      </c>
      <c r="D1079" s="86">
        <v>-111.53400000000001</v>
      </c>
      <c r="E1079" s="24">
        <v>39.732999999999997</v>
      </c>
      <c r="F1079" s="9">
        <v>7</v>
      </c>
      <c r="G1079" s="9">
        <v>2006</v>
      </c>
      <c r="H1079" s="9">
        <v>7</v>
      </c>
      <c r="I1079" s="9">
        <v>25</v>
      </c>
      <c r="J1079" s="9">
        <v>20</v>
      </c>
      <c r="K1079" s="9">
        <v>27</v>
      </c>
      <c r="L1079" s="12">
        <v>19.7</v>
      </c>
      <c r="M1079" s="81">
        <f t="shared" si="184"/>
        <v>0.11825400999467875</v>
      </c>
      <c r="N1079" s="21">
        <v>0.01</v>
      </c>
      <c r="O1079" s="3" t="s">
        <v>175</v>
      </c>
      <c r="P1079" s="94">
        <f t="shared" si="190"/>
        <v>1.398401087982158E-2</v>
      </c>
      <c r="Q1079" s="72">
        <f t="shared" si="191"/>
        <v>3.1158475566865871</v>
      </c>
      <c r="R1079" s="82">
        <f t="shared" si="192"/>
        <v>0.11825400999467875</v>
      </c>
      <c r="S1079" s="49">
        <v>2.89</v>
      </c>
      <c r="T1079" s="6" t="s">
        <v>3</v>
      </c>
      <c r="U1079" s="82">
        <v>0.13900000000000001</v>
      </c>
      <c r="V1079" s="43">
        <f t="shared" si="193"/>
        <v>3.1369900000000004</v>
      </c>
      <c r="W1079" s="49">
        <v>3.05</v>
      </c>
      <c r="X1079" s="82">
        <v>0.22500000000000001</v>
      </c>
      <c r="Y1079" s="43">
        <f t="shared" si="189"/>
        <v>3.0604499999999999</v>
      </c>
      <c r="Z1079" s="53"/>
      <c r="AA1079" s="82"/>
      <c r="AB1079" s="43"/>
      <c r="AC1079" s="47"/>
      <c r="AD1079" s="82"/>
      <c r="AE1079" s="43"/>
      <c r="AF1079" s="53"/>
      <c r="AG1079" s="82"/>
      <c r="AH1079" s="43"/>
      <c r="AI1079" s="47"/>
      <c r="AJ1079" s="4"/>
      <c r="AL1079" s="4" t="s">
        <v>57</v>
      </c>
      <c r="AM1079" s="27"/>
      <c r="AN1079" s="27"/>
      <c r="AQ1079" s="4"/>
      <c r="AR1079" s="19">
        <v>3.05</v>
      </c>
      <c r="AS1079" s="19">
        <v>2.89</v>
      </c>
      <c r="AT1079" s="6" t="s">
        <v>3</v>
      </c>
      <c r="AU1079" s="4"/>
      <c r="AV1079" s="4"/>
      <c r="AW1079" s="4"/>
      <c r="AX1079" s="4"/>
      <c r="AY1079" s="4"/>
      <c r="AZ1079" s="4"/>
    </row>
    <row r="1080" spans="1:58" x14ac:dyDescent="0.25">
      <c r="A1080" s="3" t="s">
        <v>2</v>
      </c>
      <c r="B1080" s="20">
        <v>2.84</v>
      </c>
      <c r="C1080" s="88">
        <f t="shared" si="183"/>
        <v>3.1411115480513536</v>
      </c>
      <c r="D1080" s="86">
        <v>-112.8</v>
      </c>
      <c r="E1080" s="24">
        <v>37.871000000000002</v>
      </c>
      <c r="F1080" s="9">
        <v>0</v>
      </c>
      <c r="G1080" s="9">
        <v>2006</v>
      </c>
      <c r="H1080" s="9">
        <v>9</v>
      </c>
      <c r="I1080" s="9">
        <v>22</v>
      </c>
      <c r="J1080" s="9">
        <v>5</v>
      </c>
      <c r="K1080" s="9">
        <v>50</v>
      </c>
      <c r="L1080" s="12">
        <v>51.4</v>
      </c>
      <c r="M1080" s="81">
        <f t="shared" si="184"/>
        <v>0.11825400999467875</v>
      </c>
      <c r="N1080" s="21">
        <v>0.01</v>
      </c>
      <c r="O1080" s="3" t="s">
        <v>175</v>
      </c>
      <c r="P1080" s="94">
        <f t="shared" si="190"/>
        <v>1.398401087982158E-2</v>
      </c>
      <c r="Q1080" s="72">
        <f t="shared" si="191"/>
        <v>3.1411115480513536</v>
      </c>
      <c r="R1080" s="82">
        <f t="shared" si="192"/>
        <v>0.11825400999467875</v>
      </c>
      <c r="S1080" s="49">
        <v>2.84</v>
      </c>
      <c r="T1080" s="6" t="s">
        <v>3</v>
      </c>
      <c r="U1080" s="82">
        <v>0.13900000000000001</v>
      </c>
      <c r="V1080" s="43">
        <f t="shared" si="193"/>
        <v>3.0974399999999997</v>
      </c>
      <c r="W1080" s="49">
        <v>3.26</v>
      </c>
      <c r="X1080" s="82">
        <v>0.22500000000000001</v>
      </c>
      <c r="Y1080" s="43">
        <f t="shared" si="189"/>
        <v>3.2555399999999999</v>
      </c>
      <c r="Z1080" s="53"/>
      <c r="AA1080" s="82"/>
      <c r="AB1080" s="43"/>
      <c r="AC1080" s="47"/>
      <c r="AD1080" s="82"/>
      <c r="AE1080" s="43"/>
      <c r="AF1080" s="53"/>
      <c r="AG1080" s="82"/>
      <c r="AH1080" s="43"/>
      <c r="AI1080" s="47"/>
      <c r="AJ1080" s="4"/>
      <c r="AL1080" s="4" t="s">
        <v>47</v>
      </c>
      <c r="AM1080" s="27"/>
      <c r="AN1080" s="27"/>
      <c r="AQ1080" s="4"/>
      <c r="AR1080" s="19">
        <v>3.26</v>
      </c>
      <c r="AS1080" s="19">
        <v>2.84</v>
      </c>
      <c r="AT1080" s="6" t="s">
        <v>3</v>
      </c>
      <c r="AU1080" s="4"/>
      <c r="AV1080" s="4"/>
      <c r="AW1080" s="4"/>
      <c r="AX1080" s="4"/>
      <c r="AY1080" s="4"/>
      <c r="AZ1080" s="4"/>
    </row>
    <row r="1081" spans="1:58" x14ac:dyDescent="0.25">
      <c r="A1081" s="3" t="s">
        <v>2</v>
      </c>
      <c r="B1081" s="20">
        <v>2.95</v>
      </c>
      <c r="C1081" s="88">
        <f t="shared" si="183"/>
        <v>3.1040070637348816</v>
      </c>
      <c r="D1081" s="86">
        <v>-112.413</v>
      </c>
      <c r="E1081" s="24">
        <v>41.877000000000002</v>
      </c>
      <c r="F1081" s="9">
        <v>2</v>
      </c>
      <c r="G1081" s="9">
        <v>2006</v>
      </c>
      <c r="H1081" s="9">
        <v>9</v>
      </c>
      <c r="I1081" s="9">
        <v>27</v>
      </c>
      <c r="J1081" s="9">
        <v>22</v>
      </c>
      <c r="K1081" s="9">
        <v>11</v>
      </c>
      <c r="L1081" s="12">
        <v>12.3</v>
      </c>
      <c r="M1081" s="81">
        <f t="shared" si="184"/>
        <v>0.11825400999467875</v>
      </c>
      <c r="N1081" s="21">
        <v>0.01</v>
      </c>
      <c r="O1081" s="3" t="s">
        <v>175</v>
      </c>
      <c r="P1081" s="94">
        <f t="shared" si="190"/>
        <v>1.398401087982158E-2</v>
      </c>
      <c r="Q1081" s="72">
        <f t="shared" si="191"/>
        <v>3.1040070637348816</v>
      </c>
      <c r="R1081" s="82">
        <f t="shared" si="192"/>
        <v>0.11825400999467875</v>
      </c>
      <c r="S1081" s="49">
        <v>2.95</v>
      </c>
      <c r="T1081" s="6" t="s">
        <v>3</v>
      </c>
      <c r="U1081" s="82">
        <v>0.13900000000000001</v>
      </c>
      <c r="V1081" s="43">
        <f t="shared" si="193"/>
        <v>3.1844500000000004</v>
      </c>
      <c r="W1081" s="49">
        <v>2.87</v>
      </c>
      <c r="X1081" s="82">
        <v>0.22500000000000001</v>
      </c>
      <c r="Y1081" s="43">
        <f t="shared" si="189"/>
        <v>2.89323</v>
      </c>
      <c r="Z1081" s="53"/>
      <c r="AA1081" s="82"/>
      <c r="AB1081" s="43"/>
      <c r="AC1081" s="47"/>
      <c r="AD1081" s="82"/>
      <c r="AE1081" s="43"/>
      <c r="AF1081" s="53"/>
      <c r="AG1081" s="82"/>
      <c r="AH1081" s="43"/>
      <c r="AI1081" s="47"/>
      <c r="AJ1081" s="4"/>
      <c r="AL1081" s="4" t="s">
        <v>57</v>
      </c>
      <c r="AM1081" s="27"/>
      <c r="AN1081" s="27"/>
      <c r="AQ1081" s="4"/>
      <c r="AR1081" s="19">
        <v>2.87</v>
      </c>
      <c r="AS1081" s="19">
        <v>2.95</v>
      </c>
      <c r="AT1081" s="6" t="s">
        <v>3</v>
      </c>
      <c r="AU1081" s="4"/>
      <c r="AV1081" s="4"/>
      <c r="AW1081" s="4"/>
      <c r="AX1081" s="4"/>
      <c r="AY1081" s="4"/>
      <c r="AZ1081" s="4"/>
    </row>
    <row r="1082" spans="1:58" x14ac:dyDescent="0.25">
      <c r="A1082" s="3" t="s">
        <v>2</v>
      </c>
      <c r="B1082" s="20">
        <v>2.85</v>
      </c>
      <c r="C1082" s="88">
        <f t="shared" si="183"/>
        <v>2.9928674504617847</v>
      </c>
      <c r="D1082" s="86">
        <v>-111.967</v>
      </c>
      <c r="E1082" s="24">
        <v>39.207000000000001</v>
      </c>
      <c r="F1082" s="9">
        <v>13</v>
      </c>
      <c r="G1082" s="9">
        <v>2006</v>
      </c>
      <c r="H1082" s="9">
        <v>9</v>
      </c>
      <c r="I1082" s="9">
        <v>28</v>
      </c>
      <c r="J1082" s="9">
        <v>6</v>
      </c>
      <c r="K1082" s="9">
        <v>44</v>
      </c>
      <c r="L1082" s="12">
        <v>53.5</v>
      </c>
      <c r="M1082" s="81">
        <f t="shared" si="184"/>
        <v>0.11825400999467875</v>
      </c>
      <c r="N1082" s="21">
        <v>0.01</v>
      </c>
      <c r="O1082" s="3" t="s">
        <v>175</v>
      </c>
      <c r="P1082" s="94">
        <f t="shared" si="190"/>
        <v>1.398401087982158E-2</v>
      </c>
      <c r="Q1082" s="72">
        <f t="shared" si="191"/>
        <v>2.9928674504617847</v>
      </c>
      <c r="R1082" s="82">
        <f t="shared" si="192"/>
        <v>0.11825400999467875</v>
      </c>
      <c r="S1082" s="49">
        <v>2.85</v>
      </c>
      <c r="T1082" s="6" t="s">
        <v>3</v>
      </c>
      <c r="U1082" s="82">
        <v>0.13900000000000001</v>
      </c>
      <c r="V1082" s="43">
        <f t="shared" si="193"/>
        <v>3.1053500000000001</v>
      </c>
      <c r="W1082" s="49">
        <v>2.66</v>
      </c>
      <c r="X1082" s="82">
        <v>0.22500000000000001</v>
      </c>
      <c r="Y1082" s="43">
        <f t="shared" si="189"/>
        <v>2.69814</v>
      </c>
      <c r="Z1082" s="53"/>
      <c r="AA1082" s="82"/>
      <c r="AB1082" s="4"/>
      <c r="AC1082" s="47"/>
      <c r="AD1082" s="82"/>
      <c r="AE1082" s="4"/>
      <c r="AF1082" s="53"/>
      <c r="AG1082" s="82"/>
      <c r="AH1082" s="4"/>
      <c r="AI1082" s="47"/>
      <c r="AJ1082" s="4"/>
      <c r="AL1082" s="4" t="s">
        <v>57</v>
      </c>
      <c r="AM1082" s="27"/>
      <c r="AN1082" s="27"/>
      <c r="AQ1082" s="4"/>
      <c r="AR1082" s="19">
        <v>2.66</v>
      </c>
      <c r="AS1082" s="19">
        <v>2.85</v>
      </c>
      <c r="AT1082" s="6" t="s">
        <v>3</v>
      </c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</row>
    <row r="1083" spans="1:58" x14ac:dyDescent="0.25">
      <c r="A1083" s="3" t="s">
        <v>2</v>
      </c>
      <c r="B1083" s="20">
        <v>2.67</v>
      </c>
      <c r="C1083" s="88">
        <f t="shared" si="183"/>
        <v>2.9283089889343206</v>
      </c>
      <c r="D1083" s="86">
        <v>-111.705</v>
      </c>
      <c r="E1083" s="24">
        <v>41.671999999999997</v>
      </c>
      <c r="F1083" s="9">
        <v>1</v>
      </c>
      <c r="G1083" s="9">
        <v>2006</v>
      </c>
      <c r="H1083" s="9">
        <v>10</v>
      </c>
      <c r="I1083" s="9">
        <v>10</v>
      </c>
      <c r="J1083" s="9">
        <v>1</v>
      </c>
      <c r="K1083" s="9">
        <v>23</v>
      </c>
      <c r="L1083" s="12">
        <v>35.200000000000003</v>
      </c>
      <c r="M1083" s="81">
        <f t="shared" si="184"/>
        <v>0.11825400999467875</v>
      </c>
      <c r="N1083" s="21">
        <v>0.01</v>
      </c>
      <c r="O1083" s="3" t="s">
        <v>175</v>
      </c>
      <c r="P1083" s="94">
        <f t="shared" si="190"/>
        <v>1.398401087982158E-2</v>
      </c>
      <c r="Q1083" s="72">
        <f t="shared" si="191"/>
        <v>2.9283089889343206</v>
      </c>
      <c r="R1083" s="82">
        <f t="shared" si="192"/>
        <v>0.11825400999467875</v>
      </c>
      <c r="S1083" s="49">
        <v>2.67</v>
      </c>
      <c r="T1083" s="6" t="s">
        <v>3</v>
      </c>
      <c r="U1083" s="82">
        <v>0.13900000000000001</v>
      </c>
      <c r="V1083" s="43">
        <f t="shared" si="193"/>
        <v>2.9629699999999999</v>
      </c>
      <c r="W1083" s="49">
        <v>2.81</v>
      </c>
      <c r="X1083" s="82">
        <v>0.22500000000000001</v>
      </c>
      <c r="Y1083" s="43">
        <f t="shared" si="189"/>
        <v>2.8374899999999998</v>
      </c>
      <c r="Z1083" s="53"/>
      <c r="AA1083" s="82"/>
      <c r="AB1083" s="43"/>
      <c r="AC1083" s="47"/>
      <c r="AD1083" s="82"/>
      <c r="AE1083" s="43"/>
      <c r="AF1083" s="53"/>
      <c r="AG1083" s="82"/>
      <c r="AH1083" s="43"/>
      <c r="AI1083" s="47"/>
      <c r="AJ1083" s="4"/>
      <c r="AL1083" s="4" t="s">
        <v>72</v>
      </c>
      <c r="AM1083" s="27"/>
      <c r="AN1083" s="27"/>
      <c r="AQ1083" s="4"/>
      <c r="AR1083" s="19">
        <v>2.81</v>
      </c>
      <c r="AS1083" s="19">
        <v>2.67</v>
      </c>
      <c r="AT1083" s="6" t="s">
        <v>3</v>
      </c>
      <c r="AU1083" s="4"/>
      <c r="AV1083" s="4"/>
      <c r="AW1083" s="4"/>
      <c r="AX1083" s="4"/>
      <c r="AY1083" s="4"/>
      <c r="AZ1083" s="4"/>
    </row>
    <row r="1084" spans="1:58" x14ac:dyDescent="0.25">
      <c r="A1084" s="3" t="s">
        <v>2</v>
      </c>
      <c r="B1084" s="20">
        <v>2.8</v>
      </c>
      <c r="C1084" s="88">
        <f t="shared" si="183"/>
        <v>2.8281999999999998</v>
      </c>
      <c r="D1084" s="86">
        <v>-113.502</v>
      </c>
      <c r="E1084" s="24">
        <v>37.11</v>
      </c>
      <c r="F1084" s="9">
        <v>2</v>
      </c>
      <c r="G1084" s="9">
        <v>2006</v>
      </c>
      <c r="H1084" s="9">
        <v>10</v>
      </c>
      <c r="I1084" s="9">
        <v>29</v>
      </c>
      <c r="J1084" s="9">
        <v>3</v>
      </c>
      <c r="K1084" s="9">
        <v>56</v>
      </c>
      <c r="L1084" s="12">
        <v>15.6</v>
      </c>
      <c r="M1084" s="81">
        <f t="shared" si="184"/>
        <v>0.22500000000000001</v>
      </c>
      <c r="N1084" s="21">
        <v>0.01</v>
      </c>
      <c r="O1084" s="6" t="s">
        <v>174</v>
      </c>
      <c r="P1084" s="94"/>
      <c r="Q1084" s="72">
        <f>Y1084</f>
        <v>2.8281999999999998</v>
      </c>
      <c r="R1084" s="82">
        <f>X1084</f>
        <v>0.22500000000000001</v>
      </c>
      <c r="S1084" s="45"/>
      <c r="T1084" s="6"/>
      <c r="V1084" s="43"/>
      <c r="W1084" s="49">
        <v>2.8</v>
      </c>
      <c r="X1084" s="82">
        <v>0.22500000000000001</v>
      </c>
      <c r="Y1084" s="43">
        <f t="shared" si="189"/>
        <v>2.8281999999999998</v>
      </c>
      <c r="Z1084" s="53"/>
      <c r="AA1084" s="82"/>
      <c r="AB1084" s="43"/>
      <c r="AC1084" s="47"/>
      <c r="AD1084" s="82"/>
      <c r="AE1084" s="43"/>
      <c r="AF1084" s="53"/>
      <c r="AG1084" s="82"/>
      <c r="AH1084" s="43"/>
      <c r="AI1084" s="47"/>
      <c r="AJ1084" s="4"/>
      <c r="AM1084" s="27"/>
      <c r="AN1084" s="27"/>
      <c r="AQ1084" s="4"/>
      <c r="AR1084" s="19">
        <v>2.8</v>
      </c>
      <c r="AS1084" s="5"/>
      <c r="AT1084" s="6"/>
      <c r="AU1084" s="4"/>
      <c r="AV1084" s="4"/>
      <c r="AW1084" s="4"/>
      <c r="AX1084" s="4"/>
      <c r="AY1084" s="4"/>
      <c r="AZ1084" s="4"/>
    </row>
    <row r="1085" spans="1:58" x14ac:dyDescent="0.25">
      <c r="A1085" s="3" t="s">
        <v>2</v>
      </c>
      <c r="B1085" s="20">
        <v>2.94</v>
      </c>
      <c r="C1085" s="88">
        <f t="shared" si="183"/>
        <v>2.9582600000000001</v>
      </c>
      <c r="D1085" s="86">
        <v>-113.98699999999999</v>
      </c>
      <c r="E1085" s="24">
        <v>37.277999999999999</v>
      </c>
      <c r="F1085" s="9">
        <v>1</v>
      </c>
      <c r="G1085" s="9">
        <v>2006</v>
      </c>
      <c r="H1085" s="9">
        <v>11</v>
      </c>
      <c r="I1085" s="9">
        <v>13</v>
      </c>
      <c r="J1085" s="9">
        <v>7</v>
      </c>
      <c r="K1085" s="9">
        <v>56</v>
      </c>
      <c r="L1085" s="12">
        <v>26.9</v>
      </c>
      <c r="M1085" s="81">
        <f t="shared" si="184"/>
        <v>0.22500000000000001</v>
      </c>
      <c r="N1085" s="21">
        <v>0.01</v>
      </c>
      <c r="O1085" s="6" t="s">
        <v>174</v>
      </c>
      <c r="P1085" s="94"/>
      <c r="Q1085" s="72">
        <f>Y1085</f>
        <v>2.9582600000000001</v>
      </c>
      <c r="R1085" s="82">
        <f>X1085</f>
        <v>0.22500000000000001</v>
      </c>
      <c r="S1085" s="45"/>
      <c r="T1085" s="6"/>
      <c r="V1085" s="43"/>
      <c r="W1085" s="49">
        <v>2.94</v>
      </c>
      <c r="X1085" s="82">
        <v>0.22500000000000001</v>
      </c>
      <c r="Y1085" s="43">
        <f t="shared" si="189"/>
        <v>2.9582600000000001</v>
      </c>
      <c r="Z1085" s="53"/>
      <c r="AA1085" s="82"/>
      <c r="AB1085" s="43"/>
      <c r="AC1085" s="47"/>
      <c r="AD1085" s="82"/>
      <c r="AE1085" s="43"/>
      <c r="AF1085" s="53"/>
      <c r="AG1085" s="82"/>
      <c r="AH1085" s="43"/>
      <c r="AI1085" s="47"/>
      <c r="AJ1085" s="4"/>
      <c r="AL1085" s="4" t="s">
        <v>57</v>
      </c>
      <c r="AM1085" s="27"/>
      <c r="AN1085" s="27"/>
      <c r="AQ1085" s="4"/>
      <c r="AR1085" s="19">
        <v>2.94</v>
      </c>
      <c r="AS1085" s="5"/>
      <c r="AT1085" s="6"/>
      <c r="AU1085" s="4"/>
      <c r="AV1085" s="4"/>
      <c r="AW1085" s="4"/>
      <c r="AX1085" s="4"/>
      <c r="AY1085" s="4"/>
      <c r="AZ1085" s="4"/>
    </row>
    <row r="1086" spans="1:58" x14ac:dyDescent="0.25">
      <c r="A1086" s="3" t="s">
        <v>2</v>
      </c>
      <c r="B1086" s="20">
        <v>2.4500000000000002</v>
      </c>
      <c r="C1086" s="88">
        <f t="shared" si="183"/>
        <v>2.7151088980070344</v>
      </c>
      <c r="D1086" s="86">
        <v>-112.047</v>
      </c>
      <c r="E1086" s="24">
        <v>40.735999999999997</v>
      </c>
      <c r="F1086" s="9">
        <v>7</v>
      </c>
      <c r="G1086" s="9">
        <v>2006</v>
      </c>
      <c r="H1086" s="9">
        <v>11</v>
      </c>
      <c r="I1086" s="9">
        <v>17</v>
      </c>
      <c r="J1086" s="9">
        <v>6</v>
      </c>
      <c r="K1086" s="9">
        <v>22</v>
      </c>
      <c r="L1086" s="12">
        <v>8.1999999999999993</v>
      </c>
      <c r="M1086" s="81">
        <f t="shared" si="184"/>
        <v>0.11825400999467875</v>
      </c>
      <c r="N1086" s="21">
        <v>0.01</v>
      </c>
      <c r="O1086" s="3" t="s">
        <v>175</v>
      </c>
      <c r="P1086" s="94">
        <f t="shared" ref="P1086:P1091" si="194">1/((1/U1086^2)+(1/X1086^2))</f>
        <v>1.398401087982158E-2</v>
      </c>
      <c r="Q1086" s="72">
        <f t="shared" ref="Q1086:Q1091" si="195">(P1086/U1086^2*V1086)+(P1086/X1086^2*Y1086)</f>
        <v>2.7151088980070344</v>
      </c>
      <c r="R1086" s="82">
        <f t="shared" ref="R1086:R1091" si="196">SQRT(P1086)</f>
        <v>0.11825400999467875</v>
      </c>
      <c r="S1086" s="49">
        <v>2.4500000000000002</v>
      </c>
      <c r="T1086" s="6" t="s">
        <v>3</v>
      </c>
      <c r="U1086" s="82">
        <v>0.13900000000000001</v>
      </c>
      <c r="V1086" s="43">
        <f t="shared" ref="V1086:V1091" si="197">0.791*S1086+0.851</f>
        <v>2.7889500000000003</v>
      </c>
      <c r="W1086" s="49">
        <v>2.4700000000000002</v>
      </c>
      <c r="X1086" s="82">
        <v>0.22500000000000001</v>
      </c>
      <c r="Y1086" s="43">
        <f t="shared" si="189"/>
        <v>2.52163</v>
      </c>
      <c r="Z1086" s="53"/>
      <c r="AA1086" s="82"/>
      <c r="AB1086" s="43"/>
      <c r="AC1086" s="47"/>
      <c r="AD1086" s="82"/>
      <c r="AE1086" s="43"/>
      <c r="AF1086" s="53"/>
      <c r="AG1086" s="82"/>
      <c r="AH1086" s="43"/>
      <c r="AI1086" s="47"/>
      <c r="AJ1086" s="4"/>
      <c r="AL1086" s="4" t="s">
        <v>70</v>
      </c>
      <c r="AM1086" s="27"/>
      <c r="AN1086" s="27"/>
      <c r="AQ1086" s="4"/>
      <c r="AR1086" s="19">
        <v>2.4700000000000002</v>
      </c>
      <c r="AS1086" s="19">
        <v>2.4500000000000002</v>
      </c>
      <c r="AT1086" s="6" t="s">
        <v>3</v>
      </c>
      <c r="AU1086" s="4"/>
      <c r="AV1086" s="4"/>
      <c r="AW1086" s="4"/>
      <c r="AX1086" s="4"/>
      <c r="AY1086" s="4"/>
      <c r="AZ1086" s="4"/>
    </row>
    <row r="1087" spans="1:58" x14ac:dyDescent="0.25">
      <c r="A1087" s="3" t="s">
        <v>2</v>
      </c>
      <c r="B1087" s="20">
        <v>2.62</v>
      </c>
      <c r="C1087" s="88">
        <f t="shared" si="183"/>
        <v>2.8586253445515113</v>
      </c>
      <c r="D1087" s="86">
        <v>-111.501</v>
      </c>
      <c r="E1087" s="24">
        <v>42.424999999999997</v>
      </c>
      <c r="F1087" s="9">
        <v>1</v>
      </c>
      <c r="G1087" s="9">
        <v>2006</v>
      </c>
      <c r="H1087" s="9">
        <v>11</v>
      </c>
      <c r="I1087" s="9">
        <v>29</v>
      </c>
      <c r="J1087" s="9">
        <v>17</v>
      </c>
      <c r="K1087" s="9">
        <v>46</v>
      </c>
      <c r="L1087" s="12">
        <v>0.5</v>
      </c>
      <c r="M1087" s="81">
        <f t="shared" si="184"/>
        <v>0.11825400999467875</v>
      </c>
      <c r="N1087" s="21">
        <v>0.01</v>
      </c>
      <c r="O1087" s="3" t="s">
        <v>175</v>
      </c>
      <c r="P1087" s="94">
        <f t="shared" si="194"/>
        <v>1.398401087982158E-2</v>
      </c>
      <c r="Q1087" s="72">
        <f t="shared" si="195"/>
        <v>2.8586253445515113</v>
      </c>
      <c r="R1087" s="82">
        <f t="shared" si="196"/>
        <v>0.11825400999467875</v>
      </c>
      <c r="S1087" s="49">
        <v>2.62</v>
      </c>
      <c r="T1087" s="6" t="s">
        <v>3</v>
      </c>
      <c r="U1087" s="82">
        <v>0.13900000000000001</v>
      </c>
      <c r="V1087" s="43">
        <f t="shared" si="197"/>
        <v>2.9234200000000001</v>
      </c>
      <c r="W1087" s="49">
        <v>2.65</v>
      </c>
      <c r="X1087" s="82">
        <v>0.22500000000000001</v>
      </c>
      <c r="Y1087" s="43">
        <f t="shared" si="189"/>
        <v>2.68885</v>
      </c>
      <c r="Z1087" s="53"/>
      <c r="AA1087" s="82"/>
      <c r="AB1087" s="43"/>
      <c r="AC1087" s="47"/>
      <c r="AD1087" s="82"/>
      <c r="AE1087" s="43"/>
      <c r="AF1087" s="53"/>
      <c r="AG1087" s="82"/>
      <c r="AH1087" s="43"/>
      <c r="AI1087" s="47"/>
      <c r="AJ1087" s="4"/>
      <c r="AL1087" s="4" t="s">
        <v>70</v>
      </c>
      <c r="AM1087" s="27"/>
      <c r="AN1087" s="27"/>
      <c r="AQ1087" s="4"/>
      <c r="AR1087" s="19">
        <v>2.65</v>
      </c>
      <c r="AS1087" s="19">
        <v>2.62</v>
      </c>
      <c r="AT1087" s="6" t="s">
        <v>3</v>
      </c>
      <c r="AU1087" s="4"/>
      <c r="AV1087" s="4"/>
      <c r="AW1087" s="4"/>
      <c r="AX1087" s="4"/>
      <c r="AY1087" s="4"/>
      <c r="AZ1087" s="4"/>
    </row>
    <row r="1088" spans="1:58" x14ac:dyDescent="0.25">
      <c r="A1088" s="3" t="s">
        <v>2</v>
      </c>
      <c r="B1088" s="20">
        <v>2.8</v>
      </c>
      <c r="C1088" s="88">
        <f t="shared" si="183"/>
        <v>2.9668083954765105</v>
      </c>
      <c r="D1088" s="86">
        <v>-111.49299999999999</v>
      </c>
      <c r="E1088" s="24">
        <v>38.9</v>
      </c>
      <c r="F1088" s="9">
        <v>1</v>
      </c>
      <c r="G1088" s="9">
        <v>2006</v>
      </c>
      <c r="H1088" s="9">
        <v>11</v>
      </c>
      <c r="I1088" s="9">
        <v>30</v>
      </c>
      <c r="J1088" s="9">
        <v>4</v>
      </c>
      <c r="K1088" s="9">
        <v>26</v>
      </c>
      <c r="L1088" s="12">
        <v>17.5</v>
      </c>
      <c r="M1088" s="81">
        <f t="shared" si="184"/>
        <v>0.11825400999467875</v>
      </c>
      <c r="N1088" s="21">
        <v>0.01</v>
      </c>
      <c r="O1088" s="3" t="s">
        <v>175</v>
      </c>
      <c r="P1088" s="94">
        <f t="shared" si="194"/>
        <v>1.398401087982158E-2</v>
      </c>
      <c r="Q1088" s="72">
        <f t="shared" si="195"/>
        <v>2.9668083954765105</v>
      </c>
      <c r="R1088" s="82">
        <f t="shared" si="196"/>
        <v>0.11825400999467875</v>
      </c>
      <c r="S1088" s="49">
        <v>2.8</v>
      </c>
      <c r="T1088" s="6" t="s">
        <v>3</v>
      </c>
      <c r="U1088" s="82">
        <v>0.13900000000000001</v>
      </c>
      <c r="V1088" s="43">
        <f t="shared" si="197"/>
        <v>3.0657999999999999</v>
      </c>
      <c r="W1088" s="49">
        <v>2.67</v>
      </c>
      <c r="X1088" s="82">
        <v>0.22500000000000001</v>
      </c>
      <c r="Y1088" s="43">
        <f t="shared" si="189"/>
        <v>2.70743</v>
      </c>
      <c r="Z1088" s="53"/>
      <c r="AA1088" s="82"/>
      <c r="AB1088" s="43"/>
      <c r="AC1088" s="47"/>
      <c r="AD1088" s="82"/>
      <c r="AE1088" s="43"/>
      <c r="AF1088" s="53"/>
      <c r="AG1088" s="82"/>
      <c r="AH1088" s="43"/>
      <c r="AI1088" s="47"/>
      <c r="AJ1088" s="4"/>
      <c r="AL1088" s="4" t="s">
        <v>47</v>
      </c>
      <c r="AM1088" s="27"/>
      <c r="AN1088" s="27"/>
      <c r="AQ1088" s="4"/>
      <c r="AR1088" s="19">
        <v>2.67</v>
      </c>
      <c r="AS1088" s="19">
        <v>2.8</v>
      </c>
      <c r="AT1088" s="6" t="s">
        <v>3</v>
      </c>
      <c r="AU1088" s="4"/>
      <c r="AV1088" s="4"/>
      <c r="AW1088" s="4"/>
      <c r="AX1088" s="4"/>
      <c r="AY1088" s="4"/>
      <c r="AZ1088" s="4"/>
    </row>
    <row r="1089" spans="1:52" x14ac:dyDescent="0.25">
      <c r="A1089" s="3" t="s">
        <v>2</v>
      </c>
      <c r="B1089" s="20">
        <v>2.68</v>
      </c>
      <c r="C1089" s="88">
        <f t="shared" si="183"/>
        <v>2.954563248934893</v>
      </c>
      <c r="D1089" s="86">
        <v>-111.97799999999999</v>
      </c>
      <c r="E1089" s="24">
        <v>39.283000000000001</v>
      </c>
      <c r="F1089" s="9">
        <v>5</v>
      </c>
      <c r="G1089" s="9">
        <v>2006</v>
      </c>
      <c r="H1089" s="9">
        <v>12</v>
      </c>
      <c r="I1089" s="9">
        <v>7</v>
      </c>
      <c r="J1089" s="9">
        <v>15</v>
      </c>
      <c r="K1089" s="9">
        <v>4</v>
      </c>
      <c r="L1089" s="12">
        <v>36.299999999999997</v>
      </c>
      <c r="M1089" s="81">
        <f t="shared" si="184"/>
        <v>0.11825400999467875</v>
      </c>
      <c r="N1089" s="21">
        <v>0.01</v>
      </c>
      <c r="O1089" s="3" t="s">
        <v>175</v>
      </c>
      <c r="P1089" s="94">
        <f t="shared" si="194"/>
        <v>1.398401087982158E-2</v>
      </c>
      <c r="Q1089" s="72">
        <f t="shared" si="195"/>
        <v>2.954563248934893</v>
      </c>
      <c r="R1089" s="82">
        <f t="shared" si="196"/>
        <v>0.11825400999467875</v>
      </c>
      <c r="S1089" s="49">
        <v>2.68</v>
      </c>
      <c r="T1089" s="6" t="s">
        <v>3</v>
      </c>
      <c r="U1089" s="82">
        <v>0.13900000000000001</v>
      </c>
      <c r="V1089" s="43">
        <f t="shared" si="197"/>
        <v>2.9708800000000002</v>
      </c>
      <c r="W1089" s="49">
        <v>2.89</v>
      </c>
      <c r="X1089" s="82">
        <v>0.22500000000000001</v>
      </c>
      <c r="Y1089" s="43">
        <f t="shared" si="189"/>
        <v>2.91181</v>
      </c>
      <c r="Z1089" s="53"/>
      <c r="AA1089" s="82"/>
      <c r="AB1089" s="43"/>
      <c r="AC1089" s="47"/>
      <c r="AD1089" s="82"/>
      <c r="AE1089" s="43"/>
      <c r="AF1089" s="53"/>
      <c r="AG1089" s="82"/>
      <c r="AH1089" s="43"/>
      <c r="AI1089" s="47"/>
      <c r="AJ1089" s="4"/>
      <c r="AL1089" s="4" t="s">
        <v>72</v>
      </c>
      <c r="AM1089" s="27"/>
      <c r="AN1089" s="27"/>
      <c r="AQ1089" s="4"/>
      <c r="AR1089" s="19">
        <v>2.89</v>
      </c>
      <c r="AS1089" s="19">
        <v>2.68</v>
      </c>
      <c r="AT1089" s="6" t="s">
        <v>3</v>
      </c>
      <c r="AU1089" s="4"/>
      <c r="AV1089" s="4"/>
      <c r="AW1089" s="4"/>
      <c r="AX1089" s="4"/>
      <c r="AY1089" s="4"/>
      <c r="AZ1089" s="4"/>
    </row>
    <row r="1090" spans="1:52" x14ac:dyDescent="0.25">
      <c r="A1090" s="3" t="s">
        <v>2</v>
      </c>
      <c r="B1090" s="20">
        <v>3.35</v>
      </c>
      <c r="C1090" s="88">
        <f t="shared" ref="C1090:C1153" si="198">Q1090</f>
        <v>3.4228240532696654</v>
      </c>
      <c r="D1090" s="86">
        <v>-111.575</v>
      </c>
      <c r="E1090" s="24">
        <v>41.127000000000002</v>
      </c>
      <c r="F1090" s="9">
        <v>7</v>
      </c>
      <c r="G1090" s="9">
        <v>2006</v>
      </c>
      <c r="H1090" s="9">
        <v>12</v>
      </c>
      <c r="I1090" s="9">
        <v>20</v>
      </c>
      <c r="J1090" s="9">
        <v>18</v>
      </c>
      <c r="K1090" s="9">
        <v>15</v>
      </c>
      <c r="L1090" s="12">
        <v>36.299999999999997</v>
      </c>
      <c r="M1090" s="81">
        <f t="shared" ref="M1090:M1153" si="199">R1090</f>
        <v>0.11825400999467875</v>
      </c>
      <c r="N1090" s="21">
        <v>0.01</v>
      </c>
      <c r="O1090" s="3" t="s">
        <v>175</v>
      </c>
      <c r="P1090" s="94">
        <f t="shared" si="194"/>
        <v>1.398401087982158E-2</v>
      </c>
      <c r="Q1090" s="72">
        <f t="shared" si="195"/>
        <v>3.4228240532696654</v>
      </c>
      <c r="R1090" s="82">
        <f t="shared" si="196"/>
        <v>0.11825400999467875</v>
      </c>
      <c r="S1090" s="49">
        <v>3.35</v>
      </c>
      <c r="T1090" s="6" t="s">
        <v>3</v>
      </c>
      <c r="U1090" s="82">
        <v>0.13900000000000001</v>
      </c>
      <c r="V1090" s="43">
        <f t="shared" si="197"/>
        <v>3.5008500000000002</v>
      </c>
      <c r="W1090" s="49">
        <v>3.22</v>
      </c>
      <c r="X1090" s="82">
        <v>0.22500000000000001</v>
      </c>
      <c r="Y1090" s="43">
        <f t="shared" si="189"/>
        <v>3.2183800000000002</v>
      </c>
      <c r="Z1090" s="53"/>
      <c r="AA1090" s="82"/>
      <c r="AB1090" s="43"/>
      <c r="AC1090" s="47"/>
      <c r="AD1090" s="82"/>
      <c r="AE1090" s="43"/>
      <c r="AF1090" s="53"/>
      <c r="AG1090" s="82"/>
      <c r="AH1090" s="43"/>
      <c r="AI1090" s="47"/>
      <c r="AJ1090" s="4"/>
      <c r="AL1090" s="4" t="s">
        <v>53</v>
      </c>
      <c r="AM1090" s="27"/>
      <c r="AN1090" s="27"/>
      <c r="AQ1090" s="4"/>
      <c r="AR1090" s="19">
        <v>3.22</v>
      </c>
      <c r="AS1090" s="19">
        <v>3.35</v>
      </c>
      <c r="AT1090" s="6" t="s">
        <v>3</v>
      </c>
      <c r="AU1090" s="4"/>
      <c r="AV1090" s="4"/>
      <c r="AW1090" s="4"/>
      <c r="AX1090" s="4"/>
      <c r="AY1090" s="4"/>
      <c r="AZ1090" s="4"/>
    </row>
    <row r="1091" spans="1:52" x14ac:dyDescent="0.25">
      <c r="A1091" s="3" t="s">
        <v>2</v>
      </c>
      <c r="B1091" s="20">
        <v>2.46</v>
      </c>
      <c r="C1091" s="88">
        <f t="shared" si="198"/>
        <v>2.6592462838475397</v>
      </c>
      <c r="D1091" s="86">
        <v>-110.498</v>
      </c>
      <c r="E1091" s="24">
        <v>41.146000000000001</v>
      </c>
      <c r="F1091" s="9">
        <v>1</v>
      </c>
      <c r="G1091" s="9">
        <v>2006</v>
      </c>
      <c r="H1091" s="9">
        <v>12</v>
      </c>
      <c r="I1091" s="9">
        <v>26</v>
      </c>
      <c r="J1091" s="9">
        <v>14</v>
      </c>
      <c r="K1091" s="9">
        <v>28</v>
      </c>
      <c r="L1091" s="12">
        <v>42.2</v>
      </c>
      <c r="M1091" s="81">
        <f t="shared" si="199"/>
        <v>0.11825400999467875</v>
      </c>
      <c r="N1091" s="21">
        <v>0.01</v>
      </c>
      <c r="O1091" s="3" t="s">
        <v>175</v>
      </c>
      <c r="P1091" s="94">
        <f t="shared" si="194"/>
        <v>1.398401087982158E-2</v>
      </c>
      <c r="Q1091" s="72">
        <f t="shared" si="195"/>
        <v>2.6592462838475397</v>
      </c>
      <c r="R1091" s="82">
        <f t="shared" si="196"/>
        <v>0.11825400999467875</v>
      </c>
      <c r="S1091" s="49">
        <v>2.46</v>
      </c>
      <c r="T1091" s="6" t="s">
        <v>3</v>
      </c>
      <c r="U1091" s="82">
        <v>0.13900000000000001</v>
      </c>
      <c r="V1091" s="43">
        <f t="shared" si="197"/>
        <v>2.7968600000000001</v>
      </c>
      <c r="W1091" s="49">
        <v>2.23</v>
      </c>
      <c r="X1091" s="82">
        <v>0.22500000000000001</v>
      </c>
      <c r="Y1091" s="43">
        <f t="shared" si="189"/>
        <v>2.29867</v>
      </c>
      <c r="Z1091" s="53"/>
      <c r="AA1091" s="82"/>
      <c r="AB1091" s="43"/>
      <c r="AC1091" s="47"/>
      <c r="AD1091" s="82"/>
      <c r="AE1091" s="43"/>
      <c r="AF1091" s="53"/>
      <c r="AG1091" s="82"/>
      <c r="AH1091" s="43"/>
      <c r="AI1091" s="47"/>
      <c r="AJ1091" s="4"/>
      <c r="AL1091" s="4" t="s">
        <v>84</v>
      </c>
      <c r="AM1091" s="27"/>
      <c r="AN1091" s="27"/>
      <c r="AQ1091" s="4"/>
      <c r="AR1091" s="19">
        <v>2.23</v>
      </c>
      <c r="AS1091" s="19">
        <v>2.46</v>
      </c>
      <c r="AT1091" s="6" t="s">
        <v>3</v>
      </c>
      <c r="AU1091" s="4"/>
      <c r="AV1091" s="4"/>
      <c r="AW1091" s="4"/>
      <c r="AX1091" s="4"/>
      <c r="AY1091" s="4"/>
      <c r="AZ1091" s="4"/>
    </row>
    <row r="1092" spans="1:52" x14ac:dyDescent="0.25">
      <c r="A1092" s="3" t="s">
        <v>2</v>
      </c>
      <c r="B1092" s="20">
        <v>2.4500000000000002</v>
      </c>
      <c r="C1092" s="88">
        <f t="shared" si="198"/>
        <v>2.50305</v>
      </c>
      <c r="D1092" s="86">
        <v>-112.431</v>
      </c>
      <c r="E1092" s="24">
        <v>37.075000000000003</v>
      </c>
      <c r="F1092" s="9">
        <v>16</v>
      </c>
      <c r="G1092" s="9">
        <v>2007</v>
      </c>
      <c r="H1092" s="9">
        <v>1</v>
      </c>
      <c r="I1092" s="9">
        <v>18</v>
      </c>
      <c r="J1092" s="9">
        <v>9</v>
      </c>
      <c r="K1092" s="9">
        <v>4</v>
      </c>
      <c r="L1092" s="12">
        <v>59</v>
      </c>
      <c r="M1092" s="81">
        <f t="shared" si="199"/>
        <v>0.22500000000000001</v>
      </c>
      <c r="N1092" s="21">
        <v>0.01</v>
      </c>
      <c r="O1092" s="6" t="s">
        <v>174</v>
      </c>
      <c r="P1092" s="94"/>
      <c r="Q1092" s="72">
        <f>Y1092</f>
        <v>2.50305</v>
      </c>
      <c r="R1092" s="82">
        <f>X1092</f>
        <v>0.22500000000000001</v>
      </c>
      <c r="S1092" s="45"/>
      <c r="T1092" s="6"/>
      <c r="V1092" s="43"/>
      <c r="W1092" s="49">
        <v>2.4500000000000002</v>
      </c>
      <c r="X1092" s="82">
        <v>0.22500000000000001</v>
      </c>
      <c r="Y1092" s="43">
        <f t="shared" si="189"/>
        <v>2.50305</v>
      </c>
      <c r="Z1092" s="53"/>
      <c r="AA1092" s="82"/>
      <c r="AB1092" s="43"/>
      <c r="AC1092" s="47"/>
      <c r="AD1092" s="82"/>
      <c r="AE1092" s="43"/>
      <c r="AF1092" s="53"/>
      <c r="AG1092" s="82"/>
      <c r="AH1092" s="43"/>
      <c r="AI1092" s="47"/>
      <c r="AJ1092" s="4"/>
      <c r="AL1092" s="4" t="s">
        <v>84</v>
      </c>
      <c r="AM1092" s="27"/>
      <c r="AN1092" s="27"/>
      <c r="AQ1092" s="4"/>
      <c r="AR1092" s="19">
        <v>2.4500000000000002</v>
      </c>
      <c r="AS1092" s="5"/>
      <c r="AT1092" s="6"/>
      <c r="AU1092" s="4"/>
      <c r="AV1092" s="4"/>
      <c r="AW1092" s="4"/>
      <c r="AX1092" s="4"/>
      <c r="AY1092" s="4"/>
      <c r="AZ1092" s="4"/>
    </row>
    <row r="1093" spans="1:52" x14ac:dyDescent="0.25">
      <c r="A1093" s="3" t="s">
        <v>2</v>
      </c>
      <c r="B1093" s="20">
        <v>2.76</v>
      </c>
      <c r="C1093" s="88">
        <f t="shared" si="198"/>
        <v>2.9336436203642813</v>
      </c>
      <c r="D1093" s="86">
        <v>-112.1</v>
      </c>
      <c r="E1093" s="24">
        <v>41.185000000000002</v>
      </c>
      <c r="F1093" s="9">
        <v>11</v>
      </c>
      <c r="G1093" s="9">
        <v>2007</v>
      </c>
      <c r="H1093" s="9">
        <v>2</v>
      </c>
      <c r="I1093" s="9">
        <v>1</v>
      </c>
      <c r="J1093" s="9">
        <v>22</v>
      </c>
      <c r="K1093" s="9">
        <v>34</v>
      </c>
      <c r="L1093" s="12">
        <v>59.3</v>
      </c>
      <c r="M1093" s="81">
        <f t="shared" si="199"/>
        <v>0.11825400999467875</v>
      </c>
      <c r="N1093" s="21">
        <v>0.01</v>
      </c>
      <c r="O1093" s="3" t="s">
        <v>175</v>
      </c>
      <c r="P1093" s="94">
        <f t="shared" ref="P1093:P1112" si="200">1/((1/U1093^2)+(1/X1093^2))</f>
        <v>1.398401087982158E-2</v>
      </c>
      <c r="Q1093" s="72">
        <f t="shared" ref="Q1093:Q1112" si="201">(P1093/U1093^2*V1093)+(P1093/X1093^2*Y1093)</f>
        <v>2.9336436203642813</v>
      </c>
      <c r="R1093" s="82">
        <f t="shared" ref="R1093:R1112" si="202">SQRT(P1093)</f>
        <v>0.11825400999467875</v>
      </c>
      <c r="S1093" s="49">
        <v>2.76</v>
      </c>
      <c r="T1093" s="6" t="s">
        <v>3</v>
      </c>
      <c r="U1093" s="82">
        <v>0.13900000000000001</v>
      </c>
      <c r="V1093" s="43">
        <f t="shared" ref="V1093:V1112" si="203">0.791*S1093+0.851</f>
        <v>3.03416</v>
      </c>
      <c r="W1093" s="49">
        <v>2.63</v>
      </c>
      <c r="X1093" s="82">
        <v>0.22500000000000001</v>
      </c>
      <c r="Y1093" s="43">
        <f t="shared" si="189"/>
        <v>2.6702699999999999</v>
      </c>
      <c r="Z1093" s="53"/>
      <c r="AA1093" s="82"/>
      <c r="AB1093" s="43"/>
      <c r="AC1093" s="47"/>
      <c r="AD1093" s="82"/>
      <c r="AE1093" s="43"/>
      <c r="AF1093" s="53"/>
      <c r="AG1093" s="82"/>
      <c r="AH1093" s="43"/>
      <c r="AI1093" s="47"/>
      <c r="AJ1093" s="4"/>
      <c r="AM1093" s="27"/>
      <c r="AN1093" s="27"/>
      <c r="AQ1093" s="4"/>
      <c r="AR1093" s="19">
        <v>2.63</v>
      </c>
      <c r="AS1093" s="19">
        <v>2.76</v>
      </c>
      <c r="AT1093" s="6" t="s">
        <v>3</v>
      </c>
      <c r="AU1093" s="4"/>
      <c r="AV1093" s="4"/>
      <c r="AW1093" s="4"/>
      <c r="AX1093" s="4"/>
      <c r="AY1093" s="4"/>
      <c r="AZ1093" s="4"/>
    </row>
    <row r="1094" spans="1:52" x14ac:dyDescent="0.25">
      <c r="A1094" s="3" t="s">
        <v>2</v>
      </c>
      <c r="B1094" s="20">
        <v>3.06</v>
      </c>
      <c r="C1094" s="88">
        <f t="shared" si="198"/>
        <v>3.274760917136077</v>
      </c>
      <c r="D1094" s="86">
        <v>-112.60599999999999</v>
      </c>
      <c r="E1094" s="24">
        <v>38.313000000000002</v>
      </c>
      <c r="F1094" s="9">
        <v>2</v>
      </c>
      <c r="G1094" s="9">
        <v>2007</v>
      </c>
      <c r="H1094" s="9">
        <v>2</v>
      </c>
      <c r="I1094" s="9">
        <v>8</v>
      </c>
      <c r="J1094" s="9">
        <v>8</v>
      </c>
      <c r="K1094" s="9">
        <v>58</v>
      </c>
      <c r="L1094" s="12">
        <v>29.3</v>
      </c>
      <c r="M1094" s="81">
        <f t="shared" si="199"/>
        <v>0.11825400999467875</v>
      </c>
      <c r="N1094" s="21">
        <v>0.01</v>
      </c>
      <c r="O1094" s="3" t="s">
        <v>175</v>
      </c>
      <c r="P1094" s="94">
        <f t="shared" si="200"/>
        <v>1.398401087982158E-2</v>
      </c>
      <c r="Q1094" s="72">
        <f t="shared" si="201"/>
        <v>3.274760917136077</v>
      </c>
      <c r="R1094" s="82">
        <f t="shared" si="202"/>
        <v>0.11825400999467875</v>
      </c>
      <c r="S1094" s="49">
        <v>3.06</v>
      </c>
      <c r="T1094" s="6" t="s">
        <v>3</v>
      </c>
      <c r="U1094" s="82">
        <v>0.13900000000000001</v>
      </c>
      <c r="V1094" s="43">
        <f t="shared" si="203"/>
        <v>3.2714600000000003</v>
      </c>
      <c r="W1094" s="49">
        <v>3.29</v>
      </c>
      <c r="X1094" s="82">
        <v>0.22500000000000001</v>
      </c>
      <c r="Y1094" s="43">
        <f t="shared" si="189"/>
        <v>3.2834099999999999</v>
      </c>
      <c r="Z1094" s="53"/>
      <c r="AA1094" s="82"/>
      <c r="AB1094" s="43"/>
      <c r="AC1094" s="47"/>
      <c r="AD1094" s="82"/>
      <c r="AE1094" s="43"/>
      <c r="AF1094" s="53"/>
      <c r="AG1094" s="82"/>
      <c r="AH1094" s="43"/>
      <c r="AI1094" s="47"/>
      <c r="AJ1094" s="4"/>
      <c r="AL1094" s="4" t="s">
        <v>64</v>
      </c>
      <c r="AM1094" s="27"/>
      <c r="AN1094" s="27"/>
      <c r="AQ1094" s="4"/>
      <c r="AR1094" s="19">
        <v>3.29</v>
      </c>
      <c r="AS1094" s="19">
        <v>3.06</v>
      </c>
      <c r="AT1094" s="6" t="s">
        <v>3</v>
      </c>
      <c r="AU1094" s="4"/>
      <c r="AV1094" s="4"/>
      <c r="AW1094" s="4"/>
      <c r="AX1094" s="4"/>
      <c r="AY1094" s="4"/>
      <c r="AZ1094" s="4"/>
    </row>
    <row r="1095" spans="1:52" x14ac:dyDescent="0.25">
      <c r="A1095" s="3" t="s">
        <v>2</v>
      </c>
      <c r="B1095" s="20">
        <v>2.63</v>
      </c>
      <c r="C1095" s="88">
        <f t="shared" si="198"/>
        <v>2.9592980217596434</v>
      </c>
      <c r="D1095" s="86">
        <v>-108.765</v>
      </c>
      <c r="E1095" s="24">
        <v>38.558</v>
      </c>
      <c r="F1095" s="9">
        <v>14</v>
      </c>
      <c r="G1095" s="9">
        <v>2007</v>
      </c>
      <c r="H1095" s="9">
        <v>4</v>
      </c>
      <c r="I1095" s="9">
        <v>14</v>
      </c>
      <c r="J1095" s="9">
        <v>23</v>
      </c>
      <c r="K1095" s="9">
        <v>10</v>
      </c>
      <c r="L1095" s="12">
        <v>6.4</v>
      </c>
      <c r="M1095" s="81">
        <f t="shared" si="199"/>
        <v>0.11825400999467875</v>
      </c>
      <c r="N1095" s="21">
        <v>0.01</v>
      </c>
      <c r="O1095" s="3" t="s">
        <v>175</v>
      </c>
      <c r="P1095" s="94">
        <f t="shared" si="200"/>
        <v>1.398401087982158E-2</v>
      </c>
      <c r="Q1095" s="72">
        <f t="shared" si="201"/>
        <v>2.9592980217596434</v>
      </c>
      <c r="R1095" s="82">
        <f t="shared" si="202"/>
        <v>0.11825400999467875</v>
      </c>
      <c r="S1095" s="49">
        <v>2.63</v>
      </c>
      <c r="T1095" s="6" t="s">
        <v>3</v>
      </c>
      <c r="U1095" s="82">
        <v>0.13900000000000001</v>
      </c>
      <c r="V1095" s="43">
        <f t="shared" si="203"/>
        <v>2.93133</v>
      </c>
      <c r="W1095" s="49">
        <v>3.02</v>
      </c>
      <c r="X1095" s="82">
        <v>0.22500000000000001</v>
      </c>
      <c r="Y1095" s="43">
        <f t="shared" si="189"/>
        <v>3.0325799999999998</v>
      </c>
      <c r="Z1095" s="53"/>
      <c r="AA1095" s="82"/>
      <c r="AB1095" s="43"/>
      <c r="AC1095" s="47"/>
      <c r="AD1095" s="82"/>
      <c r="AE1095" s="43"/>
      <c r="AF1095" s="53"/>
      <c r="AG1095" s="82"/>
      <c r="AH1095" s="43"/>
      <c r="AI1095" s="47"/>
      <c r="AJ1095" s="4"/>
      <c r="AM1095" s="27"/>
      <c r="AN1095" s="27"/>
      <c r="AQ1095" s="4"/>
      <c r="AR1095" s="19">
        <v>3.02</v>
      </c>
      <c r="AS1095" s="19">
        <v>2.63</v>
      </c>
      <c r="AT1095" s="6" t="s">
        <v>3</v>
      </c>
      <c r="AU1095" s="4"/>
      <c r="AV1095" s="4"/>
      <c r="AW1095" s="4"/>
      <c r="AX1095" s="4"/>
      <c r="AY1095" s="4"/>
      <c r="AZ1095" s="4"/>
    </row>
    <row r="1096" spans="1:52" x14ac:dyDescent="0.25">
      <c r="A1096" s="3" t="s">
        <v>2</v>
      </c>
      <c r="B1096" s="20">
        <v>2.4500000000000002</v>
      </c>
      <c r="C1096" s="88">
        <f t="shared" si="198"/>
        <v>2.6714843086094988</v>
      </c>
      <c r="D1096" s="86">
        <v>-110.67400000000001</v>
      </c>
      <c r="E1096" s="24">
        <v>40.988999999999997</v>
      </c>
      <c r="F1096" s="9">
        <v>2</v>
      </c>
      <c r="G1096" s="9">
        <v>2007</v>
      </c>
      <c r="H1096" s="9">
        <v>4</v>
      </c>
      <c r="I1096" s="9">
        <v>29</v>
      </c>
      <c r="J1096" s="9">
        <v>9</v>
      </c>
      <c r="K1096" s="9">
        <v>13</v>
      </c>
      <c r="L1096" s="12">
        <v>13.2</v>
      </c>
      <c r="M1096" s="81">
        <f t="shared" si="199"/>
        <v>0.11825400999467875</v>
      </c>
      <c r="N1096" s="21">
        <v>0.01</v>
      </c>
      <c r="O1096" s="3" t="s">
        <v>175</v>
      </c>
      <c r="P1096" s="94">
        <f t="shared" si="200"/>
        <v>1.398401087982158E-2</v>
      </c>
      <c r="Q1096" s="72">
        <f t="shared" si="201"/>
        <v>2.6714843086094988</v>
      </c>
      <c r="R1096" s="82">
        <f t="shared" si="202"/>
        <v>0.11825400999467875</v>
      </c>
      <c r="S1096" s="49">
        <v>2.4500000000000002</v>
      </c>
      <c r="T1096" s="6" t="s">
        <v>3</v>
      </c>
      <c r="U1096" s="82">
        <v>0.13900000000000001</v>
      </c>
      <c r="V1096" s="43">
        <f t="shared" si="203"/>
        <v>2.7889500000000003</v>
      </c>
      <c r="W1096" s="49">
        <v>2.2999999999999998</v>
      </c>
      <c r="X1096" s="82">
        <v>0.22500000000000001</v>
      </c>
      <c r="Y1096" s="43">
        <f t="shared" si="189"/>
        <v>2.3636999999999997</v>
      </c>
      <c r="Z1096" s="53"/>
      <c r="AA1096" s="82"/>
      <c r="AB1096" s="43"/>
      <c r="AC1096" s="47"/>
      <c r="AD1096" s="82"/>
      <c r="AE1096" s="43"/>
      <c r="AF1096" s="53"/>
      <c r="AG1096" s="82"/>
      <c r="AH1096" s="43"/>
      <c r="AI1096" s="47"/>
      <c r="AJ1096" s="4"/>
      <c r="AL1096" s="4" t="s">
        <v>84</v>
      </c>
      <c r="AM1096" s="27"/>
      <c r="AN1096" s="27"/>
      <c r="AQ1096" s="4"/>
      <c r="AR1096" s="19">
        <v>2.2999999999999998</v>
      </c>
      <c r="AS1096" s="19">
        <v>2.4500000000000002</v>
      </c>
      <c r="AT1096" s="6" t="s">
        <v>3</v>
      </c>
      <c r="AU1096" s="4"/>
      <c r="AV1096" s="4"/>
      <c r="AW1096" s="4"/>
      <c r="AX1096" s="4"/>
      <c r="AY1096" s="4"/>
      <c r="AZ1096" s="4"/>
    </row>
    <row r="1097" spans="1:52" x14ac:dyDescent="0.25">
      <c r="A1097" s="3" t="s">
        <v>2</v>
      </c>
      <c r="B1097" s="20">
        <v>2.86</v>
      </c>
      <c r="C1097" s="88">
        <f t="shared" si="198"/>
        <v>3.0396509290023732</v>
      </c>
      <c r="D1097" s="86">
        <v>-112.20399999999999</v>
      </c>
      <c r="E1097" s="24">
        <v>38.512</v>
      </c>
      <c r="F1097" s="9">
        <v>1</v>
      </c>
      <c r="G1097" s="9">
        <v>2007</v>
      </c>
      <c r="H1097" s="9">
        <v>5</v>
      </c>
      <c r="I1097" s="9">
        <v>2</v>
      </c>
      <c r="J1097" s="9">
        <v>15</v>
      </c>
      <c r="K1097" s="9">
        <v>58</v>
      </c>
      <c r="L1097" s="12">
        <v>53.5</v>
      </c>
      <c r="M1097" s="81">
        <f t="shared" si="199"/>
        <v>0.11825400999467875</v>
      </c>
      <c r="N1097" s="21">
        <v>0.01</v>
      </c>
      <c r="O1097" s="3" t="s">
        <v>175</v>
      </c>
      <c r="P1097" s="94">
        <f t="shared" si="200"/>
        <v>1.398401087982158E-2</v>
      </c>
      <c r="Q1097" s="72">
        <f t="shared" si="201"/>
        <v>3.0396509290023732</v>
      </c>
      <c r="R1097" s="82">
        <f t="shared" si="202"/>
        <v>0.11825400999467875</v>
      </c>
      <c r="S1097" s="49">
        <v>2.86</v>
      </c>
      <c r="T1097" s="6" t="s">
        <v>3</v>
      </c>
      <c r="U1097" s="82">
        <v>0.13900000000000001</v>
      </c>
      <c r="V1097" s="43">
        <f t="shared" si="203"/>
        <v>3.1132599999999999</v>
      </c>
      <c r="W1097" s="49">
        <v>2.82</v>
      </c>
      <c r="X1097" s="82">
        <v>0.22500000000000001</v>
      </c>
      <c r="Y1097" s="43">
        <f t="shared" si="189"/>
        <v>2.8467799999999999</v>
      </c>
      <c r="Z1097" s="53"/>
      <c r="AA1097" s="82"/>
      <c r="AB1097" s="43"/>
      <c r="AC1097" s="47"/>
      <c r="AD1097" s="82"/>
      <c r="AE1097" s="43"/>
      <c r="AF1097" s="53"/>
      <c r="AG1097" s="82"/>
      <c r="AH1097" s="43"/>
      <c r="AI1097" s="47"/>
      <c r="AJ1097" s="4"/>
      <c r="AL1097" s="4" t="s">
        <v>57</v>
      </c>
      <c r="AM1097" s="27"/>
      <c r="AN1097" s="27"/>
      <c r="AQ1097" s="4"/>
      <c r="AR1097" s="19">
        <v>2.82</v>
      </c>
      <c r="AS1097" s="19">
        <v>2.86</v>
      </c>
      <c r="AT1097" s="6" t="s">
        <v>3</v>
      </c>
      <c r="AU1097" s="4"/>
      <c r="AV1097" s="4"/>
      <c r="AW1097" s="4"/>
      <c r="AX1097" s="4"/>
      <c r="AY1097" s="4"/>
      <c r="AZ1097" s="4"/>
    </row>
    <row r="1098" spans="1:52" x14ac:dyDescent="0.25">
      <c r="A1098" s="3" t="s">
        <v>2</v>
      </c>
      <c r="B1098" s="20">
        <v>2.73</v>
      </c>
      <c r="C1098" s="88">
        <f t="shared" si="198"/>
        <v>2.9139023436651135</v>
      </c>
      <c r="D1098" s="86">
        <v>-112.21299999999999</v>
      </c>
      <c r="E1098" s="24">
        <v>38.514000000000003</v>
      </c>
      <c r="F1098" s="9">
        <v>0</v>
      </c>
      <c r="G1098" s="9">
        <v>2007</v>
      </c>
      <c r="H1098" s="9">
        <v>5</v>
      </c>
      <c r="I1098" s="9">
        <v>2</v>
      </c>
      <c r="J1098" s="9">
        <v>16</v>
      </c>
      <c r="K1098" s="9">
        <v>18</v>
      </c>
      <c r="L1098" s="12">
        <v>26.3</v>
      </c>
      <c r="M1098" s="81">
        <f t="shared" si="199"/>
        <v>0.11825400999467875</v>
      </c>
      <c r="N1098" s="21">
        <v>0.01</v>
      </c>
      <c r="O1098" s="3" t="s">
        <v>175</v>
      </c>
      <c r="P1098" s="94">
        <f t="shared" si="200"/>
        <v>1.398401087982158E-2</v>
      </c>
      <c r="Q1098" s="72">
        <f t="shared" si="201"/>
        <v>2.9139023436651135</v>
      </c>
      <c r="R1098" s="82">
        <f t="shared" si="202"/>
        <v>0.11825400999467875</v>
      </c>
      <c r="S1098" s="49">
        <v>2.73</v>
      </c>
      <c r="T1098" s="6" t="s">
        <v>3</v>
      </c>
      <c r="U1098" s="82">
        <v>0.13900000000000001</v>
      </c>
      <c r="V1098" s="43">
        <f t="shared" si="203"/>
        <v>3.0104299999999999</v>
      </c>
      <c r="W1098" s="49">
        <v>2.62</v>
      </c>
      <c r="X1098" s="82">
        <v>0.22500000000000001</v>
      </c>
      <c r="Y1098" s="43">
        <f t="shared" si="189"/>
        <v>2.6609799999999999</v>
      </c>
      <c r="Z1098" s="53"/>
      <c r="AA1098" s="82"/>
      <c r="AB1098" s="43"/>
      <c r="AC1098" s="47"/>
      <c r="AD1098" s="82"/>
      <c r="AE1098" s="43"/>
      <c r="AF1098" s="53"/>
      <c r="AG1098" s="82"/>
      <c r="AH1098" s="43"/>
      <c r="AI1098" s="47"/>
      <c r="AJ1098" s="4"/>
      <c r="AL1098" s="4" t="s">
        <v>72</v>
      </c>
      <c r="AM1098" s="27"/>
      <c r="AN1098" s="27"/>
      <c r="AQ1098" s="4"/>
      <c r="AR1098" s="19">
        <v>2.62</v>
      </c>
      <c r="AS1098" s="19">
        <v>2.73</v>
      </c>
      <c r="AT1098" s="6" t="s">
        <v>3</v>
      </c>
      <c r="AU1098" s="4"/>
      <c r="AV1098" s="4"/>
      <c r="AW1098" s="4"/>
      <c r="AX1098" s="4"/>
      <c r="AY1098" s="4"/>
      <c r="AZ1098" s="4"/>
    </row>
    <row r="1099" spans="1:52" x14ac:dyDescent="0.25">
      <c r="A1099" s="3" t="s">
        <v>2</v>
      </c>
      <c r="B1099" s="20">
        <v>2.78</v>
      </c>
      <c r="C1099" s="88">
        <f t="shared" si="198"/>
        <v>2.9373952463328856</v>
      </c>
      <c r="D1099" s="86">
        <v>-112.211</v>
      </c>
      <c r="E1099" s="24">
        <v>38.514000000000003</v>
      </c>
      <c r="F1099" s="9">
        <v>0</v>
      </c>
      <c r="G1099" s="9">
        <v>2007</v>
      </c>
      <c r="H1099" s="9">
        <v>5</v>
      </c>
      <c r="I1099" s="9">
        <v>2</v>
      </c>
      <c r="J1099" s="9">
        <v>16</v>
      </c>
      <c r="K1099" s="9">
        <v>45</v>
      </c>
      <c r="L1099" s="12">
        <v>24.6</v>
      </c>
      <c r="M1099" s="81">
        <f t="shared" si="199"/>
        <v>0.11825400999467875</v>
      </c>
      <c r="N1099" s="21">
        <v>0.01</v>
      </c>
      <c r="O1099" s="3" t="s">
        <v>175</v>
      </c>
      <c r="P1099" s="94">
        <f t="shared" si="200"/>
        <v>1.398401087982158E-2</v>
      </c>
      <c r="Q1099" s="72">
        <f t="shared" si="201"/>
        <v>2.9373952463328856</v>
      </c>
      <c r="R1099" s="82">
        <f t="shared" si="202"/>
        <v>0.11825400999467875</v>
      </c>
      <c r="S1099" s="49">
        <v>2.78</v>
      </c>
      <c r="T1099" s="6" t="s">
        <v>3</v>
      </c>
      <c r="U1099" s="82">
        <v>0.13900000000000001</v>
      </c>
      <c r="V1099" s="43">
        <f t="shared" si="203"/>
        <v>3.0499800000000001</v>
      </c>
      <c r="W1099" s="49">
        <v>2.6</v>
      </c>
      <c r="X1099" s="82">
        <v>0.22500000000000001</v>
      </c>
      <c r="Y1099" s="43">
        <f t="shared" si="189"/>
        <v>2.6423999999999999</v>
      </c>
      <c r="Z1099" s="53"/>
      <c r="AA1099" s="82"/>
      <c r="AB1099" s="43"/>
      <c r="AC1099" s="47"/>
      <c r="AD1099" s="82"/>
      <c r="AE1099" s="43"/>
      <c r="AF1099" s="53"/>
      <c r="AG1099" s="82"/>
      <c r="AH1099" s="43"/>
      <c r="AI1099" s="47"/>
      <c r="AJ1099" s="4"/>
      <c r="AL1099" s="4" t="s">
        <v>47</v>
      </c>
      <c r="AM1099" s="27"/>
      <c r="AN1099" s="27"/>
      <c r="AQ1099" s="4"/>
      <c r="AR1099" s="19">
        <v>2.6</v>
      </c>
      <c r="AS1099" s="19">
        <v>2.78</v>
      </c>
      <c r="AT1099" s="6" t="s">
        <v>3</v>
      </c>
      <c r="AU1099" s="4"/>
      <c r="AV1099" s="4"/>
      <c r="AW1099" s="4"/>
      <c r="AX1099" s="4"/>
      <c r="AY1099" s="4"/>
      <c r="AZ1099" s="4"/>
    </row>
    <row r="1100" spans="1:52" x14ac:dyDescent="0.25">
      <c r="A1100" s="3" t="s">
        <v>2</v>
      </c>
      <c r="B1100" s="20">
        <v>2.4700000000000002</v>
      </c>
      <c r="C1100" s="88">
        <f t="shared" si="198"/>
        <v>2.6880666961656141</v>
      </c>
      <c r="D1100" s="86">
        <v>-111.504</v>
      </c>
      <c r="E1100" s="24">
        <v>42.5</v>
      </c>
      <c r="F1100" s="9">
        <v>5</v>
      </c>
      <c r="G1100" s="9">
        <v>2007</v>
      </c>
      <c r="H1100" s="9">
        <v>5</v>
      </c>
      <c r="I1100" s="9">
        <v>7</v>
      </c>
      <c r="J1100" s="9">
        <v>11</v>
      </c>
      <c r="K1100" s="9">
        <v>9</v>
      </c>
      <c r="L1100" s="12">
        <v>52.5</v>
      </c>
      <c r="M1100" s="81">
        <f t="shared" si="199"/>
        <v>0.11825400999467875</v>
      </c>
      <c r="N1100" s="21">
        <v>0.01</v>
      </c>
      <c r="O1100" s="3" t="s">
        <v>175</v>
      </c>
      <c r="P1100" s="94">
        <f t="shared" si="200"/>
        <v>1.398401087982158E-2</v>
      </c>
      <c r="Q1100" s="72">
        <f t="shared" si="201"/>
        <v>2.6880666961656141</v>
      </c>
      <c r="R1100" s="82">
        <f t="shared" si="202"/>
        <v>0.11825400999467875</v>
      </c>
      <c r="S1100" s="49">
        <v>2.4700000000000002</v>
      </c>
      <c r="T1100" s="6" t="s">
        <v>3</v>
      </c>
      <c r="U1100" s="82">
        <v>0.13900000000000001</v>
      </c>
      <c r="V1100" s="43">
        <f t="shared" si="203"/>
        <v>2.8047700000000004</v>
      </c>
      <c r="W1100" s="49">
        <v>2.3199999999999998</v>
      </c>
      <c r="X1100" s="82">
        <v>0.22500000000000001</v>
      </c>
      <c r="Y1100" s="43">
        <f t="shared" si="189"/>
        <v>2.3822799999999997</v>
      </c>
      <c r="Z1100" s="53"/>
      <c r="AA1100" s="82"/>
      <c r="AB1100" s="43"/>
      <c r="AC1100" s="47"/>
      <c r="AD1100" s="82"/>
      <c r="AE1100" s="43"/>
      <c r="AF1100" s="53"/>
      <c r="AG1100" s="82"/>
      <c r="AH1100" s="43"/>
      <c r="AI1100" s="47"/>
      <c r="AJ1100" s="4"/>
      <c r="AM1100" s="27"/>
      <c r="AN1100" s="27"/>
      <c r="AQ1100" s="4"/>
      <c r="AR1100" s="19">
        <v>2.3199999999999998</v>
      </c>
      <c r="AS1100" s="19">
        <v>2.4700000000000002</v>
      </c>
      <c r="AT1100" s="6" t="s">
        <v>3</v>
      </c>
      <c r="AU1100" s="4"/>
      <c r="AV1100" s="4"/>
      <c r="AW1100" s="4"/>
      <c r="AX1100" s="4"/>
      <c r="AY1100" s="4"/>
      <c r="AZ1100" s="4"/>
    </row>
    <row r="1101" spans="1:52" x14ac:dyDescent="0.25">
      <c r="A1101" s="3" t="s">
        <v>2</v>
      </c>
      <c r="B1101" s="20">
        <v>2.86</v>
      </c>
      <c r="C1101" s="88">
        <f t="shared" si="198"/>
        <v>3.0576139952248877</v>
      </c>
      <c r="D1101" s="86">
        <v>-111.98699999999999</v>
      </c>
      <c r="E1101" s="24">
        <v>39.32</v>
      </c>
      <c r="F1101" s="9">
        <v>3</v>
      </c>
      <c r="G1101" s="9">
        <v>2007</v>
      </c>
      <c r="H1101" s="9">
        <v>5</v>
      </c>
      <c r="I1101" s="9">
        <v>28</v>
      </c>
      <c r="J1101" s="9">
        <v>20</v>
      </c>
      <c r="K1101" s="9">
        <v>55</v>
      </c>
      <c r="L1101" s="12">
        <v>54.1</v>
      </c>
      <c r="M1101" s="81">
        <f t="shared" si="199"/>
        <v>0.11825400999467875</v>
      </c>
      <c r="N1101" s="21">
        <v>0.01</v>
      </c>
      <c r="O1101" s="3" t="s">
        <v>175</v>
      </c>
      <c r="P1101" s="94">
        <f t="shared" si="200"/>
        <v>1.398401087982158E-2</v>
      </c>
      <c r="Q1101" s="72">
        <f t="shared" si="201"/>
        <v>3.0576139952248877</v>
      </c>
      <c r="R1101" s="82">
        <f t="shared" si="202"/>
        <v>0.11825400999467875</v>
      </c>
      <c r="S1101" s="49">
        <v>2.86</v>
      </c>
      <c r="T1101" s="6" t="s">
        <v>3</v>
      </c>
      <c r="U1101" s="82">
        <v>0.13900000000000001</v>
      </c>
      <c r="V1101" s="43">
        <f t="shared" si="203"/>
        <v>3.1132599999999999</v>
      </c>
      <c r="W1101" s="49">
        <v>2.89</v>
      </c>
      <c r="X1101" s="82">
        <v>0.22500000000000001</v>
      </c>
      <c r="Y1101" s="43">
        <f t="shared" si="189"/>
        <v>2.91181</v>
      </c>
      <c r="Z1101" s="53"/>
      <c r="AA1101" s="82"/>
      <c r="AB1101" s="43"/>
      <c r="AC1101" s="47"/>
      <c r="AD1101" s="82"/>
      <c r="AE1101" s="43"/>
      <c r="AF1101" s="53"/>
      <c r="AG1101" s="82"/>
      <c r="AH1101" s="43"/>
      <c r="AI1101" s="47"/>
      <c r="AJ1101" s="4"/>
      <c r="AL1101" s="4" t="s">
        <v>57</v>
      </c>
      <c r="AM1101" s="27"/>
      <c r="AN1101" s="27"/>
      <c r="AQ1101" s="4"/>
      <c r="AR1101" s="19">
        <v>2.89</v>
      </c>
      <c r="AS1101" s="19">
        <v>2.86</v>
      </c>
      <c r="AT1101" s="6" t="s">
        <v>3</v>
      </c>
      <c r="AU1101" s="4"/>
      <c r="AV1101" s="4"/>
      <c r="AW1101" s="4"/>
      <c r="AX1101" s="4"/>
      <c r="AY1101" s="4"/>
      <c r="AZ1101" s="4"/>
    </row>
    <row r="1102" spans="1:52" x14ac:dyDescent="0.25">
      <c r="A1102" s="3" t="s">
        <v>2</v>
      </c>
      <c r="B1102" s="20">
        <v>2.57</v>
      </c>
      <c r="C1102" s="88">
        <f t="shared" si="198"/>
        <v>2.768412481628685</v>
      </c>
      <c r="D1102" s="86">
        <v>-112.208</v>
      </c>
      <c r="E1102" s="24">
        <v>38.485999999999997</v>
      </c>
      <c r="F1102" s="9">
        <v>1</v>
      </c>
      <c r="G1102" s="9">
        <v>2007</v>
      </c>
      <c r="H1102" s="9">
        <v>6</v>
      </c>
      <c r="I1102" s="9">
        <v>16</v>
      </c>
      <c r="J1102" s="9">
        <v>18</v>
      </c>
      <c r="K1102" s="9">
        <v>20</v>
      </c>
      <c r="L1102" s="12">
        <v>3.3</v>
      </c>
      <c r="M1102" s="81">
        <f t="shared" si="199"/>
        <v>0.11825400999467875</v>
      </c>
      <c r="N1102" s="21">
        <v>0.01</v>
      </c>
      <c r="O1102" s="3" t="s">
        <v>175</v>
      </c>
      <c r="P1102" s="94">
        <f t="shared" si="200"/>
        <v>1.398401087982158E-2</v>
      </c>
      <c r="Q1102" s="72">
        <f t="shared" si="201"/>
        <v>2.768412481628685</v>
      </c>
      <c r="R1102" s="82">
        <f t="shared" si="202"/>
        <v>0.11825400999467875</v>
      </c>
      <c r="S1102" s="49">
        <v>2.57</v>
      </c>
      <c r="T1102" s="6" t="s">
        <v>3</v>
      </c>
      <c r="U1102" s="82">
        <v>0.13900000000000001</v>
      </c>
      <c r="V1102" s="43">
        <f t="shared" si="203"/>
        <v>2.8838699999999999</v>
      </c>
      <c r="W1102" s="49">
        <v>2.41</v>
      </c>
      <c r="X1102" s="82">
        <v>0.22500000000000001</v>
      </c>
      <c r="Y1102" s="43">
        <f t="shared" si="189"/>
        <v>2.4658899999999999</v>
      </c>
      <c r="Z1102" s="53"/>
      <c r="AA1102" s="82"/>
      <c r="AB1102" s="43"/>
      <c r="AC1102" s="47"/>
      <c r="AD1102" s="82"/>
      <c r="AE1102" s="43"/>
      <c r="AF1102" s="53"/>
      <c r="AG1102" s="82"/>
      <c r="AH1102" s="43"/>
      <c r="AI1102" s="47"/>
      <c r="AJ1102" s="4"/>
      <c r="AL1102" s="4" t="s">
        <v>70</v>
      </c>
      <c r="AM1102" s="27"/>
      <c r="AN1102" s="27"/>
      <c r="AQ1102" s="4"/>
      <c r="AR1102" s="19">
        <v>2.41</v>
      </c>
      <c r="AS1102" s="19">
        <v>2.57</v>
      </c>
      <c r="AT1102" s="6" t="s">
        <v>3</v>
      </c>
      <c r="AU1102" s="4"/>
      <c r="AV1102" s="4"/>
      <c r="AW1102" s="4"/>
      <c r="AX1102" s="4"/>
      <c r="AY1102" s="4"/>
      <c r="AZ1102" s="4"/>
    </row>
    <row r="1103" spans="1:52" x14ac:dyDescent="0.25">
      <c r="A1103" s="3" t="s">
        <v>2</v>
      </c>
      <c r="B1103" s="20">
        <v>2.5099999999999998</v>
      </c>
      <c r="C1103" s="88">
        <f t="shared" si="198"/>
        <v>2.7289299282303494</v>
      </c>
      <c r="D1103" s="86">
        <v>-112.21299999999999</v>
      </c>
      <c r="E1103" s="24">
        <v>38.49</v>
      </c>
      <c r="F1103" s="9">
        <v>0</v>
      </c>
      <c r="G1103" s="9">
        <v>2007</v>
      </c>
      <c r="H1103" s="9">
        <v>6</v>
      </c>
      <c r="I1103" s="9">
        <v>16</v>
      </c>
      <c r="J1103" s="9">
        <v>19</v>
      </c>
      <c r="K1103" s="9">
        <v>57</v>
      </c>
      <c r="L1103" s="12">
        <v>9.5</v>
      </c>
      <c r="M1103" s="81">
        <f t="shared" si="199"/>
        <v>0.11825400999467875</v>
      </c>
      <c r="N1103" s="21">
        <v>0.01</v>
      </c>
      <c r="O1103" s="3" t="s">
        <v>175</v>
      </c>
      <c r="P1103" s="94">
        <f t="shared" si="200"/>
        <v>1.398401087982158E-2</v>
      </c>
      <c r="Q1103" s="72">
        <f t="shared" si="201"/>
        <v>2.7289299282303494</v>
      </c>
      <c r="R1103" s="82">
        <f t="shared" si="202"/>
        <v>0.11825400999467875</v>
      </c>
      <c r="S1103" s="49">
        <v>2.5099999999999998</v>
      </c>
      <c r="T1103" s="6" t="s">
        <v>3</v>
      </c>
      <c r="U1103" s="82">
        <v>0.13900000000000001</v>
      </c>
      <c r="V1103" s="43">
        <f t="shared" si="203"/>
        <v>2.8364099999999999</v>
      </c>
      <c r="W1103" s="49">
        <v>2.39</v>
      </c>
      <c r="X1103" s="82">
        <v>0.22500000000000001</v>
      </c>
      <c r="Y1103" s="43">
        <f t="shared" si="189"/>
        <v>2.4473100000000003</v>
      </c>
      <c r="Z1103" s="53"/>
      <c r="AA1103" s="82"/>
      <c r="AB1103" s="43"/>
      <c r="AC1103" s="47"/>
      <c r="AD1103" s="82"/>
      <c r="AE1103" s="43"/>
      <c r="AF1103" s="53"/>
      <c r="AG1103" s="82"/>
      <c r="AH1103" s="43"/>
      <c r="AI1103" s="47"/>
      <c r="AJ1103" s="4"/>
      <c r="AL1103" s="4" t="s">
        <v>84</v>
      </c>
      <c r="AM1103" s="27"/>
      <c r="AN1103" s="27"/>
      <c r="AQ1103" s="4"/>
      <c r="AR1103" s="19">
        <v>2.39</v>
      </c>
      <c r="AS1103" s="19">
        <v>2.5099999999999998</v>
      </c>
      <c r="AT1103" s="6" t="s">
        <v>3</v>
      </c>
      <c r="AU1103" s="4"/>
      <c r="AV1103" s="4"/>
      <c r="AW1103" s="4"/>
      <c r="AX1103" s="4"/>
      <c r="AY1103" s="4"/>
      <c r="AZ1103" s="4"/>
    </row>
    <row r="1104" spans="1:52" x14ac:dyDescent="0.25">
      <c r="A1104" s="3" t="s">
        <v>2</v>
      </c>
      <c r="B1104" s="20">
        <v>2.54</v>
      </c>
      <c r="C1104" s="88">
        <f t="shared" si="198"/>
        <v>2.8076927082320648</v>
      </c>
      <c r="D1104" s="86">
        <v>-112.21299999999999</v>
      </c>
      <c r="E1104" s="24">
        <v>38.49</v>
      </c>
      <c r="F1104" s="9">
        <v>1</v>
      </c>
      <c r="G1104" s="9">
        <v>2007</v>
      </c>
      <c r="H1104" s="9">
        <v>6</v>
      </c>
      <c r="I1104" s="9">
        <v>19</v>
      </c>
      <c r="J1104" s="9">
        <v>7</v>
      </c>
      <c r="K1104" s="9">
        <v>39</v>
      </c>
      <c r="L1104" s="12">
        <v>11.6</v>
      </c>
      <c r="M1104" s="81">
        <f t="shared" si="199"/>
        <v>0.11825400999467875</v>
      </c>
      <c r="N1104" s="21">
        <v>0.01</v>
      </c>
      <c r="O1104" s="3" t="s">
        <v>175</v>
      </c>
      <c r="P1104" s="94">
        <f t="shared" si="200"/>
        <v>1.398401087982158E-2</v>
      </c>
      <c r="Q1104" s="72">
        <f t="shared" si="201"/>
        <v>2.8076927082320648</v>
      </c>
      <c r="R1104" s="82">
        <f t="shared" si="202"/>
        <v>0.11825400999467875</v>
      </c>
      <c r="S1104" s="49">
        <v>2.54</v>
      </c>
      <c r="T1104" s="6" t="s">
        <v>3</v>
      </c>
      <c r="U1104" s="82">
        <v>0.13900000000000001</v>
      </c>
      <c r="V1104" s="43">
        <f t="shared" si="203"/>
        <v>2.8601399999999999</v>
      </c>
      <c r="W1104" s="49">
        <v>2.63</v>
      </c>
      <c r="X1104" s="82">
        <v>0.22500000000000001</v>
      </c>
      <c r="Y1104" s="43">
        <f t="shared" si="189"/>
        <v>2.6702699999999999</v>
      </c>
      <c r="Z1104" s="53"/>
      <c r="AA1104" s="82"/>
      <c r="AB1104" s="43"/>
      <c r="AC1104" s="47"/>
      <c r="AD1104" s="82"/>
      <c r="AE1104" s="43"/>
      <c r="AF1104" s="53"/>
      <c r="AG1104" s="82"/>
      <c r="AH1104" s="43"/>
      <c r="AI1104" s="47"/>
      <c r="AJ1104" s="4"/>
      <c r="AL1104" s="4" t="s">
        <v>84</v>
      </c>
      <c r="AM1104" s="27"/>
      <c r="AN1104" s="27"/>
      <c r="AQ1104" s="4"/>
      <c r="AR1104" s="19">
        <v>2.63</v>
      </c>
      <c r="AS1104" s="19">
        <v>2.54</v>
      </c>
      <c r="AT1104" s="6" t="s">
        <v>3</v>
      </c>
      <c r="AU1104" s="4"/>
      <c r="AV1104" s="4"/>
      <c r="AW1104" s="4"/>
      <c r="AX1104" s="4"/>
      <c r="AY1104" s="4"/>
      <c r="AZ1104" s="4"/>
    </row>
    <row r="1105" spans="1:58" x14ac:dyDescent="0.25">
      <c r="A1105" s="3" t="s">
        <v>2</v>
      </c>
      <c r="B1105" s="20">
        <v>2.76</v>
      </c>
      <c r="C1105" s="88">
        <f t="shared" si="198"/>
        <v>2.9849666667143229</v>
      </c>
      <c r="D1105" s="86">
        <v>-112.21</v>
      </c>
      <c r="E1105" s="24">
        <v>38.488</v>
      </c>
      <c r="F1105" s="9">
        <v>0</v>
      </c>
      <c r="G1105" s="9">
        <v>2007</v>
      </c>
      <c r="H1105" s="9">
        <v>6</v>
      </c>
      <c r="I1105" s="9">
        <v>19</v>
      </c>
      <c r="J1105" s="9">
        <v>8</v>
      </c>
      <c r="K1105" s="9">
        <v>8</v>
      </c>
      <c r="L1105" s="12">
        <v>47</v>
      </c>
      <c r="M1105" s="81">
        <f t="shared" si="199"/>
        <v>0.11825400999467875</v>
      </c>
      <c r="N1105" s="21">
        <v>0.01</v>
      </c>
      <c r="O1105" s="3" t="s">
        <v>175</v>
      </c>
      <c r="P1105" s="94">
        <f t="shared" si="200"/>
        <v>1.398401087982158E-2</v>
      </c>
      <c r="Q1105" s="72">
        <f t="shared" si="201"/>
        <v>2.9849666667143229</v>
      </c>
      <c r="R1105" s="82">
        <f t="shared" si="202"/>
        <v>0.11825400999467875</v>
      </c>
      <c r="S1105" s="49">
        <v>2.76</v>
      </c>
      <c r="T1105" s="6" t="s">
        <v>3</v>
      </c>
      <c r="U1105" s="82">
        <v>0.13900000000000001</v>
      </c>
      <c r="V1105" s="43">
        <f t="shared" si="203"/>
        <v>3.03416</v>
      </c>
      <c r="W1105" s="49">
        <v>2.83</v>
      </c>
      <c r="X1105" s="82">
        <v>0.22500000000000001</v>
      </c>
      <c r="Y1105" s="43">
        <f t="shared" si="189"/>
        <v>2.8560699999999999</v>
      </c>
      <c r="Z1105" s="53"/>
      <c r="AA1105" s="82"/>
      <c r="AB1105" s="43"/>
      <c r="AC1105" s="47"/>
      <c r="AD1105" s="82"/>
      <c r="AE1105" s="43"/>
      <c r="AF1105" s="53"/>
      <c r="AG1105" s="82"/>
      <c r="AH1105" s="43"/>
      <c r="AI1105" s="47"/>
      <c r="AJ1105" s="4"/>
      <c r="AL1105" s="4" t="s">
        <v>47</v>
      </c>
      <c r="AM1105" s="27"/>
      <c r="AN1105" s="27"/>
      <c r="AQ1105" s="4"/>
      <c r="AR1105" s="19">
        <v>2.83</v>
      </c>
      <c r="AS1105" s="19">
        <v>2.76</v>
      </c>
      <c r="AT1105" s="6" t="s">
        <v>3</v>
      </c>
      <c r="AU1105" s="4"/>
      <c r="AV1105" s="4"/>
      <c r="AW1105" s="4"/>
      <c r="AX1105" s="4"/>
      <c r="AY1105" s="4"/>
      <c r="AZ1105" s="4"/>
    </row>
    <row r="1106" spans="1:58" x14ac:dyDescent="0.25">
      <c r="A1106" s="3" t="s">
        <v>2</v>
      </c>
      <c r="B1106" s="20">
        <v>2.84</v>
      </c>
      <c r="C1106" s="88">
        <f t="shared" si="198"/>
        <v>3.0256346937637604</v>
      </c>
      <c r="D1106" s="86">
        <v>-111.53</v>
      </c>
      <c r="E1106" s="24">
        <v>41.802999999999997</v>
      </c>
      <c r="F1106" s="9">
        <v>0</v>
      </c>
      <c r="G1106" s="9">
        <v>2007</v>
      </c>
      <c r="H1106" s="9">
        <v>7</v>
      </c>
      <c r="I1106" s="9">
        <v>2</v>
      </c>
      <c r="J1106" s="9">
        <v>8</v>
      </c>
      <c r="K1106" s="9">
        <v>5</v>
      </c>
      <c r="L1106" s="12">
        <v>2</v>
      </c>
      <c r="M1106" s="81">
        <f t="shared" si="199"/>
        <v>0.11825400999467875</v>
      </c>
      <c r="N1106" s="21">
        <v>0.01</v>
      </c>
      <c r="O1106" s="3" t="s">
        <v>175</v>
      </c>
      <c r="P1106" s="94">
        <f t="shared" si="200"/>
        <v>1.398401087982158E-2</v>
      </c>
      <c r="Q1106" s="72">
        <f t="shared" si="201"/>
        <v>3.0256346937637604</v>
      </c>
      <c r="R1106" s="82">
        <f t="shared" si="202"/>
        <v>0.11825400999467875</v>
      </c>
      <c r="S1106" s="49">
        <v>2.84</v>
      </c>
      <c r="T1106" s="6" t="s">
        <v>3</v>
      </c>
      <c r="U1106" s="82">
        <v>0.13900000000000001</v>
      </c>
      <c r="V1106" s="43">
        <f t="shared" si="203"/>
        <v>3.0974399999999997</v>
      </c>
      <c r="W1106" s="49">
        <v>2.81</v>
      </c>
      <c r="X1106" s="82">
        <v>0.22500000000000001</v>
      </c>
      <c r="Y1106" s="43">
        <f t="shared" si="189"/>
        <v>2.8374899999999998</v>
      </c>
      <c r="Z1106" s="53"/>
      <c r="AA1106" s="82"/>
      <c r="AB1106" s="43"/>
      <c r="AC1106" s="47"/>
      <c r="AD1106" s="82"/>
      <c r="AE1106" s="43"/>
      <c r="AF1106" s="53"/>
      <c r="AG1106" s="82"/>
      <c r="AH1106" s="43"/>
      <c r="AI1106" s="47"/>
      <c r="AJ1106" s="4"/>
      <c r="AL1106" s="4" t="s">
        <v>47</v>
      </c>
      <c r="AM1106" s="27"/>
      <c r="AN1106" s="27"/>
      <c r="AQ1106" s="4"/>
      <c r="AR1106" s="19">
        <v>2.81</v>
      </c>
      <c r="AS1106" s="19">
        <v>2.84</v>
      </c>
      <c r="AT1106" s="6" t="s">
        <v>3</v>
      </c>
      <c r="AU1106" s="4"/>
      <c r="AV1106" s="4"/>
      <c r="AW1106" s="4"/>
      <c r="AX1106" s="4"/>
      <c r="AY1106" s="4"/>
      <c r="AZ1106" s="4"/>
    </row>
    <row r="1107" spans="1:58" x14ac:dyDescent="0.25">
      <c r="A1107" s="3" t="s">
        <v>2</v>
      </c>
      <c r="B1107" s="20">
        <v>2.64</v>
      </c>
      <c r="C1107" s="88">
        <f t="shared" si="198"/>
        <v>2.8110539241700745</v>
      </c>
      <c r="D1107" s="86">
        <v>-112.529</v>
      </c>
      <c r="E1107" s="24">
        <v>37.551000000000002</v>
      </c>
      <c r="F1107" s="9">
        <v>3</v>
      </c>
      <c r="G1107" s="9">
        <v>2007</v>
      </c>
      <c r="H1107" s="9">
        <v>7</v>
      </c>
      <c r="I1107" s="9">
        <v>4</v>
      </c>
      <c r="J1107" s="9">
        <v>4</v>
      </c>
      <c r="K1107" s="9">
        <v>1</v>
      </c>
      <c r="L1107" s="12">
        <v>41.9</v>
      </c>
      <c r="M1107" s="81">
        <f t="shared" si="199"/>
        <v>0.11825400999467875</v>
      </c>
      <c r="N1107" s="21">
        <v>0.01</v>
      </c>
      <c r="O1107" s="3" t="s">
        <v>175</v>
      </c>
      <c r="P1107" s="94">
        <f t="shared" si="200"/>
        <v>1.398401087982158E-2</v>
      </c>
      <c r="Q1107" s="72">
        <f t="shared" si="201"/>
        <v>2.8110539241700745</v>
      </c>
      <c r="R1107" s="82">
        <f t="shared" si="202"/>
        <v>0.11825400999467875</v>
      </c>
      <c r="S1107" s="49">
        <v>2.64</v>
      </c>
      <c r="T1107" s="6" t="s">
        <v>3</v>
      </c>
      <c r="U1107" s="82">
        <v>0.13900000000000001</v>
      </c>
      <c r="V1107" s="43">
        <f t="shared" si="203"/>
        <v>2.9392400000000003</v>
      </c>
      <c r="W1107" s="49">
        <v>2.42</v>
      </c>
      <c r="X1107" s="82">
        <v>0.22500000000000001</v>
      </c>
      <c r="Y1107" s="43">
        <f t="shared" si="189"/>
        <v>2.4751799999999999</v>
      </c>
      <c r="Z1107" s="53"/>
      <c r="AA1107" s="82"/>
      <c r="AB1107" s="43"/>
      <c r="AC1107" s="47"/>
      <c r="AD1107" s="82"/>
      <c r="AE1107" s="43"/>
      <c r="AF1107" s="53"/>
      <c r="AG1107" s="82"/>
      <c r="AH1107" s="43"/>
      <c r="AI1107" s="47"/>
      <c r="AJ1107" s="4"/>
      <c r="AL1107" s="4" t="s">
        <v>70</v>
      </c>
      <c r="AM1107" s="27"/>
      <c r="AN1107" s="27"/>
      <c r="AQ1107" s="4"/>
      <c r="AR1107" s="19">
        <v>2.42</v>
      </c>
      <c r="AS1107" s="19">
        <v>2.64</v>
      </c>
      <c r="AT1107" s="6" t="s">
        <v>3</v>
      </c>
      <c r="AU1107" s="4"/>
      <c r="AV1107" s="4"/>
      <c r="AW1107" s="4"/>
      <c r="AX1107" s="4"/>
      <c r="AY1107" s="4"/>
      <c r="AZ1107" s="4"/>
    </row>
    <row r="1108" spans="1:58" x14ac:dyDescent="0.25">
      <c r="A1108" s="3" t="s">
        <v>2</v>
      </c>
      <c r="B1108" s="20">
        <v>3.13</v>
      </c>
      <c r="C1108" s="88">
        <f t="shared" si="198"/>
        <v>3.2173224192948853</v>
      </c>
      <c r="D1108" s="86">
        <v>-112.53</v>
      </c>
      <c r="E1108" s="24">
        <v>37.546999999999997</v>
      </c>
      <c r="F1108" s="9">
        <v>2</v>
      </c>
      <c r="G1108" s="9">
        <v>2007</v>
      </c>
      <c r="H1108" s="9">
        <v>7</v>
      </c>
      <c r="I1108" s="9">
        <v>4</v>
      </c>
      <c r="J1108" s="9">
        <v>4</v>
      </c>
      <c r="K1108" s="9">
        <v>3</v>
      </c>
      <c r="L1108" s="12">
        <v>24.5</v>
      </c>
      <c r="M1108" s="81">
        <f t="shared" si="199"/>
        <v>0.11825400999467875</v>
      </c>
      <c r="N1108" s="21">
        <v>0.01</v>
      </c>
      <c r="O1108" s="3" t="s">
        <v>175</v>
      </c>
      <c r="P1108" s="94">
        <f t="shared" si="200"/>
        <v>1.398401087982158E-2</v>
      </c>
      <c r="Q1108" s="72">
        <f t="shared" si="201"/>
        <v>3.2173224192948853</v>
      </c>
      <c r="R1108" s="82">
        <f t="shared" si="202"/>
        <v>0.11825400999467875</v>
      </c>
      <c r="S1108" s="49">
        <v>3.13</v>
      </c>
      <c r="T1108" s="6" t="s">
        <v>3</v>
      </c>
      <c r="U1108" s="82">
        <v>0.13900000000000001</v>
      </c>
      <c r="V1108" s="43">
        <f t="shared" si="203"/>
        <v>3.3268300000000002</v>
      </c>
      <c r="W1108" s="49">
        <v>2.91</v>
      </c>
      <c r="X1108" s="82">
        <v>0.22500000000000001</v>
      </c>
      <c r="Y1108" s="43">
        <f t="shared" si="189"/>
        <v>2.9303900000000001</v>
      </c>
      <c r="Z1108" s="53"/>
      <c r="AA1108" s="82"/>
      <c r="AB1108" s="43"/>
      <c r="AC1108" s="47"/>
      <c r="AD1108" s="82"/>
      <c r="AE1108" s="43"/>
      <c r="AF1108" s="53"/>
      <c r="AG1108" s="82"/>
      <c r="AH1108" s="43"/>
      <c r="AI1108" s="47"/>
      <c r="AJ1108" s="4"/>
      <c r="AL1108" s="4" t="s">
        <v>64</v>
      </c>
      <c r="AM1108" s="27"/>
      <c r="AN1108" s="27"/>
      <c r="AQ1108" s="4"/>
      <c r="AR1108" s="19">
        <v>2.91</v>
      </c>
      <c r="AS1108" s="19">
        <v>3.13</v>
      </c>
      <c r="AT1108" s="6" t="s">
        <v>3</v>
      </c>
      <c r="AU1108" s="4"/>
      <c r="AV1108" s="4"/>
      <c r="AW1108" s="4"/>
      <c r="AX1108" s="4"/>
      <c r="AY1108" s="4"/>
      <c r="AZ1108" s="4"/>
    </row>
    <row r="1109" spans="1:58" x14ac:dyDescent="0.25">
      <c r="A1109" s="3" t="s">
        <v>2</v>
      </c>
      <c r="B1109" s="20">
        <v>3.1</v>
      </c>
      <c r="C1109" s="88">
        <f t="shared" si="198"/>
        <v>3.3156241492008123</v>
      </c>
      <c r="D1109" s="86">
        <v>-112.529</v>
      </c>
      <c r="E1109" s="24">
        <v>37.537999999999997</v>
      </c>
      <c r="F1109" s="9">
        <v>1</v>
      </c>
      <c r="G1109" s="9">
        <v>2007</v>
      </c>
      <c r="H1109" s="9">
        <v>7</v>
      </c>
      <c r="I1109" s="9">
        <v>4</v>
      </c>
      <c r="J1109" s="9">
        <v>18</v>
      </c>
      <c r="K1109" s="9">
        <v>31</v>
      </c>
      <c r="L1109" s="12">
        <v>58.4</v>
      </c>
      <c r="M1109" s="81">
        <f t="shared" si="199"/>
        <v>0.11825400999467875</v>
      </c>
      <c r="N1109" s="21">
        <v>0.01</v>
      </c>
      <c r="O1109" s="3" t="s">
        <v>175</v>
      </c>
      <c r="P1109" s="94">
        <f t="shared" si="200"/>
        <v>1.398401087982158E-2</v>
      </c>
      <c r="Q1109" s="72">
        <f t="shared" si="201"/>
        <v>3.3156241492008123</v>
      </c>
      <c r="R1109" s="82">
        <f t="shared" si="202"/>
        <v>0.11825400999467875</v>
      </c>
      <c r="S1109" s="49">
        <v>3.1</v>
      </c>
      <c r="T1109" s="6" t="s">
        <v>3</v>
      </c>
      <c r="U1109" s="82">
        <v>0.13900000000000001</v>
      </c>
      <c r="V1109" s="43">
        <f t="shared" si="203"/>
        <v>3.3031000000000001</v>
      </c>
      <c r="W1109" s="49">
        <v>3.36</v>
      </c>
      <c r="X1109" s="82">
        <v>0.22500000000000001</v>
      </c>
      <c r="Y1109" s="43">
        <f t="shared" si="189"/>
        <v>3.3484400000000001</v>
      </c>
      <c r="Z1109" s="53"/>
      <c r="AA1109" s="82"/>
      <c r="AB1109" s="43"/>
      <c r="AC1109" s="47"/>
      <c r="AD1109" s="82"/>
      <c r="AE1109" s="43"/>
      <c r="AF1109" s="53"/>
      <c r="AG1109" s="82"/>
      <c r="AH1109" s="43"/>
      <c r="AI1109" s="47"/>
      <c r="AJ1109" s="4"/>
      <c r="AL1109" s="4" t="s">
        <v>64</v>
      </c>
      <c r="AM1109" s="27"/>
      <c r="AN1109" s="27"/>
      <c r="AQ1109" s="4"/>
      <c r="AR1109" s="19">
        <v>3.36</v>
      </c>
      <c r="AS1109" s="19">
        <v>3.1</v>
      </c>
      <c r="AT1109" s="6" t="s">
        <v>3</v>
      </c>
      <c r="AU1109" s="4"/>
      <c r="AV1109" s="4"/>
      <c r="AW1109" s="4"/>
      <c r="AX1109" s="4"/>
      <c r="AY1109" s="4"/>
      <c r="AZ1109" s="4"/>
    </row>
    <row r="1110" spans="1:58" x14ac:dyDescent="0.25">
      <c r="A1110" s="3" t="s">
        <v>2</v>
      </c>
      <c r="B1110" s="20">
        <v>2.4700000000000002</v>
      </c>
      <c r="C1110" s="88">
        <f t="shared" si="198"/>
        <v>2.7111620670231327</v>
      </c>
      <c r="D1110" s="86">
        <v>-112.20099999999999</v>
      </c>
      <c r="E1110" s="24">
        <v>38.482999999999997</v>
      </c>
      <c r="F1110" s="9">
        <v>0</v>
      </c>
      <c r="G1110" s="9">
        <v>2007</v>
      </c>
      <c r="H1110" s="9">
        <v>7</v>
      </c>
      <c r="I1110" s="9">
        <v>6</v>
      </c>
      <c r="J1110" s="9">
        <v>7</v>
      </c>
      <c r="K1110" s="9">
        <v>31</v>
      </c>
      <c r="L1110" s="12">
        <v>34.299999999999997</v>
      </c>
      <c r="M1110" s="81">
        <f t="shared" si="199"/>
        <v>0.11825400999467875</v>
      </c>
      <c r="N1110" s="21">
        <v>0.01</v>
      </c>
      <c r="O1110" s="3" t="s">
        <v>175</v>
      </c>
      <c r="P1110" s="94">
        <f t="shared" si="200"/>
        <v>1.398401087982158E-2</v>
      </c>
      <c r="Q1110" s="72">
        <f t="shared" si="201"/>
        <v>2.7111620670231327</v>
      </c>
      <c r="R1110" s="82">
        <f t="shared" si="202"/>
        <v>0.11825400999467875</v>
      </c>
      <c r="S1110" s="49">
        <v>2.4700000000000002</v>
      </c>
      <c r="T1110" s="6" t="s">
        <v>3</v>
      </c>
      <c r="U1110" s="82">
        <v>0.13900000000000001</v>
      </c>
      <c r="V1110" s="43">
        <f t="shared" si="203"/>
        <v>2.8047700000000004</v>
      </c>
      <c r="W1110" s="49">
        <v>2.41</v>
      </c>
      <c r="X1110" s="82">
        <v>0.22500000000000001</v>
      </c>
      <c r="Y1110" s="43">
        <f t="shared" si="189"/>
        <v>2.4658899999999999</v>
      </c>
      <c r="Z1110" s="53"/>
      <c r="AA1110" s="82"/>
      <c r="AB1110" s="43"/>
      <c r="AC1110" s="47"/>
      <c r="AD1110" s="82"/>
      <c r="AE1110" s="43"/>
      <c r="AF1110" s="53"/>
      <c r="AG1110" s="82"/>
      <c r="AH1110" s="43"/>
      <c r="AI1110" s="47"/>
      <c r="AJ1110" s="4"/>
      <c r="AL1110" s="4" t="s">
        <v>84</v>
      </c>
      <c r="AM1110" s="27"/>
      <c r="AN1110" s="27"/>
      <c r="AQ1110" s="4"/>
      <c r="AR1110" s="19">
        <v>2.41</v>
      </c>
      <c r="AS1110" s="19">
        <v>2.4700000000000002</v>
      </c>
      <c r="AT1110" s="6" t="s">
        <v>3</v>
      </c>
      <c r="AU1110" s="4"/>
      <c r="AV1110" s="4"/>
      <c r="AW1110" s="4"/>
      <c r="AX1110" s="4"/>
      <c r="AY1110" s="4"/>
      <c r="AZ1110" s="4"/>
    </row>
    <row r="1111" spans="1:58" x14ac:dyDescent="0.25">
      <c r="A1111" s="3" t="s">
        <v>2</v>
      </c>
      <c r="B1111" s="20">
        <v>2.79</v>
      </c>
      <c r="C1111" s="88">
        <f t="shared" si="198"/>
        <v>3.0047079434134902</v>
      </c>
      <c r="D1111" s="86">
        <v>-108.985</v>
      </c>
      <c r="E1111" s="24">
        <v>38.378</v>
      </c>
      <c r="F1111" s="9">
        <v>4</v>
      </c>
      <c r="G1111" s="9">
        <v>2007</v>
      </c>
      <c r="H1111" s="9">
        <v>8</v>
      </c>
      <c r="I1111" s="9">
        <v>1</v>
      </c>
      <c r="J1111" s="9">
        <v>7</v>
      </c>
      <c r="K1111" s="9">
        <v>46</v>
      </c>
      <c r="L1111" s="12">
        <v>8.1999999999999993</v>
      </c>
      <c r="M1111" s="81">
        <f t="shared" si="199"/>
        <v>0.11825400999467875</v>
      </c>
      <c r="N1111" s="21">
        <v>0.01</v>
      </c>
      <c r="O1111" s="3" t="s">
        <v>175</v>
      </c>
      <c r="P1111" s="94">
        <f t="shared" si="200"/>
        <v>1.398401087982158E-2</v>
      </c>
      <c r="Q1111" s="72">
        <f t="shared" si="201"/>
        <v>3.0047079434134902</v>
      </c>
      <c r="R1111" s="82">
        <f t="shared" si="202"/>
        <v>0.11825400999467875</v>
      </c>
      <c r="S1111" s="49">
        <v>2.79</v>
      </c>
      <c r="T1111" s="6" t="s">
        <v>3</v>
      </c>
      <c r="U1111" s="82">
        <v>0.13900000000000001</v>
      </c>
      <c r="V1111" s="43">
        <f t="shared" si="203"/>
        <v>3.05789</v>
      </c>
      <c r="W1111" s="49">
        <v>2.84</v>
      </c>
      <c r="X1111" s="82">
        <v>0.22500000000000001</v>
      </c>
      <c r="Y1111" s="43">
        <f t="shared" si="189"/>
        <v>2.8653599999999999</v>
      </c>
      <c r="Z1111" s="53"/>
      <c r="AA1111" s="82"/>
      <c r="AB1111" s="43"/>
      <c r="AC1111" s="47"/>
      <c r="AD1111" s="82"/>
      <c r="AE1111" s="43"/>
      <c r="AF1111" s="53"/>
      <c r="AG1111" s="82"/>
      <c r="AH1111" s="43"/>
      <c r="AI1111" s="47"/>
      <c r="AJ1111" s="4"/>
      <c r="AL1111" s="4" t="s">
        <v>47</v>
      </c>
      <c r="AM1111" s="27"/>
      <c r="AN1111" s="27"/>
      <c r="AQ1111" s="4"/>
      <c r="AR1111" s="19">
        <v>2.84</v>
      </c>
      <c r="AS1111" s="19">
        <v>2.79</v>
      </c>
      <c r="AT1111" s="6" t="s">
        <v>3</v>
      </c>
      <c r="AU1111" s="4"/>
      <c r="AV1111" s="4"/>
      <c r="AW1111" s="4"/>
      <c r="AX1111" s="4"/>
      <c r="AY1111" s="4"/>
      <c r="AZ1111" s="4"/>
    </row>
    <row r="1112" spans="1:58" x14ac:dyDescent="0.25">
      <c r="A1112" s="3" t="s">
        <v>2</v>
      </c>
      <c r="B1112" s="20">
        <v>2.74</v>
      </c>
      <c r="C1112" s="88">
        <f t="shared" si="198"/>
        <v>2.968384279158208</v>
      </c>
      <c r="D1112" s="86">
        <v>-108.904</v>
      </c>
      <c r="E1112" s="24">
        <v>40.159999999999997</v>
      </c>
      <c r="F1112" s="9">
        <v>0</v>
      </c>
      <c r="G1112" s="9">
        <v>2007</v>
      </c>
      <c r="H1112" s="9">
        <v>9</v>
      </c>
      <c r="I1112" s="9">
        <v>7</v>
      </c>
      <c r="J1112" s="9">
        <v>13</v>
      </c>
      <c r="K1112" s="9">
        <v>51</v>
      </c>
      <c r="L1112" s="12">
        <v>26.4</v>
      </c>
      <c r="M1112" s="81">
        <f t="shared" si="199"/>
        <v>0.11825400999467875</v>
      </c>
      <c r="N1112" s="21">
        <v>0.01</v>
      </c>
      <c r="O1112" s="3" t="s">
        <v>175</v>
      </c>
      <c r="P1112" s="94">
        <f t="shared" si="200"/>
        <v>1.398401087982158E-2</v>
      </c>
      <c r="Q1112" s="72">
        <f t="shared" si="201"/>
        <v>2.968384279158208</v>
      </c>
      <c r="R1112" s="82">
        <f t="shared" si="202"/>
        <v>0.11825400999467875</v>
      </c>
      <c r="S1112" s="49">
        <v>2.74</v>
      </c>
      <c r="T1112" s="6" t="s">
        <v>3</v>
      </c>
      <c r="U1112" s="82">
        <v>0.13900000000000001</v>
      </c>
      <c r="V1112" s="43">
        <f t="shared" si="203"/>
        <v>3.0183400000000002</v>
      </c>
      <c r="W1112" s="49">
        <v>2.81</v>
      </c>
      <c r="X1112" s="82">
        <v>0.22500000000000001</v>
      </c>
      <c r="Y1112" s="43">
        <f t="shared" si="189"/>
        <v>2.8374899999999998</v>
      </c>
      <c r="Z1112" s="53"/>
      <c r="AA1112" s="82"/>
      <c r="AB1112" s="43"/>
      <c r="AC1112" s="47"/>
      <c r="AD1112" s="82"/>
      <c r="AE1112" s="43"/>
      <c r="AF1112" s="53"/>
      <c r="AG1112" s="82"/>
      <c r="AH1112" s="43"/>
      <c r="AI1112" s="47"/>
      <c r="AJ1112" s="4"/>
      <c r="AL1112" s="4" t="s">
        <v>72</v>
      </c>
      <c r="AM1112" s="27"/>
      <c r="AN1112" s="27"/>
      <c r="AQ1112" s="4"/>
      <c r="AR1112" s="19">
        <v>2.81</v>
      </c>
      <c r="AS1112" s="19">
        <v>2.74</v>
      </c>
      <c r="AT1112" s="6" t="s">
        <v>3</v>
      </c>
      <c r="AU1112" s="4"/>
      <c r="AV1112" s="4"/>
      <c r="AW1112" s="4"/>
      <c r="AX1112" s="4"/>
      <c r="AY1112" s="4"/>
      <c r="AZ1112" s="4"/>
    </row>
    <row r="1113" spans="1:58" x14ac:dyDescent="0.25">
      <c r="A1113" s="3" t="s">
        <v>2</v>
      </c>
      <c r="B1113" s="20">
        <v>2.46</v>
      </c>
      <c r="C1113" s="88">
        <f t="shared" si="198"/>
        <v>2.51234</v>
      </c>
      <c r="D1113" s="86">
        <v>-112.33499999999999</v>
      </c>
      <c r="E1113" s="24">
        <v>36.984000000000002</v>
      </c>
      <c r="F1113" s="9">
        <v>13</v>
      </c>
      <c r="G1113" s="9">
        <v>2007</v>
      </c>
      <c r="H1113" s="9">
        <v>9</v>
      </c>
      <c r="I1113" s="9">
        <v>26</v>
      </c>
      <c r="J1113" s="9">
        <v>2</v>
      </c>
      <c r="K1113" s="9">
        <v>24</v>
      </c>
      <c r="L1113" s="12">
        <v>6.3</v>
      </c>
      <c r="M1113" s="81">
        <f t="shared" si="199"/>
        <v>0.22500000000000001</v>
      </c>
      <c r="N1113" s="21">
        <v>0.01</v>
      </c>
      <c r="O1113" s="6" t="s">
        <v>174</v>
      </c>
      <c r="P1113" s="94"/>
      <c r="Q1113" s="72">
        <f>Y1113</f>
        <v>2.51234</v>
      </c>
      <c r="R1113" s="82">
        <f>X1113</f>
        <v>0.22500000000000001</v>
      </c>
      <c r="S1113" s="45"/>
      <c r="T1113" s="6"/>
      <c r="V1113" s="43"/>
      <c r="W1113" s="49">
        <v>2.46</v>
      </c>
      <c r="X1113" s="82">
        <v>0.22500000000000001</v>
      </c>
      <c r="Y1113" s="43">
        <f t="shared" si="189"/>
        <v>2.51234</v>
      </c>
      <c r="Z1113" s="53"/>
      <c r="AA1113" s="82"/>
      <c r="AB1113" s="43"/>
      <c r="AC1113" s="47"/>
      <c r="AD1113" s="82"/>
      <c r="AE1113" s="43"/>
      <c r="AF1113" s="53"/>
      <c r="AG1113" s="82"/>
      <c r="AH1113" s="43"/>
      <c r="AI1113" s="47"/>
      <c r="AJ1113" s="4"/>
      <c r="AL1113" s="4" t="s">
        <v>84</v>
      </c>
      <c r="AM1113" s="27"/>
      <c r="AN1113" s="27"/>
      <c r="AQ1113" s="4"/>
      <c r="AR1113" s="19">
        <v>2.46</v>
      </c>
      <c r="AS1113" s="5"/>
      <c r="AT1113" s="6"/>
      <c r="AU1113" s="4"/>
      <c r="AV1113" s="4"/>
      <c r="AW1113" s="4"/>
      <c r="AX1113" s="4"/>
      <c r="AY1113" s="4"/>
      <c r="AZ1113" s="4"/>
    </row>
    <row r="1114" spans="1:58" x14ac:dyDescent="0.25">
      <c r="A1114" s="3" t="s">
        <v>2</v>
      </c>
      <c r="B1114" s="20">
        <v>2.46</v>
      </c>
      <c r="C1114" s="88">
        <f t="shared" si="198"/>
        <v>2.8645384692477056</v>
      </c>
      <c r="D1114" s="86">
        <v>-112.518</v>
      </c>
      <c r="E1114" s="24">
        <v>37.540999999999997</v>
      </c>
      <c r="F1114" s="9">
        <v>0</v>
      </c>
      <c r="G1114" s="9">
        <v>2007</v>
      </c>
      <c r="H1114" s="9">
        <v>9</v>
      </c>
      <c r="I1114" s="9">
        <v>29</v>
      </c>
      <c r="J1114" s="9">
        <v>4</v>
      </c>
      <c r="K1114" s="9">
        <v>0</v>
      </c>
      <c r="L1114" s="12">
        <v>60</v>
      </c>
      <c r="M1114" s="81">
        <f t="shared" si="199"/>
        <v>0.11825400999467875</v>
      </c>
      <c r="N1114" s="21">
        <v>0.01</v>
      </c>
      <c r="O1114" s="3" t="s">
        <v>175</v>
      </c>
      <c r="P1114" s="94">
        <f t="shared" ref="P1114:P1139" si="204">1/((1/U1114^2)+(1/X1114^2))</f>
        <v>1.398401087982158E-2</v>
      </c>
      <c r="Q1114" s="72">
        <f t="shared" ref="Q1114:Q1139" si="205">(P1114/U1114^2*V1114)+(P1114/X1114^2*Y1114)</f>
        <v>2.8645384692477056</v>
      </c>
      <c r="R1114" s="82">
        <f t="shared" ref="R1114:R1139" si="206">SQRT(P1114)</f>
        <v>0.11825400999467875</v>
      </c>
      <c r="S1114" s="49">
        <v>2.46</v>
      </c>
      <c r="T1114" s="6" t="s">
        <v>3</v>
      </c>
      <c r="U1114" s="82">
        <v>0.13900000000000001</v>
      </c>
      <c r="V1114" s="43">
        <f t="shared" ref="V1114:V1139" si="207">0.791*S1114+0.851</f>
        <v>2.7968600000000001</v>
      </c>
      <c r="W1114" s="49">
        <v>3.03</v>
      </c>
      <c r="X1114" s="82">
        <v>0.22500000000000001</v>
      </c>
      <c r="Y1114" s="43">
        <f t="shared" si="189"/>
        <v>3.0418699999999999</v>
      </c>
      <c r="Z1114" s="53"/>
      <c r="AA1114" s="82"/>
      <c r="AB1114" s="43"/>
      <c r="AC1114" s="47"/>
      <c r="AD1114" s="82"/>
      <c r="AE1114" s="43"/>
      <c r="AF1114" s="53"/>
      <c r="AG1114" s="82"/>
      <c r="AH1114" s="43"/>
      <c r="AI1114" s="47"/>
      <c r="AJ1114" s="4"/>
      <c r="AL1114" s="4" t="s">
        <v>84</v>
      </c>
      <c r="AM1114" s="27"/>
      <c r="AN1114" s="27"/>
      <c r="AQ1114" s="4"/>
      <c r="AR1114" s="19">
        <v>3.03</v>
      </c>
      <c r="AS1114" s="19">
        <v>2.46</v>
      </c>
      <c r="AT1114" s="6" t="s">
        <v>3</v>
      </c>
      <c r="AU1114" s="4"/>
      <c r="AV1114" s="4"/>
      <c r="AW1114" s="4"/>
      <c r="AX1114" s="4"/>
      <c r="AY1114" s="4"/>
      <c r="AZ1114" s="4"/>
    </row>
    <row r="1115" spans="1:58" x14ac:dyDescent="0.25">
      <c r="A1115" s="3" t="s">
        <v>2</v>
      </c>
      <c r="B1115" s="20">
        <v>2.76</v>
      </c>
      <c r="C1115" s="88">
        <f t="shared" si="198"/>
        <v>2.9362097726817833</v>
      </c>
      <c r="D1115" s="86">
        <v>-112.462</v>
      </c>
      <c r="E1115" s="24">
        <v>37.561999999999998</v>
      </c>
      <c r="F1115" s="9">
        <v>9</v>
      </c>
      <c r="G1115" s="9">
        <v>2007</v>
      </c>
      <c r="H1115" s="9">
        <v>9</v>
      </c>
      <c r="I1115" s="9">
        <v>29</v>
      </c>
      <c r="J1115" s="9">
        <v>4</v>
      </c>
      <c r="K1115" s="9">
        <v>8</v>
      </c>
      <c r="L1115" s="12">
        <v>20.100000000000001</v>
      </c>
      <c r="M1115" s="81">
        <f t="shared" si="199"/>
        <v>0.11825400999467875</v>
      </c>
      <c r="N1115" s="21">
        <v>0.01</v>
      </c>
      <c r="O1115" s="3" t="s">
        <v>175</v>
      </c>
      <c r="P1115" s="94">
        <f t="shared" si="204"/>
        <v>1.398401087982158E-2</v>
      </c>
      <c r="Q1115" s="72">
        <f t="shared" si="205"/>
        <v>2.9362097726817833</v>
      </c>
      <c r="R1115" s="82">
        <f t="shared" si="206"/>
        <v>0.11825400999467875</v>
      </c>
      <c r="S1115" s="49">
        <v>2.76</v>
      </c>
      <c r="T1115" s="6" t="s">
        <v>3</v>
      </c>
      <c r="U1115" s="82">
        <v>0.13900000000000001</v>
      </c>
      <c r="V1115" s="43">
        <f t="shared" si="207"/>
        <v>3.03416</v>
      </c>
      <c r="W1115" s="49">
        <v>2.64</v>
      </c>
      <c r="X1115" s="82">
        <v>0.22500000000000001</v>
      </c>
      <c r="Y1115" s="43">
        <f t="shared" si="189"/>
        <v>2.6795599999999999</v>
      </c>
      <c r="Z1115" s="53"/>
      <c r="AA1115" s="82"/>
      <c r="AB1115" s="43"/>
      <c r="AC1115" s="47"/>
      <c r="AD1115" s="82"/>
      <c r="AE1115" s="43"/>
      <c r="AF1115" s="53"/>
      <c r="AG1115" s="82"/>
      <c r="AH1115" s="43"/>
      <c r="AI1115" s="47"/>
      <c r="AJ1115" s="4"/>
      <c r="AM1115" s="27"/>
      <c r="AN1115" s="27"/>
      <c r="AQ1115" s="4"/>
      <c r="AR1115" s="19">
        <v>2.64</v>
      </c>
      <c r="AS1115" s="19">
        <v>2.76</v>
      </c>
      <c r="AT1115" s="6" t="s">
        <v>3</v>
      </c>
      <c r="AU1115" s="4"/>
      <c r="AV1115" s="4"/>
      <c r="AW1115" s="4"/>
      <c r="AX1115" s="4"/>
      <c r="AY1115" s="4"/>
      <c r="AZ1115" s="4"/>
    </row>
    <row r="1116" spans="1:58" x14ac:dyDescent="0.25">
      <c r="A1116" s="3" t="s">
        <v>2</v>
      </c>
      <c r="B1116" s="20">
        <v>2.54</v>
      </c>
      <c r="C1116" s="88">
        <f t="shared" si="198"/>
        <v>2.8461849929945959</v>
      </c>
      <c r="D1116" s="86">
        <v>-111.602</v>
      </c>
      <c r="E1116" s="24">
        <v>39.283999999999999</v>
      </c>
      <c r="F1116" s="9">
        <v>1</v>
      </c>
      <c r="G1116" s="9">
        <v>2007</v>
      </c>
      <c r="H1116" s="9">
        <v>11</v>
      </c>
      <c r="I1116" s="9">
        <v>26</v>
      </c>
      <c r="J1116" s="9">
        <v>17</v>
      </c>
      <c r="K1116" s="9">
        <v>8</v>
      </c>
      <c r="L1116" s="12">
        <v>47</v>
      </c>
      <c r="M1116" s="81">
        <f t="shared" si="199"/>
        <v>0.11825400999467875</v>
      </c>
      <c r="N1116" s="21">
        <v>0.01</v>
      </c>
      <c r="O1116" s="3" t="s">
        <v>175</v>
      </c>
      <c r="P1116" s="94">
        <f t="shared" si="204"/>
        <v>1.398401087982158E-2</v>
      </c>
      <c r="Q1116" s="72">
        <f t="shared" si="205"/>
        <v>2.8461849929945959</v>
      </c>
      <c r="R1116" s="82">
        <f t="shared" si="206"/>
        <v>0.11825400999467875</v>
      </c>
      <c r="S1116" s="49">
        <v>2.54</v>
      </c>
      <c r="T1116" s="6" t="s">
        <v>3</v>
      </c>
      <c r="U1116" s="82">
        <v>0.13900000000000001</v>
      </c>
      <c r="V1116" s="43">
        <f t="shared" si="207"/>
        <v>2.8601399999999999</v>
      </c>
      <c r="W1116" s="49">
        <v>2.78</v>
      </c>
      <c r="X1116" s="82">
        <v>0.22500000000000001</v>
      </c>
      <c r="Y1116" s="43">
        <f t="shared" ref="Y1116:Y1139" si="208">0.929*W1116+0.227</f>
        <v>2.8096199999999998</v>
      </c>
      <c r="Z1116" s="53"/>
      <c r="AA1116" s="82"/>
      <c r="AB1116" s="4"/>
      <c r="AC1116" s="47"/>
      <c r="AD1116" s="82"/>
      <c r="AE1116" s="4"/>
      <c r="AF1116" s="53"/>
      <c r="AG1116" s="82"/>
      <c r="AH1116" s="4"/>
      <c r="AI1116" s="47"/>
      <c r="AJ1116" s="4"/>
      <c r="AL1116" s="4" t="s">
        <v>84</v>
      </c>
      <c r="AM1116" s="27"/>
      <c r="AN1116" s="27"/>
      <c r="AQ1116" s="4"/>
      <c r="AR1116" s="19">
        <v>2.78</v>
      </c>
      <c r="AS1116" s="19">
        <v>2.54</v>
      </c>
      <c r="AT1116" s="6" t="s">
        <v>3</v>
      </c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</row>
    <row r="1117" spans="1:58" x14ac:dyDescent="0.25">
      <c r="A1117" s="3" t="s">
        <v>2</v>
      </c>
      <c r="B1117" s="20">
        <v>3</v>
      </c>
      <c r="C1117" s="88">
        <f t="shared" si="198"/>
        <v>3.1967860789752098</v>
      </c>
      <c r="D1117" s="86">
        <v>-112.322</v>
      </c>
      <c r="E1117" s="24">
        <v>37.530999999999999</v>
      </c>
      <c r="F1117" s="9">
        <v>1</v>
      </c>
      <c r="G1117" s="9">
        <v>2007</v>
      </c>
      <c r="H1117" s="9">
        <v>12</v>
      </c>
      <c r="I1117" s="9">
        <v>10</v>
      </c>
      <c r="J1117" s="9">
        <v>5</v>
      </c>
      <c r="K1117" s="9">
        <v>46</v>
      </c>
      <c r="L1117" s="12">
        <v>13.7</v>
      </c>
      <c r="M1117" s="81">
        <f t="shared" si="199"/>
        <v>0.11825400999467875</v>
      </c>
      <c r="N1117" s="21">
        <v>0.01</v>
      </c>
      <c r="O1117" s="3" t="s">
        <v>175</v>
      </c>
      <c r="P1117" s="94">
        <f t="shared" si="204"/>
        <v>1.398401087982158E-2</v>
      </c>
      <c r="Q1117" s="72">
        <f t="shared" si="205"/>
        <v>3.1967860789752098</v>
      </c>
      <c r="R1117" s="82">
        <f t="shared" si="206"/>
        <v>0.11825400999467875</v>
      </c>
      <c r="S1117" s="49">
        <v>3</v>
      </c>
      <c r="T1117" s="6" t="s">
        <v>3</v>
      </c>
      <c r="U1117" s="82">
        <v>0.13900000000000001</v>
      </c>
      <c r="V1117" s="43">
        <f t="shared" si="207"/>
        <v>3.2240000000000002</v>
      </c>
      <c r="W1117" s="49">
        <v>3.12</v>
      </c>
      <c r="X1117" s="82">
        <v>0.22500000000000001</v>
      </c>
      <c r="Y1117" s="43">
        <f t="shared" si="208"/>
        <v>3.12548</v>
      </c>
      <c r="Z1117" s="53"/>
      <c r="AA1117" s="82"/>
      <c r="AB1117" s="43"/>
      <c r="AC1117" s="47"/>
      <c r="AD1117" s="82"/>
      <c r="AE1117" s="43"/>
      <c r="AF1117" s="53"/>
      <c r="AG1117" s="82"/>
      <c r="AH1117" s="43"/>
      <c r="AI1117" s="47"/>
      <c r="AJ1117" s="4"/>
      <c r="AL1117" s="4" t="s">
        <v>75</v>
      </c>
      <c r="AM1117" s="27"/>
      <c r="AN1117" s="27"/>
      <c r="AQ1117" s="4"/>
      <c r="AR1117" s="19">
        <v>3.12</v>
      </c>
      <c r="AS1117" s="19">
        <v>3</v>
      </c>
      <c r="AT1117" s="6" t="s">
        <v>3</v>
      </c>
      <c r="AU1117" s="4"/>
      <c r="AV1117" s="4"/>
      <c r="AW1117" s="4"/>
      <c r="AX1117" s="4"/>
      <c r="AY1117" s="4"/>
      <c r="AZ1117" s="4"/>
    </row>
    <row r="1118" spans="1:58" x14ac:dyDescent="0.25">
      <c r="A1118" s="3" t="s">
        <v>2</v>
      </c>
      <c r="B1118" s="20">
        <v>3.06</v>
      </c>
      <c r="C1118" s="88">
        <f t="shared" si="198"/>
        <v>3.1900778906585083</v>
      </c>
      <c r="D1118" s="86">
        <v>-114.113</v>
      </c>
      <c r="E1118" s="24">
        <v>37.360999999999997</v>
      </c>
      <c r="F1118" s="9">
        <v>1</v>
      </c>
      <c r="G1118" s="9">
        <v>2007</v>
      </c>
      <c r="H1118" s="9">
        <v>12</v>
      </c>
      <c r="I1118" s="9">
        <v>12</v>
      </c>
      <c r="J1118" s="9">
        <v>18</v>
      </c>
      <c r="K1118" s="9">
        <v>7</v>
      </c>
      <c r="L1118" s="12">
        <v>24.3</v>
      </c>
      <c r="M1118" s="81">
        <f t="shared" si="199"/>
        <v>0.11825400999467875</v>
      </c>
      <c r="N1118" s="21">
        <v>0.01</v>
      </c>
      <c r="O1118" s="3" t="s">
        <v>175</v>
      </c>
      <c r="P1118" s="94">
        <f t="shared" si="204"/>
        <v>1.398401087982158E-2</v>
      </c>
      <c r="Q1118" s="72">
        <f t="shared" si="205"/>
        <v>3.1900778906585083</v>
      </c>
      <c r="R1118" s="82">
        <f t="shared" si="206"/>
        <v>0.11825400999467875</v>
      </c>
      <c r="S1118" s="49">
        <v>3.06</v>
      </c>
      <c r="T1118" s="6" t="s">
        <v>3</v>
      </c>
      <c r="U1118" s="82">
        <v>0.13900000000000001</v>
      </c>
      <c r="V1118" s="43">
        <f t="shared" si="207"/>
        <v>3.2714600000000003</v>
      </c>
      <c r="W1118" s="49">
        <v>2.96</v>
      </c>
      <c r="X1118" s="82">
        <v>0.22500000000000001</v>
      </c>
      <c r="Y1118" s="43">
        <f t="shared" si="208"/>
        <v>2.9768400000000002</v>
      </c>
      <c r="Z1118" s="53"/>
      <c r="AA1118" s="82"/>
      <c r="AB1118" s="43"/>
      <c r="AC1118" s="47"/>
      <c r="AD1118" s="82"/>
      <c r="AE1118" s="43"/>
      <c r="AF1118" s="53"/>
      <c r="AG1118" s="82"/>
      <c r="AH1118" s="43"/>
      <c r="AI1118" s="47"/>
      <c r="AJ1118" s="4"/>
      <c r="AL1118" s="4" t="s">
        <v>64</v>
      </c>
      <c r="AM1118" s="27"/>
      <c r="AN1118" s="27"/>
      <c r="AQ1118" s="4"/>
      <c r="AR1118" s="19">
        <v>2.96</v>
      </c>
      <c r="AS1118" s="19">
        <v>3.06</v>
      </c>
      <c r="AT1118" s="6" t="s">
        <v>3</v>
      </c>
      <c r="AU1118" s="4"/>
      <c r="AV1118" s="4"/>
      <c r="AW1118" s="4"/>
      <c r="AX1118" s="4"/>
      <c r="AY1118" s="4"/>
      <c r="AZ1118" s="4"/>
    </row>
    <row r="1119" spans="1:58" x14ac:dyDescent="0.25">
      <c r="A1119" s="3" t="s">
        <v>2</v>
      </c>
      <c r="B1119" s="20">
        <v>3.46</v>
      </c>
      <c r="C1119" s="88">
        <f t="shared" si="198"/>
        <v>3.5525194695908273</v>
      </c>
      <c r="D1119" s="86">
        <v>-114.111</v>
      </c>
      <c r="E1119" s="24">
        <v>37.360999999999997</v>
      </c>
      <c r="F1119" s="9">
        <v>0</v>
      </c>
      <c r="G1119" s="9">
        <v>2007</v>
      </c>
      <c r="H1119" s="9">
        <v>12</v>
      </c>
      <c r="I1119" s="9">
        <v>13</v>
      </c>
      <c r="J1119" s="9">
        <v>7</v>
      </c>
      <c r="K1119" s="9">
        <v>54</v>
      </c>
      <c r="L1119" s="12">
        <v>45.3</v>
      </c>
      <c r="M1119" s="81">
        <f t="shared" si="199"/>
        <v>0.11825400999467875</v>
      </c>
      <c r="N1119" s="21">
        <v>0.01</v>
      </c>
      <c r="O1119" s="3" t="s">
        <v>175</v>
      </c>
      <c r="P1119" s="94">
        <f t="shared" si="204"/>
        <v>1.398401087982158E-2</v>
      </c>
      <c r="Q1119" s="72">
        <f t="shared" si="205"/>
        <v>3.5525194695908273</v>
      </c>
      <c r="R1119" s="82">
        <f t="shared" si="206"/>
        <v>0.11825400999467875</v>
      </c>
      <c r="S1119" s="49">
        <v>3.46</v>
      </c>
      <c r="T1119" s="6" t="s">
        <v>3</v>
      </c>
      <c r="U1119" s="82">
        <v>0.13900000000000001</v>
      </c>
      <c r="V1119" s="43">
        <f t="shared" si="207"/>
        <v>3.58786</v>
      </c>
      <c r="W1119" s="49">
        <v>3.48</v>
      </c>
      <c r="X1119" s="82">
        <v>0.22500000000000001</v>
      </c>
      <c r="Y1119" s="43">
        <f t="shared" si="208"/>
        <v>3.4599199999999999</v>
      </c>
      <c r="Z1119" s="53"/>
      <c r="AA1119" s="82"/>
      <c r="AB1119" s="43"/>
      <c r="AC1119" s="47"/>
      <c r="AD1119" s="82"/>
      <c r="AE1119" s="43"/>
      <c r="AF1119" s="53"/>
      <c r="AG1119" s="82"/>
      <c r="AH1119" s="43"/>
      <c r="AI1119" s="47" t="s">
        <v>4</v>
      </c>
      <c r="AJ1119" s="4"/>
      <c r="AL1119" s="4" t="s">
        <v>65</v>
      </c>
      <c r="AM1119" s="27"/>
      <c r="AN1119" s="27"/>
      <c r="AQ1119" s="4"/>
      <c r="AR1119" s="19">
        <v>3.48</v>
      </c>
      <c r="AS1119" s="19">
        <v>3.46</v>
      </c>
      <c r="AT1119" s="6" t="s">
        <v>3</v>
      </c>
      <c r="AU1119" s="4"/>
      <c r="AV1119" s="4"/>
      <c r="AW1119" s="4"/>
      <c r="AX1119" s="4"/>
      <c r="AY1119" s="4"/>
      <c r="AZ1119" s="4"/>
    </row>
    <row r="1120" spans="1:58" x14ac:dyDescent="0.25">
      <c r="A1120" s="3" t="s">
        <v>2</v>
      </c>
      <c r="B1120" s="20">
        <v>2.6</v>
      </c>
      <c r="C1120" s="88">
        <f t="shared" si="198"/>
        <v>2.7060368841677871</v>
      </c>
      <c r="D1120" s="86">
        <v>-111.40300000000001</v>
      </c>
      <c r="E1120" s="24">
        <v>42.470999999999997</v>
      </c>
      <c r="F1120" s="9">
        <v>1</v>
      </c>
      <c r="G1120" s="9">
        <v>2007</v>
      </c>
      <c r="H1120" s="9">
        <v>12</v>
      </c>
      <c r="I1120" s="9">
        <v>24</v>
      </c>
      <c r="J1120" s="9">
        <v>1</v>
      </c>
      <c r="K1120" s="9">
        <v>14</v>
      </c>
      <c r="L1120" s="12">
        <v>10.4</v>
      </c>
      <c r="M1120" s="81">
        <f t="shared" si="199"/>
        <v>0.11825400999467875</v>
      </c>
      <c r="N1120" s="21">
        <v>0.01</v>
      </c>
      <c r="O1120" s="3" t="s">
        <v>175</v>
      </c>
      <c r="P1120" s="94">
        <f t="shared" si="204"/>
        <v>1.398401087982158E-2</v>
      </c>
      <c r="Q1120" s="72">
        <f t="shared" si="205"/>
        <v>2.7060368841677871</v>
      </c>
      <c r="R1120" s="82">
        <f t="shared" si="206"/>
        <v>0.11825400999467875</v>
      </c>
      <c r="S1120" s="49">
        <v>2.6</v>
      </c>
      <c r="T1120" s="6" t="s">
        <v>3</v>
      </c>
      <c r="U1120" s="82">
        <v>0.13900000000000001</v>
      </c>
      <c r="V1120" s="43">
        <f t="shared" si="207"/>
        <v>2.9076</v>
      </c>
      <c r="W1120" s="49">
        <v>2.1</v>
      </c>
      <c r="X1120" s="82">
        <v>0.22500000000000001</v>
      </c>
      <c r="Y1120" s="43">
        <f t="shared" si="208"/>
        <v>2.1779000000000002</v>
      </c>
      <c r="Z1120" s="53"/>
      <c r="AA1120" s="82"/>
      <c r="AB1120" s="43"/>
      <c r="AC1120" s="47"/>
      <c r="AD1120" s="82"/>
      <c r="AE1120" s="43"/>
      <c r="AF1120" s="53"/>
      <c r="AG1120" s="82"/>
      <c r="AH1120" s="43"/>
      <c r="AI1120" s="47"/>
      <c r="AJ1120" s="4"/>
      <c r="AL1120" s="4" t="s">
        <v>70</v>
      </c>
      <c r="AM1120" s="27"/>
      <c r="AN1120" s="27"/>
      <c r="AQ1120" s="4"/>
      <c r="AR1120" s="19">
        <v>2.1</v>
      </c>
      <c r="AS1120" s="19">
        <v>2.6</v>
      </c>
      <c r="AT1120" s="6" t="s">
        <v>3</v>
      </c>
      <c r="AU1120" s="4"/>
      <c r="AV1120" s="4"/>
      <c r="AW1120" s="4"/>
      <c r="AX1120" s="4"/>
      <c r="AY1120" s="4"/>
      <c r="AZ1120" s="4"/>
    </row>
    <row r="1121" spans="1:52" x14ac:dyDescent="0.25">
      <c r="A1121" s="3" t="s">
        <v>2</v>
      </c>
      <c r="B1121" s="20">
        <v>2.5499999999999998</v>
      </c>
      <c r="C1121" s="88">
        <f t="shared" si="198"/>
        <v>2.667147067595002</v>
      </c>
      <c r="D1121" s="86">
        <v>-111.416</v>
      </c>
      <c r="E1121" s="24">
        <v>42.470999999999997</v>
      </c>
      <c r="F1121" s="9">
        <v>0</v>
      </c>
      <c r="G1121" s="9">
        <v>2007</v>
      </c>
      <c r="H1121" s="9">
        <v>12</v>
      </c>
      <c r="I1121" s="9">
        <v>24</v>
      </c>
      <c r="J1121" s="9">
        <v>2</v>
      </c>
      <c r="K1121" s="9">
        <v>17</v>
      </c>
      <c r="L1121" s="12">
        <v>1</v>
      </c>
      <c r="M1121" s="81">
        <f t="shared" si="199"/>
        <v>0.11825400999467875</v>
      </c>
      <c r="N1121" s="21">
        <v>0.01</v>
      </c>
      <c r="O1121" s="3" t="s">
        <v>175</v>
      </c>
      <c r="P1121" s="94">
        <f t="shared" si="204"/>
        <v>1.398401087982158E-2</v>
      </c>
      <c r="Q1121" s="72">
        <f t="shared" si="205"/>
        <v>2.667147067595002</v>
      </c>
      <c r="R1121" s="82">
        <f t="shared" si="206"/>
        <v>0.11825400999467875</v>
      </c>
      <c r="S1121" s="49">
        <v>2.5499999999999998</v>
      </c>
      <c r="T1121" s="6" t="s">
        <v>3</v>
      </c>
      <c r="U1121" s="82">
        <v>0.13900000000000001</v>
      </c>
      <c r="V1121" s="43">
        <f t="shared" si="207"/>
        <v>2.8680499999999998</v>
      </c>
      <c r="W1121" s="49">
        <v>2.06</v>
      </c>
      <c r="X1121" s="82">
        <v>0.22500000000000001</v>
      </c>
      <c r="Y1121" s="43">
        <f t="shared" si="208"/>
        <v>2.1407400000000001</v>
      </c>
      <c r="Z1121" s="53"/>
      <c r="AA1121" s="82"/>
      <c r="AB1121" s="43"/>
      <c r="AC1121" s="47"/>
      <c r="AD1121" s="82"/>
      <c r="AE1121" s="43"/>
      <c r="AF1121" s="53"/>
      <c r="AG1121" s="82"/>
      <c r="AH1121" s="43"/>
      <c r="AI1121" s="47"/>
      <c r="AJ1121" s="4"/>
      <c r="AL1121" s="4" t="s">
        <v>84</v>
      </c>
      <c r="AM1121" s="27"/>
      <c r="AN1121" s="27"/>
      <c r="AQ1121" s="4"/>
      <c r="AR1121" s="19">
        <v>2.06</v>
      </c>
      <c r="AS1121" s="19">
        <v>2.5499999999999998</v>
      </c>
      <c r="AT1121" s="6" t="s">
        <v>3</v>
      </c>
      <c r="AU1121" s="4"/>
      <c r="AV1121" s="4"/>
      <c r="AW1121" s="4"/>
      <c r="AX1121" s="4"/>
      <c r="AY1121" s="4"/>
      <c r="AZ1121" s="4"/>
    </row>
    <row r="1122" spans="1:52" x14ac:dyDescent="0.25">
      <c r="A1122" s="3" t="s">
        <v>2</v>
      </c>
      <c r="B1122" s="20">
        <v>2.63</v>
      </c>
      <c r="C1122" s="88">
        <f t="shared" si="198"/>
        <v>2.8053288827095191</v>
      </c>
      <c r="D1122" s="86">
        <v>-112.961</v>
      </c>
      <c r="E1122" s="24">
        <v>37.963999999999999</v>
      </c>
      <c r="F1122" s="9">
        <v>7</v>
      </c>
      <c r="G1122" s="9">
        <v>2007</v>
      </c>
      <c r="H1122" s="9">
        <v>12</v>
      </c>
      <c r="I1122" s="9">
        <v>30</v>
      </c>
      <c r="J1122" s="9">
        <v>14</v>
      </c>
      <c r="K1122" s="9">
        <v>38</v>
      </c>
      <c r="L1122" s="12">
        <v>17.5</v>
      </c>
      <c r="M1122" s="81">
        <f t="shared" si="199"/>
        <v>0.11825400999467875</v>
      </c>
      <c r="N1122" s="21">
        <v>0.01</v>
      </c>
      <c r="O1122" s="3" t="s">
        <v>175</v>
      </c>
      <c r="P1122" s="94">
        <f t="shared" si="204"/>
        <v>1.398401087982158E-2</v>
      </c>
      <c r="Q1122" s="72">
        <f t="shared" si="205"/>
        <v>2.8053288827095191</v>
      </c>
      <c r="R1122" s="82">
        <f t="shared" si="206"/>
        <v>0.11825400999467875</v>
      </c>
      <c r="S1122" s="49">
        <v>2.63</v>
      </c>
      <c r="T1122" s="6" t="s">
        <v>3</v>
      </c>
      <c r="U1122" s="82">
        <v>0.13900000000000001</v>
      </c>
      <c r="V1122" s="43">
        <f t="shared" si="207"/>
        <v>2.93133</v>
      </c>
      <c r="W1122" s="49">
        <v>2.42</v>
      </c>
      <c r="X1122" s="82">
        <v>0.22500000000000001</v>
      </c>
      <c r="Y1122" s="43">
        <f t="shared" si="208"/>
        <v>2.4751799999999999</v>
      </c>
      <c r="Z1122" s="53"/>
      <c r="AA1122" s="82"/>
      <c r="AB1122" s="43"/>
      <c r="AC1122" s="47"/>
      <c r="AD1122" s="82"/>
      <c r="AE1122" s="43"/>
      <c r="AF1122" s="53"/>
      <c r="AG1122" s="82"/>
      <c r="AH1122" s="43"/>
      <c r="AI1122" s="47"/>
      <c r="AJ1122" s="4"/>
      <c r="AL1122" s="4" t="s">
        <v>70</v>
      </c>
      <c r="AM1122" s="27"/>
      <c r="AN1122" s="27"/>
      <c r="AQ1122" s="4"/>
      <c r="AR1122" s="19">
        <v>2.42</v>
      </c>
      <c r="AS1122" s="19">
        <v>2.63</v>
      </c>
      <c r="AT1122" s="6" t="s">
        <v>3</v>
      </c>
      <c r="AU1122" s="4"/>
      <c r="AV1122" s="4"/>
      <c r="AW1122" s="4"/>
      <c r="AX1122" s="4"/>
      <c r="AY1122" s="4"/>
      <c r="AZ1122" s="4"/>
    </row>
    <row r="1123" spans="1:52" x14ac:dyDescent="0.25">
      <c r="A1123" s="3" t="s">
        <v>2</v>
      </c>
      <c r="B1123" s="20">
        <v>3.59</v>
      </c>
      <c r="C1123" s="88">
        <f t="shared" si="198"/>
        <v>3.8117079754381953</v>
      </c>
      <c r="D1123" s="86">
        <v>-112.20699999999999</v>
      </c>
      <c r="E1123" s="24">
        <v>38.195999999999998</v>
      </c>
      <c r="F1123" s="9">
        <v>0</v>
      </c>
      <c r="G1123" s="9">
        <v>2008</v>
      </c>
      <c r="H1123" s="9">
        <v>2</v>
      </c>
      <c r="I1123" s="9">
        <v>1</v>
      </c>
      <c r="J1123" s="9">
        <v>6</v>
      </c>
      <c r="K1123" s="9">
        <v>52</v>
      </c>
      <c r="L1123" s="12">
        <v>28.5</v>
      </c>
      <c r="M1123" s="81">
        <f t="shared" si="199"/>
        <v>0.11825400999467875</v>
      </c>
      <c r="N1123" s="21">
        <v>0.01</v>
      </c>
      <c r="O1123" s="3" t="s">
        <v>175</v>
      </c>
      <c r="P1123" s="94">
        <f t="shared" si="204"/>
        <v>1.398401087982158E-2</v>
      </c>
      <c r="Q1123" s="72">
        <f t="shared" si="205"/>
        <v>3.8117079754381953</v>
      </c>
      <c r="R1123" s="82">
        <f t="shared" si="206"/>
        <v>0.11825400999467875</v>
      </c>
      <c r="S1123" s="49">
        <v>3.59</v>
      </c>
      <c r="T1123" s="6" t="s">
        <v>3</v>
      </c>
      <c r="U1123" s="82">
        <v>0.13900000000000001</v>
      </c>
      <c r="V1123" s="43">
        <f t="shared" si="207"/>
        <v>3.69069</v>
      </c>
      <c r="W1123" s="49">
        <v>4.2</v>
      </c>
      <c r="X1123" s="82">
        <v>0.22500000000000001</v>
      </c>
      <c r="Y1123" s="43">
        <f t="shared" si="208"/>
        <v>4.1288</v>
      </c>
      <c r="Z1123" s="53"/>
      <c r="AA1123" s="82"/>
      <c r="AB1123" s="43"/>
      <c r="AC1123" s="47"/>
      <c r="AD1123" s="82"/>
      <c r="AE1123" s="43"/>
      <c r="AF1123" s="53"/>
      <c r="AG1123" s="82"/>
      <c r="AH1123" s="43"/>
      <c r="AI1123" s="47" t="s">
        <v>7</v>
      </c>
      <c r="AJ1123" s="4"/>
      <c r="AL1123" s="4" t="s">
        <v>71</v>
      </c>
      <c r="AM1123" s="27"/>
      <c r="AN1123" s="27"/>
      <c r="AQ1123" s="4"/>
      <c r="AR1123" s="19">
        <v>4.2</v>
      </c>
      <c r="AS1123" s="19">
        <v>3.59</v>
      </c>
      <c r="AT1123" s="6" t="s">
        <v>3</v>
      </c>
      <c r="AU1123" s="4"/>
      <c r="AV1123" s="4"/>
      <c r="AW1123" s="4"/>
      <c r="AX1123" s="4"/>
      <c r="AY1123" s="4"/>
      <c r="AZ1123" s="4"/>
    </row>
    <row r="1124" spans="1:52" x14ac:dyDescent="0.25">
      <c r="A1124" s="3" t="s">
        <v>2</v>
      </c>
      <c r="B1124" s="20">
        <v>3.54</v>
      </c>
      <c r="C1124" s="88">
        <f t="shared" si="198"/>
        <v>3.6676059138478259</v>
      </c>
      <c r="D1124" s="86">
        <v>-112.218</v>
      </c>
      <c r="E1124" s="24">
        <v>41.808999999999997</v>
      </c>
      <c r="F1124" s="9">
        <v>6</v>
      </c>
      <c r="G1124" s="9">
        <v>2008</v>
      </c>
      <c r="H1124" s="9">
        <v>2</v>
      </c>
      <c r="I1124" s="9">
        <v>1</v>
      </c>
      <c r="J1124" s="9">
        <v>21</v>
      </c>
      <c r="K1124" s="9">
        <v>36</v>
      </c>
      <c r="L1124" s="12">
        <v>54.2</v>
      </c>
      <c r="M1124" s="81">
        <f t="shared" si="199"/>
        <v>0.11825400999467875</v>
      </c>
      <c r="N1124" s="21">
        <v>0.01</v>
      </c>
      <c r="O1124" s="3" t="s">
        <v>175</v>
      </c>
      <c r="P1124" s="94">
        <f t="shared" si="204"/>
        <v>1.398401087982158E-2</v>
      </c>
      <c r="Q1124" s="72">
        <f t="shared" si="205"/>
        <v>3.6676059138478259</v>
      </c>
      <c r="R1124" s="82">
        <f t="shared" si="206"/>
        <v>0.11825400999467875</v>
      </c>
      <c r="S1124" s="49">
        <v>3.54</v>
      </c>
      <c r="T1124" s="6" t="s">
        <v>3</v>
      </c>
      <c r="U1124" s="82">
        <v>0.13900000000000001</v>
      </c>
      <c r="V1124" s="43">
        <f t="shared" si="207"/>
        <v>3.6511400000000003</v>
      </c>
      <c r="W1124" s="49">
        <v>3.75</v>
      </c>
      <c r="X1124" s="82">
        <v>0.22500000000000001</v>
      </c>
      <c r="Y1124" s="43">
        <f t="shared" si="208"/>
        <v>3.71075</v>
      </c>
      <c r="Z1124" s="53"/>
      <c r="AA1124" s="82"/>
      <c r="AB1124" s="43"/>
      <c r="AC1124" s="47"/>
      <c r="AD1124" s="82"/>
      <c r="AE1124" s="43"/>
      <c r="AF1124" s="53"/>
      <c r="AG1124" s="82"/>
      <c r="AH1124" s="43"/>
      <c r="AI1124" s="47" t="s">
        <v>4</v>
      </c>
      <c r="AJ1124" s="4"/>
      <c r="AL1124" s="4" t="s">
        <v>65</v>
      </c>
      <c r="AM1124" s="27"/>
      <c r="AN1124" s="27"/>
      <c r="AQ1124" s="4"/>
      <c r="AR1124" s="19">
        <v>3.75</v>
      </c>
      <c r="AS1124" s="19">
        <v>3.54</v>
      </c>
      <c r="AT1124" s="6" t="s">
        <v>3</v>
      </c>
      <c r="AU1124" s="4"/>
      <c r="AV1124" s="4"/>
      <c r="AW1124" s="4"/>
      <c r="AX1124" s="4"/>
      <c r="AY1124" s="4"/>
      <c r="AZ1124" s="4"/>
    </row>
    <row r="1125" spans="1:52" x14ac:dyDescent="0.25">
      <c r="A1125" s="3" t="s">
        <v>2</v>
      </c>
      <c r="B1125" s="20">
        <v>2.62</v>
      </c>
      <c r="C1125" s="88">
        <f t="shared" si="198"/>
        <v>2.7662438611214366</v>
      </c>
      <c r="D1125" s="86">
        <v>-112.517</v>
      </c>
      <c r="E1125" s="24">
        <v>38.729999999999997</v>
      </c>
      <c r="F1125" s="9">
        <v>0</v>
      </c>
      <c r="G1125" s="9">
        <v>2008</v>
      </c>
      <c r="H1125" s="9">
        <v>2</v>
      </c>
      <c r="I1125" s="9">
        <v>4</v>
      </c>
      <c r="J1125" s="9">
        <v>3</v>
      </c>
      <c r="K1125" s="9">
        <v>39</v>
      </c>
      <c r="L1125" s="12">
        <v>23.4</v>
      </c>
      <c r="M1125" s="81">
        <f t="shared" si="199"/>
        <v>0.11825400999467875</v>
      </c>
      <c r="N1125" s="21">
        <v>0.01</v>
      </c>
      <c r="O1125" s="3" t="s">
        <v>175</v>
      </c>
      <c r="P1125" s="94">
        <f t="shared" si="204"/>
        <v>1.398401087982158E-2</v>
      </c>
      <c r="Q1125" s="72">
        <f t="shared" si="205"/>
        <v>2.7662438611214366</v>
      </c>
      <c r="R1125" s="82">
        <f t="shared" si="206"/>
        <v>0.11825400999467875</v>
      </c>
      <c r="S1125" s="49">
        <v>2.62</v>
      </c>
      <c r="T1125" s="6" t="s">
        <v>3</v>
      </c>
      <c r="U1125" s="82">
        <v>0.13900000000000001</v>
      </c>
      <c r="V1125" s="43">
        <f t="shared" si="207"/>
        <v>2.9234200000000001</v>
      </c>
      <c r="W1125" s="49">
        <v>2.29</v>
      </c>
      <c r="X1125" s="82">
        <v>0.22500000000000001</v>
      </c>
      <c r="Y1125" s="43">
        <f t="shared" si="208"/>
        <v>2.3544100000000001</v>
      </c>
      <c r="Z1125" s="53"/>
      <c r="AA1125" s="82"/>
      <c r="AB1125" s="43"/>
      <c r="AC1125" s="47"/>
      <c r="AD1125" s="82"/>
      <c r="AE1125" s="43"/>
      <c r="AF1125" s="53"/>
      <c r="AG1125" s="82"/>
      <c r="AH1125" s="43"/>
      <c r="AI1125" s="47"/>
      <c r="AJ1125" s="4"/>
      <c r="AM1125" s="27"/>
      <c r="AN1125" s="27"/>
      <c r="AQ1125" s="4"/>
      <c r="AR1125" s="19">
        <v>2.29</v>
      </c>
      <c r="AS1125" s="19">
        <v>2.62</v>
      </c>
      <c r="AT1125" s="6" t="s">
        <v>3</v>
      </c>
      <c r="AU1125" s="4"/>
      <c r="AV1125" s="4"/>
      <c r="AW1125" s="4"/>
      <c r="AX1125" s="4"/>
      <c r="AY1125" s="4"/>
      <c r="AZ1125" s="4"/>
    </row>
    <row r="1126" spans="1:52" x14ac:dyDescent="0.25">
      <c r="A1126" s="4" t="s">
        <v>1</v>
      </c>
      <c r="B1126" s="10">
        <v>2.5</v>
      </c>
      <c r="C1126" s="88">
        <f t="shared" si="198"/>
        <v>2.7078079728647815</v>
      </c>
      <c r="D1126" s="86">
        <v>-114.06</v>
      </c>
      <c r="E1126" s="24">
        <v>37.51</v>
      </c>
      <c r="F1126" s="9">
        <v>0</v>
      </c>
      <c r="G1126" s="9">
        <v>2008</v>
      </c>
      <c r="H1126" s="9">
        <v>3</v>
      </c>
      <c r="I1126" s="9">
        <v>2</v>
      </c>
      <c r="J1126" s="9">
        <v>13</v>
      </c>
      <c r="K1126" s="9">
        <v>15</v>
      </c>
      <c r="L1126" s="9">
        <v>41</v>
      </c>
      <c r="M1126" s="81">
        <f t="shared" si="199"/>
        <v>0.11825400999467875</v>
      </c>
      <c r="N1126" s="21">
        <v>0.01</v>
      </c>
      <c r="O1126" s="3" t="s">
        <v>175</v>
      </c>
      <c r="P1126" s="94">
        <f t="shared" si="204"/>
        <v>1.398401087982158E-2</v>
      </c>
      <c r="Q1126" s="72">
        <f t="shared" si="205"/>
        <v>2.7078079728647815</v>
      </c>
      <c r="R1126" s="82">
        <f t="shared" si="206"/>
        <v>0.11825400999467875</v>
      </c>
      <c r="S1126" s="49">
        <v>2.5</v>
      </c>
      <c r="T1126" s="6" t="s">
        <v>3</v>
      </c>
      <c r="U1126" s="82">
        <v>0.13900000000000001</v>
      </c>
      <c r="V1126" s="43">
        <f t="shared" si="207"/>
        <v>2.8285</v>
      </c>
      <c r="W1126" s="49">
        <v>2.33</v>
      </c>
      <c r="X1126" s="82">
        <v>0.22500000000000001</v>
      </c>
      <c r="Y1126" s="43">
        <f t="shared" si="208"/>
        <v>2.3915700000000002</v>
      </c>
      <c r="Z1126" s="53"/>
      <c r="AA1126" s="82"/>
      <c r="AB1126" s="43"/>
      <c r="AC1126" s="53"/>
      <c r="AD1126" s="82"/>
      <c r="AE1126" s="43"/>
      <c r="AF1126" s="53"/>
      <c r="AG1126" s="82"/>
      <c r="AH1126" s="43"/>
      <c r="AI1126" s="47"/>
      <c r="AJ1126" s="27"/>
      <c r="AK1126" s="5"/>
      <c r="AL1126" s="4" t="s">
        <v>84</v>
      </c>
      <c r="AM1126" s="27"/>
      <c r="AN1126" s="27"/>
      <c r="AO1126" s="4">
        <v>41</v>
      </c>
      <c r="AP1126" s="5" t="s">
        <v>44</v>
      </c>
      <c r="AQ1126" s="5" t="s">
        <v>44</v>
      </c>
      <c r="AR1126" s="19">
        <v>2.33</v>
      </c>
      <c r="AS1126" s="19">
        <v>2.5</v>
      </c>
      <c r="AT1126" s="6" t="s">
        <v>3</v>
      </c>
      <c r="AU1126" s="5" t="s">
        <v>44</v>
      </c>
      <c r="AV1126" s="5"/>
      <c r="AW1126" s="4"/>
      <c r="AX1126" s="4"/>
      <c r="AY1126" s="4">
        <v>6</v>
      </c>
      <c r="AZ1126" s="4"/>
    </row>
    <row r="1127" spans="1:52" x14ac:dyDescent="0.25">
      <c r="A1127" s="3" t="s">
        <v>2</v>
      </c>
      <c r="B1127" s="20">
        <v>2.54</v>
      </c>
      <c r="C1127" s="88">
        <f t="shared" si="198"/>
        <v>2.7538035095645212</v>
      </c>
      <c r="D1127" s="86">
        <v>-111.77500000000001</v>
      </c>
      <c r="E1127" s="24">
        <v>40.814</v>
      </c>
      <c r="F1127" s="9">
        <v>10</v>
      </c>
      <c r="G1127" s="9">
        <v>2008</v>
      </c>
      <c r="H1127" s="9">
        <v>3</v>
      </c>
      <c r="I1127" s="9">
        <v>7</v>
      </c>
      <c r="J1127" s="9">
        <v>11</v>
      </c>
      <c r="K1127" s="9">
        <v>21</v>
      </c>
      <c r="L1127" s="12">
        <v>52.9</v>
      </c>
      <c r="M1127" s="81">
        <f t="shared" si="199"/>
        <v>0.11825400999467875</v>
      </c>
      <c r="N1127" s="21">
        <v>0.01</v>
      </c>
      <c r="O1127" s="3" t="s">
        <v>175</v>
      </c>
      <c r="P1127" s="94">
        <f t="shared" si="204"/>
        <v>1.398401087982158E-2</v>
      </c>
      <c r="Q1127" s="72">
        <f t="shared" si="205"/>
        <v>2.7538035095645212</v>
      </c>
      <c r="R1127" s="82">
        <f t="shared" si="206"/>
        <v>0.11825400999467875</v>
      </c>
      <c r="S1127" s="49">
        <v>2.54</v>
      </c>
      <c r="T1127" s="6" t="s">
        <v>3</v>
      </c>
      <c r="U1127" s="82">
        <v>0.13900000000000001</v>
      </c>
      <c r="V1127" s="43">
        <f t="shared" si="207"/>
        <v>2.8601399999999999</v>
      </c>
      <c r="W1127" s="49">
        <v>2.42</v>
      </c>
      <c r="X1127" s="82">
        <v>0.22500000000000001</v>
      </c>
      <c r="Y1127" s="43">
        <f t="shared" si="208"/>
        <v>2.4751799999999999</v>
      </c>
      <c r="Z1127" s="53"/>
      <c r="AA1127" s="82"/>
      <c r="AB1127" s="43"/>
      <c r="AC1127" s="47"/>
      <c r="AD1127" s="82"/>
      <c r="AE1127" s="43"/>
      <c r="AF1127" s="53"/>
      <c r="AG1127" s="82"/>
      <c r="AH1127" s="43"/>
      <c r="AI1127" s="47"/>
      <c r="AJ1127" s="4"/>
      <c r="AL1127" s="4" t="s">
        <v>84</v>
      </c>
      <c r="AM1127" s="27"/>
      <c r="AN1127" s="27"/>
      <c r="AQ1127" s="4"/>
      <c r="AR1127" s="19">
        <v>2.42</v>
      </c>
      <c r="AS1127" s="19">
        <v>2.54</v>
      </c>
      <c r="AT1127" s="6" t="s">
        <v>3</v>
      </c>
      <c r="AU1127" s="4"/>
      <c r="AV1127" s="4"/>
      <c r="AW1127" s="4"/>
      <c r="AX1127" s="4"/>
      <c r="AY1127" s="4"/>
      <c r="AZ1127" s="4"/>
    </row>
    <row r="1128" spans="1:52" x14ac:dyDescent="0.25">
      <c r="A1128" s="3" t="s">
        <v>2</v>
      </c>
      <c r="B1128" s="20">
        <v>2.66</v>
      </c>
      <c r="C1128" s="88">
        <f t="shared" si="198"/>
        <v>2.899488576616247</v>
      </c>
      <c r="D1128" s="86">
        <v>-112.73399999999999</v>
      </c>
      <c r="E1128" s="24">
        <v>38.302999999999997</v>
      </c>
      <c r="F1128" s="9">
        <v>5</v>
      </c>
      <c r="G1128" s="9">
        <v>2008</v>
      </c>
      <c r="H1128" s="9">
        <v>3</v>
      </c>
      <c r="I1128" s="9">
        <v>29</v>
      </c>
      <c r="J1128" s="9">
        <v>22</v>
      </c>
      <c r="K1128" s="9">
        <v>19</v>
      </c>
      <c r="L1128" s="12">
        <v>54.5</v>
      </c>
      <c r="M1128" s="81">
        <f t="shared" si="199"/>
        <v>0.11825400999467875</v>
      </c>
      <c r="N1128" s="21">
        <v>0.01</v>
      </c>
      <c r="O1128" s="3" t="s">
        <v>175</v>
      </c>
      <c r="P1128" s="94">
        <f t="shared" si="204"/>
        <v>1.398401087982158E-2</v>
      </c>
      <c r="Q1128" s="72">
        <f t="shared" si="205"/>
        <v>2.899488576616247</v>
      </c>
      <c r="R1128" s="82">
        <f t="shared" si="206"/>
        <v>0.11825400999467875</v>
      </c>
      <c r="S1128" s="49">
        <v>2.66</v>
      </c>
      <c r="T1128" s="6" t="s">
        <v>3</v>
      </c>
      <c r="U1128" s="82">
        <v>0.13900000000000001</v>
      </c>
      <c r="V1128" s="43">
        <f t="shared" si="207"/>
        <v>2.95506</v>
      </c>
      <c r="W1128" s="49">
        <v>2.72</v>
      </c>
      <c r="X1128" s="82">
        <v>0.22500000000000001</v>
      </c>
      <c r="Y1128" s="43">
        <f t="shared" si="208"/>
        <v>2.7538800000000001</v>
      </c>
      <c r="Z1128" s="53"/>
      <c r="AA1128" s="82"/>
      <c r="AB1128" s="43"/>
      <c r="AC1128" s="47"/>
      <c r="AD1128" s="82"/>
      <c r="AE1128" s="43"/>
      <c r="AF1128" s="53"/>
      <c r="AG1128" s="82"/>
      <c r="AH1128" s="43"/>
      <c r="AI1128" s="47"/>
      <c r="AJ1128" s="4"/>
      <c r="AM1128" s="27"/>
      <c r="AN1128" s="27"/>
      <c r="AQ1128" s="4"/>
      <c r="AR1128" s="19">
        <v>2.72</v>
      </c>
      <c r="AS1128" s="19">
        <v>2.66</v>
      </c>
      <c r="AT1128" s="6" t="s">
        <v>3</v>
      </c>
      <c r="AU1128" s="4"/>
      <c r="AV1128" s="4"/>
      <c r="AW1128" s="4"/>
      <c r="AX1128" s="4"/>
      <c r="AY1128" s="4"/>
      <c r="AZ1128" s="4"/>
    </row>
    <row r="1129" spans="1:52" x14ac:dyDescent="0.25">
      <c r="A1129" s="3" t="s">
        <v>2</v>
      </c>
      <c r="B1129" s="20">
        <v>2.57</v>
      </c>
      <c r="C1129" s="88">
        <f t="shared" si="198"/>
        <v>2.8248678326137306</v>
      </c>
      <c r="D1129" s="86">
        <v>-111.458</v>
      </c>
      <c r="E1129" s="24">
        <v>40.973999999999997</v>
      </c>
      <c r="F1129" s="9">
        <v>5</v>
      </c>
      <c r="G1129" s="9">
        <v>2008</v>
      </c>
      <c r="H1129" s="9">
        <v>4</v>
      </c>
      <c r="I1129" s="9">
        <v>8</v>
      </c>
      <c r="J1129" s="9">
        <v>10</v>
      </c>
      <c r="K1129" s="9">
        <v>6</v>
      </c>
      <c r="L1129" s="12">
        <v>24.6</v>
      </c>
      <c r="M1129" s="81">
        <f t="shared" si="199"/>
        <v>0.11825400999467875</v>
      </c>
      <c r="N1129" s="21">
        <v>0.01</v>
      </c>
      <c r="O1129" s="3" t="s">
        <v>175</v>
      </c>
      <c r="P1129" s="94">
        <f t="shared" si="204"/>
        <v>1.398401087982158E-2</v>
      </c>
      <c r="Q1129" s="72">
        <f t="shared" si="205"/>
        <v>2.8248678326137306</v>
      </c>
      <c r="R1129" s="82">
        <f t="shared" si="206"/>
        <v>0.11825400999467875</v>
      </c>
      <c r="S1129" s="49">
        <v>2.57</v>
      </c>
      <c r="T1129" s="6" t="s">
        <v>3</v>
      </c>
      <c r="U1129" s="82">
        <v>0.13900000000000001</v>
      </c>
      <c r="V1129" s="43">
        <f t="shared" si="207"/>
        <v>2.8838699999999999</v>
      </c>
      <c r="W1129" s="49">
        <v>2.63</v>
      </c>
      <c r="X1129" s="82">
        <v>0.22500000000000001</v>
      </c>
      <c r="Y1129" s="43">
        <f t="shared" si="208"/>
        <v>2.6702699999999999</v>
      </c>
      <c r="Z1129" s="53"/>
      <c r="AA1129" s="82"/>
      <c r="AB1129" s="43"/>
      <c r="AC1129" s="47"/>
      <c r="AD1129" s="82"/>
      <c r="AE1129" s="43"/>
      <c r="AF1129" s="53"/>
      <c r="AG1129" s="82"/>
      <c r="AH1129" s="43"/>
      <c r="AI1129" s="47"/>
      <c r="AJ1129" s="4"/>
      <c r="AL1129" s="4" t="s">
        <v>70</v>
      </c>
      <c r="AM1129" s="27"/>
      <c r="AN1129" s="27"/>
      <c r="AQ1129" s="4"/>
      <c r="AR1129" s="19">
        <v>2.63</v>
      </c>
      <c r="AS1129" s="19">
        <v>2.57</v>
      </c>
      <c r="AT1129" s="6" t="s">
        <v>3</v>
      </c>
      <c r="AU1129" s="4"/>
      <c r="AV1129" s="4"/>
      <c r="AW1129" s="4"/>
      <c r="AX1129" s="4"/>
      <c r="AY1129" s="4"/>
      <c r="AZ1129" s="4"/>
    </row>
    <row r="1130" spans="1:52" x14ac:dyDescent="0.25">
      <c r="A1130" s="3" t="s">
        <v>2</v>
      </c>
      <c r="B1130" s="20">
        <v>2.81</v>
      </c>
      <c r="C1130" s="88">
        <f t="shared" si="198"/>
        <v>3.1111056620821778</v>
      </c>
      <c r="D1130" s="86">
        <v>-111.889</v>
      </c>
      <c r="E1130" s="24">
        <v>39.979999999999997</v>
      </c>
      <c r="F1130" s="9">
        <v>2</v>
      </c>
      <c r="G1130" s="9">
        <v>2008</v>
      </c>
      <c r="H1130" s="9">
        <v>4</v>
      </c>
      <c r="I1130" s="9">
        <v>20</v>
      </c>
      <c r="J1130" s="9">
        <v>22</v>
      </c>
      <c r="K1130" s="9">
        <v>17</v>
      </c>
      <c r="L1130" s="12">
        <v>57.6</v>
      </c>
      <c r="M1130" s="81">
        <f t="shared" si="199"/>
        <v>0.11825400999467875</v>
      </c>
      <c r="N1130" s="21">
        <v>0.01</v>
      </c>
      <c r="O1130" s="3" t="s">
        <v>175</v>
      </c>
      <c r="P1130" s="94">
        <f t="shared" si="204"/>
        <v>1.398401087982158E-2</v>
      </c>
      <c r="Q1130" s="72">
        <f t="shared" si="205"/>
        <v>3.1111056620821778</v>
      </c>
      <c r="R1130" s="82">
        <f t="shared" si="206"/>
        <v>0.11825400999467875</v>
      </c>
      <c r="S1130" s="49">
        <v>2.81</v>
      </c>
      <c r="T1130" s="6" t="s">
        <v>3</v>
      </c>
      <c r="U1130" s="82">
        <v>0.13900000000000001</v>
      </c>
      <c r="V1130" s="43">
        <f t="shared" si="207"/>
        <v>3.0737100000000002</v>
      </c>
      <c r="W1130" s="49">
        <v>3.21</v>
      </c>
      <c r="X1130" s="82">
        <v>0.22500000000000001</v>
      </c>
      <c r="Y1130" s="43">
        <f t="shared" si="208"/>
        <v>3.2090899999999998</v>
      </c>
      <c r="Z1130" s="53"/>
      <c r="AA1130" s="82"/>
      <c r="AB1130" s="43"/>
      <c r="AC1130" s="47"/>
      <c r="AD1130" s="82"/>
      <c r="AE1130" s="43"/>
      <c r="AF1130" s="53"/>
      <c r="AG1130" s="82"/>
      <c r="AH1130" s="43"/>
      <c r="AI1130" s="47"/>
      <c r="AJ1130" s="4"/>
      <c r="AL1130" s="4" t="s">
        <v>47</v>
      </c>
      <c r="AM1130" s="27"/>
      <c r="AN1130" s="27"/>
      <c r="AQ1130" s="4"/>
      <c r="AR1130" s="19">
        <v>3.21</v>
      </c>
      <c r="AS1130" s="19">
        <v>2.81</v>
      </c>
      <c r="AT1130" s="6" t="s">
        <v>3</v>
      </c>
      <c r="AU1130" s="4"/>
      <c r="AV1130" s="4"/>
      <c r="AW1130" s="4"/>
      <c r="AX1130" s="4"/>
      <c r="AY1130" s="4"/>
      <c r="AZ1130" s="4"/>
    </row>
    <row r="1131" spans="1:52" x14ac:dyDescent="0.25">
      <c r="A1131" s="3" t="s">
        <v>2</v>
      </c>
      <c r="B1131" s="20">
        <v>2.76</v>
      </c>
      <c r="C1131" s="88">
        <f t="shared" si="198"/>
        <v>2.9824005143968204</v>
      </c>
      <c r="D1131" s="86">
        <v>-111.956</v>
      </c>
      <c r="E1131" s="24">
        <v>39.323999999999998</v>
      </c>
      <c r="F1131" s="9">
        <v>1</v>
      </c>
      <c r="G1131" s="9">
        <v>2008</v>
      </c>
      <c r="H1131" s="9">
        <v>4</v>
      </c>
      <c r="I1131" s="9">
        <v>22</v>
      </c>
      <c r="J1131" s="9">
        <v>16</v>
      </c>
      <c r="K1131" s="9">
        <v>59</v>
      </c>
      <c r="L1131" s="12">
        <v>50.8</v>
      </c>
      <c r="M1131" s="81">
        <f t="shared" si="199"/>
        <v>0.11825400999467875</v>
      </c>
      <c r="N1131" s="21">
        <v>0.01</v>
      </c>
      <c r="O1131" s="3" t="s">
        <v>175</v>
      </c>
      <c r="P1131" s="94">
        <f t="shared" si="204"/>
        <v>1.398401087982158E-2</v>
      </c>
      <c r="Q1131" s="72">
        <f t="shared" si="205"/>
        <v>2.9824005143968204</v>
      </c>
      <c r="R1131" s="82">
        <f t="shared" si="206"/>
        <v>0.11825400999467875</v>
      </c>
      <c r="S1131" s="49">
        <v>2.76</v>
      </c>
      <c r="T1131" s="6" t="s">
        <v>3</v>
      </c>
      <c r="U1131" s="82">
        <v>0.13900000000000001</v>
      </c>
      <c r="V1131" s="43">
        <f t="shared" si="207"/>
        <v>3.03416</v>
      </c>
      <c r="W1131" s="49">
        <v>2.82</v>
      </c>
      <c r="X1131" s="82">
        <v>0.22500000000000001</v>
      </c>
      <c r="Y1131" s="43">
        <f t="shared" si="208"/>
        <v>2.8467799999999999</v>
      </c>
      <c r="Z1131" s="53"/>
      <c r="AA1131" s="82"/>
      <c r="AB1131" s="43"/>
      <c r="AC1131" s="47"/>
      <c r="AD1131" s="82"/>
      <c r="AE1131" s="43"/>
      <c r="AF1131" s="53"/>
      <c r="AG1131" s="82"/>
      <c r="AH1131" s="43"/>
      <c r="AI1131" s="47"/>
      <c r="AJ1131" s="4"/>
      <c r="AL1131" s="4" t="s">
        <v>47</v>
      </c>
      <c r="AM1131" s="27"/>
      <c r="AN1131" s="27"/>
      <c r="AQ1131" s="4"/>
      <c r="AR1131" s="19">
        <v>2.82</v>
      </c>
      <c r="AS1131" s="19">
        <v>2.76</v>
      </c>
      <c r="AT1131" s="6" t="s">
        <v>3</v>
      </c>
      <c r="AU1131" s="4"/>
      <c r="AV1131" s="4"/>
      <c r="AW1131" s="4"/>
      <c r="AX1131" s="4"/>
      <c r="AY1131" s="4"/>
      <c r="AZ1131" s="4"/>
    </row>
    <row r="1132" spans="1:52" x14ac:dyDescent="0.25">
      <c r="A1132" s="3" t="s">
        <v>2</v>
      </c>
      <c r="B1132" s="20">
        <v>2.58</v>
      </c>
      <c r="C1132" s="88">
        <f t="shared" si="198"/>
        <v>2.848555940296801</v>
      </c>
      <c r="D1132" s="86">
        <v>-111.95399999999999</v>
      </c>
      <c r="E1132" s="24">
        <v>39.319000000000003</v>
      </c>
      <c r="F1132" s="9">
        <v>0</v>
      </c>
      <c r="G1132" s="9">
        <v>2008</v>
      </c>
      <c r="H1132" s="9">
        <v>4</v>
      </c>
      <c r="I1132" s="9">
        <v>22</v>
      </c>
      <c r="J1132" s="9">
        <v>19</v>
      </c>
      <c r="K1132" s="9">
        <v>1</v>
      </c>
      <c r="L1132" s="12">
        <v>15.1</v>
      </c>
      <c r="M1132" s="81">
        <f t="shared" si="199"/>
        <v>0.11825400999467875</v>
      </c>
      <c r="N1132" s="21">
        <v>0.01</v>
      </c>
      <c r="O1132" s="3" t="s">
        <v>175</v>
      </c>
      <c r="P1132" s="94">
        <f t="shared" si="204"/>
        <v>1.398401087982158E-2</v>
      </c>
      <c r="Q1132" s="72">
        <f t="shared" si="205"/>
        <v>2.848555940296801</v>
      </c>
      <c r="R1132" s="82">
        <f t="shared" si="206"/>
        <v>0.11825400999467875</v>
      </c>
      <c r="S1132" s="49">
        <v>2.58</v>
      </c>
      <c r="T1132" s="6" t="s">
        <v>3</v>
      </c>
      <c r="U1132" s="82">
        <v>0.13900000000000001</v>
      </c>
      <c r="V1132" s="43">
        <f t="shared" si="207"/>
        <v>2.8917800000000002</v>
      </c>
      <c r="W1132" s="49">
        <v>2.7</v>
      </c>
      <c r="X1132" s="82">
        <v>0.22500000000000001</v>
      </c>
      <c r="Y1132" s="43">
        <f t="shared" si="208"/>
        <v>2.7353000000000001</v>
      </c>
      <c r="Z1132" s="53"/>
      <c r="AA1132" s="82"/>
      <c r="AB1132" s="43"/>
      <c r="AC1132" s="47"/>
      <c r="AD1132" s="82"/>
      <c r="AE1132" s="43"/>
      <c r="AF1132" s="53"/>
      <c r="AG1132" s="82"/>
      <c r="AH1132" s="43"/>
      <c r="AI1132" s="47"/>
      <c r="AJ1132" s="4"/>
      <c r="AL1132" s="4" t="s">
        <v>70</v>
      </c>
      <c r="AM1132" s="27"/>
      <c r="AN1132" s="27"/>
      <c r="AQ1132" s="4"/>
      <c r="AR1132" s="19">
        <v>2.7</v>
      </c>
      <c r="AS1132" s="19">
        <v>2.58</v>
      </c>
      <c r="AT1132" s="6" t="s">
        <v>3</v>
      </c>
      <c r="AU1132" s="4"/>
      <c r="AV1132" s="4"/>
      <c r="AW1132" s="4"/>
      <c r="AX1132" s="4"/>
      <c r="AY1132" s="4"/>
      <c r="AZ1132" s="4"/>
    </row>
    <row r="1133" spans="1:52" x14ac:dyDescent="0.25">
      <c r="A1133" s="3" t="s">
        <v>2</v>
      </c>
      <c r="B1133" s="20">
        <v>2.83</v>
      </c>
      <c r="C1133" s="88">
        <f t="shared" si="198"/>
        <v>2.9121312549681186</v>
      </c>
      <c r="D1133" s="86">
        <v>-111.946</v>
      </c>
      <c r="E1133" s="24">
        <v>39.350999999999999</v>
      </c>
      <c r="F1133" s="9">
        <v>3</v>
      </c>
      <c r="G1133" s="9">
        <v>2008</v>
      </c>
      <c r="H1133" s="9">
        <v>4</v>
      </c>
      <c r="I1133" s="9">
        <v>22</v>
      </c>
      <c r="J1133" s="9">
        <v>22</v>
      </c>
      <c r="K1133" s="9">
        <v>46</v>
      </c>
      <c r="L1133" s="12">
        <v>29.6</v>
      </c>
      <c r="M1133" s="81">
        <f t="shared" si="199"/>
        <v>0.11825400999467875</v>
      </c>
      <c r="N1133" s="21">
        <v>0.01</v>
      </c>
      <c r="O1133" s="3" t="s">
        <v>175</v>
      </c>
      <c r="P1133" s="94">
        <f t="shared" si="204"/>
        <v>1.398401087982158E-2</v>
      </c>
      <c r="Q1133" s="72">
        <f t="shared" si="205"/>
        <v>2.9121312549681186</v>
      </c>
      <c r="R1133" s="82">
        <f t="shared" si="206"/>
        <v>0.11825400999467875</v>
      </c>
      <c r="S1133" s="49">
        <v>2.83</v>
      </c>
      <c r="T1133" s="6" t="s">
        <v>3</v>
      </c>
      <c r="U1133" s="82">
        <v>0.13900000000000001</v>
      </c>
      <c r="V1133" s="43">
        <f t="shared" si="207"/>
        <v>3.0895300000000003</v>
      </c>
      <c r="W1133" s="49">
        <v>2.39</v>
      </c>
      <c r="X1133" s="82">
        <v>0.22500000000000001</v>
      </c>
      <c r="Y1133" s="43">
        <f t="shared" si="208"/>
        <v>2.4473100000000003</v>
      </c>
      <c r="Z1133" s="53"/>
      <c r="AA1133" s="82"/>
      <c r="AB1133" s="43"/>
      <c r="AC1133" s="47"/>
      <c r="AD1133" s="82"/>
      <c r="AE1133" s="43"/>
      <c r="AF1133" s="53"/>
      <c r="AG1133" s="82"/>
      <c r="AH1133" s="43"/>
      <c r="AI1133" s="47"/>
      <c r="AJ1133" s="4"/>
      <c r="AM1133" s="27"/>
      <c r="AN1133" s="27"/>
      <c r="AQ1133" s="4"/>
      <c r="AR1133" s="19">
        <v>2.39</v>
      </c>
      <c r="AS1133" s="19">
        <v>2.83</v>
      </c>
      <c r="AT1133" s="6" t="s">
        <v>3</v>
      </c>
      <c r="AU1133" s="4"/>
      <c r="AV1133" s="4"/>
      <c r="AW1133" s="4"/>
      <c r="AX1133" s="4"/>
      <c r="AY1133" s="4"/>
      <c r="AZ1133" s="4"/>
    </row>
    <row r="1134" spans="1:52" x14ac:dyDescent="0.25">
      <c r="A1134" s="3" t="s">
        <v>2</v>
      </c>
      <c r="B1134" s="20">
        <v>2.92</v>
      </c>
      <c r="C1134" s="88">
        <f t="shared" si="198"/>
        <v>3.0509058069081862</v>
      </c>
      <c r="D1134" s="86">
        <v>-112.825</v>
      </c>
      <c r="E1134" s="24">
        <v>37.229999999999997</v>
      </c>
      <c r="F1134" s="9">
        <v>0</v>
      </c>
      <c r="G1134" s="9">
        <v>2008</v>
      </c>
      <c r="H1134" s="9">
        <v>4</v>
      </c>
      <c r="I1134" s="9">
        <v>27</v>
      </c>
      <c r="J1134" s="9">
        <v>10</v>
      </c>
      <c r="K1134" s="9">
        <v>0</v>
      </c>
      <c r="L1134" s="12">
        <v>18.100000000000001</v>
      </c>
      <c r="M1134" s="81">
        <f t="shared" si="199"/>
        <v>0.11825400999467875</v>
      </c>
      <c r="N1134" s="21">
        <v>0.01</v>
      </c>
      <c r="O1134" s="3" t="s">
        <v>175</v>
      </c>
      <c r="P1134" s="94">
        <f t="shared" si="204"/>
        <v>1.398401087982158E-2</v>
      </c>
      <c r="Q1134" s="72">
        <f t="shared" si="205"/>
        <v>3.0509058069081862</v>
      </c>
      <c r="R1134" s="82">
        <f t="shared" si="206"/>
        <v>0.11825400999467875</v>
      </c>
      <c r="S1134" s="49">
        <v>2.92</v>
      </c>
      <c r="T1134" s="6" t="s">
        <v>3</v>
      </c>
      <c r="U1134" s="82">
        <v>0.13900000000000001</v>
      </c>
      <c r="V1134" s="43">
        <f t="shared" si="207"/>
        <v>3.16072</v>
      </c>
      <c r="W1134" s="49">
        <v>2.73</v>
      </c>
      <c r="X1134" s="82">
        <v>0.22500000000000001</v>
      </c>
      <c r="Y1134" s="43">
        <f t="shared" si="208"/>
        <v>2.7631700000000001</v>
      </c>
      <c r="Z1134" s="53"/>
      <c r="AA1134" s="82"/>
      <c r="AB1134" s="43"/>
      <c r="AC1134" s="47"/>
      <c r="AD1134" s="82"/>
      <c r="AE1134" s="43"/>
      <c r="AF1134" s="53"/>
      <c r="AG1134" s="82"/>
      <c r="AH1134" s="43"/>
      <c r="AI1134" s="47"/>
      <c r="AJ1134" s="4"/>
      <c r="AL1134" s="4" t="s">
        <v>57</v>
      </c>
      <c r="AM1134" s="27"/>
      <c r="AN1134" s="27"/>
      <c r="AQ1134" s="4"/>
      <c r="AR1134" s="19">
        <v>2.73</v>
      </c>
      <c r="AS1134" s="19">
        <v>2.92</v>
      </c>
      <c r="AT1134" s="6" t="s">
        <v>3</v>
      </c>
      <c r="AU1134" s="4"/>
      <c r="AV1134" s="4"/>
      <c r="AW1134" s="4"/>
      <c r="AX1134" s="4"/>
      <c r="AY1134" s="4"/>
      <c r="AZ1134" s="4"/>
    </row>
    <row r="1135" spans="1:52" x14ac:dyDescent="0.25">
      <c r="A1135" s="3" t="s">
        <v>2</v>
      </c>
      <c r="B1135" s="20">
        <v>2.63</v>
      </c>
      <c r="C1135" s="88">
        <f t="shared" si="198"/>
        <v>2.9156734323621083</v>
      </c>
      <c r="D1135" s="86">
        <v>-110.11199999999999</v>
      </c>
      <c r="E1135" s="24">
        <v>38.939</v>
      </c>
      <c r="F1135" s="9">
        <v>4</v>
      </c>
      <c r="G1135" s="9">
        <v>2008</v>
      </c>
      <c r="H1135" s="9">
        <v>5</v>
      </c>
      <c r="I1135" s="9">
        <v>7</v>
      </c>
      <c r="J1135" s="9">
        <v>22</v>
      </c>
      <c r="K1135" s="9">
        <v>58</v>
      </c>
      <c r="L1135" s="12">
        <v>3.1</v>
      </c>
      <c r="M1135" s="81">
        <f t="shared" si="199"/>
        <v>0.11825400999467875</v>
      </c>
      <c r="N1135" s="21">
        <v>0.01</v>
      </c>
      <c r="O1135" s="3" t="s">
        <v>175</v>
      </c>
      <c r="P1135" s="94">
        <f t="shared" si="204"/>
        <v>1.398401087982158E-2</v>
      </c>
      <c r="Q1135" s="72">
        <f t="shared" si="205"/>
        <v>2.9156734323621083</v>
      </c>
      <c r="R1135" s="82">
        <f t="shared" si="206"/>
        <v>0.11825400999467875</v>
      </c>
      <c r="S1135" s="49">
        <v>2.63</v>
      </c>
      <c r="T1135" s="6" t="s">
        <v>3</v>
      </c>
      <c r="U1135" s="82">
        <v>0.13900000000000001</v>
      </c>
      <c r="V1135" s="43">
        <f t="shared" si="207"/>
        <v>2.93133</v>
      </c>
      <c r="W1135" s="49">
        <v>2.85</v>
      </c>
      <c r="X1135" s="82">
        <v>0.22500000000000001</v>
      </c>
      <c r="Y1135" s="43">
        <f t="shared" si="208"/>
        <v>2.8746499999999999</v>
      </c>
      <c r="Z1135" s="53"/>
      <c r="AA1135" s="82"/>
      <c r="AB1135" s="43"/>
      <c r="AC1135" s="47"/>
      <c r="AD1135" s="82"/>
      <c r="AE1135" s="43"/>
      <c r="AF1135" s="53"/>
      <c r="AG1135" s="82"/>
      <c r="AH1135" s="43"/>
      <c r="AI1135" s="47"/>
      <c r="AJ1135" s="4"/>
      <c r="AM1135" s="27"/>
      <c r="AN1135" s="27"/>
      <c r="AQ1135" s="4"/>
      <c r="AR1135" s="19">
        <v>2.85</v>
      </c>
      <c r="AS1135" s="19">
        <v>2.63</v>
      </c>
      <c r="AT1135" s="6" t="s">
        <v>3</v>
      </c>
      <c r="AU1135" s="4"/>
      <c r="AV1135" s="4"/>
      <c r="AW1135" s="4"/>
      <c r="AX1135" s="4"/>
      <c r="AY1135" s="4"/>
      <c r="AZ1135" s="4"/>
    </row>
    <row r="1136" spans="1:52" x14ac:dyDescent="0.25">
      <c r="A1136" s="3" t="s">
        <v>2</v>
      </c>
      <c r="B1136" s="20">
        <v>2.76</v>
      </c>
      <c r="C1136" s="88">
        <f t="shared" si="198"/>
        <v>2.8361298322992026</v>
      </c>
      <c r="D1136" s="86">
        <v>-112.916</v>
      </c>
      <c r="E1136" s="24">
        <v>37.192</v>
      </c>
      <c r="F1136" s="9">
        <v>6</v>
      </c>
      <c r="G1136" s="9">
        <v>2008</v>
      </c>
      <c r="H1136" s="9">
        <v>5</v>
      </c>
      <c r="I1136" s="9">
        <v>16</v>
      </c>
      <c r="J1136" s="9">
        <v>16</v>
      </c>
      <c r="K1136" s="9">
        <v>59</v>
      </c>
      <c r="L1136" s="12">
        <v>57.3</v>
      </c>
      <c r="M1136" s="81">
        <f t="shared" si="199"/>
        <v>0.11825400999467875</v>
      </c>
      <c r="N1136" s="21">
        <v>0.01</v>
      </c>
      <c r="O1136" s="3" t="s">
        <v>175</v>
      </c>
      <c r="P1136" s="94">
        <f t="shared" si="204"/>
        <v>1.398401087982158E-2</v>
      </c>
      <c r="Q1136" s="72">
        <f t="shared" si="205"/>
        <v>2.8361298322992026</v>
      </c>
      <c r="R1136" s="82">
        <f t="shared" si="206"/>
        <v>0.11825400999467875</v>
      </c>
      <c r="S1136" s="49">
        <v>2.76</v>
      </c>
      <c r="T1136" s="6" t="s">
        <v>3</v>
      </c>
      <c r="U1136" s="82">
        <v>0.13900000000000001</v>
      </c>
      <c r="V1136" s="43">
        <f t="shared" si="207"/>
        <v>3.03416</v>
      </c>
      <c r="W1136" s="49">
        <v>2.25</v>
      </c>
      <c r="X1136" s="82">
        <v>0.22500000000000001</v>
      </c>
      <c r="Y1136" s="43">
        <f t="shared" si="208"/>
        <v>2.31725</v>
      </c>
      <c r="Z1136" s="53"/>
      <c r="AA1136" s="82"/>
      <c r="AB1136" s="43"/>
      <c r="AC1136" s="47"/>
      <c r="AD1136" s="82"/>
      <c r="AE1136" s="43"/>
      <c r="AF1136" s="53"/>
      <c r="AG1136" s="82"/>
      <c r="AH1136" s="43"/>
      <c r="AI1136" s="47"/>
      <c r="AJ1136" s="4"/>
      <c r="AM1136" s="27"/>
      <c r="AN1136" s="27"/>
      <c r="AQ1136" s="4"/>
      <c r="AR1136" s="19">
        <v>2.25</v>
      </c>
      <c r="AS1136" s="19">
        <v>2.76</v>
      </c>
      <c r="AT1136" s="6" t="s">
        <v>3</v>
      </c>
      <c r="AU1136" s="4"/>
      <c r="AV1136" s="4"/>
      <c r="AW1136" s="4"/>
      <c r="AX1136" s="4"/>
      <c r="AY1136" s="4"/>
      <c r="AZ1136" s="4"/>
    </row>
    <row r="1137" spans="1:52" x14ac:dyDescent="0.25">
      <c r="A1137" s="3" t="s">
        <v>2</v>
      </c>
      <c r="B1137" s="20">
        <v>3.04</v>
      </c>
      <c r="C1137" s="88">
        <f t="shared" si="198"/>
        <v>3.2735754434849742</v>
      </c>
      <c r="D1137" s="86">
        <v>-112.31699999999999</v>
      </c>
      <c r="E1137" s="24">
        <v>37.533999999999999</v>
      </c>
      <c r="F1137" s="9">
        <v>1</v>
      </c>
      <c r="G1137" s="9">
        <v>2008</v>
      </c>
      <c r="H1137" s="9">
        <v>5</v>
      </c>
      <c r="I1137" s="9">
        <v>21</v>
      </c>
      <c r="J1137" s="9">
        <v>23</v>
      </c>
      <c r="K1137" s="9">
        <v>57</v>
      </c>
      <c r="L1137" s="12">
        <v>7.4</v>
      </c>
      <c r="M1137" s="81">
        <f t="shared" si="199"/>
        <v>0.11825400999467875</v>
      </c>
      <c r="N1137" s="21">
        <v>0.01</v>
      </c>
      <c r="O1137" s="3" t="s">
        <v>175</v>
      </c>
      <c r="P1137" s="94">
        <f t="shared" si="204"/>
        <v>1.398401087982158E-2</v>
      </c>
      <c r="Q1137" s="72">
        <f t="shared" si="205"/>
        <v>3.2735754434849742</v>
      </c>
      <c r="R1137" s="82">
        <f t="shared" si="206"/>
        <v>0.11825400999467875</v>
      </c>
      <c r="S1137" s="49">
        <v>3.04</v>
      </c>
      <c r="T1137" s="6" t="s">
        <v>3</v>
      </c>
      <c r="U1137" s="82">
        <v>0.13900000000000001</v>
      </c>
      <c r="V1137" s="43">
        <f t="shared" si="207"/>
        <v>3.2556400000000001</v>
      </c>
      <c r="W1137" s="49">
        <v>3.33</v>
      </c>
      <c r="X1137" s="82">
        <v>0.22500000000000001</v>
      </c>
      <c r="Y1137" s="43">
        <f t="shared" si="208"/>
        <v>3.32057</v>
      </c>
      <c r="Z1137" s="53"/>
      <c r="AA1137" s="82"/>
      <c r="AB1137" s="43"/>
      <c r="AC1137" s="47"/>
      <c r="AD1137" s="82"/>
      <c r="AE1137" s="43"/>
      <c r="AF1137" s="53"/>
      <c r="AG1137" s="82"/>
      <c r="AH1137" s="43"/>
      <c r="AI1137" s="47"/>
      <c r="AJ1137" s="4"/>
      <c r="AL1137" s="4" t="s">
        <v>75</v>
      </c>
      <c r="AM1137" s="27"/>
      <c r="AN1137" s="27"/>
      <c r="AQ1137" s="4"/>
      <c r="AR1137" s="19">
        <v>3.33</v>
      </c>
      <c r="AS1137" s="19">
        <v>3.04</v>
      </c>
      <c r="AT1137" s="6" t="s">
        <v>3</v>
      </c>
      <c r="AU1137" s="4"/>
      <c r="AV1137" s="4"/>
      <c r="AW1137" s="4"/>
      <c r="AX1137" s="4"/>
      <c r="AY1137" s="4"/>
      <c r="AZ1137" s="4"/>
    </row>
    <row r="1138" spans="1:52" x14ac:dyDescent="0.25">
      <c r="A1138" s="3" t="s">
        <v>2</v>
      </c>
      <c r="B1138" s="20">
        <v>2.57</v>
      </c>
      <c r="C1138" s="88">
        <f t="shared" si="198"/>
        <v>2.8146032233437221</v>
      </c>
      <c r="D1138" s="86">
        <v>-112.218</v>
      </c>
      <c r="E1138" s="24">
        <v>41.798999999999999</v>
      </c>
      <c r="F1138" s="9">
        <v>7</v>
      </c>
      <c r="G1138" s="9">
        <v>2008</v>
      </c>
      <c r="H1138" s="9">
        <v>5</v>
      </c>
      <c r="I1138" s="9">
        <v>25</v>
      </c>
      <c r="J1138" s="9">
        <v>18</v>
      </c>
      <c r="K1138" s="9">
        <v>39</v>
      </c>
      <c r="L1138" s="12">
        <v>18.399999999999999</v>
      </c>
      <c r="M1138" s="81">
        <f t="shared" si="199"/>
        <v>0.11825400999467875</v>
      </c>
      <c r="N1138" s="21">
        <v>0.01</v>
      </c>
      <c r="O1138" s="3" t="s">
        <v>175</v>
      </c>
      <c r="P1138" s="94">
        <f t="shared" si="204"/>
        <v>1.398401087982158E-2</v>
      </c>
      <c r="Q1138" s="72">
        <f t="shared" si="205"/>
        <v>2.8146032233437221</v>
      </c>
      <c r="R1138" s="82">
        <f t="shared" si="206"/>
        <v>0.11825400999467875</v>
      </c>
      <c r="S1138" s="49">
        <v>2.57</v>
      </c>
      <c r="T1138" s="6" t="s">
        <v>3</v>
      </c>
      <c r="U1138" s="82">
        <v>0.13900000000000001</v>
      </c>
      <c r="V1138" s="43">
        <f t="shared" si="207"/>
        <v>2.8838699999999999</v>
      </c>
      <c r="W1138" s="49">
        <v>2.59</v>
      </c>
      <c r="X1138" s="82">
        <v>0.22500000000000001</v>
      </c>
      <c r="Y1138" s="43">
        <f t="shared" si="208"/>
        <v>2.6331099999999998</v>
      </c>
      <c r="Z1138" s="53"/>
      <c r="AA1138" s="82"/>
      <c r="AB1138" s="43"/>
      <c r="AC1138" s="47"/>
      <c r="AD1138" s="82"/>
      <c r="AE1138" s="43"/>
      <c r="AF1138" s="53"/>
      <c r="AG1138" s="82"/>
      <c r="AH1138" s="43"/>
      <c r="AI1138" s="47"/>
      <c r="AJ1138" s="4"/>
      <c r="AL1138" s="4" t="s">
        <v>70</v>
      </c>
      <c r="AM1138" s="27"/>
      <c r="AN1138" s="27"/>
      <c r="AQ1138" s="4"/>
      <c r="AR1138" s="19">
        <v>2.59</v>
      </c>
      <c r="AS1138" s="19">
        <v>2.57</v>
      </c>
      <c r="AT1138" s="6" t="s">
        <v>3</v>
      </c>
      <c r="AU1138" s="4"/>
      <c r="AV1138" s="4"/>
      <c r="AW1138" s="4"/>
      <c r="AX1138" s="4"/>
      <c r="AY1138" s="4"/>
      <c r="AZ1138" s="4"/>
    </row>
    <row r="1139" spans="1:52" x14ac:dyDescent="0.25">
      <c r="A1139" s="3" t="s">
        <v>2</v>
      </c>
      <c r="B1139" s="20">
        <v>2.46</v>
      </c>
      <c r="C1139" s="88">
        <f t="shared" si="198"/>
        <v>2.7054370255625773</v>
      </c>
      <c r="D1139" s="86">
        <v>-112.319</v>
      </c>
      <c r="E1139" s="24">
        <v>37.537999999999997</v>
      </c>
      <c r="F1139" s="9">
        <v>0</v>
      </c>
      <c r="G1139" s="9">
        <v>2008</v>
      </c>
      <c r="H1139" s="9">
        <v>5</v>
      </c>
      <c r="I1139" s="9">
        <v>28</v>
      </c>
      <c r="J1139" s="9">
        <v>21</v>
      </c>
      <c r="K1139" s="9">
        <v>41</v>
      </c>
      <c r="L1139" s="12">
        <v>10.5</v>
      </c>
      <c r="M1139" s="81">
        <f t="shared" si="199"/>
        <v>0.11825400999467875</v>
      </c>
      <c r="N1139" s="21">
        <v>0.01</v>
      </c>
      <c r="O1139" s="3" t="s">
        <v>175</v>
      </c>
      <c r="P1139" s="94">
        <f t="shared" si="204"/>
        <v>1.398401087982158E-2</v>
      </c>
      <c r="Q1139" s="72">
        <f t="shared" si="205"/>
        <v>2.7054370255625773</v>
      </c>
      <c r="R1139" s="82">
        <f t="shared" si="206"/>
        <v>0.11825400999467875</v>
      </c>
      <c r="S1139" s="49">
        <v>2.46</v>
      </c>
      <c r="T1139" s="6" t="s">
        <v>3</v>
      </c>
      <c r="U1139" s="82">
        <v>0.13900000000000001</v>
      </c>
      <c r="V1139" s="43">
        <f t="shared" si="207"/>
        <v>2.7968600000000001</v>
      </c>
      <c r="W1139" s="49">
        <v>2.41</v>
      </c>
      <c r="X1139" s="82">
        <v>0.22500000000000001</v>
      </c>
      <c r="Y1139" s="43">
        <f t="shared" si="208"/>
        <v>2.4658899999999999</v>
      </c>
      <c r="Z1139" s="53"/>
      <c r="AA1139" s="82"/>
      <c r="AB1139" s="43"/>
      <c r="AC1139" s="47"/>
      <c r="AD1139" s="82"/>
      <c r="AE1139" s="43"/>
      <c r="AF1139" s="53"/>
      <c r="AG1139" s="82"/>
      <c r="AH1139" s="43"/>
      <c r="AI1139" s="47"/>
      <c r="AJ1139" s="4"/>
      <c r="AM1139" s="27"/>
      <c r="AN1139" s="27"/>
      <c r="AQ1139" s="4"/>
      <c r="AR1139" s="19">
        <v>2.41</v>
      </c>
      <c r="AS1139" s="19">
        <v>2.46</v>
      </c>
      <c r="AT1139" s="6" t="s">
        <v>3</v>
      </c>
      <c r="AU1139" s="4"/>
      <c r="AV1139" s="4"/>
      <c r="AW1139" s="4"/>
      <c r="AX1139" s="4"/>
      <c r="AY1139" s="4"/>
      <c r="AZ1139" s="4"/>
    </row>
    <row r="1140" spans="1:52" x14ac:dyDescent="0.25">
      <c r="A1140" s="4" t="s">
        <v>1</v>
      </c>
      <c r="B1140" s="10">
        <v>2.9</v>
      </c>
      <c r="C1140" s="88">
        <f t="shared" si="198"/>
        <v>3.05789</v>
      </c>
      <c r="D1140" s="86">
        <v>-112.563</v>
      </c>
      <c r="E1140" s="24">
        <v>37.871000000000002</v>
      </c>
      <c r="F1140" s="9">
        <v>5</v>
      </c>
      <c r="G1140" s="9">
        <v>2008</v>
      </c>
      <c r="H1140" s="9">
        <v>5</v>
      </c>
      <c r="I1140" s="9">
        <v>30</v>
      </c>
      <c r="J1140" s="9">
        <v>6</v>
      </c>
      <c r="K1140" s="9">
        <v>43</v>
      </c>
      <c r="L1140" s="9">
        <v>21.9</v>
      </c>
      <c r="M1140" s="81">
        <f t="shared" si="199"/>
        <v>0.23200000000000001</v>
      </c>
      <c r="N1140" s="21">
        <v>0.01</v>
      </c>
      <c r="O1140" s="6" t="s">
        <v>174</v>
      </c>
      <c r="P1140" s="94"/>
      <c r="Q1140" s="72">
        <f>AB1140</f>
        <v>3.05789</v>
      </c>
      <c r="R1140" s="82">
        <f>AA1140</f>
        <v>0.23200000000000001</v>
      </c>
      <c r="S1140" s="45"/>
      <c r="T1140" s="6"/>
      <c r="V1140" s="43"/>
      <c r="W1140" s="48"/>
      <c r="Y1140" s="43"/>
      <c r="Z1140" s="55">
        <v>2.9</v>
      </c>
      <c r="AA1140" s="82">
        <v>0.23200000000000001</v>
      </c>
      <c r="AB1140" s="43">
        <f>0.791*(Z1140-0.11)+0.851</f>
        <v>3.05789</v>
      </c>
      <c r="AC1140" s="53"/>
      <c r="AD1140" s="82"/>
      <c r="AE1140" s="43"/>
      <c r="AF1140" s="53"/>
      <c r="AG1140" s="82"/>
      <c r="AH1140" s="43"/>
      <c r="AI1140" s="47"/>
      <c r="AJ1140" s="27"/>
      <c r="AK1140" s="5"/>
      <c r="AL1140" s="4" t="s">
        <v>49</v>
      </c>
      <c r="AM1140" s="27">
        <v>2.9</v>
      </c>
      <c r="AN1140" s="27"/>
      <c r="AO1140" s="4">
        <v>478</v>
      </c>
      <c r="AP1140" s="5" t="s">
        <v>44</v>
      </c>
      <c r="AQ1140" s="5" t="s">
        <v>44</v>
      </c>
      <c r="AR1140" s="9"/>
      <c r="AS1140" s="5"/>
      <c r="AT1140" s="6"/>
      <c r="AU1140" s="5" t="s">
        <v>44</v>
      </c>
      <c r="AV1140" s="5"/>
      <c r="AW1140" s="4"/>
      <c r="AX1140" s="4"/>
      <c r="AY1140" s="4">
        <v>20</v>
      </c>
      <c r="AZ1140" s="28" t="s">
        <v>159</v>
      </c>
    </row>
    <row r="1141" spans="1:52" x14ac:dyDescent="0.25">
      <c r="A1141" s="3" t="s">
        <v>2</v>
      </c>
      <c r="B1141" s="20">
        <v>2.54</v>
      </c>
      <c r="C1141" s="88">
        <f t="shared" si="198"/>
        <v>2.8282219267720814</v>
      </c>
      <c r="D1141" s="86">
        <v>-111.47499999999999</v>
      </c>
      <c r="E1141" s="24">
        <v>39.505000000000003</v>
      </c>
      <c r="F1141" s="9">
        <v>8</v>
      </c>
      <c r="G1141" s="9">
        <v>2008</v>
      </c>
      <c r="H1141" s="9">
        <v>6</v>
      </c>
      <c r="I1141" s="9">
        <v>5</v>
      </c>
      <c r="J1141" s="9">
        <v>13</v>
      </c>
      <c r="K1141" s="9">
        <v>7</v>
      </c>
      <c r="L1141" s="12">
        <v>42.5</v>
      </c>
      <c r="M1141" s="81">
        <f t="shared" si="199"/>
        <v>0.11825400999467875</v>
      </c>
      <c r="N1141" s="21">
        <v>0.01</v>
      </c>
      <c r="O1141" s="3" t="s">
        <v>175</v>
      </c>
      <c r="P1141" s="94">
        <f t="shared" ref="P1141:P1158" si="209">1/((1/U1141^2)+(1/X1141^2))</f>
        <v>1.398401087982158E-2</v>
      </c>
      <c r="Q1141" s="72">
        <f t="shared" ref="Q1141:Q1158" si="210">(P1141/U1141^2*V1141)+(P1141/X1141^2*Y1141)</f>
        <v>2.8282219267720814</v>
      </c>
      <c r="R1141" s="82">
        <f t="shared" ref="R1141:R1158" si="211">SQRT(P1141)</f>
        <v>0.11825400999467875</v>
      </c>
      <c r="S1141" s="49">
        <v>2.54</v>
      </c>
      <c r="T1141" s="6" t="s">
        <v>3</v>
      </c>
      <c r="U1141" s="82">
        <v>0.13900000000000001</v>
      </c>
      <c r="V1141" s="43">
        <f t="shared" ref="V1141:V1158" si="212">0.791*S1141+0.851</f>
        <v>2.8601399999999999</v>
      </c>
      <c r="W1141" s="49">
        <v>2.71</v>
      </c>
      <c r="X1141" s="82">
        <v>0.22500000000000001</v>
      </c>
      <c r="Y1141" s="43">
        <f t="shared" ref="Y1141:Y1171" si="213">0.929*W1141+0.227</f>
        <v>2.7445900000000001</v>
      </c>
      <c r="Z1141" s="53"/>
      <c r="AA1141" s="82"/>
      <c r="AB1141" s="43"/>
      <c r="AC1141" s="47"/>
      <c r="AD1141" s="82"/>
      <c r="AE1141" s="43"/>
      <c r="AF1141" s="53"/>
      <c r="AG1141" s="82"/>
      <c r="AH1141" s="43"/>
      <c r="AI1141" s="47"/>
      <c r="AJ1141" s="4"/>
      <c r="AM1141" s="27"/>
      <c r="AN1141" s="27"/>
      <c r="AQ1141" s="4"/>
      <c r="AR1141" s="19">
        <v>2.71</v>
      </c>
      <c r="AS1141" s="19">
        <v>2.54</v>
      </c>
      <c r="AT1141" s="6" t="s">
        <v>3</v>
      </c>
      <c r="AU1141" s="4"/>
      <c r="AV1141" s="4"/>
      <c r="AW1141" s="4"/>
      <c r="AX1141" s="4"/>
      <c r="AY1141" s="4"/>
      <c r="AZ1141" s="4"/>
    </row>
    <row r="1142" spans="1:52" x14ac:dyDescent="0.25">
      <c r="A1142" s="3" t="s">
        <v>2</v>
      </c>
      <c r="B1142" s="20">
        <v>2.62</v>
      </c>
      <c r="C1142" s="88">
        <f t="shared" si="198"/>
        <v>2.8971176293140424</v>
      </c>
      <c r="D1142" s="86">
        <v>-112.526</v>
      </c>
      <c r="E1142" s="24">
        <v>37.863</v>
      </c>
      <c r="F1142" s="9">
        <v>1</v>
      </c>
      <c r="G1142" s="9">
        <v>2008</v>
      </c>
      <c r="H1142" s="9">
        <v>6</v>
      </c>
      <c r="I1142" s="9">
        <v>13</v>
      </c>
      <c r="J1142" s="9">
        <v>14</v>
      </c>
      <c r="K1142" s="9">
        <v>11</v>
      </c>
      <c r="L1142" s="12">
        <v>8.3000000000000007</v>
      </c>
      <c r="M1142" s="81">
        <f t="shared" si="199"/>
        <v>0.11825400999467875</v>
      </c>
      <c r="N1142" s="21">
        <v>0.01</v>
      </c>
      <c r="O1142" s="3" t="s">
        <v>175</v>
      </c>
      <c r="P1142" s="94">
        <f t="shared" si="209"/>
        <v>1.398401087982158E-2</v>
      </c>
      <c r="Q1142" s="72">
        <f t="shared" si="210"/>
        <v>2.8971176293140424</v>
      </c>
      <c r="R1142" s="82">
        <f t="shared" si="211"/>
        <v>0.11825400999467875</v>
      </c>
      <c r="S1142" s="49">
        <v>2.62</v>
      </c>
      <c r="T1142" s="6" t="s">
        <v>3</v>
      </c>
      <c r="U1142" s="82">
        <v>0.13900000000000001</v>
      </c>
      <c r="V1142" s="43">
        <f t="shared" si="212"/>
        <v>2.9234200000000001</v>
      </c>
      <c r="W1142" s="49">
        <v>2.8</v>
      </c>
      <c r="X1142" s="82">
        <v>0.22500000000000001</v>
      </c>
      <c r="Y1142" s="43">
        <f t="shared" si="213"/>
        <v>2.8281999999999998</v>
      </c>
      <c r="Z1142" s="53"/>
      <c r="AA1142" s="82"/>
      <c r="AB1142" s="43"/>
      <c r="AC1142" s="47"/>
      <c r="AD1142" s="82"/>
      <c r="AE1142" s="43"/>
      <c r="AF1142" s="53"/>
      <c r="AG1142" s="82"/>
      <c r="AH1142" s="43"/>
      <c r="AI1142" s="47"/>
      <c r="AJ1142" s="4"/>
      <c r="AL1142" s="4" t="s">
        <v>70</v>
      </c>
      <c r="AM1142" s="27"/>
      <c r="AN1142" s="27"/>
      <c r="AQ1142" s="4"/>
      <c r="AR1142" s="19">
        <v>2.8</v>
      </c>
      <c r="AS1142" s="19">
        <v>2.62</v>
      </c>
      <c r="AT1142" s="6" t="s">
        <v>3</v>
      </c>
      <c r="AU1142" s="4"/>
      <c r="AV1142" s="4"/>
      <c r="AW1142" s="4"/>
      <c r="AX1142" s="4"/>
      <c r="AY1142" s="4"/>
      <c r="AZ1142" s="4"/>
    </row>
    <row r="1143" spans="1:52" x14ac:dyDescent="0.25">
      <c r="A1143" s="3" t="s">
        <v>2</v>
      </c>
      <c r="B1143" s="20">
        <v>3.09</v>
      </c>
      <c r="C1143" s="88">
        <f t="shared" si="198"/>
        <v>3.2431791474852028</v>
      </c>
      <c r="D1143" s="86">
        <v>-112.61</v>
      </c>
      <c r="E1143" s="24">
        <v>41.738</v>
      </c>
      <c r="F1143" s="9">
        <v>7</v>
      </c>
      <c r="G1143" s="9">
        <v>2008</v>
      </c>
      <c r="H1143" s="9">
        <v>6</v>
      </c>
      <c r="I1143" s="9">
        <v>15</v>
      </c>
      <c r="J1143" s="9">
        <v>19</v>
      </c>
      <c r="K1143" s="9">
        <v>27</v>
      </c>
      <c r="L1143" s="12">
        <v>22.2</v>
      </c>
      <c r="M1143" s="81">
        <f t="shared" si="199"/>
        <v>0.11825400999467875</v>
      </c>
      <c r="N1143" s="21">
        <v>0.01</v>
      </c>
      <c r="O1143" s="3" t="s">
        <v>175</v>
      </c>
      <c r="P1143" s="94">
        <f t="shared" si="209"/>
        <v>1.398401087982158E-2</v>
      </c>
      <c r="Q1143" s="72">
        <f t="shared" si="210"/>
        <v>3.2431791474852028</v>
      </c>
      <c r="R1143" s="82">
        <f t="shared" si="211"/>
        <v>0.11825400999467875</v>
      </c>
      <c r="S1143" s="49">
        <v>3.09</v>
      </c>
      <c r="T1143" s="6" t="s">
        <v>3</v>
      </c>
      <c r="U1143" s="82">
        <v>0.13900000000000001</v>
      </c>
      <c r="V1143" s="43">
        <f t="shared" si="212"/>
        <v>3.2951899999999998</v>
      </c>
      <c r="W1143" s="49">
        <v>3.1</v>
      </c>
      <c r="X1143" s="82">
        <v>0.22500000000000001</v>
      </c>
      <c r="Y1143" s="43">
        <f t="shared" si="213"/>
        <v>3.1069</v>
      </c>
      <c r="Z1143" s="53"/>
      <c r="AA1143" s="82"/>
      <c r="AB1143" s="43"/>
      <c r="AC1143" s="47"/>
      <c r="AD1143" s="82"/>
      <c r="AE1143" s="43"/>
      <c r="AF1143" s="53"/>
      <c r="AG1143" s="82"/>
      <c r="AH1143" s="43"/>
      <c r="AI1143" s="47"/>
      <c r="AJ1143" s="4"/>
      <c r="AL1143" s="4" t="s">
        <v>64</v>
      </c>
      <c r="AM1143" s="27"/>
      <c r="AN1143" s="27"/>
      <c r="AQ1143" s="4"/>
      <c r="AR1143" s="19">
        <v>3.1</v>
      </c>
      <c r="AS1143" s="19">
        <v>3.09</v>
      </c>
      <c r="AT1143" s="6" t="s">
        <v>3</v>
      </c>
      <c r="AU1143" s="4"/>
      <c r="AV1143" s="4"/>
      <c r="AW1143" s="4"/>
      <c r="AX1143" s="4"/>
      <c r="AY1143" s="4"/>
      <c r="AZ1143" s="4"/>
    </row>
    <row r="1144" spans="1:52" x14ac:dyDescent="0.25">
      <c r="A1144" s="3" t="s">
        <v>2</v>
      </c>
      <c r="B1144" s="20">
        <v>3.26</v>
      </c>
      <c r="C1144" s="88">
        <f t="shared" si="198"/>
        <v>3.4149232695222027</v>
      </c>
      <c r="D1144" s="86">
        <v>-111.587</v>
      </c>
      <c r="E1144" s="24">
        <v>42.478999999999999</v>
      </c>
      <c r="F1144" s="9">
        <v>4</v>
      </c>
      <c r="G1144" s="9">
        <v>2008</v>
      </c>
      <c r="H1144" s="9">
        <v>8</v>
      </c>
      <c r="I1144" s="9">
        <v>16</v>
      </c>
      <c r="J1144" s="9">
        <v>2</v>
      </c>
      <c r="K1144" s="9">
        <v>24</v>
      </c>
      <c r="L1144" s="12">
        <v>23.1</v>
      </c>
      <c r="M1144" s="81">
        <f t="shared" si="199"/>
        <v>0.11825400999467875</v>
      </c>
      <c r="N1144" s="21">
        <v>0.01</v>
      </c>
      <c r="O1144" s="3" t="s">
        <v>175</v>
      </c>
      <c r="P1144" s="94">
        <f t="shared" si="209"/>
        <v>1.398401087982158E-2</v>
      </c>
      <c r="Q1144" s="72">
        <f t="shared" si="210"/>
        <v>3.4149232695222027</v>
      </c>
      <c r="R1144" s="82">
        <f t="shared" si="211"/>
        <v>0.11825400999467875</v>
      </c>
      <c r="S1144" s="49">
        <v>3.26</v>
      </c>
      <c r="T1144" s="6" t="s">
        <v>3</v>
      </c>
      <c r="U1144" s="82">
        <v>0.13900000000000001</v>
      </c>
      <c r="V1144" s="43">
        <f t="shared" si="212"/>
        <v>3.4296599999999997</v>
      </c>
      <c r="W1144" s="49">
        <v>3.39</v>
      </c>
      <c r="X1144" s="82">
        <v>0.22500000000000001</v>
      </c>
      <c r="Y1144" s="43">
        <f t="shared" si="213"/>
        <v>3.3763100000000001</v>
      </c>
      <c r="Z1144" s="53"/>
      <c r="AA1144" s="82"/>
      <c r="AB1144" s="43"/>
      <c r="AC1144" s="47"/>
      <c r="AD1144" s="82"/>
      <c r="AE1144" s="43"/>
      <c r="AF1144" s="53"/>
      <c r="AG1144" s="82"/>
      <c r="AH1144" s="43"/>
      <c r="AI1144" s="47"/>
      <c r="AJ1144" s="4"/>
      <c r="AL1144" s="4" t="s">
        <v>48</v>
      </c>
      <c r="AM1144" s="27"/>
      <c r="AN1144" s="27"/>
      <c r="AQ1144" s="4"/>
      <c r="AR1144" s="19">
        <v>3.39</v>
      </c>
      <c r="AS1144" s="19">
        <v>3.26</v>
      </c>
      <c r="AT1144" s="6" t="s">
        <v>3</v>
      </c>
      <c r="AU1144" s="4"/>
      <c r="AV1144" s="4"/>
      <c r="AW1144" s="4"/>
      <c r="AX1144" s="4"/>
      <c r="AY1144" s="4"/>
      <c r="AZ1144" s="4"/>
    </row>
    <row r="1145" spans="1:52" x14ac:dyDescent="0.25">
      <c r="A1145" s="3" t="s">
        <v>2</v>
      </c>
      <c r="B1145" s="20">
        <v>2.4900000000000002</v>
      </c>
      <c r="C1145" s="88">
        <f t="shared" si="198"/>
        <v>2.7226121499442431</v>
      </c>
      <c r="D1145" s="86">
        <v>-112.315</v>
      </c>
      <c r="E1145" s="24">
        <v>37.53</v>
      </c>
      <c r="F1145" s="9">
        <v>1</v>
      </c>
      <c r="G1145" s="9">
        <v>2008</v>
      </c>
      <c r="H1145" s="9">
        <v>8</v>
      </c>
      <c r="I1145" s="9">
        <v>28</v>
      </c>
      <c r="J1145" s="9">
        <v>19</v>
      </c>
      <c r="K1145" s="9">
        <v>25</v>
      </c>
      <c r="L1145" s="12">
        <v>21.7</v>
      </c>
      <c r="M1145" s="81">
        <f t="shared" si="199"/>
        <v>0.11825400999467875</v>
      </c>
      <c r="N1145" s="21">
        <v>0.01</v>
      </c>
      <c r="O1145" s="3" t="s">
        <v>175</v>
      </c>
      <c r="P1145" s="94">
        <f t="shared" si="209"/>
        <v>1.398401087982158E-2</v>
      </c>
      <c r="Q1145" s="72">
        <f t="shared" si="210"/>
        <v>2.7226121499442431</v>
      </c>
      <c r="R1145" s="82">
        <f t="shared" si="211"/>
        <v>0.11825400999467875</v>
      </c>
      <c r="S1145" s="49">
        <v>2.4900000000000002</v>
      </c>
      <c r="T1145" s="6" t="s">
        <v>3</v>
      </c>
      <c r="U1145" s="82">
        <v>0.13900000000000001</v>
      </c>
      <c r="V1145" s="43">
        <f t="shared" si="212"/>
        <v>2.8205900000000002</v>
      </c>
      <c r="W1145" s="49">
        <v>2.41</v>
      </c>
      <c r="X1145" s="82">
        <v>0.22500000000000001</v>
      </c>
      <c r="Y1145" s="43">
        <f t="shared" si="213"/>
        <v>2.4658899999999999</v>
      </c>
      <c r="Z1145" s="53"/>
      <c r="AA1145" s="82"/>
      <c r="AB1145" s="43"/>
      <c r="AC1145" s="47"/>
      <c r="AD1145" s="82"/>
      <c r="AE1145" s="43"/>
      <c r="AF1145" s="53"/>
      <c r="AG1145" s="82"/>
      <c r="AH1145" s="43"/>
      <c r="AI1145" s="47"/>
      <c r="AJ1145" s="4"/>
      <c r="AL1145" s="4" t="s">
        <v>84</v>
      </c>
      <c r="AM1145" s="27"/>
      <c r="AN1145" s="27"/>
      <c r="AQ1145" s="4"/>
      <c r="AR1145" s="19">
        <v>2.41</v>
      </c>
      <c r="AS1145" s="19">
        <v>2.4900000000000002</v>
      </c>
      <c r="AT1145" s="6" t="s">
        <v>3</v>
      </c>
      <c r="AU1145" s="4"/>
      <c r="AV1145" s="4"/>
      <c r="AW1145" s="4"/>
      <c r="AX1145" s="4"/>
      <c r="AY1145" s="4"/>
      <c r="AZ1145" s="4"/>
    </row>
    <row r="1146" spans="1:52" x14ac:dyDescent="0.25">
      <c r="A1146" s="3" t="s">
        <v>2</v>
      </c>
      <c r="B1146" s="20">
        <v>3.29</v>
      </c>
      <c r="C1146" s="88">
        <f t="shared" si="198"/>
        <v>3.3859076521888314</v>
      </c>
      <c r="D1146" s="86">
        <v>-112.31699999999999</v>
      </c>
      <c r="E1146" s="24">
        <v>37.534999999999997</v>
      </c>
      <c r="F1146" s="9">
        <v>0</v>
      </c>
      <c r="G1146" s="9">
        <v>2008</v>
      </c>
      <c r="H1146" s="9">
        <v>8</v>
      </c>
      <c r="I1146" s="9">
        <v>28</v>
      </c>
      <c r="J1146" s="9">
        <v>19</v>
      </c>
      <c r="K1146" s="9">
        <v>26</v>
      </c>
      <c r="L1146" s="12">
        <v>27.8</v>
      </c>
      <c r="M1146" s="81">
        <f t="shared" si="199"/>
        <v>0.11825400999467875</v>
      </c>
      <c r="N1146" s="21">
        <v>0.01</v>
      </c>
      <c r="O1146" s="3" t="s">
        <v>175</v>
      </c>
      <c r="P1146" s="94">
        <f t="shared" si="209"/>
        <v>1.398401087982158E-2</v>
      </c>
      <c r="Q1146" s="72">
        <f t="shared" si="210"/>
        <v>3.3859076521888314</v>
      </c>
      <c r="R1146" s="82">
        <f t="shared" si="211"/>
        <v>0.11825400999467875</v>
      </c>
      <c r="S1146" s="49">
        <v>3.29</v>
      </c>
      <c r="T1146" s="6" t="s">
        <v>3</v>
      </c>
      <c r="U1146" s="82">
        <v>0.13900000000000001</v>
      </c>
      <c r="V1146" s="43">
        <f t="shared" si="212"/>
        <v>3.4533900000000002</v>
      </c>
      <c r="W1146" s="49">
        <v>3.21</v>
      </c>
      <c r="X1146" s="82">
        <v>0.22500000000000001</v>
      </c>
      <c r="Y1146" s="43">
        <f t="shared" si="213"/>
        <v>3.2090899999999998</v>
      </c>
      <c r="Z1146" s="53"/>
      <c r="AA1146" s="82"/>
      <c r="AB1146" s="43"/>
      <c r="AC1146" s="47"/>
      <c r="AD1146" s="82"/>
      <c r="AE1146" s="43"/>
      <c r="AF1146" s="53"/>
      <c r="AG1146" s="82"/>
      <c r="AH1146" s="43"/>
      <c r="AI1146" s="47"/>
      <c r="AJ1146" s="4"/>
      <c r="AL1146" s="4" t="s">
        <v>55</v>
      </c>
      <c r="AM1146" s="27"/>
      <c r="AN1146" s="27"/>
      <c r="AQ1146" s="4"/>
      <c r="AR1146" s="19">
        <v>3.21</v>
      </c>
      <c r="AS1146" s="19">
        <v>3.29</v>
      </c>
      <c r="AT1146" s="6" t="s">
        <v>3</v>
      </c>
      <c r="AU1146" s="4"/>
      <c r="AV1146" s="4"/>
      <c r="AW1146" s="4"/>
      <c r="AX1146" s="4"/>
      <c r="AY1146" s="4"/>
      <c r="AZ1146" s="4"/>
    </row>
    <row r="1147" spans="1:52" x14ac:dyDescent="0.25">
      <c r="A1147" s="3" t="s">
        <v>2</v>
      </c>
      <c r="B1147" s="20">
        <v>2.84</v>
      </c>
      <c r="C1147" s="88">
        <f t="shared" si="198"/>
        <v>3.1180161771938351</v>
      </c>
      <c r="D1147" s="86">
        <v>-112.316</v>
      </c>
      <c r="E1147" s="24">
        <v>37.542000000000002</v>
      </c>
      <c r="F1147" s="9">
        <v>6</v>
      </c>
      <c r="G1147" s="9">
        <v>2008</v>
      </c>
      <c r="H1147" s="9">
        <v>8</v>
      </c>
      <c r="I1147" s="9">
        <v>30</v>
      </c>
      <c r="J1147" s="9">
        <v>7</v>
      </c>
      <c r="K1147" s="9">
        <v>15</v>
      </c>
      <c r="L1147" s="12">
        <v>57.6</v>
      </c>
      <c r="M1147" s="81">
        <f t="shared" si="199"/>
        <v>0.11825400999467875</v>
      </c>
      <c r="N1147" s="21">
        <v>0.01</v>
      </c>
      <c r="O1147" s="3" t="s">
        <v>175</v>
      </c>
      <c r="P1147" s="94">
        <f t="shared" si="209"/>
        <v>1.398401087982158E-2</v>
      </c>
      <c r="Q1147" s="72">
        <f t="shared" si="210"/>
        <v>3.1180161771938351</v>
      </c>
      <c r="R1147" s="82">
        <f t="shared" si="211"/>
        <v>0.11825400999467875</v>
      </c>
      <c r="S1147" s="49">
        <v>2.84</v>
      </c>
      <c r="T1147" s="6" t="s">
        <v>3</v>
      </c>
      <c r="U1147" s="82">
        <v>0.13900000000000001</v>
      </c>
      <c r="V1147" s="43">
        <f t="shared" si="212"/>
        <v>3.0974399999999997</v>
      </c>
      <c r="W1147" s="49">
        <v>3.17</v>
      </c>
      <c r="X1147" s="82">
        <v>0.22500000000000001</v>
      </c>
      <c r="Y1147" s="43">
        <f t="shared" si="213"/>
        <v>3.1719300000000001</v>
      </c>
      <c r="Z1147" s="53"/>
      <c r="AA1147" s="82"/>
      <c r="AB1147" s="43"/>
      <c r="AC1147" s="47"/>
      <c r="AD1147" s="82"/>
      <c r="AE1147" s="43"/>
      <c r="AF1147" s="53"/>
      <c r="AG1147" s="82"/>
      <c r="AH1147" s="43"/>
      <c r="AI1147" s="47"/>
      <c r="AJ1147" s="4"/>
      <c r="AL1147" s="4" t="s">
        <v>47</v>
      </c>
      <c r="AM1147" s="27"/>
      <c r="AN1147" s="27"/>
      <c r="AQ1147" s="4"/>
      <c r="AR1147" s="19">
        <v>3.17</v>
      </c>
      <c r="AS1147" s="19">
        <v>2.84</v>
      </c>
      <c r="AT1147" s="6" t="s">
        <v>3</v>
      </c>
      <c r="AU1147" s="4"/>
      <c r="AV1147" s="4"/>
      <c r="AW1147" s="4"/>
      <c r="AX1147" s="4"/>
      <c r="AY1147" s="4"/>
      <c r="AZ1147" s="4"/>
    </row>
    <row r="1148" spans="1:52" x14ac:dyDescent="0.25">
      <c r="A1148" s="3" t="s">
        <v>2</v>
      </c>
      <c r="B1148" s="20">
        <v>3.08</v>
      </c>
      <c r="C1148" s="88">
        <f t="shared" si="198"/>
        <v>3.2400202583421498</v>
      </c>
      <c r="D1148" s="86">
        <v>-112.379</v>
      </c>
      <c r="E1148" s="24">
        <v>41.712000000000003</v>
      </c>
      <c r="F1148" s="9">
        <v>2</v>
      </c>
      <c r="G1148" s="9">
        <v>2008</v>
      </c>
      <c r="H1148" s="9">
        <v>9</v>
      </c>
      <c r="I1148" s="9">
        <v>7</v>
      </c>
      <c r="J1148" s="9">
        <v>2</v>
      </c>
      <c r="K1148" s="9">
        <v>12</v>
      </c>
      <c r="L1148" s="12">
        <v>12</v>
      </c>
      <c r="M1148" s="81">
        <f t="shared" si="199"/>
        <v>0.11825400999467875</v>
      </c>
      <c r="N1148" s="21">
        <v>0.01</v>
      </c>
      <c r="O1148" s="3" t="s">
        <v>175</v>
      </c>
      <c r="P1148" s="94">
        <f t="shared" si="209"/>
        <v>1.398401087982158E-2</v>
      </c>
      <c r="Q1148" s="72">
        <f t="shared" si="210"/>
        <v>3.2400202583421498</v>
      </c>
      <c r="R1148" s="82">
        <f t="shared" si="211"/>
        <v>0.11825400999467875</v>
      </c>
      <c r="S1148" s="49">
        <v>3.08</v>
      </c>
      <c r="T1148" s="6" t="s">
        <v>3</v>
      </c>
      <c r="U1148" s="82">
        <v>0.13900000000000001</v>
      </c>
      <c r="V1148" s="43">
        <f t="shared" si="212"/>
        <v>3.28728</v>
      </c>
      <c r="W1148" s="49">
        <v>3.11</v>
      </c>
      <c r="X1148" s="82">
        <v>0.22500000000000001</v>
      </c>
      <c r="Y1148" s="43">
        <f t="shared" si="213"/>
        <v>3.11619</v>
      </c>
      <c r="Z1148" s="53"/>
      <c r="AA1148" s="82"/>
      <c r="AB1148" s="43"/>
      <c r="AC1148" s="47"/>
      <c r="AD1148" s="82"/>
      <c r="AE1148" s="43"/>
      <c r="AF1148" s="53"/>
      <c r="AG1148" s="82"/>
      <c r="AH1148" s="43"/>
      <c r="AI1148" s="47"/>
      <c r="AJ1148" s="4"/>
      <c r="AL1148" s="4" t="s">
        <v>64</v>
      </c>
      <c r="AM1148" s="27"/>
      <c r="AN1148" s="27"/>
      <c r="AQ1148" s="4"/>
      <c r="AR1148" s="19">
        <v>3.11</v>
      </c>
      <c r="AS1148" s="19">
        <v>3.08</v>
      </c>
      <c r="AT1148" s="6" t="s">
        <v>3</v>
      </c>
      <c r="AU1148" s="4"/>
      <c r="AV1148" s="4"/>
      <c r="AW1148" s="4"/>
      <c r="AX1148" s="4"/>
      <c r="AY1148" s="4"/>
      <c r="AZ1148" s="4"/>
    </row>
    <row r="1149" spans="1:52" x14ac:dyDescent="0.25">
      <c r="A1149" s="3" t="s">
        <v>2</v>
      </c>
      <c r="B1149" s="20">
        <v>2.59</v>
      </c>
      <c r="C1149" s="88">
        <f t="shared" si="198"/>
        <v>2.8671117433448661</v>
      </c>
      <c r="D1149" s="86">
        <v>-110.675</v>
      </c>
      <c r="E1149" s="24">
        <v>37.151000000000003</v>
      </c>
      <c r="F1149" s="9">
        <v>1</v>
      </c>
      <c r="G1149" s="9">
        <v>2008</v>
      </c>
      <c r="H1149" s="9">
        <v>9</v>
      </c>
      <c r="I1149" s="9">
        <v>7</v>
      </c>
      <c r="J1149" s="9">
        <v>20</v>
      </c>
      <c r="K1149" s="9">
        <v>16</v>
      </c>
      <c r="L1149" s="12">
        <v>28</v>
      </c>
      <c r="M1149" s="81">
        <f t="shared" si="199"/>
        <v>0.11825400999467875</v>
      </c>
      <c r="N1149" s="21">
        <v>0.01</v>
      </c>
      <c r="O1149" s="3" t="s">
        <v>175</v>
      </c>
      <c r="P1149" s="94">
        <f t="shared" si="209"/>
        <v>1.398401087982158E-2</v>
      </c>
      <c r="Q1149" s="72">
        <f t="shared" si="210"/>
        <v>2.8671117433448661</v>
      </c>
      <c r="R1149" s="82">
        <f t="shared" si="211"/>
        <v>0.11825400999467875</v>
      </c>
      <c r="S1149" s="49">
        <v>2.59</v>
      </c>
      <c r="T1149" s="6" t="s">
        <v>3</v>
      </c>
      <c r="U1149" s="82">
        <v>0.13900000000000001</v>
      </c>
      <c r="V1149" s="43">
        <f t="shared" si="212"/>
        <v>2.8996900000000001</v>
      </c>
      <c r="W1149" s="49">
        <v>2.75</v>
      </c>
      <c r="X1149" s="82">
        <v>0.22500000000000001</v>
      </c>
      <c r="Y1149" s="43">
        <f t="shared" si="213"/>
        <v>2.7817500000000002</v>
      </c>
      <c r="Z1149" s="53"/>
      <c r="AA1149" s="82"/>
      <c r="AB1149" s="43"/>
      <c r="AC1149" s="47"/>
      <c r="AD1149" s="82"/>
      <c r="AE1149" s="43"/>
      <c r="AF1149" s="53"/>
      <c r="AG1149" s="82"/>
      <c r="AH1149" s="43"/>
      <c r="AI1149" s="47"/>
      <c r="AJ1149" s="4"/>
      <c r="AL1149" s="4" t="s">
        <v>70</v>
      </c>
      <c r="AM1149" s="27"/>
      <c r="AN1149" s="27"/>
      <c r="AQ1149" s="4"/>
      <c r="AR1149" s="19">
        <v>2.75</v>
      </c>
      <c r="AS1149" s="19">
        <v>2.59</v>
      </c>
      <c r="AT1149" s="6" t="s">
        <v>3</v>
      </c>
      <c r="AU1149" s="4"/>
      <c r="AV1149" s="4"/>
      <c r="AW1149" s="4"/>
      <c r="AX1149" s="4"/>
      <c r="AY1149" s="4"/>
      <c r="AZ1149" s="4"/>
    </row>
    <row r="1150" spans="1:52" x14ac:dyDescent="0.25">
      <c r="A1150" s="3" t="s">
        <v>2</v>
      </c>
      <c r="B1150" s="20">
        <v>2.69</v>
      </c>
      <c r="C1150" s="88">
        <f t="shared" si="198"/>
        <v>2.9115313963629088</v>
      </c>
      <c r="D1150" s="86">
        <v>-112.32</v>
      </c>
      <c r="E1150" s="24">
        <v>37.536999999999999</v>
      </c>
      <c r="F1150" s="9">
        <v>1</v>
      </c>
      <c r="G1150" s="9">
        <v>2008</v>
      </c>
      <c r="H1150" s="9">
        <v>9</v>
      </c>
      <c r="I1150" s="9">
        <v>9</v>
      </c>
      <c r="J1150" s="9">
        <v>5</v>
      </c>
      <c r="K1150" s="9">
        <v>24</v>
      </c>
      <c r="L1150" s="12">
        <v>14.3</v>
      </c>
      <c r="M1150" s="81">
        <f t="shared" si="199"/>
        <v>0.11825400999467875</v>
      </c>
      <c r="N1150" s="21">
        <v>0.01</v>
      </c>
      <c r="O1150" s="3" t="s">
        <v>175</v>
      </c>
      <c r="P1150" s="94">
        <f t="shared" si="209"/>
        <v>1.398401087982158E-2</v>
      </c>
      <c r="Q1150" s="72">
        <f t="shared" si="210"/>
        <v>2.9115313963629088</v>
      </c>
      <c r="R1150" s="82">
        <f t="shared" si="211"/>
        <v>0.11825400999467875</v>
      </c>
      <c r="S1150" s="49">
        <v>2.69</v>
      </c>
      <c r="T1150" s="6" t="s">
        <v>3</v>
      </c>
      <c r="U1150" s="82">
        <v>0.13900000000000001</v>
      </c>
      <c r="V1150" s="43">
        <f t="shared" si="212"/>
        <v>2.97879</v>
      </c>
      <c r="W1150" s="49">
        <v>2.7</v>
      </c>
      <c r="X1150" s="82">
        <v>0.22500000000000001</v>
      </c>
      <c r="Y1150" s="43">
        <f t="shared" si="213"/>
        <v>2.7353000000000001</v>
      </c>
      <c r="Z1150" s="53"/>
      <c r="AA1150" s="82"/>
      <c r="AB1150" s="43"/>
      <c r="AC1150" s="47"/>
      <c r="AD1150" s="82"/>
      <c r="AE1150" s="43"/>
      <c r="AF1150" s="53"/>
      <c r="AG1150" s="82"/>
      <c r="AH1150" s="43"/>
      <c r="AI1150" s="47"/>
      <c r="AJ1150" s="4"/>
      <c r="AL1150" s="4" t="s">
        <v>72</v>
      </c>
      <c r="AM1150" s="27"/>
      <c r="AN1150" s="27"/>
      <c r="AQ1150" s="4"/>
      <c r="AR1150" s="19">
        <v>2.7</v>
      </c>
      <c r="AS1150" s="19">
        <v>2.69</v>
      </c>
      <c r="AT1150" s="6" t="s">
        <v>3</v>
      </c>
      <c r="AU1150" s="4"/>
      <c r="AV1150" s="4"/>
      <c r="AW1150" s="4"/>
      <c r="AX1150" s="4"/>
      <c r="AY1150" s="4"/>
      <c r="AZ1150" s="4"/>
    </row>
    <row r="1151" spans="1:52" x14ac:dyDescent="0.25">
      <c r="A1151" s="3" t="s">
        <v>2</v>
      </c>
      <c r="B1151" s="20">
        <v>2.54</v>
      </c>
      <c r="C1151" s="88">
        <f t="shared" si="198"/>
        <v>2.853883449947102</v>
      </c>
      <c r="D1151" s="86">
        <v>-112.32</v>
      </c>
      <c r="E1151" s="24">
        <v>37.539000000000001</v>
      </c>
      <c r="F1151" s="9">
        <v>1</v>
      </c>
      <c r="G1151" s="9">
        <v>2008</v>
      </c>
      <c r="H1151" s="9">
        <v>9</v>
      </c>
      <c r="I1151" s="9">
        <v>9</v>
      </c>
      <c r="J1151" s="9">
        <v>12</v>
      </c>
      <c r="K1151" s="9">
        <v>30</v>
      </c>
      <c r="L1151" s="12">
        <v>0.7</v>
      </c>
      <c r="M1151" s="81">
        <f t="shared" si="199"/>
        <v>0.11825400999467875</v>
      </c>
      <c r="N1151" s="21">
        <v>0.01</v>
      </c>
      <c r="O1151" s="3" t="s">
        <v>175</v>
      </c>
      <c r="P1151" s="94">
        <f t="shared" si="209"/>
        <v>1.398401087982158E-2</v>
      </c>
      <c r="Q1151" s="72">
        <f t="shared" si="210"/>
        <v>2.853883449947102</v>
      </c>
      <c r="R1151" s="82">
        <f t="shared" si="211"/>
        <v>0.11825400999467875</v>
      </c>
      <c r="S1151" s="49">
        <v>2.54</v>
      </c>
      <c r="T1151" s="6" t="s">
        <v>3</v>
      </c>
      <c r="U1151" s="82">
        <v>0.13900000000000001</v>
      </c>
      <c r="V1151" s="43">
        <f t="shared" si="212"/>
        <v>2.8601399999999999</v>
      </c>
      <c r="W1151" s="49">
        <v>2.81</v>
      </c>
      <c r="X1151" s="82">
        <v>0.22500000000000001</v>
      </c>
      <c r="Y1151" s="43">
        <f t="shared" si="213"/>
        <v>2.8374899999999998</v>
      </c>
      <c r="Z1151" s="53"/>
      <c r="AA1151" s="82"/>
      <c r="AB1151" s="43"/>
      <c r="AC1151" s="47"/>
      <c r="AD1151" s="82"/>
      <c r="AE1151" s="43"/>
      <c r="AF1151" s="53"/>
      <c r="AG1151" s="82"/>
      <c r="AH1151" s="43"/>
      <c r="AI1151" s="47"/>
      <c r="AJ1151" s="4"/>
      <c r="AL1151" s="4" t="s">
        <v>84</v>
      </c>
      <c r="AM1151" s="27"/>
      <c r="AN1151" s="27"/>
      <c r="AQ1151" s="4"/>
      <c r="AR1151" s="19">
        <v>2.81</v>
      </c>
      <c r="AS1151" s="19">
        <v>2.54</v>
      </c>
      <c r="AT1151" s="6" t="s">
        <v>3</v>
      </c>
      <c r="AU1151" s="4"/>
      <c r="AV1151" s="4"/>
      <c r="AW1151" s="4"/>
      <c r="AX1151" s="4"/>
      <c r="AY1151" s="4"/>
      <c r="AZ1151" s="4"/>
    </row>
    <row r="1152" spans="1:52" x14ac:dyDescent="0.25">
      <c r="A1152" s="3" t="s">
        <v>2</v>
      </c>
      <c r="B1152" s="20">
        <v>2.5299999999999998</v>
      </c>
      <c r="C1152" s="88">
        <f t="shared" si="198"/>
        <v>2.8224968853115264</v>
      </c>
      <c r="D1152" s="86">
        <v>-112.316</v>
      </c>
      <c r="E1152" s="24">
        <v>37.543999999999997</v>
      </c>
      <c r="F1152" s="9">
        <v>1</v>
      </c>
      <c r="G1152" s="9">
        <v>2008</v>
      </c>
      <c r="H1152" s="9">
        <v>9</v>
      </c>
      <c r="I1152" s="9">
        <v>14</v>
      </c>
      <c r="J1152" s="9">
        <v>3</v>
      </c>
      <c r="K1152" s="9">
        <v>58</v>
      </c>
      <c r="L1152" s="12">
        <v>13.3</v>
      </c>
      <c r="M1152" s="81">
        <f t="shared" si="199"/>
        <v>0.11825400999467875</v>
      </c>
      <c r="N1152" s="21">
        <v>0.01</v>
      </c>
      <c r="O1152" s="3" t="s">
        <v>175</v>
      </c>
      <c r="P1152" s="94">
        <f t="shared" si="209"/>
        <v>1.398401087982158E-2</v>
      </c>
      <c r="Q1152" s="72">
        <f t="shared" si="210"/>
        <v>2.8224968853115264</v>
      </c>
      <c r="R1152" s="82">
        <f t="shared" si="211"/>
        <v>0.11825400999467875</v>
      </c>
      <c r="S1152" s="49">
        <v>2.5299999999999998</v>
      </c>
      <c r="T1152" s="6" t="s">
        <v>3</v>
      </c>
      <c r="U1152" s="82">
        <v>0.13900000000000001</v>
      </c>
      <c r="V1152" s="43">
        <f t="shared" si="212"/>
        <v>2.85223</v>
      </c>
      <c r="W1152" s="49">
        <v>2.71</v>
      </c>
      <c r="X1152" s="82">
        <v>0.22500000000000001</v>
      </c>
      <c r="Y1152" s="43">
        <f t="shared" si="213"/>
        <v>2.7445900000000001</v>
      </c>
      <c r="Z1152" s="53"/>
      <c r="AA1152" s="82"/>
      <c r="AB1152" s="43"/>
      <c r="AC1152" s="47"/>
      <c r="AD1152" s="82"/>
      <c r="AE1152" s="43"/>
      <c r="AF1152" s="53"/>
      <c r="AG1152" s="82"/>
      <c r="AH1152" s="43"/>
      <c r="AI1152" s="47"/>
      <c r="AJ1152" s="4"/>
      <c r="AM1152" s="27"/>
      <c r="AN1152" s="27"/>
      <c r="AQ1152" s="4"/>
      <c r="AR1152" s="19">
        <v>2.71</v>
      </c>
      <c r="AS1152" s="19">
        <v>2.5299999999999998</v>
      </c>
      <c r="AT1152" s="6" t="s">
        <v>3</v>
      </c>
      <c r="AU1152" s="4"/>
      <c r="AV1152" s="4"/>
      <c r="AW1152" s="4"/>
      <c r="AX1152" s="4"/>
      <c r="AY1152" s="4"/>
      <c r="AZ1152" s="4"/>
    </row>
    <row r="1153" spans="1:52" x14ac:dyDescent="0.25">
      <c r="A1153" s="3" t="s">
        <v>2</v>
      </c>
      <c r="B1153" s="20">
        <v>2.5499999999999998</v>
      </c>
      <c r="C1153" s="88">
        <f t="shared" si="198"/>
        <v>2.8262485112801308</v>
      </c>
      <c r="D1153" s="86">
        <v>-113.129</v>
      </c>
      <c r="E1153" s="24">
        <v>37.417000000000002</v>
      </c>
      <c r="F1153" s="9">
        <v>1</v>
      </c>
      <c r="G1153" s="9">
        <v>2008</v>
      </c>
      <c r="H1153" s="9">
        <v>9</v>
      </c>
      <c r="I1153" s="9">
        <v>19</v>
      </c>
      <c r="J1153" s="9">
        <v>1</v>
      </c>
      <c r="K1153" s="9">
        <v>25</v>
      </c>
      <c r="L1153" s="12">
        <v>16.3</v>
      </c>
      <c r="M1153" s="81">
        <f t="shared" si="199"/>
        <v>0.11825400999467875</v>
      </c>
      <c r="N1153" s="21">
        <v>0.01</v>
      </c>
      <c r="O1153" s="3" t="s">
        <v>175</v>
      </c>
      <c r="P1153" s="94">
        <f t="shared" si="209"/>
        <v>1.398401087982158E-2</v>
      </c>
      <c r="Q1153" s="72">
        <f t="shared" si="210"/>
        <v>2.8262485112801308</v>
      </c>
      <c r="R1153" s="82">
        <f t="shared" si="211"/>
        <v>0.11825400999467875</v>
      </c>
      <c r="S1153" s="49">
        <v>2.5499999999999998</v>
      </c>
      <c r="T1153" s="6" t="s">
        <v>3</v>
      </c>
      <c r="U1153" s="82">
        <v>0.13900000000000001</v>
      </c>
      <c r="V1153" s="43">
        <f t="shared" si="212"/>
        <v>2.8680499999999998</v>
      </c>
      <c r="W1153" s="49">
        <v>2.68</v>
      </c>
      <c r="X1153" s="82">
        <v>0.22500000000000001</v>
      </c>
      <c r="Y1153" s="43">
        <f t="shared" si="213"/>
        <v>2.71672</v>
      </c>
      <c r="Z1153" s="53"/>
      <c r="AA1153" s="82"/>
      <c r="AB1153" s="43"/>
      <c r="AC1153" s="47"/>
      <c r="AD1153" s="82"/>
      <c r="AE1153" s="43"/>
      <c r="AF1153" s="53"/>
      <c r="AG1153" s="82"/>
      <c r="AH1153" s="43"/>
      <c r="AI1153" s="47"/>
      <c r="AJ1153" s="4"/>
      <c r="AL1153" s="4" t="s">
        <v>84</v>
      </c>
      <c r="AM1153" s="27"/>
      <c r="AN1153" s="27"/>
      <c r="AQ1153" s="4"/>
      <c r="AR1153" s="19">
        <v>2.68</v>
      </c>
      <c r="AS1153" s="19">
        <v>2.5499999999999998</v>
      </c>
      <c r="AT1153" s="6" t="s">
        <v>3</v>
      </c>
      <c r="AU1153" s="4"/>
      <c r="AV1153" s="4"/>
      <c r="AW1153" s="4"/>
      <c r="AX1153" s="4"/>
      <c r="AY1153" s="4"/>
      <c r="AZ1153" s="4"/>
    </row>
    <row r="1154" spans="1:52" x14ac:dyDescent="0.25">
      <c r="A1154" s="3" t="s">
        <v>2</v>
      </c>
      <c r="B1154" s="20">
        <v>2.57</v>
      </c>
      <c r="C1154" s="88">
        <f t="shared" ref="C1154:C1216" si="214">Q1154</f>
        <v>2.7786770908986931</v>
      </c>
      <c r="D1154" s="86">
        <v>-112.68300000000001</v>
      </c>
      <c r="E1154" s="24">
        <v>38.168999999999997</v>
      </c>
      <c r="F1154" s="9">
        <v>1</v>
      </c>
      <c r="G1154" s="9">
        <v>2008</v>
      </c>
      <c r="H1154" s="9">
        <v>9</v>
      </c>
      <c r="I1154" s="9">
        <v>24</v>
      </c>
      <c r="J1154" s="9">
        <v>22</v>
      </c>
      <c r="K1154" s="9">
        <v>31</v>
      </c>
      <c r="L1154" s="12">
        <v>3.5</v>
      </c>
      <c r="M1154" s="81">
        <f t="shared" ref="M1154:M1216" si="215">R1154</f>
        <v>0.11825400999467875</v>
      </c>
      <c r="N1154" s="21">
        <v>0.01</v>
      </c>
      <c r="O1154" s="3" t="s">
        <v>175</v>
      </c>
      <c r="P1154" s="94">
        <f t="shared" si="209"/>
        <v>1.398401087982158E-2</v>
      </c>
      <c r="Q1154" s="72">
        <f t="shared" si="210"/>
        <v>2.7786770908986931</v>
      </c>
      <c r="R1154" s="82">
        <f t="shared" si="211"/>
        <v>0.11825400999467875</v>
      </c>
      <c r="S1154" s="49">
        <v>2.57</v>
      </c>
      <c r="T1154" s="6" t="s">
        <v>3</v>
      </c>
      <c r="U1154" s="82">
        <v>0.13900000000000001</v>
      </c>
      <c r="V1154" s="43">
        <f t="shared" si="212"/>
        <v>2.8838699999999999</v>
      </c>
      <c r="W1154" s="49">
        <v>2.4500000000000002</v>
      </c>
      <c r="X1154" s="82">
        <v>0.22500000000000001</v>
      </c>
      <c r="Y1154" s="43">
        <f t="shared" si="213"/>
        <v>2.50305</v>
      </c>
      <c r="Z1154" s="53"/>
      <c r="AA1154" s="82"/>
      <c r="AB1154" s="43"/>
      <c r="AC1154" s="47"/>
      <c r="AD1154" s="82"/>
      <c r="AE1154" s="43"/>
      <c r="AF1154" s="53"/>
      <c r="AG1154" s="82"/>
      <c r="AH1154" s="43"/>
      <c r="AI1154" s="47"/>
      <c r="AJ1154" s="4"/>
      <c r="AM1154" s="27"/>
      <c r="AN1154" s="27"/>
      <c r="AQ1154" s="4"/>
      <c r="AR1154" s="19">
        <v>2.4500000000000002</v>
      </c>
      <c r="AS1154" s="19">
        <v>2.57</v>
      </c>
      <c r="AT1154" s="6" t="s">
        <v>3</v>
      </c>
      <c r="AU1154" s="4"/>
      <c r="AV1154" s="4"/>
      <c r="AW1154" s="4"/>
      <c r="AX1154" s="4"/>
      <c r="AY1154" s="4"/>
      <c r="AZ1154" s="4"/>
    </row>
    <row r="1155" spans="1:52" x14ac:dyDescent="0.25">
      <c r="A1155" s="3" t="s">
        <v>2</v>
      </c>
      <c r="B1155" s="20">
        <v>2.64</v>
      </c>
      <c r="C1155" s="88">
        <f t="shared" si="214"/>
        <v>2.8469800566151036</v>
      </c>
      <c r="D1155" s="86">
        <v>-112.715</v>
      </c>
      <c r="E1155" s="24">
        <v>41.838999999999999</v>
      </c>
      <c r="F1155" s="9">
        <v>5</v>
      </c>
      <c r="G1155" s="9">
        <v>2008</v>
      </c>
      <c r="H1155" s="9">
        <v>10</v>
      </c>
      <c r="I1155" s="9">
        <v>7</v>
      </c>
      <c r="J1155" s="9">
        <v>1</v>
      </c>
      <c r="K1155" s="9">
        <v>17</v>
      </c>
      <c r="L1155" s="12">
        <v>21.7</v>
      </c>
      <c r="M1155" s="81">
        <f t="shared" si="215"/>
        <v>0.11825400999467875</v>
      </c>
      <c r="N1155" s="21">
        <v>0.01</v>
      </c>
      <c r="O1155" s="3" t="s">
        <v>175</v>
      </c>
      <c r="P1155" s="94">
        <f t="shared" si="209"/>
        <v>1.398401087982158E-2</v>
      </c>
      <c r="Q1155" s="72">
        <f t="shared" si="210"/>
        <v>2.8469800566151036</v>
      </c>
      <c r="R1155" s="82">
        <f t="shared" si="211"/>
        <v>0.11825400999467875</v>
      </c>
      <c r="S1155" s="49">
        <v>2.64</v>
      </c>
      <c r="T1155" s="6" t="s">
        <v>3</v>
      </c>
      <c r="U1155" s="82">
        <v>0.13900000000000001</v>
      </c>
      <c r="V1155" s="43">
        <f t="shared" si="212"/>
        <v>2.9392400000000003</v>
      </c>
      <c r="W1155" s="49">
        <v>2.56</v>
      </c>
      <c r="X1155" s="82">
        <v>0.22500000000000001</v>
      </c>
      <c r="Y1155" s="43">
        <f t="shared" si="213"/>
        <v>2.6052400000000002</v>
      </c>
      <c r="Z1155" s="53"/>
      <c r="AA1155" s="82"/>
      <c r="AB1155" s="43"/>
      <c r="AC1155" s="47"/>
      <c r="AD1155" s="82"/>
      <c r="AE1155" s="43"/>
      <c r="AF1155" s="53"/>
      <c r="AG1155" s="82"/>
      <c r="AH1155" s="43"/>
      <c r="AI1155" s="47"/>
      <c r="AJ1155" s="4"/>
      <c r="AL1155" s="4" t="s">
        <v>70</v>
      </c>
      <c r="AM1155" s="27"/>
      <c r="AN1155" s="27"/>
      <c r="AQ1155" s="4"/>
      <c r="AR1155" s="19">
        <v>2.56</v>
      </c>
      <c r="AS1155" s="19">
        <v>2.64</v>
      </c>
      <c r="AT1155" s="6" t="s">
        <v>3</v>
      </c>
      <c r="AU1155" s="4"/>
      <c r="AV1155" s="4"/>
      <c r="AW1155" s="4"/>
      <c r="AX1155" s="4"/>
      <c r="AY1155" s="4"/>
      <c r="AZ1155" s="4"/>
    </row>
    <row r="1156" spans="1:52" x14ac:dyDescent="0.25">
      <c r="A1156" s="3" t="s">
        <v>2</v>
      </c>
      <c r="B1156" s="20">
        <v>3.37</v>
      </c>
      <c r="C1156" s="88">
        <f t="shared" si="214"/>
        <v>3.5061264010808344</v>
      </c>
      <c r="D1156" s="86">
        <v>-111.142</v>
      </c>
      <c r="E1156" s="24">
        <v>41.69</v>
      </c>
      <c r="F1156" s="9">
        <v>8</v>
      </c>
      <c r="G1156" s="9">
        <v>2008</v>
      </c>
      <c r="H1156" s="9">
        <v>10</v>
      </c>
      <c r="I1156" s="9">
        <v>12</v>
      </c>
      <c r="J1156" s="9">
        <v>3</v>
      </c>
      <c r="K1156" s="9">
        <v>26</v>
      </c>
      <c r="L1156" s="12">
        <v>1.4</v>
      </c>
      <c r="M1156" s="81">
        <f t="shared" si="215"/>
        <v>0.11825400999467875</v>
      </c>
      <c r="N1156" s="21">
        <v>0.01</v>
      </c>
      <c r="O1156" s="3" t="s">
        <v>175</v>
      </c>
      <c r="P1156" s="94">
        <f t="shared" si="209"/>
        <v>1.398401087982158E-2</v>
      </c>
      <c r="Q1156" s="72">
        <f t="shared" si="210"/>
        <v>3.5061264010808344</v>
      </c>
      <c r="R1156" s="82">
        <f t="shared" si="211"/>
        <v>0.11825400999467875</v>
      </c>
      <c r="S1156" s="49">
        <v>3.37</v>
      </c>
      <c r="T1156" s="6" t="s">
        <v>3</v>
      </c>
      <c r="U1156" s="82">
        <v>0.13900000000000001</v>
      </c>
      <c r="V1156" s="43">
        <f t="shared" si="212"/>
        <v>3.5166700000000004</v>
      </c>
      <c r="W1156" s="49">
        <v>3.5</v>
      </c>
      <c r="X1156" s="82">
        <v>0.22500000000000001</v>
      </c>
      <c r="Y1156" s="43">
        <f t="shared" si="213"/>
        <v>3.4784999999999999</v>
      </c>
      <c r="Z1156" s="53"/>
      <c r="AA1156" s="82"/>
      <c r="AB1156" s="43"/>
      <c r="AC1156" s="47"/>
      <c r="AD1156" s="82"/>
      <c r="AE1156" s="43"/>
      <c r="AF1156" s="53"/>
      <c r="AG1156" s="82"/>
      <c r="AH1156" s="43"/>
      <c r="AI1156" s="47"/>
      <c r="AJ1156" s="4"/>
      <c r="AL1156" s="4" t="s">
        <v>53</v>
      </c>
      <c r="AM1156" s="27"/>
      <c r="AN1156" s="27"/>
      <c r="AQ1156" s="4"/>
      <c r="AR1156" s="19">
        <v>3.5</v>
      </c>
      <c r="AS1156" s="19">
        <v>3.37</v>
      </c>
      <c r="AT1156" s="6" t="s">
        <v>3</v>
      </c>
      <c r="AU1156" s="4"/>
      <c r="AV1156" s="4"/>
      <c r="AW1156" s="4"/>
      <c r="AX1156" s="4"/>
      <c r="AY1156" s="4"/>
      <c r="AZ1156" s="4"/>
    </row>
    <row r="1157" spans="1:52" x14ac:dyDescent="0.25">
      <c r="A1157" s="3" t="s">
        <v>2</v>
      </c>
      <c r="B1157" s="20">
        <v>2.72</v>
      </c>
      <c r="C1157" s="88">
        <f t="shared" si="214"/>
        <v>2.9235742161095706</v>
      </c>
      <c r="D1157" s="86">
        <v>-112.386</v>
      </c>
      <c r="E1157" s="24">
        <v>41.71</v>
      </c>
      <c r="F1157" s="9">
        <v>8</v>
      </c>
      <c r="G1157" s="9">
        <v>2008</v>
      </c>
      <c r="H1157" s="9">
        <v>10</v>
      </c>
      <c r="I1157" s="9">
        <v>23</v>
      </c>
      <c r="J1157" s="9">
        <v>3</v>
      </c>
      <c r="K1157" s="9">
        <v>18</v>
      </c>
      <c r="L1157" s="12">
        <v>1.2</v>
      </c>
      <c r="M1157" s="81">
        <f t="shared" si="215"/>
        <v>0.11825400999467875</v>
      </c>
      <c r="N1157" s="21">
        <v>0.01</v>
      </c>
      <c r="O1157" s="3" t="s">
        <v>175</v>
      </c>
      <c r="P1157" s="94">
        <f t="shared" si="209"/>
        <v>1.398401087982158E-2</v>
      </c>
      <c r="Q1157" s="72">
        <f t="shared" si="210"/>
        <v>2.9235742161095706</v>
      </c>
      <c r="R1157" s="82">
        <f t="shared" si="211"/>
        <v>0.11825400999467875</v>
      </c>
      <c r="S1157" s="49">
        <v>2.72</v>
      </c>
      <c r="T1157" s="6" t="s">
        <v>3</v>
      </c>
      <c r="U1157" s="82">
        <v>0.13900000000000001</v>
      </c>
      <c r="V1157" s="43">
        <f t="shared" si="212"/>
        <v>3.0025200000000001</v>
      </c>
      <c r="W1157" s="49">
        <v>2.68</v>
      </c>
      <c r="X1157" s="82">
        <v>0.22500000000000001</v>
      </c>
      <c r="Y1157" s="43">
        <f t="shared" si="213"/>
        <v>2.71672</v>
      </c>
      <c r="Z1157" s="53"/>
      <c r="AA1157" s="82"/>
      <c r="AB1157" s="43"/>
      <c r="AC1157" s="47"/>
      <c r="AD1157" s="82"/>
      <c r="AE1157" s="43"/>
      <c r="AF1157" s="53"/>
      <c r="AG1157" s="82"/>
      <c r="AH1157" s="43"/>
      <c r="AI1157" s="47"/>
      <c r="AJ1157" s="4"/>
      <c r="AL1157" s="4" t="s">
        <v>72</v>
      </c>
      <c r="AM1157" s="27"/>
      <c r="AN1157" s="27"/>
      <c r="AQ1157" s="4"/>
      <c r="AR1157" s="19">
        <v>2.68</v>
      </c>
      <c r="AS1157" s="19">
        <v>2.72</v>
      </c>
      <c r="AT1157" s="6" t="s">
        <v>3</v>
      </c>
      <c r="AU1157" s="4"/>
      <c r="AV1157" s="4"/>
      <c r="AW1157" s="4"/>
      <c r="AX1157" s="4"/>
      <c r="AY1157" s="4"/>
      <c r="AZ1157" s="4"/>
    </row>
    <row r="1158" spans="1:52" x14ac:dyDescent="0.25">
      <c r="A1158" s="3" t="s">
        <v>2</v>
      </c>
      <c r="B1158" s="20">
        <v>2.61</v>
      </c>
      <c r="C1158" s="88">
        <f t="shared" si="214"/>
        <v>2.8349372368684413</v>
      </c>
      <c r="D1158" s="86">
        <v>-111.58199999999999</v>
      </c>
      <c r="E1158" s="24">
        <v>40.878</v>
      </c>
      <c r="F1158" s="9">
        <v>4</v>
      </c>
      <c r="G1158" s="9">
        <v>2008</v>
      </c>
      <c r="H1158" s="9">
        <v>11</v>
      </c>
      <c r="I1158" s="9">
        <v>2</v>
      </c>
      <c r="J1158" s="9">
        <v>19</v>
      </c>
      <c r="K1158" s="9">
        <v>33</v>
      </c>
      <c r="L1158" s="12">
        <v>55.5</v>
      </c>
      <c r="M1158" s="81">
        <f t="shared" si="215"/>
        <v>0.11825400999467875</v>
      </c>
      <c r="N1158" s="21">
        <v>0.01</v>
      </c>
      <c r="O1158" s="3" t="s">
        <v>175</v>
      </c>
      <c r="P1158" s="94">
        <f t="shared" si="209"/>
        <v>1.398401087982158E-2</v>
      </c>
      <c r="Q1158" s="72">
        <f t="shared" si="210"/>
        <v>2.8349372368684413</v>
      </c>
      <c r="R1158" s="82">
        <f t="shared" si="211"/>
        <v>0.11825400999467875</v>
      </c>
      <c r="S1158" s="49">
        <v>2.61</v>
      </c>
      <c r="T1158" s="6" t="s">
        <v>3</v>
      </c>
      <c r="U1158" s="82">
        <v>0.13900000000000001</v>
      </c>
      <c r="V1158" s="43">
        <f t="shared" si="212"/>
        <v>2.9155099999999998</v>
      </c>
      <c r="W1158" s="49">
        <v>2.58</v>
      </c>
      <c r="X1158" s="82">
        <v>0.22500000000000001</v>
      </c>
      <c r="Y1158" s="43">
        <f t="shared" si="213"/>
        <v>2.6238200000000003</v>
      </c>
      <c r="Z1158" s="53"/>
      <c r="AA1158" s="82"/>
      <c r="AB1158" s="43"/>
      <c r="AC1158" s="47"/>
      <c r="AD1158" s="82"/>
      <c r="AE1158" s="43"/>
      <c r="AF1158" s="53"/>
      <c r="AG1158" s="82"/>
      <c r="AH1158" s="43"/>
      <c r="AI1158" s="47"/>
      <c r="AJ1158" s="4"/>
      <c r="AL1158" s="4" t="s">
        <v>70</v>
      </c>
      <c r="AM1158" s="27"/>
      <c r="AN1158" s="27"/>
      <c r="AQ1158" s="4"/>
      <c r="AR1158" s="19">
        <v>2.58</v>
      </c>
      <c r="AS1158" s="19">
        <v>2.61</v>
      </c>
      <c r="AT1158" s="6" t="s">
        <v>3</v>
      </c>
      <c r="AU1158" s="4"/>
      <c r="AV1158" s="4"/>
      <c r="AW1158" s="4"/>
      <c r="AX1158" s="4"/>
      <c r="AY1158" s="4"/>
      <c r="AZ1158" s="4"/>
    </row>
    <row r="1159" spans="1:52" x14ac:dyDescent="0.25">
      <c r="A1159" s="3" t="s">
        <v>2</v>
      </c>
      <c r="B1159" s="20">
        <v>2.54</v>
      </c>
      <c r="C1159" s="88">
        <f t="shared" si="214"/>
        <v>2.5866600000000002</v>
      </c>
      <c r="D1159" s="86">
        <v>-113.497</v>
      </c>
      <c r="E1159" s="24">
        <v>37.020000000000003</v>
      </c>
      <c r="F1159" s="9">
        <v>1</v>
      </c>
      <c r="G1159" s="9">
        <v>2009</v>
      </c>
      <c r="H1159" s="9">
        <v>1</v>
      </c>
      <c r="I1159" s="9">
        <v>10</v>
      </c>
      <c r="J1159" s="9">
        <v>17</v>
      </c>
      <c r="K1159" s="9">
        <v>57</v>
      </c>
      <c r="L1159" s="12">
        <v>33.4</v>
      </c>
      <c r="M1159" s="81">
        <f t="shared" si="215"/>
        <v>0.22500000000000001</v>
      </c>
      <c r="N1159" s="21">
        <v>0.01</v>
      </c>
      <c r="O1159" s="6" t="s">
        <v>174</v>
      </c>
      <c r="P1159" s="94"/>
      <c r="Q1159" s="72">
        <f>Y1159</f>
        <v>2.5866600000000002</v>
      </c>
      <c r="R1159" s="82">
        <f>X1159</f>
        <v>0.22500000000000001</v>
      </c>
      <c r="S1159" s="45"/>
      <c r="T1159" s="6"/>
      <c r="V1159" s="43"/>
      <c r="W1159" s="49">
        <v>2.54</v>
      </c>
      <c r="X1159" s="82">
        <v>0.22500000000000001</v>
      </c>
      <c r="Y1159" s="43">
        <f t="shared" si="213"/>
        <v>2.5866600000000002</v>
      </c>
      <c r="Z1159" s="53"/>
      <c r="AA1159" s="82"/>
      <c r="AB1159" s="43"/>
      <c r="AC1159" s="47"/>
      <c r="AD1159" s="82"/>
      <c r="AE1159" s="43"/>
      <c r="AF1159" s="53"/>
      <c r="AG1159" s="82"/>
      <c r="AH1159" s="43"/>
      <c r="AI1159" s="47"/>
      <c r="AJ1159" s="4"/>
      <c r="AL1159" s="4" t="s">
        <v>84</v>
      </c>
      <c r="AM1159" s="27"/>
      <c r="AN1159" s="27"/>
      <c r="AQ1159" s="4"/>
      <c r="AR1159" s="19">
        <v>2.54</v>
      </c>
      <c r="AS1159" s="5"/>
      <c r="AT1159" s="6"/>
      <c r="AU1159" s="4"/>
      <c r="AV1159" s="4"/>
      <c r="AW1159" s="4"/>
      <c r="AX1159" s="4"/>
      <c r="AY1159" s="4"/>
      <c r="AZ1159" s="4"/>
    </row>
    <row r="1160" spans="1:52" x14ac:dyDescent="0.25">
      <c r="A1160" s="3" t="s">
        <v>2</v>
      </c>
      <c r="B1160" s="20">
        <v>3.11</v>
      </c>
      <c r="C1160" s="88">
        <f t="shared" si="214"/>
        <v>3.3110845813913592</v>
      </c>
      <c r="D1160" s="86">
        <v>-111.184</v>
      </c>
      <c r="E1160" s="24">
        <v>42.338000000000001</v>
      </c>
      <c r="F1160" s="9">
        <v>1</v>
      </c>
      <c r="G1160" s="9">
        <v>2009</v>
      </c>
      <c r="H1160" s="9">
        <v>1</v>
      </c>
      <c r="I1160" s="9">
        <v>31</v>
      </c>
      <c r="J1160" s="9">
        <v>13</v>
      </c>
      <c r="K1160" s="9">
        <v>43</v>
      </c>
      <c r="L1160" s="12">
        <v>37.200000000000003</v>
      </c>
      <c r="M1160" s="81">
        <f t="shared" si="215"/>
        <v>0.11825400999467875</v>
      </c>
      <c r="N1160" s="21">
        <v>0.01</v>
      </c>
      <c r="O1160" s="3" t="s">
        <v>175</v>
      </c>
      <c r="P1160" s="94">
        <f>1/((1/U1160^2)+(1/X1160^2))</f>
        <v>1.398401087982158E-2</v>
      </c>
      <c r="Q1160" s="72">
        <f>(P1160/U1160^2*V1160)+(P1160/X1160^2*Y1160)</f>
        <v>3.3110845813913592</v>
      </c>
      <c r="R1160" s="82">
        <f>SQRT(P1160)</f>
        <v>0.11825400999467875</v>
      </c>
      <c r="S1160" s="49">
        <v>3.11</v>
      </c>
      <c r="T1160" s="6" t="s">
        <v>3</v>
      </c>
      <c r="U1160" s="82">
        <v>0.13900000000000001</v>
      </c>
      <c r="V1160" s="43">
        <f>0.791*S1160+0.851</f>
        <v>3.31101</v>
      </c>
      <c r="W1160" s="49">
        <v>3.32</v>
      </c>
      <c r="X1160" s="82">
        <v>0.22500000000000001</v>
      </c>
      <c r="Y1160" s="43">
        <f t="shared" si="213"/>
        <v>3.31128</v>
      </c>
      <c r="Z1160" s="53"/>
      <c r="AA1160" s="82"/>
      <c r="AB1160" s="43"/>
      <c r="AC1160" s="47"/>
      <c r="AD1160" s="82"/>
      <c r="AE1160" s="43"/>
      <c r="AF1160" s="53"/>
      <c r="AG1160" s="82"/>
      <c r="AH1160" s="43"/>
      <c r="AI1160" s="47"/>
      <c r="AJ1160" s="4"/>
      <c r="AL1160" s="4" t="s">
        <v>64</v>
      </c>
      <c r="AM1160" s="27"/>
      <c r="AN1160" s="27"/>
      <c r="AQ1160" s="4"/>
      <c r="AR1160" s="19">
        <v>3.32</v>
      </c>
      <c r="AS1160" s="19">
        <v>3.11</v>
      </c>
      <c r="AT1160" s="6" t="s">
        <v>3</v>
      </c>
      <c r="AU1160" s="4"/>
      <c r="AV1160" s="4"/>
      <c r="AW1160" s="4"/>
      <c r="AX1160" s="4"/>
      <c r="AY1160" s="4"/>
      <c r="AZ1160" s="4"/>
    </row>
    <row r="1161" spans="1:52" x14ac:dyDescent="0.25">
      <c r="A1161" s="3" t="s">
        <v>2</v>
      </c>
      <c r="B1161" s="20">
        <v>2.8</v>
      </c>
      <c r="C1161" s="88">
        <f t="shared" si="214"/>
        <v>3.1490052100191579</v>
      </c>
      <c r="D1161" s="86">
        <v>-111.532</v>
      </c>
      <c r="E1161" s="24">
        <v>39.057000000000002</v>
      </c>
      <c r="F1161" s="9">
        <v>1</v>
      </c>
      <c r="G1161" s="9">
        <v>2009</v>
      </c>
      <c r="H1161" s="9">
        <v>2</v>
      </c>
      <c r="I1161" s="9">
        <v>19</v>
      </c>
      <c r="J1161" s="9">
        <v>1</v>
      </c>
      <c r="K1161" s="9">
        <v>0</v>
      </c>
      <c r="L1161" s="12">
        <v>38.299999999999997</v>
      </c>
      <c r="M1161" s="81">
        <f t="shared" si="215"/>
        <v>0.11825400999467875</v>
      </c>
      <c r="N1161" s="21">
        <v>0.01</v>
      </c>
      <c r="O1161" s="3" t="s">
        <v>175</v>
      </c>
      <c r="P1161" s="94">
        <f>1/((1/U1161^2)+(1/X1161^2))</f>
        <v>1.398401087982158E-2</v>
      </c>
      <c r="Q1161" s="72">
        <f>(P1161/U1161^2*V1161)+(P1161/X1161^2*Y1161)</f>
        <v>3.1490052100191579</v>
      </c>
      <c r="R1161" s="82">
        <f>SQRT(P1161)</f>
        <v>0.11825400999467875</v>
      </c>
      <c r="S1161" s="49">
        <v>2.8</v>
      </c>
      <c r="T1161" s="6" t="s">
        <v>3</v>
      </c>
      <c r="U1161" s="82">
        <v>0.13900000000000001</v>
      </c>
      <c r="V1161" s="43">
        <f>0.791*S1161+0.851</f>
        <v>3.0657999999999999</v>
      </c>
      <c r="W1161" s="49">
        <v>3.38</v>
      </c>
      <c r="X1161" s="82">
        <v>0.22500000000000001</v>
      </c>
      <c r="Y1161" s="43">
        <f t="shared" si="213"/>
        <v>3.3670200000000001</v>
      </c>
      <c r="Z1161" s="53"/>
      <c r="AA1161" s="82"/>
      <c r="AB1161" s="43"/>
      <c r="AC1161" s="47"/>
      <c r="AD1161" s="82"/>
      <c r="AE1161" s="43"/>
      <c r="AF1161" s="53"/>
      <c r="AG1161" s="82"/>
      <c r="AH1161" s="43"/>
      <c r="AI1161" s="47"/>
      <c r="AJ1161" s="4"/>
      <c r="AL1161" s="4" t="s">
        <v>47</v>
      </c>
      <c r="AM1161" s="27"/>
      <c r="AN1161" s="27"/>
      <c r="AQ1161" s="4"/>
      <c r="AR1161" s="19">
        <v>3.38</v>
      </c>
      <c r="AS1161" s="19">
        <v>2.8</v>
      </c>
      <c r="AT1161" s="6" t="s">
        <v>3</v>
      </c>
      <c r="AU1161" s="4"/>
      <c r="AV1161" s="4"/>
      <c r="AW1161" s="4"/>
      <c r="AX1161" s="4"/>
      <c r="AY1161" s="4"/>
      <c r="AZ1161" s="4"/>
    </row>
    <row r="1162" spans="1:52" x14ac:dyDescent="0.25">
      <c r="A1162" s="3" t="s">
        <v>2</v>
      </c>
      <c r="B1162" s="20">
        <v>2.81</v>
      </c>
      <c r="C1162" s="88">
        <f t="shared" si="214"/>
        <v>3.0469518541446261</v>
      </c>
      <c r="D1162" s="86">
        <v>-111.745</v>
      </c>
      <c r="E1162" s="24">
        <v>38.819000000000003</v>
      </c>
      <c r="F1162" s="9">
        <v>1</v>
      </c>
      <c r="G1162" s="9">
        <v>2009</v>
      </c>
      <c r="H1162" s="9">
        <v>3</v>
      </c>
      <c r="I1162" s="9">
        <v>9</v>
      </c>
      <c r="J1162" s="9">
        <v>3</v>
      </c>
      <c r="K1162" s="9">
        <v>19</v>
      </c>
      <c r="L1162" s="12">
        <v>7.7</v>
      </c>
      <c r="M1162" s="81">
        <f t="shared" si="215"/>
        <v>0.11825400999467875</v>
      </c>
      <c r="N1162" s="21">
        <v>0.01</v>
      </c>
      <c r="O1162" s="3" t="s">
        <v>175</v>
      </c>
      <c r="P1162" s="94">
        <f>1/((1/U1162^2)+(1/X1162^2))</f>
        <v>1.398401087982158E-2</v>
      </c>
      <c r="Q1162" s="72">
        <f>(P1162/U1162^2*V1162)+(P1162/X1162^2*Y1162)</f>
        <v>3.0469518541446261</v>
      </c>
      <c r="R1162" s="82">
        <f>SQRT(P1162)</f>
        <v>0.11825400999467875</v>
      </c>
      <c r="S1162" s="49">
        <v>2.81</v>
      </c>
      <c r="T1162" s="6" t="s">
        <v>3</v>
      </c>
      <c r="U1162" s="82">
        <v>0.13900000000000001</v>
      </c>
      <c r="V1162" s="43">
        <f>0.791*S1162+0.851</f>
        <v>3.0737100000000002</v>
      </c>
      <c r="W1162" s="49">
        <v>2.96</v>
      </c>
      <c r="X1162" s="82">
        <v>0.22500000000000001</v>
      </c>
      <c r="Y1162" s="43">
        <f t="shared" si="213"/>
        <v>2.9768400000000002</v>
      </c>
      <c r="Z1162" s="53"/>
      <c r="AA1162" s="82"/>
      <c r="AB1162" s="43"/>
      <c r="AC1162" s="47"/>
      <c r="AD1162" s="82"/>
      <c r="AE1162" s="43"/>
      <c r="AF1162" s="53"/>
      <c r="AG1162" s="82"/>
      <c r="AH1162" s="43"/>
      <c r="AI1162" s="47"/>
      <c r="AJ1162" s="4"/>
      <c r="AL1162" s="4" t="s">
        <v>47</v>
      </c>
      <c r="AM1162" s="27"/>
      <c r="AN1162" s="27"/>
      <c r="AQ1162" s="4"/>
      <c r="AR1162" s="19">
        <v>2.96</v>
      </c>
      <c r="AS1162" s="19">
        <v>2.81</v>
      </c>
      <c r="AT1162" s="6" t="s">
        <v>3</v>
      </c>
      <c r="AU1162" s="4"/>
      <c r="AV1162" s="4"/>
      <c r="AW1162" s="4"/>
      <c r="AX1162" s="4"/>
      <c r="AY1162" s="4"/>
      <c r="AZ1162" s="4"/>
    </row>
    <row r="1163" spans="1:52" x14ac:dyDescent="0.25">
      <c r="A1163" s="3" t="s">
        <v>2</v>
      </c>
      <c r="B1163" s="20">
        <v>3.03</v>
      </c>
      <c r="C1163" s="88">
        <f t="shared" si="214"/>
        <v>3.2190935079918797</v>
      </c>
      <c r="D1163" s="86">
        <v>-111.735</v>
      </c>
      <c r="E1163" s="24">
        <v>38.817999999999998</v>
      </c>
      <c r="F1163" s="9">
        <v>2</v>
      </c>
      <c r="G1163" s="9">
        <v>2009</v>
      </c>
      <c r="H1163" s="9">
        <v>3</v>
      </c>
      <c r="I1163" s="9">
        <v>9</v>
      </c>
      <c r="J1163" s="9">
        <v>3</v>
      </c>
      <c r="K1163" s="9">
        <v>20</v>
      </c>
      <c r="L1163" s="12">
        <v>24</v>
      </c>
      <c r="M1163" s="81">
        <f t="shared" si="215"/>
        <v>0.11825400999467875</v>
      </c>
      <c r="N1163" s="21">
        <v>0.01</v>
      </c>
      <c r="O1163" s="3" t="s">
        <v>175</v>
      </c>
      <c r="P1163" s="94">
        <f>1/((1/U1163^2)+(1/X1163^2))</f>
        <v>1.398401087982158E-2</v>
      </c>
      <c r="Q1163" s="72">
        <f>(P1163/U1163^2*V1163)+(P1163/X1163^2*Y1163)</f>
        <v>3.2190935079918797</v>
      </c>
      <c r="R1163" s="82">
        <f>SQRT(P1163)</f>
        <v>0.11825400999467875</v>
      </c>
      <c r="S1163" s="49">
        <v>3.03</v>
      </c>
      <c r="T1163" s="6" t="s">
        <v>3</v>
      </c>
      <c r="U1163" s="82">
        <v>0.13900000000000001</v>
      </c>
      <c r="V1163" s="43">
        <f>0.791*S1163+0.851</f>
        <v>3.2477299999999998</v>
      </c>
      <c r="W1163" s="49">
        <v>3.14</v>
      </c>
      <c r="X1163" s="82">
        <v>0.22500000000000001</v>
      </c>
      <c r="Y1163" s="43">
        <f t="shared" si="213"/>
        <v>3.1440600000000001</v>
      </c>
      <c r="Z1163" s="53"/>
      <c r="AA1163" s="82"/>
      <c r="AB1163" s="43"/>
      <c r="AC1163" s="47"/>
      <c r="AD1163" s="82"/>
      <c r="AE1163" s="43"/>
      <c r="AF1163" s="53"/>
      <c r="AG1163" s="82"/>
      <c r="AH1163" s="43"/>
      <c r="AI1163" s="47"/>
      <c r="AJ1163" s="4"/>
      <c r="AL1163" s="4" t="s">
        <v>75</v>
      </c>
      <c r="AM1163" s="27"/>
      <c r="AN1163" s="27"/>
      <c r="AQ1163" s="4"/>
      <c r="AR1163" s="19">
        <v>3.14</v>
      </c>
      <c r="AS1163" s="19">
        <v>3.03</v>
      </c>
      <c r="AT1163" s="6" t="s">
        <v>3</v>
      </c>
      <c r="AU1163" s="4"/>
      <c r="AV1163" s="4"/>
      <c r="AW1163" s="4"/>
      <c r="AX1163" s="4"/>
      <c r="AY1163" s="4"/>
      <c r="AZ1163" s="4"/>
    </row>
    <row r="1164" spans="1:52" x14ac:dyDescent="0.25">
      <c r="A1164" s="3" t="s">
        <v>2</v>
      </c>
      <c r="B1164" s="20">
        <v>3.21</v>
      </c>
      <c r="C1164" s="88">
        <f t="shared" si="214"/>
        <v>3.2090899999999998</v>
      </c>
      <c r="D1164" s="86">
        <v>-113.16500000000001</v>
      </c>
      <c r="E1164" s="24">
        <v>37.42</v>
      </c>
      <c r="F1164" s="9">
        <v>3</v>
      </c>
      <c r="G1164" s="9">
        <v>2009</v>
      </c>
      <c r="H1164" s="9">
        <v>3</v>
      </c>
      <c r="I1164" s="9">
        <v>23</v>
      </c>
      <c r="J1164" s="9">
        <v>5</v>
      </c>
      <c r="K1164" s="9">
        <v>43</v>
      </c>
      <c r="L1164" s="12">
        <v>26.1</v>
      </c>
      <c r="M1164" s="81">
        <f t="shared" si="215"/>
        <v>0.22500000000000001</v>
      </c>
      <c r="N1164" s="21">
        <v>0.01</v>
      </c>
      <c r="O1164" s="6" t="s">
        <v>174</v>
      </c>
      <c r="P1164" s="94"/>
      <c r="Q1164" s="72">
        <f>Y1164</f>
        <v>3.2090899999999998</v>
      </c>
      <c r="R1164" s="82">
        <f>X1164</f>
        <v>0.22500000000000001</v>
      </c>
      <c r="S1164" s="45"/>
      <c r="T1164" s="6"/>
      <c r="V1164" s="43"/>
      <c r="W1164" s="49">
        <v>3.21</v>
      </c>
      <c r="X1164" s="82">
        <v>0.22500000000000001</v>
      </c>
      <c r="Y1164" s="43">
        <f t="shared" si="213"/>
        <v>3.2090899999999998</v>
      </c>
      <c r="Z1164" s="53"/>
      <c r="AA1164" s="82"/>
      <c r="AB1164" s="43"/>
      <c r="AC1164" s="47"/>
      <c r="AD1164" s="82"/>
      <c r="AE1164" s="43"/>
      <c r="AF1164" s="53"/>
      <c r="AG1164" s="82"/>
      <c r="AH1164" s="43"/>
      <c r="AI1164" s="47"/>
      <c r="AJ1164" s="4"/>
      <c r="AL1164" s="4" t="s">
        <v>43</v>
      </c>
      <c r="AM1164" s="27"/>
      <c r="AN1164" s="27"/>
      <c r="AQ1164" s="4"/>
      <c r="AR1164" s="19">
        <v>3.21</v>
      </c>
      <c r="AS1164" s="5"/>
      <c r="AT1164" s="6"/>
      <c r="AU1164" s="4"/>
      <c r="AV1164" s="4"/>
      <c r="AW1164" s="4"/>
      <c r="AX1164" s="4"/>
      <c r="AY1164" s="4"/>
      <c r="AZ1164" s="4"/>
    </row>
    <row r="1165" spans="1:52" x14ac:dyDescent="0.25">
      <c r="A1165" s="3" t="s">
        <v>2</v>
      </c>
      <c r="B1165" s="20">
        <v>2.5099999999999998</v>
      </c>
      <c r="C1165" s="88">
        <f t="shared" si="214"/>
        <v>2.7007022527378264</v>
      </c>
      <c r="D1165" s="86">
        <v>-110.488</v>
      </c>
      <c r="E1165" s="24">
        <v>37.676000000000002</v>
      </c>
      <c r="F1165" s="9">
        <v>6</v>
      </c>
      <c r="G1165" s="9">
        <v>2009</v>
      </c>
      <c r="H1165" s="9">
        <v>3</v>
      </c>
      <c r="I1165" s="9">
        <v>30</v>
      </c>
      <c r="J1165" s="9">
        <v>22</v>
      </c>
      <c r="K1165" s="9">
        <v>35</v>
      </c>
      <c r="L1165" s="12">
        <v>16.5</v>
      </c>
      <c r="M1165" s="81">
        <f t="shared" si="215"/>
        <v>0.11825400999467875</v>
      </c>
      <c r="N1165" s="21">
        <v>0.01</v>
      </c>
      <c r="O1165" s="3" t="s">
        <v>175</v>
      </c>
      <c r="P1165" s="94">
        <f t="shared" ref="P1165:P1172" si="216">1/((1/U1165^2)+(1/X1165^2))</f>
        <v>1.398401087982158E-2</v>
      </c>
      <c r="Q1165" s="72">
        <f t="shared" ref="Q1165:Q1172" si="217">(P1165/U1165^2*V1165)+(P1165/X1165^2*Y1165)</f>
        <v>2.7007022527378264</v>
      </c>
      <c r="R1165" s="82">
        <f t="shared" ref="R1165:R1186" si="218">SQRT(P1165)</f>
        <v>0.11825400999467875</v>
      </c>
      <c r="S1165" s="49">
        <v>2.5099999999999998</v>
      </c>
      <c r="T1165" s="6" t="s">
        <v>3</v>
      </c>
      <c r="U1165" s="82">
        <v>0.13900000000000001</v>
      </c>
      <c r="V1165" s="43">
        <f t="shared" ref="V1165:V1186" si="219">0.791*S1165+0.851</f>
        <v>2.8364099999999999</v>
      </c>
      <c r="W1165" s="49">
        <v>2.2799999999999998</v>
      </c>
      <c r="X1165" s="82">
        <v>0.22500000000000001</v>
      </c>
      <c r="Y1165" s="43">
        <f t="shared" si="213"/>
        <v>2.3451199999999996</v>
      </c>
      <c r="Z1165" s="53"/>
      <c r="AA1165" s="82"/>
      <c r="AB1165" s="43"/>
      <c r="AC1165" s="47"/>
      <c r="AD1165" s="82"/>
      <c r="AE1165" s="43"/>
      <c r="AF1165" s="53"/>
      <c r="AG1165" s="82"/>
      <c r="AH1165" s="43"/>
      <c r="AI1165" s="47"/>
      <c r="AJ1165" s="4"/>
      <c r="AM1165" s="27"/>
      <c r="AN1165" s="27"/>
      <c r="AQ1165" s="4"/>
      <c r="AR1165" s="19">
        <v>2.2799999999999998</v>
      </c>
      <c r="AS1165" s="19">
        <v>2.5099999999999998</v>
      </c>
      <c r="AT1165" s="6" t="s">
        <v>3</v>
      </c>
      <c r="AU1165" s="4"/>
      <c r="AV1165" s="4"/>
      <c r="AW1165" s="4"/>
      <c r="AX1165" s="4"/>
      <c r="AY1165" s="4"/>
      <c r="AZ1165" s="4"/>
    </row>
    <row r="1166" spans="1:52" x14ac:dyDescent="0.25">
      <c r="A1166" s="3" t="s">
        <v>2</v>
      </c>
      <c r="B1166" s="20">
        <v>3</v>
      </c>
      <c r="C1166" s="88">
        <f t="shared" si="214"/>
        <v>3.1198015094501472</v>
      </c>
      <c r="D1166" s="86">
        <v>-110.45399999999999</v>
      </c>
      <c r="E1166" s="24">
        <v>37.661999999999999</v>
      </c>
      <c r="F1166" s="9">
        <v>7</v>
      </c>
      <c r="G1166" s="9">
        <v>2009</v>
      </c>
      <c r="H1166" s="9">
        <v>3</v>
      </c>
      <c r="I1166" s="9">
        <v>31</v>
      </c>
      <c r="J1166" s="9">
        <v>2</v>
      </c>
      <c r="K1166" s="9">
        <v>36</v>
      </c>
      <c r="L1166" s="12">
        <v>10.6</v>
      </c>
      <c r="M1166" s="81">
        <f t="shared" si="215"/>
        <v>0.11825400999467875</v>
      </c>
      <c r="N1166" s="21">
        <v>0.01</v>
      </c>
      <c r="O1166" s="3" t="s">
        <v>175</v>
      </c>
      <c r="P1166" s="94">
        <f t="shared" si="216"/>
        <v>1.398401087982158E-2</v>
      </c>
      <c r="Q1166" s="72">
        <f t="shared" si="217"/>
        <v>3.1198015094501472</v>
      </c>
      <c r="R1166" s="82">
        <f t="shared" si="218"/>
        <v>0.11825400999467875</v>
      </c>
      <c r="S1166" s="49">
        <v>3</v>
      </c>
      <c r="T1166" s="6" t="s">
        <v>3</v>
      </c>
      <c r="U1166" s="82">
        <v>0.13900000000000001</v>
      </c>
      <c r="V1166" s="43">
        <f t="shared" si="219"/>
        <v>3.2240000000000002</v>
      </c>
      <c r="W1166" s="49">
        <v>2.82</v>
      </c>
      <c r="X1166" s="82">
        <v>0.22500000000000001</v>
      </c>
      <c r="Y1166" s="43">
        <f t="shared" si="213"/>
        <v>2.8467799999999999</v>
      </c>
      <c r="Z1166" s="53"/>
      <c r="AA1166" s="82"/>
      <c r="AB1166" s="43"/>
      <c r="AC1166" s="47"/>
      <c r="AD1166" s="82"/>
      <c r="AE1166" s="43"/>
      <c r="AF1166" s="53"/>
      <c r="AG1166" s="82"/>
      <c r="AH1166" s="43"/>
      <c r="AI1166" s="47"/>
      <c r="AJ1166" s="4"/>
      <c r="AL1166" s="4" t="s">
        <v>75</v>
      </c>
      <c r="AM1166" s="27"/>
      <c r="AN1166" s="27"/>
      <c r="AQ1166" s="4"/>
      <c r="AR1166" s="19">
        <v>2.82</v>
      </c>
      <c r="AS1166" s="19">
        <v>3</v>
      </c>
      <c r="AT1166" s="6" t="s">
        <v>3</v>
      </c>
      <c r="AU1166" s="4"/>
      <c r="AV1166" s="4"/>
      <c r="AW1166" s="4"/>
      <c r="AX1166" s="4"/>
      <c r="AY1166" s="4"/>
      <c r="AZ1166" s="4"/>
    </row>
    <row r="1167" spans="1:52" x14ac:dyDescent="0.25">
      <c r="A1167" s="3" t="s">
        <v>2</v>
      </c>
      <c r="B1167" s="20">
        <v>2.64</v>
      </c>
      <c r="C1167" s="88">
        <f t="shared" si="214"/>
        <v>2.79309085794756</v>
      </c>
      <c r="D1167" s="86">
        <v>-110.40600000000001</v>
      </c>
      <c r="E1167" s="24">
        <v>37.707000000000001</v>
      </c>
      <c r="F1167" s="9">
        <v>2</v>
      </c>
      <c r="G1167" s="9">
        <v>2009</v>
      </c>
      <c r="H1167" s="9">
        <v>4</v>
      </c>
      <c r="I1167" s="9">
        <v>1</v>
      </c>
      <c r="J1167" s="9">
        <v>0</v>
      </c>
      <c r="K1167" s="9">
        <v>35</v>
      </c>
      <c r="L1167" s="12">
        <v>39.1</v>
      </c>
      <c r="M1167" s="81">
        <f t="shared" si="215"/>
        <v>0.11825400999467875</v>
      </c>
      <c r="N1167" s="21">
        <v>0.01</v>
      </c>
      <c r="O1167" s="3" t="s">
        <v>175</v>
      </c>
      <c r="P1167" s="94">
        <f t="shared" si="216"/>
        <v>1.398401087982158E-2</v>
      </c>
      <c r="Q1167" s="72">
        <f t="shared" si="217"/>
        <v>2.79309085794756</v>
      </c>
      <c r="R1167" s="82">
        <f t="shared" si="218"/>
        <v>0.11825400999467875</v>
      </c>
      <c r="S1167" s="49">
        <v>2.64</v>
      </c>
      <c r="T1167" s="6" t="s">
        <v>3</v>
      </c>
      <c r="U1167" s="82">
        <v>0.13900000000000001</v>
      </c>
      <c r="V1167" s="43">
        <f t="shared" si="219"/>
        <v>2.9392400000000003</v>
      </c>
      <c r="W1167" s="49">
        <v>2.35</v>
      </c>
      <c r="X1167" s="82">
        <v>0.22500000000000001</v>
      </c>
      <c r="Y1167" s="43">
        <f t="shared" si="213"/>
        <v>2.4101500000000002</v>
      </c>
      <c r="Z1167" s="53"/>
      <c r="AA1167" s="82"/>
      <c r="AB1167" s="43"/>
      <c r="AC1167" s="47"/>
      <c r="AD1167" s="82"/>
      <c r="AE1167" s="43"/>
      <c r="AF1167" s="53"/>
      <c r="AG1167" s="82"/>
      <c r="AH1167" s="43"/>
      <c r="AI1167" s="47"/>
      <c r="AJ1167" s="4"/>
      <c r="AM1167" s="27"/>
      <c r="AN1167" s="27"/>
      <c r="AQ1167" s="4"/>
      <c r="AR1167" s="19">
        <v>2.35</v>
      </c>
      <c r="AS1167" s="19">
        <v>2.64</v>
      </c>
      <c r="AT1167" s="6" t="s">
        <v>3</v>
      </c>
      <c r="AU1167" s="4"/>
      <c r="AV1167" s="4"/>
      <c r="AW1167" s="4"/>
      <c r="AX1167" s="4"/>
      <c r="AY1167" s="4"/>
      <c r="AZ1167" s="4"/>
    </row>
    <row r="1168" spans="1:52" x14ac:dyDescent="0.25">
      <c r="A1168" s="3" t="s">
        <v>2</v>
      </c>
      <c r="B1168" s="20">
        <v>2.76</v>
      </c>
      <c r="C1168" s="88">
        <f t="shared" si="214"/>
        <v>2.8669236601092276</v>
      </c>
      <c r="D1168" s="86">
        <v>-111.51</v>
      </c>
      <c r="E1168" s="24">
        <v>40.576999999999998</v>
      </c>
      <c r="F1168" s="9">
        <v>7</v>
      </c>
      <c r="G1168" s="9">
        <v>2009</v>
      </c>
      <c r="H1168" s="9">
        <v>4</v>
      </c>
      <c r="I1168" s="9">
        <v>1</v>
      </c>
      <c r="J1168" s="9">
        <v>23</v>
      </c>
      <c r="K1168" s="9">
        <v>57</v>
      </c>
      <c r="L1168" s="12">
        <v>58.9</v>
      </c>
      <c r="M1168" s="81">
        <f t="shared" si="215"/>
        <v>0.11825400999467875</v>
      </c>
      <c r="N1168" s="21">
        <v>0.01</v>
      </c>
      <c r="O1168" s="3" t="s">
        <v>175</v>
      </c>
      <c r="P1168" s="94">
        <f t="shared" si="216"/>
        <v>1.398401087982158E-2</v>
      </c>
      <c r="Q1168" s="72">
        <f t="shared" si="217"/>
        <v>2.8669236601092276</v>
      </c>
      <c r="R1168" s="82">
        <f t="shared" si="218"/>
        <v>0.11825400999467875</v>
      </c>
      <c r="S1168" s="49">
        <v>2.76</v>
      </c>
      <c r="T1168" s="6" t="s">
        <v>3</v>
      </c>
      <c r="U1168" s="82">
        <v>0.13900000000000001</v>
      </c>
      <c r="V1168" s="43">
        <f t="shared" si="219"/>
        <v>3.03416</v>
      </c>
      <c r="W1168" s="49">
        <v>2.37</v>
      </c>
      <c r="X1168" s="82">
        <v>0.22500000000000001</v>
      </c>
      <c r="Y1168" s="43">
        <f t="shared" si="213"/>
        <v>2.4287300000000003</v>
      </c>
      <c r="Z1168" s="53"/>
      <c r="AA1168" s="82"/>
      <c r="AB1168" s="43"/>
      <c r="AC1168" s="47"/>
      <c r="AD1168" s="82"/>
      <c r="AE1168" s="43"/>
      <c r="AF1168" s="53"/>
      <c r="AG1168" s="82"/>
      <c r="AH1168" s="43"/>
      <c r="AI1168" s="47"/>
      <c r="AJ1168" s="4"/>
      <c r="AM1168" s="27"/>
      <c r="AN1168" s="27"/>
      <c r="AQ1168" s="4"/>
      <c r="AR1168" s="19">
        <v>2.37</v>
      </c>
      <c r="AS1168" s="19">
        <v>2.76</v>
      </c>
      <c r="AT1168" s="6" t="s">
        <v>3</v>
      </c>
      <c r="AU1168" s="4"/>
      <c r="AV1168" s="4"/>
      <c r="AW1168" s="4"/>
      <c r="AX1168" s="4"/>
      <c r="AY1168" s="4"/>
      <c r="AZ1168" s="4"/>
    </row>
    <row r="1169" spans="1:58" x14ac:dyDescent="0.25">
      <c r="A1169" s="3" t="s">
        <v>2</v>
      </c>
      <c r="B1169" s="20">
        <v>2.5299999999999998</v>
      </c>
      <c r="C1169" s="88">
        <f t="shared" si="214"/>
        <v>2.7660415343264808</v>
      </c>
      <c r="D1169" s="86">
        <v>-111.50700000000001</v>
      </c>
      <c r="E1169" s="24">
        <v>40.581000000000003</v>
      </c>
      <c r="F1169" s="9">
        <v>8</v>
      </c>
      <c r="G1169" s="9">
        <v>2009</v>
      </c>
      <c r="H1169" s="9">
        <v>4</v>
      </c>
      <c r="I1169" s="9">
        <v>2</v>
      </c>
      <c r="J1169" s="9">
        <v>3</v>
      </c>
      <c r="K1169" s="9">
        <v>59</v>
      </c>
      <c r="L1169" s="12">
        <v>22.2</v>
      </c>
      <c r="M1169" s="81">
        <f t="shared" si="215"/>
        <v>0.11825400999467875</v>
      </c>
      <c r="N1169" s="21">
        <v>0.01</v>
      </c>
      <c r="O1169" s="3" t="s">
        <v>175</v>
      </c>
      <c r="P1169" s="94">
        <f t="shared" si="216"/>
        <v>1.398401087982158E-2</v>
      </c>
      <c r="Q1169" s="72">
        <f t="shared" si="217"/>
        <v>2.7660415343264808</v>
      </c>
      <c r="R1169" s="82">
        <f t="shared" si="218"/>
        <v>0.11825400999467875</v>
      </c>
      <c r="S1169" s="49">
        <v>2.5299999999999998</v>
      </c>
      <c r="T1169" s="6" t="s">
        <v>3</v>
      </c>
      <c r="U1169" s="82">
        <v>0.13900000000000001</v>
      </c>
      <c r="V1169" s="43">
        <f t="shared" si="219"/>
        <v>2.85223</v>
      </c>
      <c r="W1169" s="49">
        <v>2.4900000000000002</v>
      </c>
      <c r="X1169" s="82">
        <v>0.22500000000000001</v>
      </c>
      <c r="Y1169" s="43">
        <f t="shared" si="213"/>
        <v>2.5402100000000001</v>
      </c>
      <c r="Z1169" s="53"/>
      <c r="AA1169" s="82"/>
      <c r="AB1169" s="43"/>
      <c r="AC1169" s="47"/>
      <c r="AD1169" s="82"/>
      <c r="AE1169" s="43"/>
      <c r="AF1169" s="53"/>
      <c r="AG1169" s="82"/>
      <c r="AH1169" s="43"/>
      <c r="AI1169" s="47"/>
      <c r="AJ1169" s="4"/>
      <c r="AL1169" s="4" t="s">
        <v>84</v>
      </c>
      <c r="AM1169" s="27"/>
      <c r="AN1169" s="27"/>
      <c r="AQ1169" s="4"/>
      <c r="AR1169" s="19">
        <v>2.4900000000000002</v>
      </c>
      <c r="AS1169" s="19">
        <v>2.5299999999999998</v>
      </c>
      <c r="AT1169" s="6" t="s">
        <v>3</v>
      </c>
      <c r="AU1169" s="4"/>
      <c r="AV1169" s="4"/>
      <c r="AW1169" s="4"/>
      <c r="AX1169" s="4"/>
      <c r="AY1169" s="4"/>
      <c r="AZ1169" s="4"/>
    </row>
    <row r="1170" spans="1:58" x14ac:dyDescent="0.25">
      <c r="A1170" s="3" t="s">
        <v>2</v>
      </c>
      <c r="B1170" s="20">
        <v>2.93</v>
      </c>
      <c r="C1170" s="88">
        <f t="shared" si="214"/>
        <v>3.0822923715437627</v>
      </c>
      <c r="D1170" s="86">
        <v>-110.42400000000001</v>
      </c>
      <c r="E1170" s="24">
        <v>37.646999999999998</v>
      </c>
      <c r="F1170" s="9">
        <v>0</v>
      </c>
      <c r="G1170" s="9">
        <v>2009</v>
      </c>
      <c r="H1170" s="9">
        <v>4</v>
      </c>
      <c r="I1170" s="9">
        <v>14</v>
      </c>
      <c r="J1170" s="9">
        <v>19</v>
      </c>
      <c r="K1170" s="9">
        <v>58</v>
      </c>
      <c r="L1170" s="12">
        <v>19.7</v>
      </c>
      <c r="M1170" s="81">
        <f t="shared" si="215"/>
        <v>0.11825400999467875</v>
      </c>
      <c r="N1170" s="21">
        <v>0.01</v>
      </c>
      <c r="O1170" s="3" t="s">
        <v>175</v>
      </c>
      <c r="P1170" s="94">
        <f t="shared" si="216"/>
        <v>1.398401087982158E-2</v>
      </c>
      <c r="Q1170" s="72">
        <f t="shared" si="217"/>
        <v>3.0822923715437627</v>
      </c>
      <c r="R1170" s="82">
        <f t="shared" si="218"/>
        <v>0.11825400999467875</v>
      </c>
      <c r="S1170" s="49">
        <v>2.93</v>
      </c>
      <c r="T1170" s="6" t="s">
        <v>3</v>
      </c>
      <c r="U1170" s="82">
        <v>0.13900000000000001</v>
      </c>
      <c r="V1170" s="43">
        <f t="shared" si="219"/>
        <v>3.1686300000000003</v>
      </c>
      <c r="W1170" s="49">
        <v>2.83</v>
      </c>
      <c r="X1170" s="82">
        <v>0.22500000000000001</v>
      </c>
      <c r="Y1170" s="43">
        <f t="shared" si="213"/>
        <v>2.8560699999999999</v>
      </c>
      <c r="Z1170" s="53"/>
      <c r="AA1170" s="82"/>
      <c r="AB1170" s="43"/>
      <c r="AC1170" s="47"/>
      <c r="AD1170" s="82"/>
      <c r="AE1170" s="43"/>
      <c r="AF1170" s="53"/>
      <c r="AG1170" s="82"/>
      <c r="AH1170" s="43"/>
      <c r="AI1170" s="47"/>
      <c r="AJ1170" s="4"/>
      <c r="AL1170" s="4" t="s">
        <v>57</v>
      </c>
      <c r="AM1170" s="27"/>
      <c r="AN1170" s="27"/>
      <c r="AQ1170" s="4"/>
      <c r="AR1170" s="19">
        <v>2.83</v>
      </c>
      <c r="AS1170" s="19">
        <v>2.93</v>
      </c>
      <c r="AT1170" s="6" t="s">
        <v>3</v>
      </c>
      <c r="AU1170" s="4"/>
      <c r="AV1170" s="4"/>
      <c r="AW1170" s="4"/>
      <c r="AX1170" s="4"/>
      <c r="AY1170" s="4"/>
      <c r="AZ1170" s="4"/>
    </row>
    <row r="1171" spans="1:58" x14ac:dyDescent="0.25">
      <c r="A1171" s="3" t="s">
        <v>2</v>
      </c>
      <c r="B1171" s="20">
        <v>2.65</v>
      </c>
      <c r="C1171" s="88">
        <f t="shared" si="214"/>
        <v>2.8911973828381896</v>
      </c>
      <c r="D1171" s="86">
        <v>-108.91800000000001</v>
      </c>
      <c r="E1171" s="24">
        <v>38.273000000000003</v>
      </c>
      <c r="F1171" s="9">
        <v>2</v>
      </c>
      <c r="G1171" s="9">
        <v>2009</v>
      </c>
      <c r="H1171" s="9">
        <v>4</v>
      </c>
      <c r="I1171" s="9">
        <v>19</v>
      </c>
      <c r="J1171" s="9">
        <v>13</v>
      </c>
      <c r="K1171" s="9">
        <v>34</v>
      </c>
      <c r="L1171" s="12">
        <v>52.9</v>
      </c>
      <c r="M1171" s="81">
        <f t="shared" si="215"/>
        <v>0.11825400999467875</v>
      </c>
      <c r="N1171" s="21">
        <v>0.01</v>
      </c>
      <c r="O1171" s="3" t="s">
        <v>175</v>
      </c>
      <c r="P1171" s="94">
        <f t="shared" si="216"/>
        <v>1.398401087982158E-2</v>
      </c>
      <c r="Q1171" s="72">
        <f t="shared" si="217"/>
        <v>2.8911973828381896</v>
      </c>
      <c r="R1171" s="82">
        <f t="shared" si="218"/>
        <v>0.11825400999467875</v>
      </c>
      <c r="S1171" s="49">
        <v>2.65</v>
      </c>
      <c r="T1171" s="6" t="s">
        <v>3</v>
      </c>
      <c r="U1171" s="82">
        <v>0.13900000000000001</v>
      </c>
      <c r="V1171" s="43">
        <f t="shared" si="219"/>
        <v>2.9471500000000002</v>
      </c>
      <c r="W1171" s="49">
        <v>2.71</v>
      </c>
      <c r="X1171" s="82">
        <v>0.22500000000000001</v>
      </c>
      <c r="Y1171" s="43">
        <f t="shared" si="213"/>
        <v>2.7445900000000001</v>
      </c>
      <c r="Z1171" s="53"/>
      <c r="AA1171" s="82"/>
      <c r="AB1171" s="43"/>
      <c r="AC1171" s="47"/>
      <c r="AD1171" s="82"/>
      <c r="AE1171" s="43"/>
      <c r="AF1171" s="53"/>
      <c r="AG1171" s="82"/>
      <c r="AH1171" s="43"/>
      <c r="AI1171" s="47"/>
      <c r="AJ1171" s="4"/>
      <c r="AL1171" s="4" t="s">
        <v>70</v>
      </c>
      <c r="AM1171" s="27"/>
      <c r="AN1171" s="27"/>
      <c r="AQ1171" s="4"/>
      <c r="AR1171" s="19">
        <v>2.71</v>
      </c>
      <c r="AS1171" s="19">
        <v>2.65</v>
      </c>
      <c r="AT1171" s="6" t="s">
        <v>3</v>
      </c>
      <c r="AU1171" s="4"/>
      <c r="AV1171" s="4"/>
      <c r="AW1171" s="4"/>
      <c r="AX1171" s="4"/>
      <c r="AY1171" s="4"/>
      <c r="AZ1171" s="4"/>
    </row>
    <row r="1172" spans="1:58" x14ac:dyDescent="0.25">
      <c r="A1172" s="3" t="s">
        <v>2</v>
      </c>
      <c r="B1172" s="20">
        <v>2.54</v>
      </c>
      <c r="C1172" s="88">
        <f t="shared" si="214"/>
        <v>2.7922957943270523</v>
      </c>
      <c r="D1172" s="86">
        <v>-108.914</v>
      </c>
      <c r="E1172" s="24">
        <v>38.258000000000003</v>
      </c>
      <c r="F1172" s="9">
        <v>0</v>
      </c>
      <c r="G1172" s="9">
        <v>2009</v>
      </c>
      <c r="H1172" s="9">
        <v>4</v>
      </c>
      <c r="I1172" s="9">
        <v>30</v>
      </c>
      <c r="J1172" s="9">
        <v>8</v>
      </c>
      <c r="K1172" s="9">
        <v>50</v>
      </c>
      <c r="L1172" s="12">
        <v>34.200000000000003</v>
      </c>
      <c r="M1172" s="81">
        <f t="shared" si="215"/>
        <v>0.11825400999467875</v>
      </c>
      <c r="N1172" s="21">
        <v>0.01</v>
      </c>
      <c r="O1172" s="3" t="s">
        <v>175</v>
      </c>
      <c r="P1172" s="94">
        <f t="shared" si="216"/>
        <v>1.398401087982158E-2</v>
      </c>
      <c r="Q1172" s="72">
        <f t="shared" si="217"/>
        <v>2.7922957943270523</v>
      </c>
      <c r="R1172" s="82">
        <f t="shared" si="218"/>
        <v>0.11825400999467875</v>
      </c>
      <c r="S1172" s="49">
        <v>2.54</v>
      </c>
      <c r="T1172" s="6" t="s">
        <v>3</v>
      </c>
      <c r="U1172" s="82">
        <v>0.13900000000000001</v>
      </c>
      <c r="V1172" s="43">
        <f t="shared" si="219"/>
        <v>2.8601399999999999</v>
      </c>
      <c r="W1172" s="49">
        <v>2.57</v>
      </c>
      <c r="X1172" s="82">
        <v>0.22500000000000001</v>
      </c>
      <c r="Y1172" s="43">
        <f t="shared" ref="Y1172:Y1203" si="220">0.929*W1172+0.227</f>
        <v>2.6145299999999998</v>
      </c>
      <c r="Z1172" s="53"/>
      <c r="AA1172" s="82"/>
      <c r="AB1172" s="43"/>
      <c r="AC1172" s="47"/>
      <c r="AD1172" s="82"/>
      <c r="AE1172" s="43"/>
      <c r="AF1172" s="53"/>
      <c r="AG1172" s="82"/>
      <c r="AH1172" s="43"/>
      <c r="AI1172" s="47"/>
      <c r="AJ1172" s="4"/>
      <c r="AL1172" s="4" t="s">
        <v>84</v>
      </c>
      <c r="AM1172" s="27"/>
      <c r="AN1172" s="27"/>
      <c r="AQ1172" s="4"/>
      <c r="AR1172" s="19">
        <v>2.57</v>
      </c>
      <c r="AS1172" s="19">
        <v>2.54</v>
      </c>
      <c r="AT1172" s="6" t="s">
        <v>3</v>
      </c>
      <c r="AU1172" s="4"/>
      <c r="AV1172" s="4"/>
      <c r="AW1172" s="4"/>
      <c r="AX1172" s="4"/>
      <c r="AY1172" s="4"/>
      <c r="AZ1172" s="4"/>
    </row>
    <row r="1173" spans="1:58" x14ac:dyDescent="0.25">
      <c r="A1173" s="3" t="s">
        <v>2</v>
      </c>
      <c r="B1173" s="20">
        <v>4.01</v>
      </c>
      <c r="C1173" s="88">
        <f t="shared" si="214"/>
        <v>3.9968276084269041</v>
      </c>
      <c r="D1173" s="86">
        <v>-112.214</v>
      </c>
      <c r="E1173" s="24">
        <v>41.804000000000002</v>
      </c>
      <c r="F1173" s="9">
        <v>7</v>
      </c>
      <c r="G1173" s="9">
        <v>2009</v>
      </c>
      <c r="H1173" s="9">
        <v>6</v>
      </c>
      <c r="I1173" s="9">
        <v>3</v>
      </c>
      <c r="J1173" s="9">
        <v>21</v>
      </c>
      <c r="K1173" s="9">
        <v>47</v>
      </c>
      <c r="L1173" s="12">
        <v>1.9</v>
      </c>
      <c r="M1173" s="81">
        <f t="shared" si="215"/>
        <v>0.1097634713336005</v>
      </c>
      <c r="N1173" s="21">
        <v>0.01</v>
      </c>
      <c r="O1173" s="3" t="s">
        <v>175</v>
      </c>
      <c r="P1173" s="94">
        <f>1/((1/U1173^2)+(1/X1173^2)+(1/AG1173^2))</f>
        <v>1.2048019639202139E-2</v>
      </c>
      <c r="Q1173" s="72">
        <f>(P1173/U1173^2*V1173)+(P1173/X1173^2*Y1173)+(P1173/AG1173^2*AH1173)</f>
        <v>3.9968276084269041</v>
      </c>
      <c r="R1173" s="82">
        <f t="shared" si="218"/>
        <v>0.1097634713336005</v>
      </c>
      <c r="S1173" s="49">
        <v>4.01</v>
      </c>
      <c r="T1173" s="6" t="s">
        <v>3</v>
      </c>
      <c r="U1173" s="82">
        <v>0.13900000000000001</v>
      </c>
      <c r="V1173" s="43">
        <f t="shared" si="219"/>
        <v>4.0229099999999995</v>
      </c>
      <c r="W1173" s="49">
        <v>4.04</v>
      </c>
      <c r="X1173" s="82">
        <v>0.22500000000000001</v>
      </c>
      <c r="Y1173" s="43">
        <f t="shared" si="220"/>
        <v>3.9801600000000001</v>
      </c>
      <c r="Z1173" s="53"/>
      <c r="AA1173" s="82"/>
      <c r="AB1173" s="43"/>
      <c r="AC1173" s="47"/>
      <c r="AD1173" s="82"/>
      <c r="AE1173" s="43"/>
      <c r="AF1173" s="55">
        <v>4</v>
      </c>
      <c r="AG1173" s="82">
        <v>0.29499999999999998</v>
      </c>
      <c r="AH1173" s="43">
        <f>1.162*AF1173-0.74</f>
        <v>3.9079999999999995</v>
      </c>
      <c r="AI1173" s="47" t="s">
        <v>63</v>
      </c>
      <c r="AJ1173" s="4"/>
      <c r="AL1173" s="4" t="s">
        <v>63</v>
      </c>
      <c r="AM1173" s="27"/>
      <c r="AN1173" s="27">
        <v>4</v>
      </c>
      <c r="AQ1173" s="4"/>
      <c r="AR1173" s="19">
        <v>4.04</v>
      </c>
      <c r="AS1173" s="19">
        <v>4.01</v>
      </c>
      <c r="AT1173" s="6" t="s">
        <v>3</v>
      </c>
      <c r="AU1173" s="4"/>
      <c r="AV1173" s="4"/>
      <c r="AW1173" s="4"/>
      <c r="AX1173" s="4"/>
      <c r="AY1173" s="4"/>
      <c r="AZ1173" s="4"/>
    </row>
    <row r="1174" spans="1:58" x14ac:dyDescent="0.25">
      <c r="A1174" s="3" t="s">
        <v>2</v>
      </c>
      <c r="B1174" s="20">
        <v>2.95</v>
      </c>
      <c r="C1174" s="88">
        <f t="shared" si="214"/>
        <v>3.1527639577674211</v>
      </c>
      <c r="D1174" s="86">
        <v>-112.217</v>
      </c>
      <c r="E1174" s="24">
        <v>41.802999999999997</v>
      </c>
      <c r="F1174" s="9">
        <v>6</v>
      </c>
      <c r="G1174" s="9">
        <v>2009</v>
      </c>
      <c r="H1174" s="9">
        <v>6</v>
      </c>
      <c r="I1174" s="9">
        <v>6</v>
      </c>
      <c r="J1174" s="9">
        <v>11</v>
      </c>
      <c r="K1174" s="9">
        <v>14</v>
      </c>
      <c r="L1174" s="12">
        <v>10.8</v>
      </c>
      <c r="M1174" s="81">
        <f t="shared" si="215"/>
        <v>0.11825400999467875</v>
      </c>
      <c r="N1174" s="21">
        <v>0.01</v>
      </c>
      <c r="O1174" s="3" t="s">
        <v>175</v>
      </c>
      <c r="P1174" s="94">
        <f t="shared" ref="P1174:P1186" si="221">1/((1/U1174^2)+(1/X1174^2))</f>
        <v>1.398401087982158E-2</v>
      </c>
      <c r="Q1174" s="72">
        <f t="shared" ref="Q1174:Q1186" si="222">(P1174/U1174^2*V1174)+(P1174/X1174^2*Y1174)</f>
        <v>3.1527639577674211</v>
      </c>
      <c r="R1174" s="82">
        <f t="shared" si="218"/>
        <v>0.11825400999467875</v>
      </c>
      <c r="S1174" s="49">
        <v>2.95</v>
      </c>
      <c r="T1174" s="6" t="s">
        <v>3</v>
      </c>
      <c r="U1174" s="82">
        <v>0.13900000000000001</v>
      </c>
      <c r="V1174" s="43">
        <f t="shared" si="219"/>
        <v>3.1844500000000004</v>
      </c>
      <c r="W1174" s="49">
        <v>3.06</v>
      </c>
      <c r="X1174" s="82">
        <v>0.22500000000000001</v>
      </c>
      <c r="Y1174" s="43">
        <f t="shared" si="220"/>
        <v>3.0697399999999999</v>
      </c>
      <c r="Z1174" s="53"/>
      <c r="AA1174" s="82"/>
      <c r="AB1174" s="43"/>
      <c r="AC1174" s="47"/>
      <c r="AD1174" s="82"/>
      <c r="AE1174" s="43"/>
      <c r="AF1174" s="53"/>
      <c r="AG1174" s="82"/>
      <c r="AH1174" s="43"/>
      <c r="AI1174" s="47"/>
      <c r="AJ1174" s="4"/>
      <c r="AL1174" s="4" t="s">
        <v>75</v>
      </c>
      <c r="AM1174" s="27"/>
      <c r="AN1174" s="27"/>
      <c r="AQ1174" s="4"/>
      <c r="AR1174" s="19">
        <v>3.06</v>
      </c>
      <c r="AS1174" s="19">
        <v>2.95</v>
      </c>
      <c r="AT1174" s="6" t="s">
        <v>3</v>
      </c>
      <c r="AU1174" s="4"/>
      <c r="AV1174" s="4"/>
      <c r="AW1174" s="4"/>
      <c r="AX1174" s="4"/>
      <c r="AY1174" s="4"/>
      <c r="AZ1174" s="4"/>
    </row>
    <row r="1175" spans="1:58" x14ac:dyDescent="0.25">
      <c r="A1175" s="3" t="s">
        <v>2</v>
      </c>
      <c r="B1175" s="20">
        <v>2.69</v>
      </c>
      <c r="C1175" s="88">
        <f t="shared" si="214"/>
        <v>2.8063191513453236</v>
      </c>
      <c r="D1175" s="86">
        <v>-110.44</v>
      </c>
      <c r="E1175" s="24">
        <v>37.637999999999998</v>
      </c>
      <c r="F1175" s="9">
        <v>9</v>
      </c>
      <c r="G1175" s="9">
        <v>2009</v>
      </c>
      <c r="H1175" s="9">
        <v>6</v>
      </c>
      <c r="I1175" s="9">
        <v>9</v>
      </c>
      <c r="J1175" s="9">
        <v>19</v>
      </c>
      <c r="K1175" s="9">
        <v>14</v>
      </c>
      <c r="L1175" s="12">
        <v>9.1</v>
      </c>
      <c r="M1175" s="81">
        <f t="shared" si="215"/>
        <v>0.11825400999467875</v>
      </c>
      <c r="N1175" s="21">
        <v>0.01</v>
      </c>
      <c r="O1175" s="3" t="s">
        <v>175</v>
      </c>
      <c r="P1175" s="94">
        <f t="shared" si="221"/>
        <v>1.398401087982158E-2</v>
      </c>
      <c r="Q1175" s="72">
        <f t="shared" si="222"/>
        <v>2.8063191513453236</v>
      </c>
      <c r="R1175" s="82">
        <f t="shared" si="218"/>
        <v>0.11825400999467875</v>
      </c>
      <c r="S1175" s="49">
        <v>2.69</v>
      </c>
      <c r="T1175" s="6" t="s">
        <v>3</v>
      </c>
      <c r="U1175" s="82">
        <v>0.13900000000000001</v>
      </c>
      <c r="V1175" s="43">
        <f t="shared" si="219"/>
        <v>2.97879</v>
      </c>
      <c r="W1175" s="49">
        <v>2.29</v>
      </c>
      <c r="X1175" s="82">
        <v>0.22500000000000001</v>
      </c>
      <c r="Y1175" s="43">
        <f t="shared" si="220"/>
        <v>2.3544100000000001</v>
      </c>
      <c r="Z1175" s="53"/>
      <c r="AA1175" s="82"/>
      <c r="AB1175" s="43"/>
      <c r="AC1175" s="47"/>
      <c r="AD1175" s="82"/>
      <c r="AE1175" s="43"/>
      <c r="AF1175" s="53"/>
      <c r="AG1175" s="82"/>
      <c r="AH1175" s="43"/>
      <c r="AI1175" s="47"/>
      <c r="AJ1175" s="4"/>
      <c r="AL1175" s="4" t="s">
        <v>72</v>
      </c>
      <c r="AM1175" s="27"/>
      <c r="AN1175" s="27"/>
      <c r="AQ1175" s="4"/>
      <c r="AR1175" s="19">
        <v>2.29</v>
      </c>
      <c r="AS1175" s="19">
        <v>2.69</v>
      </c>
      <c r="AT1175" s="6" t="s">
        <v>3</v>
      </c>
      <c r="AU1175" s="4"/>
      <c r="AV1175" s="4"/>
      <c r="AW1175" s="4"/>
      <c r="AX1175" s="4"/>
      <c r="AY1175" s="4"/>
      <c r="AZ1175" s="4"/>
    </row>
    <row r="1176" spans="1:58" x14ac:dyDescent="0.25">
      <c r="A1176" s="3" t="s">
        <v>2</v>
      </c>
      <c r="B1176" s="20">
        <v>2.84</v>
      </c>
      <c r="C1176" s="88">
        <f t="shared" si="214"/>
        <v>3.0718254354787979</v>
      </c>
      <c r="D1176" s="86">
        <v>-111.21599999999999</v>
      </c>
      <c r="E1176" s="24">
        <v>40.155000000000001</v>
      </c>
      <c r="F1176" s="9">
        <v>5</v>
      </c>
      <c r="G1176" s="9">
        <v>2009</v>
      </c>
      <c r="H1176" s="9">
        <v>6</v>
      </c>
      <c r="I1176" s="9">
        <v>23</v>
      </c>
      <c r="J1176" s="9">
        <v>14</v>
      </c>
      <c r="K1176" s="9">
        <v>54</v>
      </c>
      <c r="L1176" s="12">
        <v>28.9</v>
      </c>
      <c r="M1176" s="81">
        <f t="shared" si="215"/>
        <v>0.11825400999467875</v>
      </c>
      <c r="N1176" s="21">
        <v>0.01</v>
      </c>
      <c r="O1176" s="3" t="s">
        <v>175</v>
      </c>
      <c r="P1176" s="94">
        <f t="shared" si="221"/>
        <v>1.398401087982158E-2</v>
      </c>
      <c r="Q1176" s="72">
        <f t="shared" si="222"/>
        <v>3.0718254354787979</v>
      </c>
      <c r="R1176" s="82">
        <f t="shared" si="218"/>
        <v>0.11825400999467875</v>
      </c>
      <c r="S1176" s="49">
        <v>2.84</v>
      </c>
      <c r="T1176" s="6" t="s">
        <v>3</v>
      </c>
      <c r="U1176" s="82">
        <v>0.13900000000000001</v>
      </c>
      <c r="V1176" s="43">
        <f t="shared" si="219"/>
        <v>3.0974399999999997</v>
      </c>
      <c r="W1176" s="49">
        <v>2.99</v>
      </c>
      <c r="X1176" s="82">
        <v>0.22500000000000001</v>
      </c>
      <c r="Y1176" s="43">
        <f t="shared" si="220"/>
        <v>3.0047100000000002</v>
      </c>
      <c r="Z1176" s="53"/>
      <c r="AA1176" s="82"/>
      <c r="AB1176" s="43"/>
      <c r="AC1176" s="47"/>
      <c r="AD1176" s="82"/>
      <c r="AE1176" s="43"/>
      <c r="AF1176" s="53"/>
      <c r="AG1176" s="82"/>
      <c r="AH1176" s="43"/>
      <c r="AI1176" s="47"/>
      <c r="AJ1176" s="4"/>
      <c r="AL1176" s="4" t="s">
        <v>47</v>
      </c>
      <c r="AM1176" s="27"/>
      <c r="AN1176" s="27"/>
      <c r="AQ1176" s="4"/>
      <c r="AR1176" s="19">
        <v>2.99</v>
      </c>
      <c r="AS1176" s="19">
        <v>2.84</v>
      </c>
      <c r="AT1176" s="6" t="s">
        <v>3</v>
      </c>
      <c r="AU1176" s="4"/>
      <c r="AV1176" s="4"/>
      <c r="AW1176" s="4"/>
      <c r="AX1176" s="4"/>
      <c r="AY1176" s="4"/>
      <c r="AZ1176" s="4"/>
    </row>
    <row r="1177" spans="1:58" x14ac:dyDescent="0.25">
      <c r="A1177" s="3" t="s">
        <v>2</v>
      </c>
      <c r="B1177" s="20">
        <v>2.48</v>
      </c>
      <c r="C1177" s="88">
        <f t="shared" si="214"/>
        <v>2.6809609760386586</v>
      </c>
      <c r="D1177" s="86">
        <v>-112.319</v>
      </c>
      <c r="E1177" s="24">
        <v>36.978000000000002</v>
      </c>
      <c r="F1177" s="9">
        <v>14</v>
      </c>
      <c r="G1177" s="9">
        <v>2009</v>
      </c>
      <c r="H1177" s="9">
        <v>6</v>
      </c>
      <c r="I1177" s="9">
        <v>29</v>
      </c>
      <c r="J1177" s="9">
        <v>2</v>
      </c>
      <c r="K1177" s="9">
        <v>29</v>
      </c>
      <c r="L1177" s="12">
        <v>50.8</v>
      </c>
      <c r="M1177" s="81">
        <f t="shared" si="215"/>
        <v>0.11825400999467875</v>
      </c>
      <c r="N1177" s="21">
        <v>0.01</v>
      </c>
      <c r="O1177" s="3" t="s">
        <v>175</v>
      </c>
      <c r="P1177" s="94">
        <f t="shared" si="221"/>
        <v>1.398401087982158E-2</v>
      </c>
      <c r="Q1177" s="72">
        <f t="shared" si="222"/>
        <v>2.6809609760386586</v>
      </c>
      <c r="R1177" s="82">
        <f t="shared" si="218"/>
        <v>0.11825400999467875</v>
      </c>
      <c r="S1177" s="49">
        <v>2.48</v>
      </c>
      <c r="T1177" s="6" t="s">
        <v>3</v>
      </c>
      <c r="U1177" s="82">
        <v>0.13900000000000001</v>
      </c>
      <c r="V1177" s="43">
        <f t="shared" si="219"/>
        <v>2.8126800000000003</v>
      </c>
      <c r="W1177" s="49">
        <v>2.27</v>
      </c>
      <c r="X1177" s="82">
        <v>0.22500000000000001</v>
      </c>
      <c r="Y1177" s="43">
        <f t="shared" si="220"/>
        <v>2.3358300000000001</v>
      </c>
      <c r="Z1177" s="53"/>
      <c r="AA1177" s="82"/>
      <c r="AB1177" s="43"/>
      <c r="AC1177" s="47"/>
      <c r="AD1177" s="82"/>
      <c r="AE1177" s="43"/>
      <c r="AF1177" s="53"/>
      <c r="AG1177" s="82"/>
      <c r="AH1177" s="43"/>
      <c r="AI1177" s="47"/>
      <c r="AJ1177" s="4"/>
      <c r="AL1177" s="4" t="s">
        <v>84</v>
      </c>
      <c r="AM1177" s="27"/>
      <c r="AN1177" s="27"/>
      <c r="AQ1177" s="4"/>
      <c r="AR1177" s="19">
        <v>2.27</v>
      </c>
      <c r="AS1177" s="19">
        <v>2.48</v>
      </c>
      <c r="AT1177" s="6" t="s">
        <v>3</v>
      </c>
      <c r="AU1177" s="4"/>
      <c r="AV1177" s="4"/>
      <c r="AW1177" s="4"/>
      <c r="AX1177" s="4"/>
      <c r="AY1177" s="4"/>
      <c r="AZ1177" s="4"/>
    </row>
    <row r="1178" spans="1:58" x14ac:dyDescent="0.25">
      <c r="A1178" s="3" t="s">
        <v>2</v>
      </c>
      <c r="B1178" s="20">
        <v>3.3</v>
      </c>
      <c r="C1178" s="88">
        <f t="shared" si="214"/>
        <v>3.4532203492694369</v>
      </c>
      <c r="D1178" s="86">
        <v>-110.77200000000001</v>
      </c>
      <c r="E1178" s="24">
        <v>37.012</v>
      </c>
      <c r="F1178" s="9">
        <v>3</v>
      </c>
      <c r="G1178" s="9">
        <v>2009</v>
      </c>
      <c r="H1178" s="9">
        <v>7</v>
      </c>
      <c r="I1178" s="9">
        <v>13</v>
      </c>
      <c r="J1178" s="9">
        <v>3</v>
      </c>
      <c r="K1178" s="9">
        <v>40</v>
      </c>
      <c r="L1178" s="12">
        <v>38</v>
      </c>
      <c r="M1178" s="81">
        <f t="shared" si="215"/>
        <v>0.11825400999467875</v>
      </c>
      <c r="N1178" s="21">
        <v>0.01</v>
      </c>
      <c r="O1178" s="3" t="s">
        <v>175</v>
      </c>
      <c r="P1178" s="94">
        <f t="shared" si="221"/>
        <v>1.398401087982158E-2</v>
      </c>
      <c r="Q1178" s="72">
        <f t="shared" si="222"/>
        <v>3.4532203492694369</v>
      </c>
      <c r="R1178" s="82">
        <f t="shared" si="218"/>
        <v>0.11825400999467875</v>
      </c>
      <c r="S1178" s="49">
        <v>3.3</v>
      </c>
      <c r="T1178" s="6" t="s">
        <v>3</v>
      </c>
      <c r="U1178" s="82">
        <v>0.13900000000000001</v>
      </c>
      <c r="V1178" s="43">
        <f t="shared" si="219"/>
        <v>3.4613</v>
      </c>
      <c r="W1178" s="49">
        <v>3.45</v>
      </c>
      <c r="X1178" s="82">
        <v>0.22500000000000001</v>
      </c>
      <c r="Y1178" s="43">
        <f t="shared" si="220"/>
        <v>3.4320500000000003</v>
      </c>
      <c r="Z1178" s="53"/>
      <c r="AA1178" s="82"/>
      <c r="AB1178" s="43"/>
      <c r="AC1178" s="47"/>
      <c r="AD1178" s="82"/>
      <c r="AE1178" s="43"/>
      <c r="AF1178" s="53"/>
      <c r="AG1178" s="82"/>
      <c r="AH1178" s="43"/>
      <c r="AI1178" s="47"/>
      <c r="AJ1178" s="4"/>
      <c r="AL1178" s="4" t="s">
        <v>55</v>
      </c>
      <c r="AM1178" s="27"/>
      <c r="AN1178" s="27"/>
      <c r="AQ1178" s="4"/>
      <c r="AR1178" s="19">
        <v>3.45</v>
      </c>
      <c r="AS1178" s="19">
        <v>3.3</v>
      </c>
      <c r="AT1178" s="6" t="s">
        <v>3</v>
      </c>
      <c r="AU1178" s="4"/>
      <c r="AV1178" s="4"/>
      <c r="AW1178" s="4"/>
      <c r="AX1178" s="4"/>
      <c r="AY1178" s="4"/>
      <c r="AZ1178" s="4"/>
    </row>
    <row r="1179" spans="1:58" x14ac:dyDescent="0.25">
      <c r="A1179" s="3" t="s">
        <v>2</v>
      </c>
      <c r="B1179" s="20">
        <v>2.76</v>
      </c>
      <c r="C1179" s="88">
        <f t="shared" si="214"/>
        <v>2.9362097726817833</v>
      </c>
      <c r="D1179" s="86">
        <v>-112.828</v>
      </c>
      <c r="E1179" s="24">
        <v>40.409999999999997</v>
      </c>
      <c r="F1179" s="9">
        <v>8</v>
      </c>
      <c r="G1179" s="9">
        <v>2009</v>
      </c>
      <c r="H1179" s="9">
        <v>8</v>
      </c>
      <c r="I1179" s="9">
        <v>13</v>
      </c>
      <c r="J1179" s="9">
        <v>21</v>
      </c>
      <c r="K1179" s="9">
        <v>0</v>
      </c>
      <c r="L1179" s="12">
        <v>52.9</v>
      </c>
      <c r="M1179" s="81">
        <f t="shared" si="215"/>
        <v>0.11825400999467875</v>
      </c>
      <c r="N1179" s="21">
        <v>0.01</v>
      </c>
      <c r="O1179" s="3" t="s">
        <v>175</v>
      </c>
      <c r="P1179" s="94">
        <f t="shared" si="221"/>
        <v>1.398401087982158E-2</v>
      </c>
      <c r="Q1179" s="72">
        <f t="shared" si="222"/>
        <v>2.9362097726817833</v>
      </c>
      <c r="R1179" s="82">
        <f t="shared" si="218"/>
        <v>0.11825400999467875</v>
      </c>
      <c r="S1179" s="49">
        <v>2.76</v>
      </c>
      <c r="T1179" s="6" t="s">
        <v>3</v>
      </c>
      <c r="U1179" s="82">
        <v>0.13900000000000001</v>
      </c>
      <c r="V1179" s="43">
        <f t="shared" si="219"/>
        <v>3.03416</v>
      </c>
      <c r="W1179" s="49">
        <v>2.64</v>
      </c>
      <c r="X1179" s="82">
        <v>0.22500000000000001</v>
      </c>
      <c r="Y1179" s="43">
        <f t="shared" si="220"/>
        <v>2.6795599999999999</v>
      </c>
      <c r="Z1179" s="53"/>
      <c r="AA1179" s="82"/>
      <c r="AB1179" s="43"/>
      <c r="AC1179" s="47"/>
      <c r="AD1179" s="82"/>
      <c r="AE1179" s="43"/>
      <c r="AF1179" s="53"/>
      <c r="AG1179" s="82"/>
      <c r="AH1179" s="43"/>
      <c r="AI1179" s="47"/>
      <c r="AJ1179" s="4"/>
      <c r="AL1179" s="4" t="s">
        <v>47</v>
      </c>
      <c r="AM1179" s="27"/>
      <c r="AN1179" s="27"/>
      <c r="AQ1179" s="4"/>
      <c r="AR1179" s="19">
        <v>2.64</v>
      </c>
      <c r="AS1179" s="19">
        <v>2.76</v>
      </c>
      <c r="AT1179" s="6" t="s">
        <v>3</v>
      </c>
      <c r="AU1179" s="4"/>
      <c r="AV1179" s="4"/>
      <c r="AW1179" s="4"/>
      <c r="AX1179" s="4"/>
      <c r="AY1179" s="4"/>
      <c r="AZ1179" s="4"/>
    </row>
    <row r="1180" spans="1:58" x14ac:dyDescent="0.25">
      <c r="A1180" s="3" t="s">
        <v>2</v>
      </c>
      <c r="B1180" s="20">
        <v>2.82</v>
      </c>
      <c r="C1180" s="88">
        <f t="shared" si="214"/>
        <v>2.9756923260801189</v>
      </c>
      <c r="D1180" s="86">
        <v>-110.43300000000001</v>
      </c>
      <c r="E1180" s="24">
        <v>37.652000000000001</v>
      </c>
      <c r="F1180" s="9">
        <v>2</v>
      </c>
      <c r="G1180" s="9">
        <v>2009</v>
      </c>
      <c r="H1180" s="9">
        <v>8</v>
      </c>
      <c r="I1180" s="9">
        <v>23</v>
      </c>
      <c r="J1180" s="9">
        <v>21</v>
      </c>
      <c r="K1180" s="9">
        <v>37</v>
      </c>
      <c r="L1180" s="12">
        <v>8.5</v>
      </c>
      <c r="M1180" s="81">
        <f t="shared" si="215"/>
        <v>0.11825400999467875</v>
      </c>
      <c r="N1180" s="21">
        <v>0.01</v>
      </c>
      <c r="O1180" s="3" t="s">
        <v>175</v>
      </c>
      <c r="P1180" s="94">
        <f t="shared" si="221"/>
        <v>1.398401087982158E-2</v>
      </c>
      <c r="Q1180" s="72">
        <f t="shared" si="222"/>
        <v>2.9756923260801189</v>
      </c>
      <c r="R1180" s="82">
        <f t="shared" si="218"/>
        <v>0.11825400999467875</v>
      </c>
      <c r="S1180" s="49">
        <v>2.82</v>
      </c>
      <c r="T1180" s="6" t="s">
        <v>3</v>
      </c>
      <c r="U1180" s="82">
        <v>0.13900000000000001</v>
      </c>
      <c r="V1180" s="43">
        <f t="shared" si="219"/>
        <v>3.08162</v>
      </c>
      <c r="W1180" s="49">
        <v>2.66</v>
      </c>
      <c r="X1180" s="82">
        <v>0.22500000000000001</v>
      </c>
      <c r="Y1180" s="43">
        <f t="shared" si="220"/>
        <v>2.69814</v>
      </c>
      <c r="Z1180" s="53"/>
      <c r="AA1180" s="82"/>
      <c r="AB1180" s="4"/>
      <c r="AC1180" s="47"/>
      <c r="AD1180" s="82"/>
      <c r="AE1180" s="4"/>
      <c r="AF1180" s="53"/>
      <c r="AG1180" s="82"/>
      <c r="AH1180" s="4"/>
      <c r="AI1180" s="47"/>
      <c r="AJ1180" s="4"/>
      <c r="AM1180" s="27"/>
      <c r="AN1180" s="27"/>
      <c r="AQ1180" s="4"/>
      <c r="AR1180" s="19">
        <v>2.66</v>
      </c>
      <c r="AS1180" s="19">
        <v>2.82</v>
      </c>
      <c r="AT1180" s="6" t="s">
        <v>3</v>
      </c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</row>
    <row r="1181" spans="1:58" x14ac:dyDescent="0.25">
      <c r="A1181" s="3" t="s">
        <v>2</v>
      </c>
      <c r="B1181" s="20">
        <v>2.4900000000000002</v>
      </c>
      <c r="C1181" s="88">
        <f t="shared" si="214"/>
        <v>2.7405752161667576</v>
      </c>
      <c r="D1181" s="86">
        <v>-110.437</v>
      </c>
      <c r="E1181" s="24">
        <v>37.658999999999999</v>
      </c>
      <c r="F1181" s="9">
        <v>1</v>
      </c>
      <c r="G1181" s="9">
        <v>2009</v>
      </c>
      <c r="H1181" s="9">
        <v>8</v>
      </c>
      <c r="I1181" s="9">
        <v>23</v>
      </c>
      <c r="J1181" s="9">
        <v>21</v>
      </c>
      <c r="K1181" s="9">
        <v>58</v>
      </c>
      <c r="L1181" s="12">
        <v>8.9</v>
      </c>
      <c r="M1181" s="81">
        <f t="shared" si="215"/>
        <v>0.11825400999467875</v>
      </c>
      <c r="N1181" s="21">
        <v>0.01</v>
      </c>
      <c r="O1181" s="3" t="s">
        <v>175</v>
      </c>
      <c r="P1181" s="94">
        <f t="shared" si="221"/>
        <v>1.398401087982158E-2</v>
      </c>
      <c r="Q1181" s="72">
        <f t="shared" si="222"/>
        <v>2.7405752161667576</v>
      </c>
      <c r="R1181" s="82">
        <f t="shared" si="218"/>
        <v>0.11825400999467875</v>
      </c>
      <c r="S1181" s="49">
        <v>2.4900000000000002</v>
      </c>
      <c r="T1181" s="6" t="s">
        <v>3</v>
      </c>
      <c r="U1181" s="82">
        <v>0.13900000000000001</v>
      </c>
      <c r="V1181" s="43">
        <f t="shared" si="219"/>
        <v>2.8205900000000002</v>
      </c>
      <c r="W1181" s="49">
        <v>2.48</v>
      </c>
      <c r="X1181" s="82">
        <v>0.22500000000000001</v>
      </c>
      <c r="Y1181" s="43">
        <f t="shared" si="220"/>
        <v>2.5309200000000001</v>
      </c>
      <c r="Z1181" s="53"/>
      <c r="AA1181" s="82"/>
      <c r="AB1181" s="43"/>
      <c r="AC1181" s="47"/>
      <c r="AD1181" s="82"/>
      <c r="AE1181" s="43"/>
      <c r="AF1181" s="53"/>
      <c r="AG1181" s="82"/>
      <c r="AH1181" s="43"/>
      <c r="AI1181" s="47"/>
      <c r="AJ1181" s="4"/>
      <c r="AM1181" s="27"/>
      <c r="AN1181" s="27"/>
      <c r="AQ1181" s="4"/>
      <c r="AR1181" s="19">
        <v>2.48</v>
      </c>
      <c r="AS1181" s="19">
        <v>2.4900000000000002</v>
      </c>
      <c r="AT1181" s="6" t="s">
        <v>3</v>
      </c>
      <c r="AU1181" s="4"/>
      <c r="AV1181" s="4"/>
      <c r="AW1181" s="4"/>
      <c r="AX1181" s="4"/>
      <c r="AY1181" s="4"/>
      <c r="AZ1181" s="4"/>
    </row>
    <row r="1182" spans="1:58" x14ac:dyDescent="0.25">
      <c r="A1182" s="3" t="s">
        <v>2</v>
      </c>
      <c r="B1182" s="20">
        <v>2.99</v>
      </c>
      <c r="C1182" s="88">
        <f t="shared" si="214"/>
        <v>3.1192087726245967</v>
      </c>
      <c r="D1182" s="86">
        <v>-112.373</v>
      </c>
      <c r="E1182" s="24">
        <v>36.985999999999997</v>
      </c>
      <c r="F1182" s="9">
        <v>15</v>
      </c>
      <c r="G1182" s="9">
        <v>2009</v>
      </c>
      <c r="H1182" s="9">
        <v>9</v>
      </c>
      <c r="I1182" s="9">
        <v>4</v>
      </c>
      <c r="J1182" s="9">
        <v>6</v>
      </c>
      <c r="K1182" s="9">
        <v>1</v>
      </c>
      <c r="L1182" s="12">
        <v>1.4</v>
      </c>
      <c r="M1182" s="81">
        <f t="shared" si="215"/>
        <v>0.11825400999467875</v>
      </c>
      <c r="N1182" s="21">
        <v>0.01</v>
      </c>
      <c r="O1182" s="3" t="s">
        <v>175</v>
      </c>
      <c r="P1182" s="94">
        <f t="shared" si="221"/>
        <v>1.398401087982158E-2</v>
      </c>
      <c r="Q1182" s="72">
        <f t="shared" si="222"/>
        <v>3.1192087726245967</v>
      </c>
      <c r="R1182" s="82">
        <f t="shared" si="218"/>
        <v>0.11825400999467875</v>
      </c>
      <c r="S1182" s="49">
        <v>2.99</v>
      </c>
      <c r="T1182" s="6" t="s">
        <v>3</v>
      </c>
      <c r="U1182" s="82">
        <v>0.13900000000000001</v>
      </c>
      <c r="V1182" s="43">
        <f t="shared" si="219"/>
        <v>3.2160900000000003</v>
      </c>
      <c r="W1182" s="49">
        <v>2.84</v>
      </c>
      <c r="X1182" s="82">
        <v>0.22500000000000001</v>
      </c>
      <c r="Y1182" s="43">
        <f t="shared" si="220"/>
        <v>2.8653599999999999</v>
      </c>
      <c r="Z1182" s="53"/>
      <c r="AA1182" s="82"/>
      <c r="AB1182" s="43"/>
      <c r="AC1182" s="47"/>
      <c r="AD1182" s="82"/>
      <c r="AE1182" s="43"/>
      <c r="AF1182" s="53"/>
      <c r="AG1182" s="82"/>
      <c r="AH1182" s="43"/>
      <c r="AI1182" s="47"/>
      <c r="AJ1182" s="4"/>
      <c r="AL1182" s="4" t="s">
        <v>75</v>
      </c>
      <c r="AM1182" s="27"/>
      <c r="AN1182" s="27"/>
      <c r="AQ1182" s="4"/>
      <c r="AR1182" s="19">
        <v>2.84</v>
      </c>
      <c r="AS1182" s="19">
        <v>2.99</v>
      </c>
      <c r="AT1182" s="6" t="s">
        <v>3</v>
      </c>
      <c r="AU1182" s="4"/>
      <c r="AV1182" s="4"/>
      <c r="AW1182" s="4"/>
      <c r="AX1182" s="4"/>
      <c r="AY1182" s="4"/>
      <c r="AZ1182" s="4"/>
    </row>
    <row r="1183" spans="1:58" x14ac:dyDescent="0.25">
      <c r="A1183" s="3" t="s">
        <v>2</v>
      </c>
      <c r="B1183" s="20">
        <v>2.76</v>
      </c>
      <c r="C1183" s="88">
        <f t="shared" si="214"/>
        <v>2.9952312759843309</v>
      </c>
      <c r="D1183" s="86">
        <v>-112.325</v>
      </c>
      <c r="E1183" s="24">
        <v>37.534999999999997</v>
      </c>
      <c r="F1183" s="9">
        <v>0</v>
      </c>
      <c r="G1183" s="9">
        <v>2009</v>
      </c>
      <c r="H1183" s="9">
        <v>9</v>
      </c>
      <c r="I1183" s="9">
        <v>24</v>
      </c>
      <c r="J1183" s="9">
        <v>4</v>
      </c>
      <c r="K1183" s="9">
        <v>47</v>
      </c>
      <c r="L1183" s="12">
        <v>46.1</v>
      </c>
      <c r="M1183" s="81">
        <f t="shared" si="215"/>
        <v>0.11825400999467875</v>
      </c>
      <c r="N1183" s="21">
        <v>0.01</v>
      </c>
      <c r="O1183" s="3" t="s">
        <v>175</v>
      </c>
      <c r="P1183" s="94">
        <f t="shared" si="221"/>
        <v>1.398401087982158E-2</v>
      </c>
      <c r="Q1183" s="72">
        <f t="shared" si="222"/>
        <v>2.9952312759843309</v>
      </c>
      <c r="R1183" s="82">
        <f t="shared" si="218"/>
        <v>0.11825400999467875</v>
      </c>
      <c r="S1183" s="49">
        <v>2.76</v>
      </c>
      <c r="T1183" s="6" t="s">
        <v>3</v>
      </c>
      <c r="U1183" s="82">
        <v>0.13900000000000001</v>
      </c>
      <c r="V1183" s="43">
        <f t="shared" si="219"/>
        <v>3.03416</v>
      </c>
      <c r="W1183" s="49">
        <v>2.87</v>
      </c>
      <c r="X1183" s="82">
        <v>0.22500000000000001</v>
      </c>
      <c r="Y1183" s="43">
        <f t="shared" si="220"/>
        <v>2.89323</v>
      </c>
      <c r="Z1183" s="53"/>
      <c r="AA1183" s="82"/>
      <c r="AB1183" s="43"/>
      <c r="AC1183" s="47"/>
      <c r="AD1183" s="82"/>
      <c r="AE1183" s="43"/>
      <c r="AF1183" s="53"/>
      <c r="AG1183" s="82"/>
      <c r="AH1183" s="43"/>
      <c r="AI1183" s="47"/>
      <c r="AJ1183" s="4"/>
      <c r="AL1183" s="4" t="s">
        <v>47</v>
      </c>
      <c r="AM1183" s="27"/>
      <c r="AN1183" s="27"/>
      <c r="AQ1183" s="4"/>
      <c r="AR1183" s="19">
        <v>2.87</v>
      </c>
      <c r="AS1183" s="19">
        <v>2.76</v>
      </c>
      <c r="AT1183" s="6" t="s">
        <v>3</v>
      </c>
      <c r="AU1183" s="4"/>
      <c r="AV1183" s="4"/>
      <c r="AW1183" s="4"/>
      <c r="AX1183" s="4"/>
      <c r="AY1183" s="4"/>
      <c r="AZ1183" s="4"/>
    </row>
    <row r="1184" spans="1:58" x14ac:dyDescent="0.25">
      <c r="A1184" s="3" t="s">
        <v>2</v>
      </c>
      <c r="B1184" s="20">
        <v>2.6</v>
      </c>
      <c r="C1184" s="88">
        <f t="shared" si="214"/>
        <v>2.919027526520459</v>
      </c>
      <c r="D1184" s="86">
        <v>-112.32299999999999</v>
      </c>
      <c r="E1184" s="24">
        <v>37.543999999999997</v>
      </c>
      <c r="F1184" s="9">
        <v>0</v>
      </c>
      <c r="G1184" s="9">
        <v>2009</v>
      </c>
      <c r="H1184" s="9">
        <v>9</v>
      </c>
      <c r="I1184" s="9">
        <v>24</v>
      </c>
      <c r="J1184" s="9">
        <v>20</v>
      </c>
      <c r="K1184" s="9">
        <v>25</v>
      </c>
      <c r="L1184" s="12">
        <v>15.7</v>
      </c>
      <c r="M1184" s="81">
        <f t="shared" si="215"/>
        <v>0.11825400999467875</v>
      </c>
      <c r="N1184" s="21">
        <v>0.01</v>
      </c>
      <c r="O1184" s="3" t="s">
        <v>175</v>
      </c>
      <c r="P1184" s="94">
        <f t="shared" si="221"/>
        <v>1.398401087982158E-2</v>
      </c>
      <c r="Q1184" s="72">
        <f t="shared" si="222"/>
        <v>2.919027526520459</v>
      </c>
      <c r="R1184" s="82">
        <f t="shared" si="218"/>
        <v>0.11825400999467875</v>
      </c>
      <c r="S1184" s="49">
        <v>2.6</v>
      </c>
      <c r="T1184" s="6" t="s">
        <v>3</v>
      </c>
      <c r="U1184" s="82">
        <v>0.13900000000000001</v>
      </c>
      <c r="V1184" s="43">
        <f t="shared" si="219"/>
        <v>2.9076</v>
      </c>
      <c r="W1184" s="49">
        <v>2.93</v>
      </c>
      <c r="X1184" s="82">
        <v>0.22500000000000001</v>
      </c>
      <c r="Y1184" s="43">
        <f t="shared" si="220"/>
        <v>2.9489700000000001</v>
      </c>
      <c r="Z1184" s="53"/>
      <c r="AA1184" s="82"/>
      <c r="AB1184" s="43"/>
      <c r="AC1184" s="47"/>
      <c r="AD1184" s="82"/>
      <c r="AE1184" s="43"/>
      <c r="AF1184" s="53"/>
      <c r="AG1184" s="82"/>
      <c r="AH1184" s="43"/>
      <c r="AI1184" s="47"/>
      <c r="AJ1184" s="4"/>
      <c r="AL1184" s="4" t="s">
        <v>107</v>
      </c>
      <c r="AM1184" s="27"/>
      <c r="AN1184" s="27"/>
      <c r="AQ1184" s="4"/>
      <c r="AR1184" s="19">
        <v>2.93</v>
      </c>
      <c r="AS1184" s="19">
        <v>2.6</v>
      </c>
      <c r="AT1184" s="6" t="s">
        <v>3</v>
      </c>
      <c r="AU1184" s="4"/>
      <c r="AV1184" s="4"/>
      <c r="AW1184" s="4"/>
      <c r="AX1184" s="4"/>
      <c r="AY1184" s="4"/>
      <c r="AZ1184" s="4"/>
    </row>
    <row r="1185" spans="1:52" x14ac:dyDescent="0.25">
      <c r="A1185" s="3" t="s">
        <v>2</v>
      </c>
      <c r="B1185" s="20">
        <v>2.5099999999999998</v>
      </c>
      <c r="C1185" s="88">
        <f t="shared" si="214"/>
        <v>2.7160991666428389</v>
      </c>
      <c r="D1185" s="86">
        <v>-111.68600000000001</v>
      </c>
      <c r="E1185" s="24">
        <v>41.271999999999998</v>
      </c>
      <c r="F1185" s="9">
        <v>12</v>
      </c>
      <c r="G1185" s="9">
        <v>2009</v>
      </c>
      <c r="H1185" s="9">
        <v>10</v>
      </c>
      <c r="I1185" s="9">
        <v>7</v>
      </c>
      <c r="J1185" s="9">
        <v>4</v>
      </c>
      <c r="K1185" s="9">
        <v>51</v>
      </c>
      <c r="L1185" s="12">
        <v>51.7</v>
      </c>
      <c r="M1185" s="81">
        <f t="shared" si="215"/>
        <v>0.11825400999467875</v>
      </c>
      <c r="N1185" s="21">
        <v>0.01</v>
      </c>
      <c r="O1185" s="3" t="s">
        <v>175</v>
      </c>
      <c r="P1185" s="94">
        <f t="shared" si="221"/>
        <v>1.398401087982158E-2</v>
      </c>
      <c r="Q1185" s="72">
        <f t="shared" si="222"/>
        <v>2.7160991666428389</v>
      </c>
      <c r="R1185" s="82">
        <f t="shared" si="218"/>
        <v>0.11825400999467875</v>
      </c>
      <c r="S1185" s="49">
        <v>2.5099999999999998</v>
      </c>
      <c r="T1185" s="6" t="s">
        <v>3</v>
      </c>
      <c r="U1185" s="82">
        <v>0.13900000000000001</v>
      </c>
      <c r="V1185" s="43">
        <f t="shared" si="219"/>
        <v>2.8364099999999999</v>
      </c>
      <c r="W1185" s="49">
        <v>2.34</v>
      </c>
      <c r="X1185" s="82">
        <v>0.22500000000000001</v>
      </c>
      <c r="Y1185" s="43">
        <f t="shared" si="220"/>
        <v>2.4008599999999998</v>
      </c>
      <c r="Z1185" s="53"/>
      <c r="AA1185" s="82"/>
      <c r="AB1185" s="43"/>
      <c r="AC1185" s="47"/>
      <c r="AD1185" s="82"/>
      <c r="AE1185" s="43"/>
      <c r="AF1185" s="53"/>
      <c r="AG1185" s="82"/>
      <c r="AH1185" s="43"/>
      <c r="AI1185" s="47"/>
      <c r="AJ1185" s="4"/>
      <c r="AL1185" s="4" t="s">
        <v>84</v>
      </c>
      <c r="AM1185" s="27"/>
      <c r="AN1185" s="27"/>
      <c r="AQ1185" s="4"/>
      <c r="AR1185" s="19">
        <v>2.34</v>
      </c>
      <c r="AS1185" s="19">
        <v>2.5099999999999998</v>
      </c>
      <c r="AT1185" s="6" t="s">
        <v>3</v>
      </c>
      <c r="AU1185" s="4"/>
      <c r="AV1185" s="4"/>
      <c r="AW1185" s="4"/>
      <c r="AX1185" s="4"/>
      <c r="AY1185" s="4"/>
      <c r="AZ1185" s="4"/>
    </row>
    <row r="1186" spans="1:52" x14ac:dyDescent="0.25">
      <c r="A1186" s="3" t="s">
        <v>2</v>
      </c>
      <c r="B1186" s="20">
        <v>2.85</v>
      </c>
      <c r="C1186" s="88">
        <f t="shared" si="214"/>
        <v>3.0005659074142912</v>
      </c>
      <c r="D1186" s="86">
        <v>-112.616</v>
      </c>
      <c r="E1186" s="24">
        <v>38.247999999999998</v>
      </c>
      <c r="F1186" s="9">
        <v>0</v>
      </c>
      <c r="G1186" s="9">
        <v>2009</v>
      </c>
      <c r="H1186" s="9">
        <v>10</v>
      </c>
      <c r="I1186" s="9">
        <v>15</v>
      </c>
      <c r="J1186" s="9">
        <v>22</v>
      </c>
      <c r="K1186" s="9">
        <v>20</v>
      </c>
      <c r="L1186" s="12">
        <v>9.1</v>
      </c>
      <c r="M1186" s="81">
        <f t="shared" si="215"/>
        <v>0.11825400999467875</v>
      </c>
      <c r="N1186" s="21">
        <v>0.01</v>
      </c>
      <c r="O1186" s="3" t="s">
        <v>175</v>
      </c>
      <c r="P1186" s="94">
        <f t="shared" si="221"/>
        <v>1.398401087982158E-2</v>
      </c>
      <c r="Q1186" s="72">
        <f t="shared" si="222"/>
        <v>3.0005659074142912</v>
      </c>
      <c r="R1186" s="82">
        <f t="shared" si="218"/>
        <v>0.11825400999467875</v>
      </c>
      <c r="S1186" s="49">
        <v>2.85</v>
      </c>
      <c r="T1186" s="6" t="s">
        <v>3</v>
      </c>
      <c r="U1186" s="82">
        <v>0.13900000000000001</v>
      </c>
      <c r="V1186" s="43">
        <f t="shared" si="219"/>
        <v>3.1053500000000001</v>
      </c>
      <c r="W1186" s="49">
        <v>2.69</v>
      </c>
      <c r="X1186" s="82">
        <v>0.22500000000000001</v>
      </c>
      <c r="Y1186" s="43">
        <f t="shared" si="220"/>
        <v>2.72601</v>
      </c>
      <c r="Z1186" s="53"/>
      <c r="AA1186" s="82"/>
      <c r="AB1186" s="43"/>
      <c r="AC1186" s="47"/>
      <c r="AD1186" s="82"/>
      <c r="AE1186" s="43"/>
      <c r="AF1186" s="53"/>
      <c r="AG1186" s="82"/>
      <c r="AH1186" s="43"/>
      <c r="AI1186" s="47"/>
      <c r="AJ1186" s="4"/>
      <c r="AL1186" s="4" t="s">
        <v>57</v>
      </c>
      <c r="AM1186" s="27"/>
      <c r="AN1186" s="27"/>
      <c r="AQ1186" s="4"/>
      <c r="AR1186" s="19">
        <v>2.69</v>
      </c>
      <c r="AS1186" s="19">
        <v>2.85</v>
      </c>
      <c r="AT1186" s="6" t="s">
        <v>3</v>
      </c>
      <c r="AU1186" s="4"/>
      <c r="AV1186" s="4"/>
      <c r="AW1186" s="4"/>
      <c r="AX1186" s="4"/>
      <c r="AY1186" s="4"/>
      <c r="AZ1186" s="4"/>
    </row>
    <row r="1187" spans="1:52" x14ac:dyDescent="0.25">
      <c r="A1187" s="3" t="s">
        <v>2</v>
      </c>
      <c r="B1187" s="20">
        <v>2.54</v>
      </c>
      <c r="C1187" s="88">
        <f t="shared" si="214"/>
        <v>2.5866600000000002</v>
      </c>
      <c r="D1187" s="86">
        <v>-113.895</v>
      </c>
      <c r="E1187" s="24">
        <v>37.761000000000003</v>
      </c>
      <c r="F1187" s="9">
        <v>1</v>
      </c>
      <c r="G1187" s="9">
        <v>2009</v>
      </c>
      <c r="H1187" s="9">
        <v>10</v>
      </c>
      <c r="I1187" s="9">
        <v>29</v>
      </c>
      <c r="J1187" s="9">
        <v>18</v>
      </c>
      <c r="K1187" s="9">
        <v>9</v>
      </c>
      <c r="L1187" s="12">
        <v>42.6</v>
      </c>
      <c r="M1187" s="81">
        <f t="shared" si="215"/>
        <v>0.22500000000000001</v>
      </c>
      <c r="N1187" s="21">
        <v>0.01</v>
      </c>
      <c r="O1187" s="6" t="s">
        <v>174</v>
      </c>
      <c r="P1187" s="94"/>
      <c r="Q1187" s="72">
        <f>Y1187</f>
        <v>2.5866600000000002</v>
      </c>
      <c r="R1187" s="82">
        <f>X1187</f>
        <v>0.22500000000000001</v>
      </c>
      <c r="S1187" s="45"/>
      <c r="T1187" s="6"/>
      <c r="V1187" s="43"/>
      <c r="W1187" s="49">
        <v>2.54</v>
      </c>
      <c r="X1187" s="82">
        <v>0.22500000000000001</v>
      </c>
      <c r="Y1187" s="43">
        <f t="shared" si="220"/>
        <v>2.5866600000000002</v>
      </c>
      <c r="Z1187" s="53"/>
      <c r="AA1187" s="82"/>
      <c r="AB1187" s="43"/>
      <c r="AC1187" s="47"/>
      <c r="AD1187" s="82"/>
      <c r="AE1187" s="43"/>
      <c r="AF1187" s="53"/>
      <c r="AG1187" s="82"/>
      <c r="AH1187" s="43"/>
      <c r="AI1187" s="47"/>
      <c r="AJ1187" s="4"/>
      <c r="AM1187" s="27"/>
      <c r="AN1187" s="27"/>
      <c r="AQ1187" s="4"/>
      <c r="AR1187" s="19">
        <v>2.54</v>
      </c>
      <c r="AS1187" s="5"/>
      <c r="AT1187" s="6"/>
      <c r="AU1187" s="4"/>
      <c r="AV1187" s="4"/>
      <c r="AW1187" s="4"/>
      <c r="AX1187" s="4"/>
      <c r="AY1187" s="4"/>
      <c r="AZ1187" s="4"/>
    </row>
    <row r="1188" spans="1:52" x14ac:dyDescent="0.25">
      <c r="A1188" s="4" t="s">
        <v>1</v>
      </c>
      <c r="B1188" s="10">
        <v>2.9</v>
      </c>
      <c r="C1188" s="88">
        <f t="shared" si="214"/>
        <v>3.2068483614502621</v>
      </c>
      <c r="D1188" s="86">
        <v>-108.87</v>
      </c>
      <c r="E1188" s="24">
        <v>38.36</v>
      </c>
      <c r="F1188" s="9">
        <v>5</v>
      </c>
      <c r="G1188" s="9">
        <v>2009</v>
      </c>
      <c r="H1188" s="9">
        <v>11</v>
      </c>
      <c r="I1188" s="9">
        <v>17</v>
      </c>
      <c r="J1188" s="9">
        <v>19</v>
      </c>
      <c r="K1188" s="9">
        <v>44</v>
      </c>
      <c r="L1188" s="9">
        <v>38</v>
      </c>
      <c r="M1188" s="81">
        <f t="shared" si="215"/>
        <v>0.11825400999467875</v>
      </c>
      <c r="N1188" s="21">
        <v>0.01</v>
      </c>
      <c r="O1188" s="3" t="s">
        <v>175</v>
      </c>
      <c r="P1188" s="94">
        <f t="shared" ref="P1188:P1200" si="223">1/((1/U1188^2)+(1/X1188^2))</f>
        <v>1.398401087982158E-2</v>
      </c>
      <c r="Q1188" s="72">
        <f t="shared" ref="Q1188:Q1200" si="224">(P1188/U1188^2*V1188)+(P1188/X1188^2*Y1188)</f>
        <v>3.2068483614502621</v>
      </c>
      <c r="R1188" s="82">
        <f t="shared" ref="R1188:R1200" si="225">SQRT(P1188)</f>
        <v>0.11825400999467875</v>
      </c>
      <c r="S1188" s="49">
        <v>2.91</v>
      </c>
      <c r="T1188" s="6" t="s">
        <v>3</v>
      </c>
      <c r="U1188" s="82">
        <v>0.13900000000000001</v>
      </c>
      <c r="V1188" s="43">
        <f t="shared" ref="V1188:V1200" si="226">0.791*S1188+0.851</f>
        <v>3.1528100000000001</v>
      </c>
      <c r="W1188" s="49">
        <v>3.36</v>
      </c>
      <c r="X1188" s="82">
        <v>0.22500000000000001</v>
      </c>
      <c r="Y1188" s="43">
        <f t="shared" si="220"/>
        <v>3.3484400000000001</v>
      </c>
      <c r="Z1188" s="53"/>
      <c r="AA1188" s="82"/>
      <c r="AB1188" s="43"/>
      <c r="AC1188" s="53"/>
      <c r="AD1188" s="82"/>
      <c r="AE1188" s="43"/>
      <c r="AF1188" s="53"/>
      <c r="AG1188" s="82"/>
      <c r="AH1188" s="43"/>
      <c r="AI1188" s="47"/>
      <c r="AJ1188" s="27"/>
      <c r="AK1188" s="5"/>
      <c r="AL1188" s="4" t="s">
        <v>57</v>
      </c>
      <c r="AM1188" s="27"/>
      <c r="AN1188" s="27"/>
      <c r="AO1188" s="4">
        <v>479</v>
      </c>
      <c r="AP1188" s="5" t="s">
        <v>44</v>
      </c>
      <c r="AQ1188" s="5" t="s">
        <v>44</v>
      </c>
      <c r="AR1188" s="19">
        <v>3.36</v>
      </c>
      <c r="AS1188" s="19">
        <v>2.91</v>
      </c>
      <c r="AT1188" s="6" t="s">
        <v>3</v>
      </c>
      <c r="AU1188" s="5" t="s">
        <v>44</v>
      </c>
      <c r="AV1188" s="5"/>
      <c r="AW1188" s="4"/>
      <c r="AX1188" s="4"/>
      <c r="AY1188" s="4">
        <v>29</v>
      </c>
      <c r="AZ1188" s="4"/>
    </row>
    <row r="1189" spans="1:52" x14ac:dyDescent="0.25">
      <c r="A1189" s="3" t="s">
        <v>2</v>
      </c>
      <c r="B1189" s="20">
        <v>2.95</v>
      </c>
      <c r="C1189" s="88">
        <f t="shared" si="214"/>
        <v>3.1271024345924001</v>
      </c>
      <c r="D1189" s="86">
        <v>-111.539</v>
      </c>
      <c r="E1189" s="24">
        <v>40.881</v>
      </c>
      <c r="F1189" s="9">
        <v>8</v>
      </c>
      <c r="G1189" s="9">
        <v>2009</v>
      </c>
      <c r="H1189" s="9">
        <v>11</v>
      </c>
      <c r="I1189" s="9">
        <v>19</v>
      </c>
      <c r="J1189" s="9">
        <v>12</v>
      </c>
      <c r="K1189" s="9">
        <v>24</v>
      </c>
      <c r="L1189" s="12">
        <v>52.1</v>
      </c>
      <c r="M1189" s="81">
        <f t="shared" si="215"/>
        <v>0.11825400999467875</v>
      </c>
      <c r="N1189" s="21">
        <v>0.01</v>
      </c>
      <c r="O1189" s="3" t="s">
        <v>175</v>
      </c>
      <c r="P1189" s="94">
        <f t="shared" si="223"/>
        <v>1.398401087982158E-2</v>
      </c>
      <c r="Q1189" s="72">
        <f t="shared" si="224"/>
        <v>3.1271024345924001</v>
      </c>
      <c r="R1189" s="82">
        <f t="shared" si="225"/>
        <v>0.11825400999467875</v>
      </c>
      <c r="S1189" s="49">
        <v>2.95</v>
      </c>
      <c r="T1189" s="6" t="s">
        <v>3</v>
      </c>
      <c r="U1189" s="82">
        <v>0.13900000000000001</v>
      </c>
      <c r="V1189" s="43">
        <f t="shared" si="226"/>
        <v>3.1844500000000004</v>
      </c>
      <c r="W1189" s="49">
        <v>2.96</v>
      </c>
      <c r="X1189" s="82">
        <v>0.22500000000000001</v>
      </c>
      <c r="Y1189" s="43">
        <f t="shared" si="220"/>
        <v>2.9768400000000002</v>
      </c>
      <c r="Z1189" s="53"/>
      <c r="AA1189" s="82"/>
      <c r="AB1189" s="43"/>
      <c r="AC1189" s="47"/>
      <c r="AD1189" s="82"/>
      <c r="AE1189" s="43"/>
      <c r="AF1189" s="53"/>
      <c r="AG1189" s="82"/>
      <c r="AH1189" s="43"/>
      <c r="AI1189" s="47"/>
      <c r="AJ1189" s="4"/>
      <c r="AL1189" s="4" t="s">
        <v>57</v>
      </c>
      <c r="AM1189" s="27"/>
      <c r="AN1189" s="27"/>
      <c r="AQ1189" s="4"/>
      <c r="AR1189" s="19">
        <v>2.96</v>
      </c>
      <c r="AS1189" s="19">
        <v>2.95</v>
      </c>
      <c r="AT1189" s="6" t="s">
        <v>3</v>
      </c>
      <c r="AU1189" s="4"/>
      <c r="AV1189" s="4"/>
      <c r="AW1189" s="4"/>
      <c r="AX1189" s="4"/>
      <c r="AY1189" s="4"/>
      <c r="AZ1189" s="4"/>
    </row>
    <row r="1190" spans="1:52" x14ac:dyDescent="0.25">
      <c r="A1190" s="3" t="s">
        <v>2</v>
      </c>
      <c r="B1190" s="20">
        <v>2.9</v>
      </c>
      <c r="C1190" s="88">
        <f t="shared" si="214"/>
        <v>3.0368895716695739</v>
      </c>
      <c r="D1190" s="86">
        <v>-111.57899999999999</v>
      </c>
      <c r="E1190" s="24">
        <v>38.972000000000001</v>
      </c>
      <c r="F1190" s="9">
        <v>16</v>
      </c>
      <c r="G1190" s="9">
        <v>2009</v>
      </c>
      <c r="H1190" s="9">
        <v>11</v>
      </c>
      <c r="I1190" s="9">
        <v>27</v>
      </c>
      <c r="J1190" s="9">
        <v>9</v>
      </c>
      <c r="K1190" s="9">
        <v>53</v>
      </c>
      <c r="L1190" s="12">
        <v>35.6</v>
      </c>
      <c r="M1190" s="81">
        <f t="shared" si="215"/>
        <v>0.11825400999467875</v>
      </c>
      <c r="N1190" s="21">
        <v>0.01</v>
      </c>
      <c r="O1190" s="3" t="s">
        <v>175</v>
      </c>
      <c r="P1190" s="94">
        <f t="shared" si="223"/>
        <v>1.398401087982158E-2</v>
      </c>
      <c r="Q1190" s="72">
        <f t="shared" si="224"/>
        <v>3.0368895716695739</v>
      </c>
      <c r="R1190" s="82">
        <f t="shared" si="225"/>
        <v>0.11825400999467875</v>
      </c>
      <c r="S1190" s="49">
        <v>2.9</v>
      </c>
      <c r="T1190" s="6" t="s">
        <v>3</v>
      </c>
      <c r="U1190" s="82">
        <v>0.13900000000000001</v>
      </c>
      <c r="V1190" s="43">
        <f t="shared" si="226"/>
        <v>3.1448999999999998</v>
      </c>
      <c r="W1190" s="49">
        <v>2.72</v>
      </c>
      <c r="X1190" s="82">
        <v>0.22500000000000001</v>
      </c>
      <c r="Y1190" s="43">
        <f t="shared" si="220"/>
        <v>2.7538800000000001</v>
      </c>
      <c r="Z1190" s="53"/>
      <c r="AA1190" s="82"/>
      <c r="AB1190" s="43"/>
      <c r="AC1190" s="47"/>
      <c r="AD1190" s="82"/>
      <c r="AE1190" s="43"/>
      <c r="AF1190" s="53"/>
      <c r="AG1190" s="82"/>
      <c r="AH1190" s="43"/>
      <c r="AI1190" s="47"/>
      <c r="AJ1190" s="4"/>
      <c r="AL1190" s="4" t="s">
        <v>57</v>
      </c>
      <c r="AM1190" s="27"/>
      <c r="AN1190" s="27"/>
      <c r="AQ1190" s="4"/>
      <c r="AR1190" s="19">
        <v>2.72</v>
      </c>
      <c r="AS1190" s="19">
        <v>2.9</v>
      </c>
      <c r="AT1190" s="6" t="s">
        <v>3</v>
      </c>
      <c r="AU1190" s="4"/>
      <c r="AV1190" s="4"/>
      <c r="AW1190" s="4"/>
      <c r="AX1190" s="4"/>
      <c r="AY1190" s="4"/>
      <c r="AZ1190" s="4"/>
    </row>
    <row r="1191" spans="1:52" x14ac:dyDescent="0.25">
      <c r="A1191" s="3" t="s">
        <v>2</v>
      </c>
      <c r="B1191" s="20">
        <v>2.88</v>
      </c>
      <c r="C1191" s="88">
        <f t="shared" si="214"/>
        <v>3.0767625350985051</v>
      </c>
      <c r="D1191" s="86">
        <v>-112.056</v>
      </c>
      <c r="E1191" s="24">
        <v>40.753</v>
      </c>
      <c r="F1191" s="9">
        <v>6</v>
      </c>
      <c r="G1191" s="9">
        <v>2009</v>
      </c>
      <c r="H1191" s="9">
        <v>12</v>
      </c>
      <c r="I1191" s="9">
        <v>23</v>
      </c>
      <c r="J1191" s="9">
        <v>9</v>
      </c>
      <c r="K1191" s="9">
        <v>2</v>
      </c>
      <c r="L1191" s="12">
        <v>1.8</v>
      </c>
      <c r="M1191" s="81">
        <f t="shared" si="215"/>
        <v>0.11825400999467875</v>
      </c>
      <c r="N1191" s="21">
        <v>0.01</v>
      </c>
      <c r="O1191" s="3" t="s">
        <v>175</v>
      </c>
      <c r="P1191" s="94">
        <f t="shared" si="223"/>
        <v>1.398401087982158E-2</v>
      </c>
      <c r="Q1191" s="72">
        <f t="shared" si="224"/>
        <v>3.0767625350985051</v>
      </c>
      <c r="R1191" s="82">
        <f t="shared" si="225"/>
        <v>0.11825400999467875</v>
      </c>
      <c r="S1191" s="49">
        <v>2.88</v>
      </c>
      <c r="T1191" s="6" t="s">
        <v>3</v>
      </c>
      <c r="U1191" s="82">
        <v>0.13900000000000001</v>
      </c>
      <c r="V1191" s="43">
        <f t="shared" si="226"/>
        <v>3.1290800000000001</v>
      </c>
      <c r="W1191" s="49">
        <v>2.92</v>
      </c>
      <c r="X1191" s="82">
        <v>0.22500000000000001</v>
      </c>
      <c r="Y1191" s="43">
        <f t="shared" si="220"/>
        <v>2.9396800000000001</v>
      </c>
      <c r="Z1191" s="53"/>
      <c r="AA1191" s="82"/>
      <c r="AB1191" s="43"/>
      <c r="AC1191" s="47"/>
      <c r="AD1191" s="82"/>
      <c r="AE1191" s="43"/>
      <c r="AF1191" s="53"/>
      <c r="AG1191" s="82"/>
      <c r="AH1191" s="43"/>
      <c r="AI1191" s="47"/>
      <c r="AJ1191" s="4"/>
      <c r="AL1191" s="4" t="s">
        <v>57</v>
      </c>
      <c r="AM1191" s="27"/>
      <c r="AN1191" s="27"/>
      <c r="AQ1191" s="4"/>
      <c r="AR1191" s="19">
        <v>2.92</v>
      </c>
      <c r="AS1191" s="19">
        <v>2.88</v>
      </c>
      <c r="AT1191" s="6" t="s">
        <v>3</v>
      </c>
      <c r="AU1191" s="4"/>
      <c r="AV1191" s="4"/>
      <c r="AW1191" s="4"/>
      <c r="AX1191" s="4"/>
      <c r="AY1191" s="4"/>
      <c r="AZ1191" s="4"/>
    </row>
    <row r="1192" spans="1:52" x14ac:dyDescent="0.25">
      <c r="A1192" s="3" t="s">
        <v>2</v>
      </c>
      <c r="B1192" s="20">
        <v>2.73</v>
      </c>
      <c r="C1192" s="88">
        <f t="shared" si="214"/>
        <v>2.9164684959826155</v>
      </c>
      <c r="D1192" s="86">
        <v>-113.30500000000001</v>
      </c>
      <c r="E1192" s="24">
        <v>41.32</v>
      </c>
      <c r="F1192" s="9">
        <v>3</v>
      </c>
      <c r="G1192" s="9">
        <v>2009</v>
      </c>
      <c r="H1192" s="9">
        <v>12</v>
      </c>
      <c r="I1192" s="9">
        <v>28</v>
      </c>
      <c r="J1192" s="9">
        <v>14</v>
      </c>
      <c r="K1192" s="9">
        <v>25</v>
      </c>
      <c r="L1192" s="12">
        <v>39.200000000000003</v>
      </c>
      <c r="M1192" s="81">
        <f t="shared" si="215"/>
        <v>0.11825400999467875</v>
      </c>
      <c r="N1192" s="21">
        <v>0.01</v>
      </c>
      <c r="O1192" s="3" t="s">
        <v>175</v>
      </c>
      <c r="P1192" s="94">
        <f t="shared" si="223"/>
        <v>1.398401087982158E-2</v>
      </c>
      <c r="Q1192" s="72">
        <f t="shared" si="224"/>
        <v>2.9164684959826155</v>
      </c>
      <c r="R1192" s="82">
        <f t="shared" si="225"/>
        <v>0.11825400999467875</v>
      </c>
      <c r="S1192" s="49">
        <v>2.73</v>
      </c>
      <c r="T1192" s="6" t="s">
        <v>3</v>
      </c>
      <c r="U1192" s="82">
        <v>0.13900000000000001</v>
      </c>
      <c r="V1192" s="43">
        <f t="shared" si="226"/>
        <v>3.0104299999999999</v>
      </c>
      <c r="W1192" s="49">
        <v>2.63</v>
      </c>
      <c r="X1192" s="82">
        <v>0.22500000000000001</v>
      </c>
      <c r="Y1192" s="43">
        <f t="shared" si="220"/>
        <v>2.6702699999999999</v>
      </c>
      <c r="Z1192" s="53"/>
      <c r="AA1192" s="82"/>
      <c r="AB1192" s="43"/>
      <c r="AC1192" s="47"/>
      <c r="AD1192" s="82"/>
      <c r="AE1192" s="43"/>
      <c r="AF1192" s="53"/>
      <c r="AG1192" s="82"/>
      <c r="AH1192" s="43"/>
      <c r="AI1192" s="47"/>
      <c r="AJ1192" s="4"/>
      <c r="AL1192" s="4" t="s">
        <v>72</v>
      </c>
      <c r="AM1192" s="27"/>
      <c r="AN1192" s="27"/>
      <c r="AQ1192" s="4"/>
      <c r="AR1192" s="19">
        <v>2.63</v>
      </c>
      <c r="AS1192" s="19">
        <v>2.73</v>
      </c>
      <c r="AT1192" s="6" t="s">
        <v>3</v>
      </c>
      <c r="AU1192" s="4"/>
      <c r="AV1192" s="4"/>
      <c r="AW1192" s="4"/>
      <c r="AX1192" s="4"/>
      <c r="AY1192" s="4"/>
      <c r="AZ1192" s="4"/>
    </row>
    <row r="1193" spans="1:52" x14ac:dyDescent="0.25">
      <c r="A1193" s="3" t="s">
        <v>2</v>
      </c>
      <c r="B1193" s="20">
        <v>2.62</v>
      </c>
      <c r="C1193" s="88">
        <f t="shared" si="214"/>
        <v>2.7944715366139592</v>
      </c>
      <c r="D1193" s="86">
        <v>-113.047</v>
      </c>
      <c r="E1193" s="24">
        <v>37.598999999999997</v>
      </c>
      <c r="F1193" s="9">
        <v>1</v>
      </c>
      <c r="G1193" s="9">
        <v>2010</v>
      </c>
      <c r="H1193" s="9">
        <v>1</v>
      </c>
      <c r="I1193" s="9">
        <v>4</v>
      </c>
      <c r="J1193" s="9">
        <v>19</v>
      </c>
      <c r="K1193" s="9">
        <v>51</v>
      </c>
      <c r="L1193" s="12">
        <v>34.200000000000003</v>
      </c>
      <c r="M1193" s="81">
        <f t="shared" si="215"/>
        <v>0.11825400999467875</v>
      </c>
      <c r="N1193" s="21">
        <v>0.01</v>
      </c>
      <c r="O1193" s="3" t="s">
        <v>175</v>
      </c>
      <c r="P1193" s="94">
        <f t="shared" si="223"/>
        <v>1.398401087982158E-2</v>
      </c>
      <c r="Q1193" s="72">
        <f t="shared" si="224"/>
        <v>2.7944715366139592</v>
      </c>
      <c r="R1193" s="82">
        <f t="shared" si="225"/>
        <v>0.11825400999467875</v>
      </c>
      <c r="S1193" s="49">
        <v>2.62</v>
      </c>
      <c r="T1193" s="6" t="s">
        <v>3</v>
      </c>
      <c r="U1193" s="82">
        <v>0.13900000000000001</v>
      </c>
      <c r="V1193" s="43">
        <f t="shared" si="226"/>
        <v>2.9234200000000001</v>
      </c>
      <c r="W1193" s="49">
        <v>2.4</v>
      </c>
      <c r="X1193" s="82">
        <v>0.22500000000000001</v>
      </c>
      <c r="Y1193" s="43">
        <f t="shared" si="220"/>
        <v>2.4565999999999999</v>
      </c>
      <c r="Z1193" s="53"/>
      <c r="AA1193" s="82"/>
      <c r="AB1193" s="43"/>
      <c r="AC1193" s="47"/>
      <c r="AD1193" s="82"/>
      <c r="AE1193" s="43"/>
      <c r="AF1193" s="53"/>
      <c r="AG1193" s="82"/>
      <c r="AH1193" s="43"/>
      <c r="AI1193" s="47"/>
      <c r="AJ1193" s="4"/>
      <c r="AL1193" s="4" t="s">
        <v>70</v>
      </c>
      <c r="AM1193" s="27"/>
      <c r="AN1193" s="27"/>
      <c r="AQ1193" s="4"/>
      <c r="AR1193" s="19">
        <v>2.4</v>
      </c>
      <c r="AS1193" s="19">
        <v>2.62</v>
      </c>
      <c r="AT1193" s="6" t="s">
        <v>3</v>
      </c>
      <c r="AU1193" s="4"/>
      <c r="AV1193" s="4"/>
      <c r="AW1193" s="4"/>
      <c r="AX1193" s="4"/>
      <c r="AY1193" s="4"/>
      <c r="AZ1193" s="4"/>
    </row>
    <row r="1194" spans="1:52" x14ac:dyDescent="0.25">
      <c r="A1194" s="3" t="s">
        <v>2</v>
      </c>
      <c r="B1194" s="20">
        <v>3.33</v>
      </c>
      <c r="C1194" s="88">
        <f t="shared" si="214"/>
        <v>3.4421677981585797</v>
      </c>
      <c r="D1194" s="86">
        <v>-113.04600000000001</v>
      </c>
      <c r="E1194" s="24">
        <v>37.593000000000004</v>
      </c>
      <c r="F1194" s="9">
        <v>7</v>
      </c>
      <c r="G1194" s="9">
        <v>2010</v>
      </c>
      <c r="H1194" s="9">
        <v>1</v>
      </c>
      <c r="I1194" s="9">
        <v>5</v>
      </c>
      <c r="J1194" s="9">
        <v>4</v>
      </c>
      <c r="K1194" s="9">
        <v>55</v>
      </c>
      <c r="L1194" s="12">
        <v>24.7</v>
      </c>
      <c r="M1194" s="81">
        <f t="shared" si="215"/>
        <v>0.11825400999467875</v>
      </c>
      <c r="N1194" s="21">
        <v>0.01</v>
      </c>
      <c r="O1194" s="3" t="s">
        <v>175</v>
      </c>
      <c r="P1194" s="94">
        <f t="shared" si="223"/>
        <v>1.398401087982158E-2</v>
      </c>
      <c r="Q1194" s="72">
        <f t="shared" si="224"/>
        <v>3.4421677981585797</v>
      </c>
      <c r="R1194" s="82">
        <f t="shared" si="225"/>
        <v>0.11825400999467875</v>
      </c>
      <c r="S1194" s="49">
        <v>3.33</v>
      </c>
      <c r="T1194" s="6" t="s">
        <v>3</v>
      </c>
      <c r="U1194" s="82">
        <v>0.13900000000000001</v>
      </c>
      <c r="V1194" s="43">
        <f t="shared" si="226"/>
        <v>3.4850300000000001</v>
      </c>
      <c r="W1194" s="49">
        <v>3.34</v>
      </c>
      <c r="X1194" s="82">
        <v>0.22500000000000001</v>
      </c>
      <c r="Y1194" s="43">
        <f t="shared" si="220"/>
        <v>3.32986</v>
      </c>
      <c r="Z1194" s="53"/>
      <c r="AA1194" s="82"/>
      <c r="AB1194" s="43"/>
      <c r="AC1194" s="47"/>
      <c r="AD1194" s="82"/>
      <c r="AE1194" s="43"/>
      <c r="AF1194" s="53"/>
      <c r="AG1194" s="82"/>
      <c r="AH1194" s="43"/>
      <c r="AI1194" s="47"/>
      <c r="AJ1194" s="4"/>
      <c r="AL1194" s="4" t="s">
        <v>55</v>
      </c>
      <c r="AM1194" s="27"/>
      <c r="AN1194" s="27"/>
      <c r="AQ1194" s="4"/>
      <c r="AR1194" s="19">
        <v>3.34</v>
      </c>
      <c r="AS1194" s="19">
        <v>3.33</v>
      </c>
      <c r="AT1194" s="6" t="s">
        <v>3</v>
      </c>
      <c r="AU1194" s="4"/>
      <c r="AV1194" s="4"/>
      <c r="AW1194" s="4"/>
      <c r="AX1194" s="4"/>
      <c r="AY1194" s="4"/>
      <c r="AZ1194" s="4"/>
    </row>
    <row r="1195" spans="1:52" x14ac:dyDescent="0.25">
      <c r="A1195" s="3" t="s">
        <v>2</v>
      </c>
      <c r="B1195" s="20">
        <v>2.92</v>
      </c>
      <c r="C1195" s="88">
        <f t="shared" si="214"/>
        <v>3.1407211380207589</v>
      </c>
      <c r="D1195" s="86">
        <v>-111.911</v>
      </c>
      <c r="E1195" s="24">
        <v>40.360999999999997</v>
      </c>
      <c r="F1195" s="9">
        <v>3</v>
      </c>
      <c r="G1195" s="9">
        <v>2010</v>
      </c>
      <c r="H1195" s="9">
        <v>1</v>
      </c>
      <c r="I1195" s="9">
        <v>5</v>
      </c>
      <c r="J1195" s="9">
        <v>8</v>
      </c>
      <c r="K1195" s="9">
        <v>8</v>
      </c>
      <c r="L1195" s="12">
        <v>35.700000000000003</v>
      </c>
      <c r="M1195" s="81">
        <f t="shared" si="215"/>
        <v>0.11825400999467875</v>
      </c>
      <c r="N1195" s="21">
        <v>0.01</v>
      </c>
      <c r="O1195" s="3" t="s">
        <v>175</v>
      </c>
      <c r="P1195" s="94">
        <f t="shared" si="223"/>
        <v>1.398401087982158E-2</v>
      </c>
      <c r="Q1195" s="72">
        <f t="shared" si="224"/>
        <v>3.1407211380207589</v>
      </c>
      <c r="R1195" s="82">
        <f t="shared" si="225"/>
        <v>0.11825400999467875</v>
      </c>
      <c r="S1195" s="49">
        <v>2.92</v>
      </c>
      <c r="T1195" s="6" t="s">
        <v>3</v>
      </c>
      <c r="U1195" s="82">
        <v>0.13900000000000001</v>
      </c>
      <c r="V1195" s="43">
        <f t="shared" si="226"/>
        <v>3.16072</v>
      </c>
      <c r="W1195" s="49">
        <v>3.08</v>
      </c>
      <c r="X1195" s="82">
        <v>0.22500000000000001</v>
      </c>
      <c r="Y1195" s="43">
        <f t="shared" si="220"/>
        <v>3.08832</v>
      </c>
      <c r="Z1195" s="53"/>
      <c r="AA1195" s="82"/>
      <c r="AB1195" s="43"/>
      <c r="AC1195" s="47"/>
      <c r="AD1195" s="82"/>
      <c r="AE1195" s="43"/>
      <c r="AF1195" s="53"/>
      <c r="AG1195" s="82"/>
      <c r="AH1195" s="43"/>
      <c r="AI1195" s="47"/>
      <c r="AJ1195" s="4"/>
      <c r="AL1195" s="4" t="s">
        <v>57</v>
      </c>
      <c r="AM1195" s="27"/>
      <c r="AN1195" s="27"/>
      <c r="AQ1195" s="4"/>
      <c r="AR1195" s="19">
        <v>3.08</v>
      </c>
      <c r="AS1195" s="19">
        <v>2.92</v>
      </c>
      <c r="AT1195" s="6" t="s">
        <v>3</v>
      </c>
      <c r="AU1195" s="4"/>
      <c r="AV1195" s="4"/>
      <c r="AW1195" s="4"/>
      <c r="AX1195" s="4"/>
      <c r="AY1195" s="4"/>
      <c r="AZ1195" s="4"/>
    </row>
    <row r="1196" spans="1:52" x14ac:dyDescent="0.25">
      <c r="A1196" s="3" t="s">
        <v>2</v>
      </c>
      <c r="B1196" s="20">
        <v>2.96</v>
      </c>
      <c r="C1196" s="88">
        <f t="shared" si="214"/>
        <v>3.1405259330054616</v>
      </c>
      <c r="D1196" s="86">
        <v>-111.89100000000001</v>
      </c>
      <c r="E1196" s="24">
        <v>39.947000000000003</v>
      </c>
      <c r="F1196" s="9">
        <v>1</v>
      </c>
      <c r="G1196" s="9">
        <v>2010</v>
      </c>
      <c r="H1196" s="9">
        <v>1</v>
      </c>
      <c r="I1196" s="9">
        <v>23</v>
      </c>
      <c r="J1196" s="9">
        <v>15</v>
      </c>
      <c r="K1196" s="9">
        <v>48</v>
      </c>
      <c r="L1196" s="12">
        <v>45.5</v>
      </c>
      <c r="M1196" s="81">
        <f t="shared" si="215"/>
        <v>0.11825400999467875</v>
      </c>
      <c r="N1196" s="21">
        <v>0.01</v>
      </c>
      <c r="O1196" s="3" t="s">
        <v>175</v>
      </c>
      <c r="P1196" s="94">
        <f t="shared" si="223"/>
        <v>1.398401087982158E-2</v>
      </c>
      <c r="Q1196" s="72">
        <f t="shared" si="224"/>
        <v>3.1405259330054616</v>
      </c>
      <c r="R1196" s="82">
        <f t="shared" si="225"/>
        <v>0.11825400999467875</v>
      </c>
      <c r="S1196" s="49">
        <v>2.96</v>
      </c>
      <c r="T1196" s="6" t="s">
        <v>3</v>
      </c>
      <c r="U1196" s="82">
        <v>0.13900000000000001</v>
      </c>
      <c r="V1196" s="43">
        <f t="shared" si="226"/>
        <v>3.1923599999999999</v>
      </c>
      <c r="W1196" s="49">
        <v>2.99</v>
      </c>
      <c r="X1196" s="82">
        <v>0.22500000000000001</v>
      </c>
      <c r="Y1196" s="43">
        <f t="shared" si="220"/>
        <v>3.0047100000000002</v>
      </c>
      <c r="Z1196" s="53"/>
      <c r="AA1196" s="82"/>
      <c r="AB1196" s="43"/>
      <c r="AC1196" s="47"/>
      <c r="AD1196" s="82"/>
      <c r="AE1196" s="43"/>
      <c r="AF1196" s="53"/>
      <c r="AG1196" s="82"/>
      <c r="AH1196" s="43"/>
      <c r="AI1196" s="47"/>
      <c r="AJ1196" s="4"/>
      <c r="AL1196" s="4" t="s">
        <v>75</v>
      </c>
      <c r="AM1196" s="27"/>
      <c r="AN1196" s="27"/>
      <c r="AQ1196" s="4"/>
      <c r="AR1196" s="19">
        <v>2.99</v>
      </c>
      <c r="AS1196" s="19">
        <v>2.96</v>
      </c>
      <c r="AT1196" s="6" t="s">
        <v>3</v>
      </c>
      <c r="AU1196" s="4"/>
      <c r="AV1196" s="4"/>
      <c r="AW1196" s="4"/>
      <c r="AX1196" s="4"/>
      <c r="AY1196" s="4"/>
      <c r="AZ1196" s="4"/>
    </row>
    <row r="1197" spans="1:52" x14ac:dyDescent="0.25">
      <c r="A1197" s="3" t="s">
        <v>2</v>
      </c>
      <c r="B1197" s="20">
        <v>2.82</v>
      </c>
      <c r="C1197" s="88">
        <f t="shared" si="214"/>
        <v>3.042412286335173</v>
      </c>
      <c r="D1197" s="86">
        <v>-111.36499999999999</v>
      </c>
      <c r="E1197" s="24">
        <v>40.305999999999997</v>
      </c>
      <c r="F1197" s="9">
        <v>6</v>
      </c>
      <c r="G1197" s="9">
        <v>2010</v>
      </c>
      <c r="H1197" s="9">
        <v>2</v>
      </c>
      <c r="I1197" s="9">
        <v>12</v>
      </c>
      <c r="J1197" s="9">
        <v>11</v>
      </c>
      <c r="K1197" s="9">
        <v>35</v>
      </c>
      <c r="L1197" s="12">
        <v>21.2</v>
      </c>
      <c r="M1197" s="81">
        <f t="shared" si="215"/>
        <v>0.11825400999467875</v>
      </c>
      <c r="N1197" s="21">
        <v>0.01</v>
      </c>
      <c r="O1197" s="3" t="s">
        <v>175</v>
      </c>
      <c r="P1197" s="94">
        <f t="shared" si="223"/>
        <v>1.398401087982158E-2</v>
      </c>
      <c r="Q1197" s="72">
        <f t="shared" si="224"/>
        <v>3.042412286335173</v>
      </c>
      <c r="R1197" s="82">
        <f t="shared" si="225"/>
        <v>0.11825400999467875</v>
      </c>
      <c r="S1197" s="49">
        <v>2.82</v>
      </c>
      <c r="T1197" s="6" t="s">
        <v>3</v>
      </c>
      <c r="U1197" s="82">
        <v>0.13900000000000001</v>
      </c>
      <c r="V1197" s="43">
        <f t="shared" si="226"/>
        <v>3.08162</v>
      </c>
      <c r="W1197" s="49">
        <v>2.92</v>
      </c>
      <c r="X1197" s="82">
        <v>0.22500000000000001</v>
      </c>
      <c r="Y1197" s="43">
        <f t="shared" si="220"/>
        <v>2.9396800000000001</v>
      </c>
      <c r="Z1197" s="53"/>
      <c r="AA1197" s="82"/>
      <c r="AB1197" s="43"/>
      <c r="AC1197" s="47"/>
      <c r="AD1197" s="82"/>
      <c r="AE1197" s="43"/>
      <c r="AF1197" s="53"/>
      <c r="AG1197" s="82"/>
      <c r="AH1197" s="43"/>
      <c r="AI1197" s="47"/>
      <c r="AJ1197" s="4"/>
      <c r="AL1197" s="4" t="s">
        <v>47</v>
      </c>
      <c r="AM1197" s="27"/>
      <c r="AN1197" s="27"/>
      <c r="AQ1197" s="4"/>
      <c r="AR1197" s="19">
        <v>2.92</v>
      </c>
      <c r="AS1197" s="19">
        <v>2.82</v>
      </c>
      <c r="AT1197" s="6" t="s">
        <v>3</v>
      </c>
      <c r="AU1197" s="4"/>
      <c r="AV1197" s="4"/>
      <c r="AW1197" s="4"/>
      <c r="AX1197" s="4"/>
      <c r="AY1197" s="4"/>
      <c r="AZ1197" s="4"/>
    </row>
    <row r="1198" spans="1:52" x14ac:dyDescent="0.25">
      <c r="A1198" s="3" t="s">
        <v>2</v>
      </c>
      <c r="B1198" s="20">
        <v>3.02</v>
      </c>
      <c r="C1198" s="88">
        <f t="shared" si="214"/>
        <v>3.1184208307837475</v>
      </c>
      <c r="D1198" s="86">
        <v>-112.892</v>
      </c>
      <c r="E1198" s="24">
        <v>37.091999999999999</v>
      </c>
      <c r="F1198" s="9">
        <v>11</v>
      </c>
      <c r="G1198" s="9">
        <v>2010</v>
      </c>
      <c r="H1198" s="9">
        <v>2</v>
      </c>
      <c r="I1198" s="9">
        <v>12</v>
      </c>
      <c r="J1198" s="9">
        <v>22</v>
      </c>
      <c r="K1198" s="9">
        <v>37</v>
      </c>
      <c r="L1198" s="12">
        <v>9.5</v>
      </c>
      <c r="M1198" s="81">
        <f t="shared" si="215"/>
        <v>0.11825400999467875</v>
      </c>
      <c r="N1198" s="21">
        <v>0.01</v>
      </c>
      <c r="O1198" s="3" t="s">
        <v>175</v>
      </c>
      <c r="P1198" s="94">
        <f t="shared" si="223"/>
        <v>1.398401087982158E-2</v>
      </c>
      <c r="Q1198" s="72">
        <f t="shared" si="224"/>
        <v>3.1184208307837475</v>
      </c>
      <c r="R1198" s="82">
        <f t="shared" si="225"/>
        <v>0.11825400999467875</v>
      </c>
      <c r="S1198" s="49">
        <v>3.02</v>
      </c>
      <c r="T1198" s="6" t="s">
        <v>3</v>
      </c>
      <c r="U1198" s="82">
        <v>0.13900000000000001</v>
      </c>
      <c r="V1198" s="43">
        <f t="shared" si="226"/>
        <v>3.2398199999999999</v>
      </c>
      <c r="W1198" s="49">
        <v>2.77</v>
      </c>
      <c r="X1198" s="82">
        <v>0.22500000000000001</v>
      </c>
      <c r="Y1198" s="43">
        <f t="shared" si="220"/>
        <v>2.8003300000000002</v>
      </c>
      <c r="Z1198" s="53"/>
      <c r="AA1198" s="82"/>
      <c r="AB1198" s="43"/>
      <c r="AC1198" s="47"/>
      <c r="AD1198" s="82"/>
      <c r="AE1198" s="43"/>
      <c r="AF1198" s="53"/>
      <c r="AG1198" s="82"/>
      <c r="AH1198" s="43"/>
      <c r="AI1198" s="47"/>
      <c r="AJ1198" s="4"/>
      <c r="AL1198" s="4" t="s">
        <v>58</v>
      </c>
      <c r="AM1198" s="27"/>
      <c r="AN1198" s="27"/>
      <c r="AQ1198" s="4"/>
      <c r="AR1198" s="19">
        <v>2.77</v>
      </c>
      <c r="AS1198" s="19">
        <v>3.02</v>
      </c>
      <c r="AT1198" s="6" t="s">
        <v>3</v>
      </c>
      <c r="AU1198" s="4"/>
      <c r="AV1198" s="4"/>
      <c r="AW1198" s="4"/>
      <c r="AX1198" s="4"/>
      <c r="AY1198" s="4"/>
      <c r="AZ1198" s="4"/>
    </row>
    <row r="1199" spans="1:52" x14ac:dyDescent="0.25">
      <c r="A1199" s="3" t="s">
        <v>2</v>
      </c>
      <c r="B1199" s="20">
        <v>2.5299999999999998</v>
      </c>
      <c r="C1199" s="88">
        <f t="shared" si="214"/>
        <v>2.7917030575015014</v>
      </c>
      <c r="D1199" s="86">
        <v>-112.324</v>
      </c>
      <c r="E1199" s="24">
        <v>37.534999999999997</v>
      </c>
      <c r="F1199" s="9">
        <v>0</v>
      </c>
      <c r="G1199" s="9">
        <v>2010</v>
      </c>
      <c r="H1199" s="9">
        <v>3</v>
      </c>
      <c r="I1199" s="9">
        <v>5</v>
      </c>
      <c r="J1199" s="9">
        <v>13</v>
      </c>
      <c r="K1199" s="9">
        <v>22</v>
      </c>
      <c r="L1199" s="12">
        <v>16.5</v>
      </c>
      <c r="M1199" s="81">
        <f t="shared" si="215"/>
        <v>0.11825400999467875</v>
      </c>
      <c r="N1199" s="21">
        <v>0.01</v>
      </c>
      <c r="O1199" s="3" t="s">
        <v>175</v>
      </c>
      <c r="P1199" s="94">
        <f t="shared" si="223"/>
        <v>1.398401087982158E-2</v>
      </c>
      <c r="Q1199" s="72">
        <f t="shared" si="224"/>
        <v>2.7917030575015014</v>
      </c>
      <c r="R1199" s="82">
        <f t="shared" si="225"/>
        <v>0.11825400999467875</v>
      </c>
      <c r="S1199" s="49">
        <v>2.5299999999999998</v>
      </c>
      <c r="T1199" s="6" t="s">
        <v>3</v>
      </c>
      <c r="U1199" s="82">
        <v>0.13900000000000001</v>
      </c>
      <c r="V1199" s="43">
        <f t="shared" si="226"/>
        <v>2.85223</v>
      </c>
      <c r="W1199" s="49">
        <v>2.59</v>
      </c>
      <c r="X1199" s="82">
        <v>0.22500000000000001</v>
      </c>
      <c r="Y1199" s="43">
        <f t="shared" si="220"/>
        <v>2.6331099999999998</v>
      </c>
      <c r="Z1199" s="53"/>
      <c r="AA1199" s="82"/>
      <c r="AB1199" s="43"/>
      <c r="AC1199" s="47"/>
      <c r="AD1199" s="82"/>
      <c r="AE1199" s="43"/>
      <c r="AF1199" s="53"/>
      <c r="AG1199" s="82"/>
      <c r="AH1199" s="43"/>
      <c r="AI1199" s="47"/>
      <c r="AJ1199" s="4"/>
      <c r="AM1199" s="27"/>
      <c r="AN1199" s="27"/>
      <c r="AQ1199" s="4"/>
      <c r="AR1199" s="19">
        <v>2.59</v>
      </c>
      <c r="AS1199" s="19">
        <v>2.5299999999999998</v>
      </c>
      <c r="AT1199" s="6" t="s">
        <v>3</v>
      </c>
      <c r="AU1199" s="4"/>
      <c r="AV1199" s="4"/>
      <c r="AW1199" s="4"/>
      <c r="AX1199" s="4"/>
      <c r="AY1199" s="4"/>
      <c r="AZ1199" s="4"/>
    </row>
    <row r="1200" spans="1:52" x14ac:dyDescent="0.25">
      <c r="A1200" s="3" t="s">
        <v>2</v>
      </c>
      <c r="B1200" s="20">
        <v>2.5499999999999998</v>
      </c>
      <c r="C1200" s="88">
        <f t="shared" si="214"/>
        <v>2.7466977894375662</v>
      </c>
      <c r="D1200" s="86">
        <v>-113.048</v>
      </c>
      <c r="E1200" s="24">
        <v>36.945999999999998</v>
      </c>
      <c r="F1200" s="9">
        <v>22</v>
      </c>
      <c r="G1200" s="9">
        <v>2010</v>
      </c>
      <c r="H1200" s="9">
        <v>4</v>
      </c>
      <c r="I1200" s="9">
        <v>1</v>
      </c>
      <c r="J1200" s="9">
        <v>17</v>
      </c>
      <c r="K1200" s="9">
        <v>26</v>
      </c>
      <c r="L1200" s="12">
        <v>42.6</v>
      </c>
      <c r="M1200" s="81">
        <f t="shared" si="215"/>
        <v>0.11825400999467875</v>
      </c>
      <c r="N1200" s="21">
        <v>0.01</v>
      </c>
      <c r="O1200" s="3" t="s">
        <v>175</v>
      </c>
      <c r="P1200" s="94">
        <f t="shared" si="223"/>
        <v>1.398401087982158E-2</v>
      </c>
      <c r="Q1200" s="72">
        <f t="shared" si="224"/>
        <v>2.7466977894375662</v>
      </c>
      <c r="R1200" s="82">
        <f t="shared" si="225"/>
        <v>0.11825400999467875</v>
      </c>
      <c r="S1200" s="49">
        <v>2.5499999999999998</v>
      </c>
      <c r="T1200" s="6" t="s">
        <v>3</v>
      </c>
      <c r="U1200" s="82">
        <v>0.13900000000000001</v>
      </c>
      <c r="V1200" s="43">
        <f t="shared" si="226"/>
        <v>2.8680499999999998</v>
      </c>
      <c r="W1200" s="49">
        <v>2.37</v>
      </c>
      <c r="X1200" s="82">
        <v>0.22500000000000001</v>
      </c>
      <c r="Y1200" s="43">
        <f t="shared" si="220"/>
        <v>2.4287300000000003</v>
      </c>
      <c r="Z1200" s="53"/>
      <c r="AA1200" s="82"/>
      <c r="AB1200" s="43"/>
      <c r="AC1200" s="47"/>
      <c r="AD1200" s="82"/>
      <c r="AE1200" s="43"/>
      <c r="AF1200" s="53"/>
      <c r="AG1200" s="82"/>
      <c r="AH1200" s="43"/>
      <c r="AI1200" s="47"/>
      <c r="AJ1200" s="4"/>
      <c r="AL1200" s="4" t="s">
        <v>84</v>
      </c>
      <c r="AM1200" s="27"/>
      <c r="AN1200" s="27"/>
      <c r="AQ1200" s="4"/>
      <c r="AR1200" s="19">
        <v>2.37</v>
      </c>
      <c r="AS1200" s="19">
        <v>2.5499999999999998</v>
      </c>
      <c r="AT1200" s="6" t="s">
        <v>3</v>
      </c>
      <c r="AU1200" s="4"/>
      <c r="AV1200" s="4"/>
      <c r="AW1200" s="4"/>
      <c r="AX1200" s="4"/>
      <c r="AY1200" s="4"/>
      <c r="AZ1200" s="4"/>
    </row>
    <row r="1201" spans="1:52" x14ac:dyDescent="0.25">
      <c r="A1201" s="3" t="s">
        <v>2</v>
      </c>
      <c r="B1201" s="20">
        <v>3.04</v>
      </c>
      <c r="C1201" s="88">
        <f t="shared" si="214"/>
        <v>3.0511599999999999</v>
      </c>
      <c r="D1201" s="86">
        <v>-112.307</v>
      </c>
      <c r="E1201" s="24">
        <v>37.534999999999997</v>
      </c>
      <c r="F1201" s="9">
        <v>1</v>
      </c>
      <c r="G1201" s="9">
        <v>2010</v>
      </c>
      <c r="H1201" s="9">
        <v>4</v>
      </c>
      <c r="I1201" s="9">
        <v>9</v>
      </c>
      <c r="J1201" s="9">
        <v>20</v>
      </c>
      <c r="K1201" s="9">
        <v>58</v>
      </c>
      <c r="L1201" s="12">
        <v>29.8</v>
      </c>
      <c r="M1201" s="81">
        <f t="shared" si="215"/>
        <v>0.22500000000000001</v>
      </c>
      <c r="N1201" s="21">
        <v>0.01</v>
      </c>
      <c r="O1201" s="6" t="s">
        <v>174</v>
      </c>
      <c r="P1201" s="94"/>
      <c r="Q1201" s="72">
        <f>Y1201</f>
        <v>3.0511599999999999</v>
      </c>
      <c r="R1201" s="82">
        <f>X1201</f>
        <v>0.22500000000000001</v>
      </c>
      <c r="S1201" s="45"/>
      <c r="T1201" s="6"/>
      <c r="V1201" s="43"/>
      <c r="W1201" s="49">
        <v>3.04</v>
      </c>
      <c r="X1201" s="82">
        <v>0.22500000000000001</v>
      </c>
      <c r="Y1201" s="43">
        <f t="shared" si="220"/>
        <v>3.0511599999999999</v>
      </c>
      <c r="Z1201" s="53"/>
      <c r="AA1201" s="82"/>
      <c r="AB1201" s="43"/>
      <c r="AC1201" s="47"/>
      <c r="AD1201" s="82"/>
      <c r="AE1201" s="43"/>
      <c r="AF1201" s="53"/>
      <c r="AG1201" s="82"/>
      <c r="AH1201" s="43"/>
      <c r="AI1201" s="47"/>
      <c r="AJ1201" s="4"/>
      <c r="AM1201" s="27"/>
      <c r="AN1201" s="27"/>
      <c r="AQ1201" s="4"/>
      <c r="AR1201" s="19">
        <v>3.04</v>
      </c>
      <c r="AS1201" s="5"/>
      <c r="AT1201" s="6"/>
      <c r="AU1201" s="4"/>
      <c r="AV1201" s="4"/>
      <c r="AW1201" s="4"/>
      <c r="AX1201" s="4"/>
      <c r="AY1201" s="4"/>
      <c r="AZ1201" s="4"/>
    </row>
    <row r="1202" spans="1:52" x14ac:dyDescent="0.25">
      <c r="A1202" s="3" t="s">
        <v>2</v>
      </c>
      <c r="B1202" s="20">
        <v>2.46</v>
      </c>
      <c r="C1202" s="88">
        <f t="shared" si="214"/>
        <v>2.7182677871500873</v>
      </c>
      <c r="D1202" s="86">
        <v>-111.52200000000001</v>
      </c>
      <c r="E1202" s="24">
        <v>41.756</v>
      </c>
      <c r="F1202" s="9">
        <v>7</v>
      </c>
      <c r="G1202" s="9">
        <v>2010</v>
      </c>
      <c r="H1202" s="9">
        <v>4</v>
      </c>
      <c r="I1202" s="9">
        <v>12</v>
      </c>
      <c r="J1202" s="9">
        <v>12</v>
      </c>
      <c r="K1202" s="9">
        <v>7</v>
      </c>
      <c r="L1202" s="12">
        <v>36.200000000000003</v>
      </c>
      <c r="M1202" s="81">
        <f t="shared" si="215"/>
        <v>0.11825400999467875</v>
      </c>
      <c r="N1202" s="21">
        <v>0.01</v>
      </c>
      <c r="O1202" s="3" t="s">
        <v>175</v>
      </c>
      <c r="P1202" s="94">
        <f t="shared" ref="P1202:P1218" si="227">1/((1/U1202^2)+(1/X1202^2))</f>
        <v>1.398401087982158E-2</v>
      </c>
      <c r="Q1202" s="72">
        <f t="shared" ref="Q1202:Q1218" si="228">(P1202/U1202^2*V1202)+(P1202/X1202^2*Y1202)</f>
        <v>2.7182677871500873</v>
      </c>
      <c r="R1202" s="82">
        <f t="shared" ref="R1202:R1218" si="229">SQRT(P1202)</f>
        <v>0.11825400999467875</v>
      </c>
      <c r="S1202" s="49">
        <v>2.46</v>
      </c>
      <c r="T1202" s="6" t="s">
        <v>3</v>
      </c>
      <c r="U1202" s="82">
        <v>0.13900000000000001</v>
      </c>
      <c r="V1202" s="43">
        <f t="shared" ref="V1202:V1218" si="230">0.791*S1202+0.851</f>
        <v>2.7968600000000001</v>
      </c>
      <c r="W1202" s="49">
        <v>2.46</v>
      </c>
      <c r="X1202" s="82">
        <v>0.22500000000000001</v>
      </c>
      <c r="Y1202" s="43">
        <f t="shared" si="220"/>
        <v>2.51234</v>
      </c>
      <c r="Z1202" s="53"/>
      <c r="AA1202" s="82"/>
      <c r="AB1202" s="43"/>
      <c r="AC1202" s="47"/>
      <c r="AD1202" s="82"/>
      <c r="AE1202" s="43"/>
      <c r="AF1202" s="53"/>
      <c r="AG1202" s="82"/>
      <c r="AH1202" s="43"/>
      <c r="AI1202" s="47"/>
      <c r="AJ1202" s="4"/>
      <c r="AL1202" s="4" t="s">
        <v>84</v>
      </c>
      <c r="AM1202" s="27"/>
      <c r="AN1202" s="27"/>
      <c r="AQ1202" s="4"/>
      <c r="AR1202" s="19">
        <v>2.46</v>
      </c>
      <c r="AS1202" s="19">
        <v>2.46</v>
      </c>
      <c r="AT1202" s="6" t="s">
        <v>3</v>
      </c>
      <c r="AU1202" s="4"/>
      <c r="AV1202" s="4"/>
      <c r="AW1202" s="4"/>
      <c r="AX1202" s="4"/>
      <c r="AY1202" s="4"/>
      <c r="AZ1202" s="4"/>
    </row>
    <row r="1203" spans="1:52" x14ac:dyDescent="0.25">
      <c r="A1203" s="3" t="s">
        <v>2</v>
      </c>
      <c r="B1203" s="20">
        <v>3.06</v>
      </c>
      <c r="C1203" s="88">
        <f t="shared" si="214"/>
        <v>3.2901578310410895</v>
      </c>
      <c r="D1203" s="86">
        <v>-111.11799999999999</v>
      </c>
      <c r="E1203" s="24">
        <v>38.04</v>
      </c>
      <c r="F1203" s="9">
        <v>5</v>
      </c>
      <c r="G1203" s="9">
        <v>2010</v>
      </c>
      <c r="H1203" s="9">
        <v>4</v>
      </c>
      <c r="I1203" s="9">
        <v>14</v>
      </c>
      <c r="J1203" s="9">
        <v>22</v>
      </c>
      <c r="K1203" s="9">
        <v>39</v>
      </c>
      <c r="L1203" s="12">
        <v>53</v>
      </c>
      <c r="M1203" s="81">
        <f t="shared" si="215"/>
        <v>0.11825400999467875</v>
      </c>
      <c r="N1203" s="21">
        <v>0.01</v>
      </c>
      <c r="O1203" s="3" t="s">
        <v>175</v>
      </c>
      <c r="P1203" s="94">
        <f t="shared" si="227"/>
        <v>1.398401087982158E-2</v>
      </c>
      <c r="Q1203" s="72">
        <f t="shared" si="228"/>
        <v>3.2901578310410895</v>
      </c>
      <c r="R1203" s="82">
        <f t="shared" si="229"/>
        <v>0.11825400999467875</v>
      </c>
      <c r="S1203" s="49">
        <v>3.06</v>
      </c>
      <c r="T1203" s="6" t="s">
        <v>3</v>
      </c>
      <c r="U1203" s="82">
        <v>0.13900000000000001</v>
      </c>
      <c r="V1203" s="43">
        <f t="shared" si="230"/>
        <v>3.2714600000000003</v>
      </c>
      <c r="W1203" s="49">
        <v>3.35</v>
      </c>
      <c r="X1203" s="82">
        <v>0.22500000000000001</v>
      </c>
      <c r="Y1203" s="43">
        <f t="shared" si="220"/>
        <v>3.3391500000000001</v>
      </c>
      <c r="Z1203" s="53"/>
      <c r="AA1203" s="82"/>
      <c r="AB1203" s="43"/>
      <c r="AC1203" s="47"/>
      <c r="AD1203" s="82"/>
      <c r="AE1203" s="43"/>
      <c r="AF1203" s="53"/>
      <c r="AG1203" s="82"/>
      <c r="AH1203" s="43"/>
      <c r="AI1203" s="47"/>
      <c r="AJ1203" s="4"/>
      <c r="AL1203" s="4" t="s">
        <v>64</v>
      </c>
      <c r="AM1203" s="27"/>
      <c r="AN1203" s="27"/>
      <c r="AQ1203" s="4"/>
      <c r="AR1203" s="19">
        <v>3.35</v>
      </c>
      <c r="AS1203" s="19">
        <v>3.06</v>
      </c>
      <c r="AT1203" s="6" t="s">
        <v>3</v>
      </c>
      <c r="AU1203" s="4"/>
      <c r="AV1203" s="4"/>
      <c r="AW1203" s="4"/>
      <c r="AX1203" s="4"/>
      <c r="AY1203" s="4"/>
      <c r="AZ1203" s="4"/>
    </row>
    <row r="1204" spans="1:52" x14ac:dyDescent="0.25">
      <c r="A1204" s="3" t="s">
        <v>2</v>
      </c>
      <c r="B1204" s="20">
        <v>3.15</v>
      </c>
      <c r="C1204" s="88">
        <f t="shared" si="214"/>
        <v>3.3185878333285679</v>
      </c>
      <c r="D1204" s="86">
        <v>-111.113</v>
      </c>
      <c r="E1204" s="24">
        <v>38.043999999999997</v>
      </c>
      <c r="F1204" s="9">
        <v>2</v>
      </c>
      <c r="G1204" s="9">
        <v>2010</v>
      </c>
      <c r="H1204" s="9">
        <v>4</v>
      </c>
      <c r="I1204" s="9">
        <v>15</v>
      </c>
      <c r="J1204" s="9">
        <v>10</v>
      </c>
      <c r="K1204" s="9">
        <v>48</v>
      </c>
      <c r="L1204" s="12">
        <v>36.5</v>
      </c>
      <c r="M1204" s="81">
        <f t="shared" si="215"/>
        <v>0.11825400999467875</v>
      </c>
      <c r="N1204" s="21">
        <v>0.01</v>
      </c>
      <c r="O1204" s="3" t="s">
        <v>175</v>
      </c>
      <c r="P1204" s="94">
        <f t="shared" si="227"/>
        <v>1.398401087982158E-2</v>
      </c>
      <c r="Q1204" s="72">
        <f t="shared" si="228"/>
        <v>3.3185878333285679</v>
      </c>
      <c r="R1204" s="82">
        <f t="shared" si="229"/>
        <v>0.11825400999467875</v>
      </c>
      <c r="S1204" s="49">
        <v>3.15</v>
      </c>
      <c r="T1204" s="6" t="s">
        <v>3</v>
      </c>
      <c r="U1204" s="82">
        <v>0.13900000000000001</v>
      </c>
      <c r="V1204" s="43">
        <f t="shared" si="230"/>
        <v>3.3426499999999999</v>
      </c>
      <c r="W1204" s="49">
        <v>3.26</v>
      </c>
      <c r="X1204" s="82">
        <v>0.22500000000000001</v>
      </c>
      <c r="Y1204" s="43">
        <f t="shared" ref="Y1204:Y1222" si="231">0.929*W1204+0.227</f>
        <v>3.2555399999999999</v>
      </c>
      <c r="Z1204" s="53"/>
      <c r="AA1204" s="82"/>
      <c r="AB1204" s="43"/>
      <c r="AC1204" s="47"/>
      <c r="AD1204" s="82"/>
      <c r="AE1204" s="43"/>
      <c r="AF1204" s="53"/>
      <c r="AG1204" s="82"/>
      <c r="AH1204" s="43"/>
      <c r="AI1204" s="47"/>
      <c r="AJ1204" s="4"/>
      <c r="AL1204" s="4" t="s">
        <v>43</v>
      </c>
      <c r="AM1204" s="27"/>
      <c r="AN1204" s="27"/>
      <c r="AQ1204" s="4"/>
      <c r="AR1204" s="19">
        <v>3.26</v>
      </c>
      <c r="AS1204" s="19">
        <v>3.15</v>
      </c>
      <c r="AT1204" s="6" t="s">
        <v>3</v>
      </c>
      <c r="AU1204" s="4"/>
      <c r="AV1204" s="4"/>
      <c r="AW1204" s="4"/>
      <c r="AX1204" s="4"/>
      <c r="AY1204" s="4"/>
      <c r="AZ1204" s="4"/>
    </row>
    <row r="1205" spans="1:52" x14ac:dyDescent="0.25">
      <c r="A1205" s="3" t="s">
        <v>2</v>
      </c>
      <c r="B1205" s="20">
        <v>2.89</v>
      </c>
      <c r="C1205" s="88">
        <f t="shared" si="214"/>
        <v>3.1594721460841226</v>
      </c>
      <c r="D1205" s="86">
        <v>-113.178</v>
      </c>
      <c r="E1205" s="24">
        <v>37.902999999999999</v>
      </c>
      <c r="F1205" s="9">
        <v>1</v>
      </c>
      <c r="G1205" s="9">
        <v>2010</v>
      </c>
      <c r="H1205" s="9">
        <v>4</v>
      </c>
      <c r="I1205" s="9">
        <v>20</v>
      </c>
      <c r="J1205" s="9">
        <v>8</v>
      </c>
      <c r="K1205" s="9">
        <v>57</v>
      </c>
      <c r="L1205" s="12">
        <v>45.9</v>
      </c>
      <c r="M1205" s="81">
        <f t="shared" si="215"/>
        <v>0.11825400999467875</v>
      </c>
      <c r="N1205" s="21">
        <v>0.01</v>
      </c>
      <c r="O1205" s="3" t="s">
        <v>175</v>
      </c>
      <c r="P1205" s="94">
        <f t="shared" si="227"/>
        <v>1.398401087982158E-2</v>
      </c>
      <c r="Q1205" s="72">
        <f t="shared" si="228"/>
        <v>3.1594721460841226</v>
      </c>
      <c r="R1205" s="82">
        <f t="shared" si="229"/>
        <v>0.11825400999467875</v>
      </c>
      <c r="S1205" s="49">
        <v>2.89</v>
      </c>
      <c r="T1205" s="6" t="s">
        <v>3</v>
      </c>
      <c r="U1205" s="82">
        <v>0.13900000000000001</v>
      </c>
      <c r="V1205" s="43">
        <f t="shared" si="230"/>
        <v>3.1369900000000004</v>
      </c>
      <c r="W1205" s="49">
        <v>3.22</v>
      </c>
      <c r="X1205" s="82">
        <v>0.22500000000000001</v>
      </c>
      <c r="Y1205" s="43">
        <f t="shared" si="231"/>
        <v>3.2183800000000002</v>
      </c>
      <c r="Z1205" s="53"/>
      <c r="AA1205" s="82"/>
      <c r="AB1205" s="43"/>
      <c r="AC1205" s="47"/>
      <c r="AD1205" s="82"/>
      <c r="AE1205" s="43"/>
      <c r="AF1205" s="53"/>
      <c r="AG1205" s="82"/>
      <c r="AH1205" s="43"/>
      <c r="AI1205" s="47"/>
      <c r="AJ1205" s="4"/>
      <c r="AL1205" s="4" t="s">
        <v>57</v>
      </c>
      <c r="AM1205" s="27"/>
      <c r="AN1205" s="27"/>
      <c r="AQ1205" s="4"/>
      <c r="AR1205" s="19">
        <v>3.22</v>
      </c>
      <c r="AS1205" s="19">
        <v>2.89</v>
      </c>
      <c r="AT1205" s="6" t="s">
        <v>3</v>
      </c>
      <c r="AU1205" s="4"/>
      <c r="AV1205" s="4"/>
      <c r="AW1205" s="4"/>
      <c r="AX1205" s="4"/>
      <c r="AY1205" s="4"/>
      <c r="AZ1205" s="4"/>
    </row>
    <row r="1206" spans="1:52" x14ac:dyDescent="0.25">
      <c r="A1206" s="3" t="s">
        <v>2</v>
      </c>
      <c r="B1206" s="20">
        <v>2.85</v>
      </c>
      <c r="C1206" s="88">
        <f t="shared" si="214"/>
        <v>3.0621535630343408</v>
      </c>
      <c r="D1206" s="86">
        <v>-111.11799999999999</v>
      </c>
      <c r="E1206" s="24">
        <v>38.039000000000001</v>
      </c>
      <c r="F1206" s="9">
        <v>1</v>
      </c>
      <c r="G1206" s="9">
        <v>2010</v>
      </c>
      <c r="H1206" s="9">
        <v>4</v>
      </c>
      <c r="I1206" s="9">
        <v>28</v>
      </c>
      <c r="J1206" s="9">
        <v>12</v>
      </c>
      <c r="K1206" s="9">
        <v>18</v>
      </c>
      <c r="L1206" s="12">
        <v>12.2</v>
      </c>
      <c r="M1206" s="81">
        <f t="shared" si="215"/>
        <v>0.11825400999467875</v>
      </c>
      <c r="N1206" s="21">
        <v>0.01</v>
      </c>
      <c r="O1206" s="3" t="s">
        <v>175</v>
      </c>
      <c r="P1206" s="94">
        <f t="shared" si="227"/>
        <v>1.398401087982158E-2</v>
      </c>
      <c r="Q1206" s="72">
        <f t="shared" si="228"/>
        <v>3.0621535630343408</v>
      </c>
      <c r="R1206" s="82">
        <f t="shared" si="229"/>
        <v>0.11825400999467875</v>
      </c>
      <c r="S1206" s="49">
        <v>2.85</v>
      </c>
      <c r="T1206" s="6" t="s">
        <v>3</v>
      </c>
      <c r="U1206" s="82">
        <v>0.13900000000000001</v>
      </c>
      <c r="V1206" s="43">
        <f t="shared" si="230"/>
        <v>3.1053500000000001</v>
      </c>
      <c r="W1206" s="49">
        <v>2.93</v>
      </c>
      <c r="X1206" s="82">
        <v>0.22500000000000001</v>
      </c>
      <c r="Y1206" s="43">
        <f t="shared" si="231"/>
        <v>2.9489700000000001</v>
      </c>
      <c r="Z1206" s="53"/>
      <c r="AA1206" s="82"/>
      <c r="AB1206" s="43"/>
      <c r="AC1206" s="47"/>
      <c r="AD1206" s="82"/>
      <c r="AE1206" s="43"/>
      <c r="AF1206" s="53"/>
      <c r="AG1206" s="82"/>
      <c r="AH1206" s="43"/>
      <c r="AI1206" s="47"/>
      <c r="AJ1206" s="4"/>
      <c r="AL1206" s="4" t="s">
        <v>57</v>
      </c>
      <c r="AM1206" s="27"/>
      <c r="AN1206" s="27"/>
      <c r="AQ1206" s="4"/>
      <c r="AR1206" s="19">
        <v>2.93</v>
      </c>
      <c r="AS1206" s="19">
        <v>2.85</v>
      </c>
      <c r="AT1206" s="6" t="s">
        <v>3</v>
      </c>
      <c r="AU1206" s="4"/>
      <c r="AV1206" s="4"/>
      <c r="AW1206" s="4"/>
      <c r="AX1206" s="4"/>
      <c r="AY1206" s="4"/>
      <c r="AZ1206" s="4"/>
    </row>
    <row r="1207" spans="1:52" x14ac:dyDescent="0.25">
      <c r="A1207" s="3" t="s">
        <v>2</v>
      </c>
      <c r="B1207" s="20">
        <v>3.21</v>
      </c>
      <c r="C1207" s="88">
        <f t="shared" si="214"/>
        <v>3.368334995996912</v>
      </c>
      <c r="D1207" s="86">
        <v>-111.11499999999999</v>
      </c>
      <c r="E1207" s="24">
        <v>38.034999999999997</v>
      </c>
      <c r="F1207" s="9">
        <v>5</v>
      </c>
      <c r="G1207" s="9">
        <v>2010</v>
      </c>
      <c r="H1207" s="9">
        <v>4</v>
      </c>
      <c r="I1207" s="9">
        <v>28</v>
      </c>
      <c r="J1207" s="9">
        <v>17</v>
      </c>
      <c r="K1207" s="9">
        <v>40</v>
      </c>
      <c r="L1207" s="12">
        <v>2.2000000000000002</v>
      </c>
      <c r="M1207" s="81">
        <f t="shared" si="215"/>
        <v>0.11825400999467875</v>
      </c>
      <c r="N1207" s="21">
        <v>0.01</v>
      </c>
      <c r="O1207" s="3" t="s">
        <v>175</v>
      </c>
      <c r="P1207" s="94">
        <f t="shared" si="227"/>
        <v>1.398401087982158E-2</v>
      </c>
      <c r="Q1207" s="72">
        <f t="shared" si="228"/>
        <v>3.368334995996912</v>
      </c>
      <c r="R1207" s="82">
        <f t="shared" si="229"/>
        <v>0.11825400999467875</v>
      </c>
      <c r="S1207" s="49">
        <v>3.21</v>
      </c>
      <c r="T1207" s="6" t="s">
        <v>3</v>
      </c>
      <c r="U1207" s="82">
        <v>0.13900000000000001</v>
      </c>
      <c r="V1207" s="43">
        <f t="shared" si="230"/>
        <v>3.39011</v>
      </c>
      <c r="W1207" s="49">
        <v>3.32</v>
      </c>
      <c r="X1207" s="82">
        <v>0.22500000000000001</v>
      </c>
      <c r="Y1207" s="43">
        <f t="shared" si="231"/>
        <v>3.31128</v>
      </c>
      <c r="Z1207" s="53"/>
      <c r="AA1207" s="82"/>
      <c r="AB1207" s="43"/>
      <c r="AC1207" s="47"/>
      <c r="AD1207" s="82"/>
      <c r="AE1207" s="43"/>
      <c r="AF1207" s="53"/>
      <c r="AG1207" s="82"/>
      <c r="AH1207" s="43"/>
      <c r="AI1207" s="47"/>
      <c r="AJ1207" s="4"/>
      <c r="AL1207" s="4" t="s">
        <v>43</v>
      </c>
      <c r="AM1207" s="27"/>
      <c r="AN1207" s="27"/>
      <c r="AQ1207" s="4"/>
      <c r="AR1207" s="19">
        <v>3.32</v>
      </c>
      <c r="AS1207" s="19">
        <v>3.21</v>
      </c>
      <c r="AT1207" s="6" t="s">
        <v>3</v>
      </c>
      <c r="AU1207" s="4"/>
      <c r="AV1207" s="4"/>
      <c r="AW1207" s="4"/>
      <c r="AX1207" s="4"/>
      <c r="AY1207" s="4"/>
      <c r="AZ1207" s="4"/>
    </row>
    <row r="1208" spans="1:52" x14ac:dyDescent="0.25">
      <c r="A1208" s="3" t="s">
        <v>2</v>
      </c>
      <c r="B1208" s="20">
        <v>3.63</v>
      </c>
      <c r="C1208" s="88">
        <f t="shared" si="214"/>
        <v>3.7088666777228152</v>
      </c>
      <c r="D1208" s="86">
        <v>-111.114</v>
      </c>
      <c r="E1208" s="24">
        <v>38.036999999999999</v>
      </c>
      <c r="F1208" s="9">
        <v>4</v>
      </c>
      <c r="G1208" s="9">
        <v>2010</v>
      </c>
      <c r="H1208" s="9">
        <v>5</v>
      </c>
      <c r="I1208" s="9">
        <v>2</v>
      </c>
      <c r="J1208" s="9">
        <v>15</v>
      </c>
      <c r="K1208" s="9">
        <v>0</v>
      </c>
      <c r="L1208" s="12">
        <v>0.8</v>
      </c>
      <c r="M1208" s="81">
        <f t="shared" si="215"/>
        <v>0.11825400999467875</v>
      </c>
      <c r="N1208" s="21">
        <v>0.01</v>
      </c>
      <c r="O1208" s="3" t="s">
        <v>175</v>
      </c>
      <c r="P1208" s="94">
        <f t="shared" si="227"/>
        <v>1.398401087982158E-2</v>
      </c>
      <c r="Q1208" s="72">
        <f t="shared" si="228"/>
        <v>3.7088666777228152</v>
      </c>
      <c r="R1208" s="82">
        <f t="shared" si="229"/>
        <v>0.11825400999467875</v>
      </c>
      <c r="S1208" s="49">
        <v>3.63</v>
      </c>
      <c r="T1208" s="6" t="s">
        <v>3</v>
      </c>
      <c r="U1208" s="82">
        <v>0.13900000000000001</v>
      </c>
      <c r="V1208" s="43">
        <f t="shared" si="230"/>
        <v>3.7223299999999999</v>
      </c>
      <c r="W1208" s="49">
        <v>3.71</v>
      </c>
      <c r="X1208" s="82">
        <v>0.22500000000000001</v>
      </c>
      <c r="Y1208" s="43">
        <f t="shared" si="231"/>
        <v>3.6735899999999999</v>
      </c>
      <c r="Z1208" s="53"/>
      <c r="AA1208" s="82"/>
      <c r="AB1208" s="43"/>
      <c r="AC1208" s="47"/>
      <c r="AD1208" s="82"/>
      <c r="AE1208" s="43"/>
      <c r="AF1208" s="53"/>
      <c r="AG1208" s="82"/>
      <c r="AH1208" s="43"/>
      <c r="AI1208" s="47"/>
      <c r="AJ1208" s="4"/>
      <c r="AL1208" s="4" t="s">
        <v>71</v>
      </c>
      <c r="AM1208" s="27"/>
      <c r="AN1208" s="27"/>
      <c r="AQ1208" s="4"/>
      <c r="AR1208" s="19">
        <v>3.71</v>
      </c>
      <c r="AS1208" s="19">
        <v>3.63</v>
      </c>
      <c r="AT1208" s="6" t="s">
        <v>3</v>
      </c>
      <c r="AU1208" s="4"/>
      <c r="AV1208" s="4"/>
      <c r="AW1208" s="4"/>
      <c r="AX1208" s="4"/>
      <c r="AY1208" s="4"/>
      <c r="AZ1208" s="4"/>
    </row>
    <row r="1209" spans="1:52" x14ac:dyDescent="0.25">
      <c r="A1209" s="3" t="s">
        <v>2</v>
      </c>
      <c r="B1209" s="20">
        <v>2.73</v>
      </c>
      <c r="C1209" s="88">
        <f t="shared" si="214"/>
        <v>2.8369177741400513</v>
      </c>
      <c r="D1209" s="86">
        <v>-112.083</v>
      </c>
      <c r="E1209" s="24">
        <v>37.25</v>
      </c>
      <c r="F1209" s="9">
        <v>4</v>
      </c>
      <c r="G1209" s="9">
        <v>2010</v>
      </c>
      <c r="H1209" s="9">
        <v>5</v>
      </c>
      <c r="I1209" s="9">
        <v>18</v>
      </c>
      <c r="J1209" s="9">
        <v>6</v>
      </c>
      <c r="K1209" s="9">
        <v>29</v>
      </c>
      <c r="L1209" s="12">
        <v>23.7</v>
      </c>
      <c r="M1209" s="81">
        <f t="shared" si="215"/>
        <v>0.11825400999467875</v>
      </c>
      <c r="N1209" s="21">
        <v>0.01</v>
      </c>
      <c r="O1209" s="3" t="s">
        <v>175</v>
      </c>
      <c r="P1209" s="94">
        <f t="shared" si="227"/>
        <v>1.398401087982158E-2</v>
      </c>
      <c r="Q1209" s="72">
        <f t="shared" si="228"/>
        <v>2.8369177741400513</v>
      </c>
      <c r="R1209" s="82">
        <f t="shared" si="229"/>
        <v>0.11825400999467875</v>
      </c>
      <c r="S1209" s="49">
        <v>2.73</v>
      </c>
      <c r="T1209" s="6" t="s">
        <v>3</v>
      </c>
      <c r="U1209" s="82">
        <v>0.13900000000000001</v>
      </c>
      <c r="V1209" s="43">
        <f t="shared" si="230"/>
        <v>3.0104299999999999</v>
      </c>
      <c r="W1209" s="49">
        <v>2.3199999999999998</v>
      </c>
      <c r="X1209" s="82">
        <v>0.22500000000000001</v>
      </c>
      <c r="Y1209" s="43">
        <f t="shared" si="231"/>
        <v>2.3822799999999997</v>
      </c>
      <c r="Z1209" s="53"/>
      <c r="AA1209" s="82"/>
      <c r="AB1209" s="43"/>
      <c r="AC1209" s="47"/>
      <c r="AD1209" s="82"/>
      <c r="AE1209" s="43"/>
      <c r="AF1209" s="53"/>
      <c r="AG1209" s="82"/>
      <c r="AH1209" s="43"/>
      <c r="AI1209" s="47"/>
      <c r="AJ1209" s="4"/>
      <c r="AL1209" s="4" t="s">
        <v>72</v>
      </c>
      <c r="AM1209" s="27"/>
      <c r="AN1209" s="27"/>
      <c r="AQ1209" s="4"/>
      <c r="AR1209" s="19">
        <v>2.3199999999999998</v>
      </c>
      <c r="AS1209" s="19">
        <v>2.73</v>
      </c>
      <c r="AT1209" s="6" t="s">
        <v>3</v>
      </c>
      <c r="AU1209" s="4"/>
      <c r="AV1209" s="4"/>
      <c r="AW1209" s="4"/>
      <c r="AX1209" s="4"/>
      <c r="AY1209" s="4"/>
      <c r="AZ1209" s="4"/>
    </row>
    <row r="1210" spans="1:52" x14ac:dyDescent="0.25">
      <c r="A1210" s="3" t="s">
        <v>2</v>
      </c>
      <c r="B1210" s="20">
        <v>3.07</v>
      </c>
      <c r="C1210" s="88">
        <f t="shared" si="214"/>
        <v>3.2419936738341009</v>
      </c>
      <c r="D1210" s="86">
        <v>-111.087</v>
      </c>
      <c r="E1210" s="24">
        <v>41.689</v>
      </c>
      <c r="F1210" s="9">
        <v>0</v>
      </c>
      <c r="G1210" s="9">
        <v>2010</v>
      </c>
      <c r="H1210" s="9">
        <v>5</v>
      </c>
      <c r="I1210" s="9">
        <v>27</v>
      </c>
      <c r="J1210" s="9">
        <v>6</v>
      </c>
      <c r="K1210" s="9">
        <v>16</v>
      </c>
      <c r="L1210" s="12">
        <v>55.9</v>
      </c>
      <c r="M1210" s="81">
        <f t="shared" si="215"/>
        <v>0.11825400999467875</v>
      </c>
      <c r="N1210" s="21">
        <v>0.01</v>
      </c>
      <c r="O1210" s="3" t="s">
        <v>175</v>
      </c>
      <c r="P1210" s="94">
        <f t="shared" si="227"/>
        <v>1.398401087982158E-2</v>
      </c>
      <c r="Q1210" s="72">
        <f t="shared" si="228"/>
        <v>3.2419936738341009</v>
      </c>
      <c r="R1210" s="82">
        <f t="shared" si="229"/>
        <v>0.11825400999467875</v>
      </c>
      <c r="S1210" s="49">
        <v>3.07</v>
      </c>
      <c r="T1210" s="6" t="s">
        <v>3</v>
      </c>
      <c r="U1210" s="82">
        <v>0.13900000000000001</v>
      </c>
      <c r="V1210" s="43">
        <f t="shared" si="230"/>
        <v>3.2793700000000001</v>
      </c>
      <c r="W1210" s="49">
        <v>3.14</v>
      </c>
      <c r="X1210" s="82">
        <v>0.22500000000000001</v>
      </c>
      <c r="Y1210" s="43">
        <f t="shared" si="231"/>
        <v>3.1440600000000001</v>
      </c>
      <c r="Z1210" s="53"/>
      <c r="AA1210" s="82"/>
      <c r="AB1210" s="43"/>
      <c r="AC1210" s="47"/>
      <c r="AD1210" s="82"/>
      <c r="AE1210" s="43"/>
      <c r="AF1210" s="53"/>
      <c r="AG1210" s="82"/>
      <c r="AH1210" s="43"/>
      <c r="AI1210" s="47"/>
      <c r="AJ1210" s="4"/>
      <c r="AL1210" s="4" t="s">
        <v>64</v>
      </c>
      <c r="AM1210" s="27"/>
      <c r="AN1210" s="27"/>
      <c r="AQ1210" s="4"/>
      <c r="AR1210" s="19">
        <v>3.14</v>
      </c>
      <c r="AS1210" s="19">
        <v>3.07</v>
      </c>
      <c r="AT1210" s="6" t="s">
        <v>3</v>
      </c>
      <c r="AU1210" s="4"/>
      <c r="AV1210" s="4"/>
      <c r="AW1210" s="4"/>
      <c r="AX1210" s="4"/>
      <c r="AY1210" s="4"/>
      <c r="AZ1210" s="4"/>
    </row>
    <row r="1211" spans="1:52" x14ac:dyDescent="0.25">
      <c r="A1211" s="3" t="s">
        <v>2</v>
      </c>
      <c r="B1211" s="20">
        <v>2.87</v>
      </c>
      <c r="C1211" s="88">
        <f t="shared" si="214"/>
        <v>3.012015990335402</v>
      </c>
      <c r="D1211" s="86">
        <v>-109.352</v>
      </c>
      <c r="E1211" s="24">
        <v>38.948</v>
      </c>
      <c r="F1211" s="9">
        <v>3</v>
      </c>
      <c r="G1211" s="9">
        <v>2010</v>
      </c>
      <c r="H1211" s="9">
        <v>5</v>
      </c>
      <c r="I1211" s="9">
        <v>31</v>
      </c>
      <c r="J1211" s="9">
        <v>22</v>
      </c>
      <c r="K1211" s="9">
        <v>35</v>
      </c>
      <c r="L1211" s="12">
        <v>40</v>
      </c>
      <c r="M1211" s="81">
        <f t="shared" si="215"/>
        <v>0.11825400999467875</v>
      </c>
      <c r="N1211" s="21">
        <v>0.01</v>
      </c>
      <c r="O1211" s="3" t="s">
        <v>175</v>
      </c>
      <c r="P1211" s="94">
        <f t="shared" si="227"/>
        <v>1.398401087982158E-2</v>
      </c>
      <c r="Q1211" s="72">
        <f t="shared" si="228"/>
        <v>3.012015990335402</v>
      </c>
      <c r="R1211" s="82">
        <f t="shared" si="229"/>
        <v>0.11825400999467875</v>
      </c>
      <c r="S1211" s="49">
        <v>2.87</v>
      </c>
      <c r="T1211" s="6" t="s">
        <v>3</v>
      </c>
      <c r="U1211" s="82">
        <v>0.13900000000000001</v>
      </c>
      <c r="V1211" s="43">
        <f t="shared" si="230"/>
        <v>3.1211700000000002</v>
      </c>
      <c r="W1211" s="49">
        <v>2.69</v>
      </c>
      <c r="X1211" s="82">
        <v>0.22500000000000001</v>
      </c>
      <c r="Y1211" s="43">
        <f t="shared" si="231"/>
        <v>2.72601</v>
      </c>
      <c r="Z1211" s="53"/>
      <c r="AA1211" s="82"/>
      <c r="AB1211" s="43"/>
      <c r="AC1211" s="47"/>
      <c r="AD1211" s="82"/>
      <c r="AE1211" s="43"/>
      <c r="AF1211" s="53"/>
      <c r="AG1211" s="82"/>
      <c r="AH1211" s="43"/>
      <c r="AI1211" s="47"/>
      <c r="AJ1211" s="4"/>
      <c r="AL1211" s="4" t="s">
        <v>57</v>
      </c>
      <c r="AM1211" s="27"/>
      <c r="AN1211" s="27"/>
      <c r="AQ1211" s="4"/>
      <c r="AR1211" s="19">
        <v>2.69</v>
      </c>
      <c r="AS1211" s="19">
        <v>2.87</v>
      </c>
      <c r="AT1211" s="6" t="s">
        <v>3</v>
      </c>
      <c r="AU1211" s="4"/>
      <c r="AV1211" s="4"/>
      <c r="AW1211" s="4"/>
      <c r="AX1211" s="4"/>
      <c r="AY1211" s="4"/>
      <c r="AZ1211" s="4"/>
    </row>
    <row r="1212" spans="1:52" x14ac:dyDescent="0.25">
      <c r="A1212" s="3" t="s">
        <v>2</v>
      </c>
      <c r="B1212" s="20">
        <v>2.68</v>
      </c>
      <c r="C1212" s="88">
        <f t="shared" si="214"/>
        <v>2.8929755933148433</v>
      </c>
      <c r="D1212" s="86">
        <v>-111.983</v>
      </c>
      <c r="E1212" s="24">
        <v>40.473999999999997</v>
      </c>
      <c r="F1212" s="9">
        <v>10</v>
      </c>
      <c r="G1212" s="9">
        <v>2010</v>
      </c>
      <c r="H1212" s="9">
        <v>6</v>
      </c>
      <c r="I1212" s="9">
        <v>10</v>
      </c>
      <c r="J1212" s="9">
        <v>16</v>
      </c>
      <c r="K1212" s="9">
        <v>58</v>
      </c>
      <c r="L1212" s="12">
        <v>30.5</v>
      </c>
      <c r="M1212" s="81">
        <f t="shared" si="215"/>
        <v>0.11825400999467875</v>
      </c>
      <c r="N1212" s="21">
        <v>0.01</v>
      </c>
      <c r="O1212" s="3" t="s">
        <v>175</v>
      </c>
      <c r="P1212" s="94">
        <f t="shared" si="227"/>
        <v>1.398401087982158E-2</v>
      </c>
      <c r="Q1212" s="72">
        <f t="shared" si="228"/>
        <v>2.8929755933148433</v>
      </c>
      <c r="R1212" s="82">
        <f t="shared" si="229"/>
        <v>0.11825400999467875</v>
      </c>
      <c r="S1212" s="49">
        <v>2.68</v>
      </c>
      <c r="T1212" s="6" t="s">
        <v>3</v>
      </c>
      <c r="U1212" s="82">
        <v>0.13900000000000001</v>
      </c>
      <c r="V1212" s="43">
        <f t="shared" si="230"/>
        <v>2.9708800000000002</v>
      </c>
      <c r="W1212" s="49">
        <v>2.65</v>
      </c>
      <c r="X1212" s="82">
        <v>0.22500000000000001</v>
      </c>
      <c r="Y1212" s="43">
        <f t="shared" si="231"/>
        <v>2.68885</v>
      </c>
      <c r="Z1212" s="53"/>
      <c r="AA1212" s="82"/>
      <c r="AB1212" s="43"/>
      <c r="AC1212" s="47"/>
      <c r="AD1212" s="82"/>
      <c r="AE1212" s="43"/>
      <c r="AF1212" s="53"/>
      <c r="AG1212" s="82"/>
      <c r="AH1212" s="43"/>
      <c r="AI1212" s="47"/>
      <c r="AJ1212" s="4"/>
      <c r="AL1212" s="4" t="s">
        <v>72</v>
      </c>
      <c r="AM1212" s="27"/>
      <c r="AN1212" s="27"/>
      <c r="AQ1212" s="4"/>
      <c r="AR1212" s="19">
        <v>2.65</v>
      </c>
      <c r="AS1212" s="19">
        <v>2.68</v>
      </c>
      <c r="AT1212" s="6" t="s">
        <v>3</v>
      </c>
      <c r="AU1212" s="4"/>
      <c r="AV1212" s="4"/>
      <c r="AW1212" s="4"/>
      <c r="AX1212" s="4"/>
      <c r="AY1212" s="4"/>
      <c r="AZ1212" s="4"/>
    </row>
    <row r="1213" spans="1:52" x14ac:dyDescent="0.25">
      <c r="A1213" s="3" t="s">
        <v>2</v>
      </c>
      <c r="B1213" s="20">
        <v>2.46</v>
      </c>
      <c r="C1213" s="88">
        <f t="shared" si="214"/>
        <v>2.5873940189574816</v>
      </c>
      <c r="D1213" s="86">
        <v>-111.976</v>
      </c>
      <c r="E1213" s="24">
        <v>40.470999999999997</v>
      </c>
      <c r="F1213" s="9">
        <v>9</v>
      </c>
      <c r="G1213" s="9">
        <v>2010</v>
      </c>
      <c r="H1213" s="9">
        <v>6</v>
      </c>
      <c r="I1213" s="9">
        <v>10</v>
      </c>
      <c r="J1213" s="9">
        <v>16</v>
      </c>
      <c r="K1213" s="9">
        <v>58</v>
      </c>
      <c r="L1213" s="12">
        <v>59.8</v>
      </c>
      <c r="M1213" s="81">
        <f t="shared" si="215"/>
        <v>0.11825400999467875</v>
      </c>
      <c r="N1213" s="21">
        <v>0.01</v>
      </c>
      <c r="O1213" s="3" t="s">
        <v>175</v>
      </c>
      <c r="P1213" s="94">
        <f t="shared" si="227"/>
        <v>1.398401087982158E-2</v>
      </c>
      <c r="Q1213" s="72">
        <f t="shared" si="228"/>
        <v>2.5873940189574816</v>
      </c>
      <c r="R1213" s="82">
        <f t="shared" si="229"/>
        <v>0.11825400999467875</v>
      </c>
      <c r="S1213" s="49">
        <v>2.46</v>
      </c>
      <c r="T1213" s="6" t="s">
        <v>3</v>
      </c>
      <c r="U1213" s="82">
        <v>0.13900000000000001</v>
      </c>
      <c r="V1213" s="43">
        <f t="shared" si="230"/>
        <v>2.7968600000000001</v>
      </c>
      <c r="W1213" s="49">
        <v>1.95</v>
      </c>
      <c r="X1213" s="82">
        <v>0.22500000000000001</v>
      </c>
      <c r="Y1213" s="43">
        <f t="shared" si="231"/>
        <v>2.0385499999999999</v>
      </c>
      <c r="Z1213" s="53"/>
      <c r="AA1213" s="82"/>
      <c r="AB1213" s="43"/>
      <c r="AC1213" s="47"/>
      <c r="AD1213" s="82"/>
      <c r="AE1213" s="43"/>
      <c r="AF1213" s="53"/>
      <c r="AG1213" s="82"/>
      <c r="AH1213" s="43"/>
      <c r="AI1213" s="47"/>
      <c r="AJ1213" s="4"/>
      <c r="AL1213" s="4" t="s">
        <v>84</v>
      </c>
      <c r="AM1213" s="27"/>
      <c r="AN1213" s="27"/>
      <c r="AQ1213" s="4"/>
      <c r="AR1213" s="19">
        <v>1.95</v>
      </c>
      <c r="AS1213" s="19">
        <v>2.46</v>
      </c>
      <c r="AT1213" s="6" t="s">
        <v>3</v>
      </c>
      <c r="AU1213" s="4"/>
      <c r="AV1213" s="4"/>
      <c r="AW1213" s="4"/>
      <c r="AX1213" s="4"/>
      <c r="AY1213" s="4"/>
      <c r="AZ1213" s="4"/>
    </row>
    <row r="1214" spans="1:52" x14ac:dyDescent="0.25">
      <c r="A1214" s="3" t="s">
        <v>2</v>
      </c>
      <c r="B1214" s="20">
        <v>3</v>
      </c>
      <c r="C1214" s="88">
        <f t="shared" si="214"/>
        <v>3.2198814498327284</v>
      </c>
      <c r="D1214" s="86">
        <v>-111.07599999999999</v>
      </c>
      <c r="E1214" s="24">
        <v>41.683</v>
      </c>
      <c r="F1214" s="9">
        <v>0</v>
      </c>
      <c r="G1214" s="9">
        <v>2010</v>
      </c>
      <c r="H1214" s="9">
        <v>6</v>
      </c>
      <c r="I1214" s="9">
        <v>11</v>
      </c>
      <c r="J1214" s="9">
        <v>11</v>
      </c>
      <c r="K1214" s="9">
        <v>6</v>
      </c>
      <c r="L1214" s="12">
        <v>14.5</v>
      </c>
      <c r="M1214" s="81">
        <f t="shared" si="215"/>
        <v>0.11825400999467875</v>
      </c>
      <c r="N1214" s="21">
        <v>0.01</v>
      </c>
      <c r="O1214" s="3" t="s">
        <v>175</v>
      </c>
      <c r="P1214" s="94">
        <f t="shared" si="227"/>
        <v>1.398401087982158E-2</v>
      </c>
      <c r="Q1214" s="72">
        <f t="shared" si="228"/>
        <v>3.2198814498327284</v>
      </c>
      <c r="R1214" s="82">
        <f t="shared" si="229"/>
        <v>0.11825400999467875</v>
      </c>
      <c r="S1214" s="49">
        <v>3</v>
      </c>
      <c r="T1214" s="6" t="s">
        <v>3</v>
      </c>
      <c r="U1214" s="82">
        <v>0.13900000000000001</v>
      </c>
      <c r="V1214" s="43">
        <f t="shared" si="230"/>
        <v>3.2240000000000002</v>
      </c>
      <c r="W1214" s="49">
        <v>3.21</v>
      </c>
      <c r="X1214" s="82">
        <v>0.22500000000000001</v>
      </c>
      <c r="Y1214" s="43">
        <f t="shared" si="231"/>
        <v>3.2090899999999998</v>
      </c>
      <c r="Z1214" s="53"/>
      <c r="AA1214" s="82"/>
      <c r="AB1214" s="43"/>
      <c r="AC1214" s="47"/>
      <c r="AD1214" s="82"/>
      <c r="AE1214" s="43"/>
      <c r="AF1214" s="53"/>
      <c r="AG1214" s="82"/>
      <c r="AH1214" s="43"/>
      <c r="AI1214" s="47"/>
      <c r="AJ1214" s="4"/>
      <c r="AL1214" s="4" t="s">
        <v>75</v>
      </c>
      <c r="AM1214" s="27"/>
      <c r="AN1214" s="27"/>
      <c r="AQ1214" s="4"/>
      <c r="AR1214" s="19">
        <v>3.21</v>
      </c>
      <c r="AS1214" s="19">
        <v>3</v>
      </c>
      <c r="AT1214" s="6" t="s">
        <v>3</v>
      </c>
      <c r="AU1214" s="4"/>
      <c r="AV1214" s="4"/>
      <c r="AW1214" s="4"/>
      <c r="AX1214" s="4"/>
      <c r="AY1214" s="4"/>
      <c r="AZ1214" s="4"/>
    </row>
    <row r="1215" spans="1:52" x14ac:dyDescent="0.25">
      <c r="A1215" s="3" t="s">
        <v>2</v>
      </c>
      <c r="B1215" s="20">
        <v>3.25</v>
      </c>
      <c r="C1215" s="88">
        <f t="shared" si="214"/>
        <v>3.3501767247591001</v>
      </c>
      <c r="D1215" s="86">
        <v>-113.45399999999999</v>
      </c>
      <c r="E1215" s="24">
        <v>37.134999999999998</v>
      </c>
      <c r="F1215" s="9">
        <v>7</v>
      </c>
      <c r="G1215" s="9">
        <v>2010</v>
      </c>
      <c r="H1215" s="9">
        <v>7</v>
      </c>
      <c r="I1215" s="9">
        <v>8</v>
      </c>
      <c r="J1215" s="9">
        <v>16</v>
      </c>
      <c r="K1215" s="9">
        <v>31</v>
      </c>
      <c r="L1215" s="12">
        <v>17.5</v>
      </c>
      <c r="M1215" s="81">
        <f t="shared" si="215"/>
        <v>0.11825400999467875</v>
      </c>
      <c r="N1215" s="21">
        <v>0.01</v>
      </c>
      <c r="O1215" s="3" t="s">
        <v>175</v>
      </c>
      <c r="P1215" s="94">
        <f t="shared" si="227"/>
        <v>1.398401087982158E-2</v>
      </c>
      <c r="Q1215" s="72">
        <f t="shared" si="228"/>
        <v>3.3501767247591001</v>
      </c>
      <c r="R1215" s="82">
        <f t="shared" si="229"/>
        <v>0.11825400999467875</v>
      </c>
      <c r="S1215" s="49">
        <v>3.25</v>
      </c>
      <c r="T1215" s="6" t="s">
        <v>3</v>
      </c>
      <c r="U1215" s="82">
        <v>0.13900000000000001</v>
      </c>
      <c r="V1215" s="43">
        <f t="shared" si="230"/>
        <v>3.4217500000000003</v>
      </c>
      <c r="W1215" s="49">
        <v>3.16</v>
      </c>
      <c r="X1215" s="82">
        <v>0.22500000000000001</v>
      </c>
      <c r="Y1215" s="43">
        <f t="shared" si="231"/>
        <v>3.1626400000000001</v>
      </c>
      <c r="Z1215" s="53"/>
      <c r="AA1215" s="82"/>
      <c r="AB1215" s="43"/>
      <c r="AC1215" s="47"/>
      <c r="AD1215" s="82"/>
      <c r="AE1215" s="43"/>
      <c r="AF1215" s="53"/>
      <c r="AG1215" s="82"/>
      <c r="AH1215" s="43"/>
      <c r="AI1215" s="47"/>
      <c r="AJ1215" s="4"/>
      <c r="AL1215" s="4" t="s">
        <v>55</v>
      </c>
      <c r="AM1215" s="27"/>
      <c r="AN1215" s="27"/>
      <c r="AQ1215" s="4"/>
      <c r="AR1215" s="19">
        <v>3.16</v>
      </c>
      <c r="AS1215" s="19">
        <v>3.25</v>
      </c>
      <c r="AT1215" s="6" t="s">
        <v>3</v>
      </c>
      <c r="AU1215" s="4"/>
      <c r="AV1215" s="4"/>
      <c r="AW1215" s="4"/>
      <c r="AX1215" s="4"/>
      <c r="AY1215" s="4"/>
      <c r="AZ1215" s="4"/>
    </row>
    <row r="1216" spans="1:52" x14ac:dyDescent="0.25">
      <c r="A1216" s="3" t="s">
        <v>2</v>
      </c>
      <c r="B1216" s="20">
        <v>2.76</v>
      </c>
      <c r="C1216" s="88">
        <f t="shared" si="214"/>
        <v>2.9695697528093103</v>
      </c>
      <c r="D1216" s="86">
        <v>-113.104</v>
      </c>
      <c r="E1216" s="24">
        <v>37.808999999999997</v>
      </c>
      <c r="F1216" s="9">
        <v>2</v>
      </c>
      <c r="G1216" s="9">
        <v>2010</v>
      </c>
      <c r="H1216" s="9">
        <v>8</v>
      </c>
      <c r="I1216" s="9">
        <v>8</v>
      </c>
      <c r="J1216" s="9">
        <v>17</v>
      </c>
      <c r="K1216" s="9">
        <v>36</v>
      </c>
      <c r="L1216" s="12">
        <v>53.1</v>
      </c>
      <c r="M1216" s="81">
        <f t="shared" si="215"/>
        <v>0.11825400999467875</v>
      </c>
      <c r="N1216" s="21">
        <v>0.01</v>
      </c>
      <c r="O1216" s="3" t="s">
        <v>175</v>
      </c>
      <c r="P1216" s="94">
        <f t="shared" si="227"/>
        <v>1.398401087982158E-2</v>
      </c>
      <c r="Q1216" s="72">
        <f t="shared" si="228"/>
        <v>2.9695697528093103</v>
      </c>
      <c r="R1216" s="82">
        <f t="shared" si="229"/>
        <v>0.11825400999467875</v>
      </c>
      <c r="S1216" s="49">
        <v>2.76</v>
      </c>
      <c r="T1216" s="6" t="s">
        <v>3</v>
      </c>
      <c r="U1216" s="82">
        <v>0.13900000000000001</v>
      </c>
      <c r="V1216" s="43">
        <f t="shared" si="230"/>
        <v>3.03416</v>
      </c>
      <c r="W1216" s="49">
        <v>2.77</v>
      </c>
      <c r="X1216" s="82">
        <v>0.22500000000000001</v>
      </c>
      <c r="Y1216" s="43">
        <f t="shared" si="231"/>
        <v>2.8003300000000002</v>
      </c>
      <c r="Z1216" s="53"/>
      <c r="AA1216" s="82"/>
      <c r="AB1216" s="43"/>
      <c r="AC1216" s="47"/>
      <c r="AD1216" s="82"/>
      <c r="AE1216" s="43"/>
      <c r="AF1216" s="53"/>
      <c r="AG1216" s="82"/>
      <c r="AH1216" s="43"/>
      <c r="AI1216" s="47"/>
      <c r="AJ1216" s="4"/>
      <c r="AL1216" s="4" t="s">
        <v>72</v>
      </c>
      <c r="AM1216" s="27"/>
      <c r="AN1216" s="27"/>
      <c r="AQ1216" s="4"/>
      <c r="AR1216" s="19">
        <v>2.77</v>
      </c>
      <c r="AS1216" s="19">
        <v>2.76</v>
      </c>
      <c r="AT1216" s="6" t="s">
        <v>3</v>
      </c>
      <c r="AU1216" s="4"/>
      <c r="AV1216" s="4"/>
      <c r="AW1216" s="4"/>
      <c r="AX1216" s="4"/>
      <c r="AY1216" s="4"/>
      <c r="AZ1216" s="4"/>
    </row>
    <row r="1217" spans="1:52" x14ac:dyDescent="0.25">
      <c r="A1217" s="3" t="s">
        <v>2</v>
      </c>
      <c r="B1217" s="20">
        <v>3.03</v>
      </c>
      <c r="C1217" s="88">
        <f t="shared" ref="C1217:C1280" si="232">Q1217</f>
        <v>3.1446750907843195</v>
      </c>
      <c r="D1217" s="86">
        <v>-113.226</v>
      </c>
      <c r="E1217" s="24">
        <v>37.645000000000003</v>
      </c>
      <c r="F1217" s="9">
        <v>2</v>
      </c>
      <c r="G1217" s="9">
        <v>2010</v>
      </c>
      <c r="H1217" s="9">
        <v>8</v>
      </c>
      <c r="I1217" s="9">
        <v>18</v>
      </c>
      <c r="J1217" s="9">
        <v>12</v>
      </c>
      <c r="K1217" s="9">
        <v>51</v>
      </c>
      <c r="L1217" s="12">
        <v>43.8</v>
      </c>
      <c r="M1217" s="81">
        <f t="shared" ref="M1217:M1280" si="233">R1217</f>
        <v>0.11825400999467875</v>
      </c>
      <c r="N1217" s="21">
        <v>0.01</v>
      </c>
      <c r="O1217" s="3" t="s">
        <v>175</v>
      </c>
      <c r="P1217" s="94">
        <f t="shared" si="227"/>
        <v>1.398401087982158E-2</v>
      </c>
      <c r="Q1217" s="72">
        <f t="shared" si="228"/>
        <v>3.1446750907843195</v>
      </c>
      <c r="R1217" s="82">
        <f t="shared" si="229"/>
        <v>0.11825400999467875</v>
      </c>
      <c r="S1217" s="49">
        <v>3.03</v>
      </c>
      <c r="T1217" s="6" t="s">
        <v>3</v>
      </c>
      <c r="U1217" s="82">
        <v>0.13900000000000001</v>
      </c>
      <c r="V1217" s="43">
        <f t="shared" si="230"/>
        <v>3.2477299999999998</v>
      </c>
      <c r="W1217" s="49">
        <v>2.85</v>
      </c>
      <c r="X1217" s="82">
        <v>0.22500000000000001</v>
      </c>
      <c r="Y1217" s="43">
        <f t="shared" si="231"/>
        <v>2.8746499999999999</v>
      </c>
      <c r="Z1217" s="53"/>
      <c r="AA1217" s="82"/>
      <c r="AB1217" s="43"/>
      <c r="AC1217" s="47"/>
      <c r="AD1217" s="82"/>
      <c r="AE1217" s="43"/>
      <c r="AF1217" s="53"/>
      <c r="AG1217" s="82"/>
      <c r="AH1217" s="43"/>
      <c r="AI1217" s="47"/>
      <c r="AJ1217" s="4"/>
      <c r="AL1217" s="4" t="s">
        <v>75</v>
      </c>
      <c r="AM1217" s="27"/>
      <c r="AN1217" s="27"/>
      <c r="AQ1217" s="4"/>
      <c r="AR1217" s="19">
        <v>2.85</v>
      </c>
      <c r="AS1217" s="19">
        <v>3.03</v>
      </c>
      <c r="AT1217" s="6" t="s">
        <v>3</v>
      </c>
      <c r="AU1217" s="4"/>
      <c r="AV1217" s="4"/>
      <c r="AW1217" s="4"/>
      <c r="AX1217" s="4"/>
      <c r="AY1217" s="4"/>
      <c r="AZ1217" s="4"/>
    </row>
    <row r="1218" spans="1:52" x14ac:dyDescent="0.25">
      <c r="A1218" s="3" t="s">
        <v>2</v>
      </c>
      <c r="B1218" s="20">
        <v>2.52</v>
      </c>
      <c r="C1218" s="88">
        <f t="shared" si="232"/>
        <v>2.7577503405484234</v>
      </c>
      <c r="D1218" s="86">
        <v>-112.04900000000001</v>
      </c>
      <c r="E1218" s="24">
        <v>39.47</v>
      </c>
      <c r="F1218" s="9">
        <v>0</v>
      </c>
      <c r="G1218" s="9">
        <v>2010</v>
      </c>
      <c r="H1218" s="9">
        <v>8</v>
      </c>
      <c r="I1218" s="9">
        <v>21</v>
      </c>
      <c r="J1218" s="9">
        <v>18</v>
      </c>
      <c r="K1218" s="9">
        <v>19</v>
      </c>
      <c r="L1218" s="12">
        <v>15.9</v>
      </c>
      <c r="M1218" s="81">
        <f t="shared" si="233"/>
        <v>0.11825400999467875</v>
      </c>
      <c r="N1218" s="21">
        <v>0.01</v>
      </c>
      <c r="O1218" s="3" t="s">
        <v>175</v>
      </c>
      <c r="P1218" s="94">
        <f t="shared" si="227"/>
        <v>1.398401087982158E-2</v>
      </c>
      <c r="Q1218" s="72">
        <f t="shared" si="228"/>
        <v>2.7577503405484234</v>
      </c>
      <c r="R1218" s="82">
        <f t="shared" si="229"/>
        <v>0.11825400999467875</v>
      </c>
      <c r="S1218" s="49">
        <v>2.52</v>
      </c>
      <c r="T1218" s="6" t="s">
        <v>3</v>
      </c>
      <c r="U1218" s="82">
        <v>0.13900000000000001</v>
      </c>
      <c r="V1218" s="43">
        <f t="shared" si="230"/>
        <v>2.8443200000000002</v>
      </c>
      <c r="W1218" s="49">
        <v>2.48</v>
      </c>
      <c r="X1218" s="82">
        <v>0.22500000000000001</v>
      </c>
      <c r="Y1218" s="43">
        <f t="shared" si="231"/>
        <v>2.5309200000000001</v>
      </c>
      <c r="Z1218" s="53"/>
      <c r="AA1218" s="82"/>
      <c r="AB1218" s="43"/>
      <c r="AC1218" s="47"/>
      <c r="AD1218" s="82"/>
      <c r="AE1218" s="43"/>
      <c r="AF1218" s="53"/>
      <c r="AG1218" s="82"/>
      <c r="AH1218" s="43"/>
      <c r="AI1218" s="47"/>
      <c r="AJ1218" s="4"/>
      <c r="AL1218" s="4" t="s">
        <v>84</v>
      </c>
      <c r="AM1218" s="27"/>
      <c r="AN1218" s="27"/>
      <c r="AQ1218" s="4"/>
      <c r="AR1218" s="19">
        <v>2.48</v>
      </c>
      <c r="AS1218" s="19">
        <v>2.52</v>
      </c>
      <c r="AT1218" s="6" t="s">
        <v>3</v>
      </c>
      <c r="AU1218" s="4"/>
      <c r="AV1218" s="4"/>
      <c r="AW1218" s="4"/>
      <c r="AX1218" s="4"/>
      <c r="AY1218" s="4"/>
      <c r="AZ1218" s="4"/>
    </row>
    <row r="1219" spans="1:52" x14ac:dyDescent="0.25">
      <c r="A1219" s="3" t="s">
        <v>2</v>
      </c>
      <c r="B1219" s="20">
        <v>2.4900000000000002</v>
      </c>
      <c r="C1219" s="88">
        <f t="shared" si="232"/>
        <v>2.5402100000000001</v>
      </c>
      <c r="D1219" s="86">
        <v>-113.22</v>
      </c>
      <c r="E1219" s="24">
        <v>37.646999999999998</v>
      </c>
      <c r="F1219" s="9">
        <v>3</v>
      </c>
      <c r="G1219" s="9">
        <v>2010</v>
      </c>
      <c r="H1219" s="9">
        <v>8</v>
      </c>
      <c r="I1219" s="9">
        <v>28</v>
      </c>
      <c r="J1219" s="9">
        <v>5</v>
      </c>
      <c r="K1219" s="9">
        <v>47</v>
      </c>
      <c r="L1219" s="12">
        <v>50.4</v>
      </c>
      <c r="M1219" s="81">
        <f t="shared" si="233"/>
        <v>0.22500000000000001</v>
      </c>
      <c r="N1219" s="21">
        <v>0.01</v>
      </c>
      <c r="O1219" s="6" t="s">
        <v>174</v>
      </c>
      <c r="P1219" s="94"/>
      <c r="Q1219" s="72">
        <f>Y1219</f>
        <v>2.5402100000000001</v>
      </c>
      <c r="R1219" s="82">
        <f>X1219</f>
        <v>0.22500000000000001</v>
      </c>
      <c r="S1219" s="45"/>
      <c r="T1219" s="6"/>
      <c r="V1219" s="43"/>
      <c r="W1219" s="49">
        <v>2.4900000000000002</v>
      </c>
      <c r="X1219" s="82">
        <v>0.22500000000000001</v>
      </c>
      <c r="Y1219" s="43">
        <f t="shared" si="231"/>
        <v>2.5402100000000001</v>
      </c>
      <c r="Z1219" s="53"/>
      <c r="AA1219" s="82"/>
      <c r="AB1219" s="43"/>
      <c r="AC1219" s="47"/>
      <c r="AD1219" s="82"/>
      <c r="AE1219" s="43"/>
      <c r="AF1219" s="53"/>
      <c r="AG1219" s="82"/>
      <c r="AH1219" s="43"/>
      <c r="AI1219" s="47"/>
      <c r="AJ1219" s="4"/>
      <c r="AL1219" s="4" t="s">
        <v>84</v>
      </c>
      <c r="AM1219" s="27"/>
      <c r="AN1219" s="27"/>
      <c r="AQ1219" s="4"/>
      <c r="AR1219" s="19">
        <v>2.4900000000000002</v>
      </c>
      <c r="AS1219" s="5"/>
      <c r="AT1219" s="6"/>
      <c r="AU1219" s="4"/>
      <c r="AV1219" s="4"/>
      <c r="AW1219" s="4"/>
      <c r="AX1219" s="4"/>
      <c r="AY1219" s="4"/>
      <c r="AZ1219" s="4"/>
    </row>
    <row r="1220" spans="1:52" x14ac:dyDescent="0.25">
      <c r="A1220" s="3" t="s">
        <v>2</v>
      </c>
      <c r="B1220" s="20">
        <v>2.5</v>
      </c>
      <c r="C1220" s="88">
        <f t="shared" si="232"/>
        <v>2.7155064298172875</v>
      </c>
      <c r="D1220" s="86">
        <v>-112.377</v>
      </c>
      <c r="E1220" s="24">
        <v>41.801000000000002</v>
      </c>
      <c r="F1220" s="9">
        <v>10</v>
      </c>
      <c r="G1220" s="9">
        <v>2010</v>
      </c>
      <c r="H1220" s="9">
        <v>9</v>
      </c>
      <c r="I1220" s="9">
        <v>10</v>
      </c>
      <c r="J1220" s="9">
        <v>20</v>
      </c>
      <c r="K1220" s="9">
        <v>21</v>
      </c>
      <c r="L1220" s="12">
        <v>19.3</v>
      </c>
      <c r="M1220" s="81">
        <f t="shared" si="233"/>
        <v>0.11825400999467875</v>
      </c>
      <c r="N1220" s="21">
        <v>0.01</v>
      </c>
      <c r="O1220" s="3" t="s">
        <v>175</v>
      </c>
      <c r="P1220" s="94">
        <f>1/((1/U1220^2)+(1/X1220^2))</f>
        <v>1.398401087982158E-2</v>
      </c>
      <c r="Q1220" s="72">
        <f>(P1220/U1220^2*V1220)+(P1220/X1220^2*Y1220)</f>
        <v>2.7155064298172875</v>
      </c>
      <c r="R1220" s="82">
        <f>SQRT(P1220)</f>
        <v>0.11825400999467875</v>
      </c>
      <c r="S1220" s="49">
        <v>2.5</v>
      </c>
      <c r="T1220" s="6" t="s">
        <v>3</v>
      </c>
      <c r="U1220" s="82">
        <v>0.13900000000000001</v>
      </c>
      <c r="V1220" s="43">
        <f>0.791*S1220+0.851</f>
        <v>2.8285</v>
      </c>
      <c r="W1220" s="49">
        <v>2.36</v>
      </c>
      <c r="X1220" s="82">
        <v>0.22500000000000001</v>
      </c>
      <c r="Y1220" s="43">
        <f t="shared" si="231"/>
        <v>2.4194399999999998</v>
      </c>
      <c r="Z1220" s="53"/>
      <c r="AA1220" s="82"/>
      <c r="AB1220" s="43"/>
      <c r="AC1220" s="47"/>
      <c r="AD1220" s="82"/>
      <c r="AE1220" s="43"/>
      <c r="AF1220" s="53"/>
      <c r="AG1220" s="82"/>
      <c r="AH1220" s="43"/>
      <c r="AI1220" s="47"/>
      <c r="AJ1220" s="4"/>
      <c r="AL1220" s="4" t="s">
        <v>84</v>
      </c>
      <c r="AM1220" s="27"/>
      <c r="AN1220" s="27"/>
      <c r="AQ1220" s="4"/>
      <c r="AR1220" s="19">
        <v>2.36</v>
      </c>
      <c r="AS1220" s="19">
        <v>2.5</v>
      </c>
      <c r="AT1220" s="6" t="s">
        <v>3</v>
      </c>
      <c r="AU1220" s="4"/>
      <c r="AV1220" s="4"/>
      <c r="AW1220" s="4"/>
      <c r="AX1220" s="4"/>
      <c r="AY1220" s="4"/>
      <c r="AZ1220" s="4"/>
    </row>
    <row r="1221" spans="1:52" x14ac:dyDescent="0.25">
      <c r="A1221" s="3" t="s">
        <v>2</v>
      </c>
      <c r="B1221" s="20">
        <v>2.96</v>
      </c>
      <c r="C1221" s="88">
        <f t="shared" si="232"/>
        <v>3.0686736681154034</v>
      </c>
      <c r="D1221" s="86">
        <v>-114.121</v>
      </c>
      <c r="E1221" s="24">
        <v>37.308999999999997</v>
      </c>
      <c r="F1221" s="9">
        <v>2</v>
      </c>
      <c r="G1221" s="9">
        <v>2010</v>
      </c>
      <c r="H1221" s="9">
        <v>9</v>
      </c>
      <c r="I1221" s="9">
        <v>17</v>
      </c>
      <c r="J1221" s="9">
        <v>14</v>
      </c>
      <c r="K1221" s="9">
        <v>56</v>
      </c>
      <c r="L1221" s="12">
        <v>29.2</v>
      </c>
      <c r="M1221" s="81">
        <f t="shared" si="233"/>
        <v>0.11825400999467875</v>
      </c>
      <c r="N1221" s="21">
        <v>0.01</v>
      </c>
      <c r="O1221" s="3" t="s">
        <v>175</v>
      </c>
      <c r="P1221" s="94">
        <f>1/((1/U1221^2)+(1/X1221^2))</f>
        <v>1.398401087982158E-2</v>
      </c>
      <c r="Q1221" s="72">
        <f>(P1221/U1221^2*V1221)+(P1221/X1221^2*Y1221)</f>
        <v>3.0686736681154034</v>
      </c>
      <c r="R1221" s="82">
        <f>SQRT(P1221)</f>
        <v>0.11825400999467875</v>
      </c>
      <c r="S1221" s="49">
        <v>2.96</v>
      </c>
      <c r="T1221" s="6" t="s">
        <v>3</v>
      </c>
      <c r="U1221" s="82">
        <v>0.13900000000000001</v>
      </c>
      <c r="V1221" s="43">
        <f>0.791*S1221+0.851</f>
        <v>3.1923599999999999</v>
      </c>
      <c r="W1221" s="49">
        <v>2.71</v>
      </c>
      <c r="X1221" s="82">
        <v>0.22500000000000001</v>
      </c>
      <c r="Y1221" s="43">
        <f t="shared" si="231"/>
        <v>2.7445900000000001</v>
      </c>
      <c r="Z1221" s="53"/>
      <c r="AA1221" s="82"/>
      <c r="AB1221" s="43"/>
      <c r="AC1221" s="47"/>
      <c r="AD1221" s="82"/>
      <c r="AE1221" s="43"/>
      <c r="AF1221" s="53"/>
      <c r="AG1221" s="82"/>
      <c r="AH1221" s="43"/>
      <c r="AI1221" s="47"/>
      <c r="AJ1221" s="4"/>
      <c r="AL1221" s="4" t="s">
        <v>75</v>
      </c>
      <c r="AM1221" s="27"/>
      <c r="AN1221" s="27"/>
      <c r="AQ1221" s="4"/>
      <c r="AR1221" s="19">
        <v>2.71</v>
      </c>
      <c r="AS1221" s="19">
        <v>2.96</v>
      </c>
      <c r="AT1221" s="6" t="s">
        <v>3</v>
      </c>
      <c r="AU1221" s="4"/>
      <c r="AV1221" s="4"/>
      <c r="AW1221" s="4"/>
      <c r="AX1221" s="4"/>
      <c r="AY1221" s="4"/>
      <c r="AZ1221" s="4"/>
    </row>
    <row r="1222" spans="1:52" x14ac:dyDescent="0.25">
      <c r="A1222" s="3" t="s">
        <v>2</v>
      </c>
      <c r="B1222" s="20">
        <v>2.4500000000000002</v>
      </c>
      <c r="C1222" s="88">
        <f t="shared" si="232"/>
        <v>2.7253735072770424</v>
      </c>
      <c r="D1222" s="86">
        <v>-113.218</v>
      </c>
      <c r="E1222" s="24">
        <v>37.642000000000003</v>
      </c>
      <c r="F1222" s="9">
        <v>1</v>
      </c>
      <c r="G1222" s="9">
        <v>2010</v>
      </c>
      <c r="H1222" s="9">
        <v>10</v>
      </c>
      <c r="I1222" s="9">
        <v>2</v>
      </c>
      <c r="J1222" s="9">
        <v>15</v>
      </c>
      <c r="K1222" s="9">
        <v>57</v>
      </c>
      <c r="L1222" s="12">
        <v>58.6</v>
      </c>
      <c r="M1222" s="81">
        <f t="shared" si="233"/>
        <v>0.11825400999467875</v>
      </c>
      <c r="N1222" s="21">
        <v>0.01</v>
      </c>
      <c r="O1222" s="3" t="s">
        <v>175</v>
      </c>
      <c r="P1222" s="94">
        <f>1/((1/U1222^2)+(1/X1222^2))</f>
        <v>1.398401087982158E-2</v>
      </c>
      <c r="Q1222" s="72">
        <f>(P1222/U1222^2*V1222)+(P1222/X1222^2*Y1222)</f>
        <v>2.7253735072770424</v>
      </c>
      <c r="R1222" s="82">
        <f>SQRT(P1222)</f>
        <v>0.11825400999467875</v>
      </c>
      <c r="S1222" s="49">
        <v>2.4500000000000002</v>
      </c>
      <c r="T1222" s="6" t="s">
        <v>3</v>
      </c>
      <c r="U1222" s="82">
        <v>0.13900000000000001</v>
      </c>
      <c r="V1222" s="43">
        <f>0.791*S1222+0.851</f>
        <v>2.7889500000000003</v>
      </c>
      <c r="W1222" s="49">
        <v>2.5099999999999998</v>
      </c>
      <c r="X1222" s="82">
        <v>0.22500000000000001</v>
      </c>
      <c r="Y1222" s="43">
        <f t="shared" si="231"/>
        <v>2.5587899999999997</v>
      </c>
      <c r="Z1222" s="53"/>
      <c r="AA1222" s="82"/>
      <c r="AB1222" s="43"/>
      <c r="AC1222" s="47"/>
      <c r="AD1222" s="82"/>
      <c r="AE1222" s="43"/>
      <c r="AF1222" s="53"/>
      <c r="AG1222" s="82"/>
      <c r="AH1222" s="43"/>
      <c r="AI1222" s="47"/>
      <c r="AJ1222" s="4"/>
      <c r="AL1222" s="4" t="s">
        <v>84</v>
      </c>
      <c r="AM1222" s="27"/>
      <c r="AN1222" s="27"/>
      <c r="AQ1222" s="4"/>
      <c r="AR1222" s="19">
        <v>2.5099999999999998</v>
      </c>
      <c r="AS1222" s="19">
        <v>2.4500000000000002</v>
      </c>
      <c r="AT1222" s="6" t="s">
        <v>3</v>
      </c>
      <c r="AU1222" s="4"/>
      <c r="AV1222" s="4"/>
      <c r="AW1222" s="4"/>
      <c r="AX1222" s="4"/>
      <c r="AY1222" s="4"/>
      <c r="AZ1222" s="4"/>
    </row>
    <row r="1223" spans="1:52" x14ac:dyDescent="0.25">
      <c r="A1223" s="4" t="s">
        <v>1</v>
      </c>
      <c r="B1223" s="27">
        <v>2.6</v>
      </c>
      <c r="C1223" s="89">
        <f t="shared" si="232"/>
        <v>2.8205900000000002</v>
      </c>
      <c r="D1223" s="86">
        <v>-112.01</v>
      </c>
      <c r="E1223" s="24">
        <v>37.164000000000001</v>
      </c>
      <c r="F1223" s="9">
        <v>5</v>
      </c>
      <c r="G1223" s="9">
        <v>2010</v>
      </c>
      <c r="H1223" s="9">
        <v>10</v>
      </c>
      <c r="I1223" s="9">
        <v>19</v>
      </c>
      <c r="J1223" s="9">
        <v>1</v>
      </c>
      <c r="K1223" s="9">
        <v>27</v>
      </c>
      <c r="L1223" s="9">
        <v>55.86</v>
      </c>
      <c r="M1223" s="81">
        <f t="shared" si="233"/>
        <v>0.23200000000000001</v>
      </c>
      <c r="N1223" s="21">
        <v>0.01</v>
      </c>
      <c r="O1223" s="6" t="s">
        <v>174</v>
      </c>
      <c r="P1223" s="94"/>
      <c r="Q1223" s="72">
        <f>AB1223</f>
        <v>2.8205900000000002</v>
      </c>
      <c r="R1223" s="82">
        <f>AA1223</f>
        <v>0.23200000000000001</v>
      </c>
      <c r="S1223" s="45"/>
      <c r="T1223" s="6"/>
      <c r="V1223" s="43"/>
      <c r="W1223" s="48"/>
      <c r="Y1223" s="43"/>
      <c r="Z1223" s="78">
        <v>2.6</v>
      </c>
      <c r="AA1223" s="82">
        <v>0.23200000000000001</v>
      </c>
      <c r="AB1223" s="43">
        <f>0.791*(Z1223-0.11)+0.851</f>
        <v>2.8205900000000002</v>
      </c>
      <c r="AC1223" s="53"/>
      <c r="AD1223" s="82"/>
      <c r="AE1223" s="43"/>
      <c r="AF1223" s="53"/>
      <c r="AG1223" s="82"/>
      <c r="AH1223" s="43"/>
      <c r="AI1223" s="47"/>
      <c r="AJ1223" s="27"/>
      <c r="AK1223" s="5"/>
      <c r="AL1223" s="4" t="s">
        <v>121</v>
      </c>
      <c r="AM1223" s="27"/>
      <c r="AN1223" s="27"/>
      <c r="AO1223" s="4">
        <v>478</v>
      </c>
      <c r="AP1223" s="5" t="s">
        <v>44</v>
      </c>
      <c r="AQ1223" s="5" t="s">
        <v>44</v>
      </c>
      <c r="AR1223" s="9"/>
      <c r="AS1223" s="5"/>
      <c r="AT1223" s="6"/>
      <c r="AU1223" s="5" t="s">
        <v>44</v>
      </c>
      <c r="AV1223" s="5"/>
      <c r="AW1223" s="4"/>
      <c r="AX1223" s="4"/>
      <c r="AY1223" s="4">
        <v>15</v>
      </c>
      <c r="AZ1223" s="28" t="s">
        <v>163</v>
      </c>
    </row>
    <row r="1224" spans="1:52" x14ac:dyDescent="0.25">
      <c r="A1224" s="3" t="s">
        <v>2</v>
      </c>
      <c r="B1224" s="20">
        <v>2.95</v>
      </c>
      <c r="C1224" s="88">
        <f t="shared" si="232"/>
        <v>3.2271823749749813</v>
      </c>
      <c r="D1224" s="86">
        <v>-112.011</v>
      </c>
      <c r="E1224" s="24">
        <v>38.759</v>
      </c>
      <c r="F1224" s="9">
        <v>1</v>
      </c>
      <c r="G1224" s="9">
        <v>2010</v>
      </c>
      <c r="H1224" s="9">
        <v>10</v>
      </c>
      <c r="I1224" s="9">
        <v>22</v>
      </c>
      <c r="J1224" s="9">
        <v>20</v>
      </c>
      <c r="K1224" s="9">
        <v>39</v>
      </c>
      <c r="L1224" s="12">
        <v>29.3</v>
      </c>
      <c r="M1224" s="81">
        <f t="shared" si="233"/>
        <v>0.11825400999467875</v>
      </c>
      <c r="N1224" s="21">
        <v>0.01</v>
      </c>
      <c r="O1224" s="3" t="s">
        <v>175</v>
      </c>
      <c r="P1224" s="94">
        <f t="shared" ref="P1224:P1230" si="234">1/((1/U1224^2)+(1/X1224^2))</f>
        <v>1.398401087982158E-2</v>
      </c>
      <c r="Q1224" s="72">
        <f t="shared" ref="Q1224:Q1230" si="235">(P1224/U1224^2*V1224)+(P1224/X1224^2*Y1224)</f>
        <v>3.2271823749749813</v>
      </c>
      <c r="R1224" s="82">
        <f t="shared" ref="R1224:R1230" si="236">SQRT(P1224)</f>
        <v>0.11825400999467875</v>
      </c>
      <c r="S1224" s="49">
        <v>2.95</v>
      </c>
      <c r="T1224" s="6" t="s">
        <v>3</v>
      </c>
      <c r="U1224" s="82">
        <v>0.13900000000000001</v>
      </c>
      <c r="V1224" s="43">
        <f t="shared" ref="V1224:V1230" si="237">0.791*S1224+0.851</f>
        <v>3.1844500000000004</v>
      </c>
      <c r="W1224" s="49">
        <v>3.35</v>
      </c>
      <c r="X1224" s="82">
        <v>0.22500000000000001</v>
      </c>
      <c r="Y1224" s="43">
        <f t="shared" ref="Y1224:Y1255" si="238">0.929*W1224+0.227</f>
        <v>3.3391500000000001</v>
      </c>
      <c r="Z1224" s="53"/>
      <c r="AA1224" s="82"/>
      <c r="AB1224" s="43"/>
      <c r="AC1224" s="47"/>
      <c r="AD1224" s="82"/>
      <c r="AE1224" s="43"/>
      <c r="AF1224" s="53"/>
      <c r="AG1224" s="82"/>
      <c r="AH1224" s="43"/>
      <c r="AI1224" s="47"/>
      <c r="AJ1224" s="4"/>
      <c r="AL1224" s="4" t="s">
        <v>75</v>
      </c>
      <c r="AM1224" s="27"/>
      <c r="AN1224" s="27"/>
      <c r="AQ1224" s="4"/>
      <c r="AR1224" s="19">
        <v>3.35</v>
      </c>
      <c r="AS1224" s="19">
        <v>2.95</v>
      </c>
      <c r="AT1224" s="6" t="s">
        <v>3</v>
      </c>
      <c r="AU1224" s="4"/>
      <c r="AV1224" s="4"/>
      <c r="AW1224" s="4"/>
      <c r="AX1224" s="4"/>
      <c r="AY1224" s="4"/>
      <c r="AZ1224" s="4"/>
    </row>
    <row r="1225" spans="1:52" x14ac:dyDescent="0.25">
      <c r="A1225" s="3" t="s">
        <v>2</v>
      </c>
      <c r="B1225" s="20">
        <v>2.79</v>
      </c>
      <c r="C1225" s="88">
        <f t="shared" si="232"/>
        <v>3.0021417910959887</v>
      </c>
      <c r="D1225" s="86">
        <v>-111.72799999999999</v>
      </c>
      <c r="E1225" s="24">
        <v>41.026000000000003</v>
      </c>
      <c r="F1225" s="9">
        <v>9</v>
      </c>
      <c r="G1225" s="9">
        <v>2010</v>
      </c>
      <c r="H1225" s="9">
        <v>11</v>
      </c>
      <c r="I1225" s="9">
        <v>5</v>
      </c>
      <c r="J1225" s="9">
        <v>17</v>
      </c>
      <c r="K1225" s="9">
        <v>31</v>
      </c>
      <c r="L1225" s="12">
        <v>28.6</v>
      </c>
      <c r="M1225" s="81">
        <f t="shared" si="233"/>
        <v>0.11825400999467875</v>
      </c>
      <c r="N1225" s="21">
        <v>0.01</v>
      </c>
      <c r="O1225" s="3" t="s">
        <v>175</v>
      </c>
      <c r="P1225" s="94">
        <f t="shared" si="234"/>
        <v>1.398401087982158E-2</v>
      </c>
      <c r="Q1225" s="72">
        <f t="shared" si="235"/>
        <v>3.0021417910959887</v>
      </c>
      <c r="R1225" s="82">
        <f t="shared" si="236"/>
        <v>0.11825400999467875</v>
      </c>
      <c r="S1225" s="49">
        <v>2.79</v>
      </c>
      <c r="T1225" s="6" t="s">
        <v>3</v>
      </c>
      <c r="U1225" s="82">
        <v>0.13900000000000001</v>
      </c>
      <c r="V1225" s="43">
        <f t="shared" si="237"/>
        <v>3.05789</v>
      </c>
      <c r="W1225" s="49">
        <v>2.83</v>
      </c>
      <c r="X1225" s="82">
        <v>0.22500000000000001</v>
      </c>
      <c r="Y1225" s="43">
        <f t="shared" si="238"/>
        <v>2.8560699999999999</v>
      </c>
      <c r="Z1225" s="53"/>
      <c r="AA1225" s="82"/>
      <c r="AB1225" s="43"/>
      <c r="AC1225" s="47"/>
      <c r="AD1225" s="82"/>
      <c r="AE1225" s="43"/>
      <c r="AF1225" s="53"/>
      <c r="AG1225" s="82"/>
      <c r="AH1225" s="43"/>
      <c r="AI1225" s="47"/>
      <c r="AJ1225" s="4"/>
      <c r="AL1225" s="4" t="s">
        <v>47</v>
      </c>
      <c r="AM1225" s="27"/>
      <c r="AN1225" s="27"/>
      <c r="AQ1225" s="4"/>
      <c r="AR1225" s="19">
        <v>2.83</v>
      </c>
      <c r="AS1225" s="19">
        <v>2.79</v>
      </c>
      <c r="AT1225" s="6" t="s">
        <v>3</v>
      </c>
      <c r="AU1225" s="4"/>
      <c r="AV1225" s="4"/>
      <c r="AW1225" s="4"/>
      <c r="AX1225" s="4"/>
      <c r="AY1225" s="4"/>
      <c r="AZ1225" s="4"/>
    </row>
    <row r="1226" spans="1:52" x14ac:dyDescent="0.25">
      <c r="A1226" s="3" t="s">
        <v>2</v>
      </c>
      <c r="B1226" s="20">
        <v>3.05</v>
      </c>
      <c r="C1226" s="88">
        <f t="shared" si="232"/>
        <v>3.1586913260229323</v>
      </c>
      <c r="D1226" s="86">
        <v>-112.879</v>
      </c>
      <c r="E1226" s="24">
        <v>37.01</v>
      </c>
      <c r="F1226" s="9">
        <v>11</v>
      </c>
      <c r="G1226" s="9">
        <v>2010</v>
      </c>
      <c r="H1226" s="9">
        <v>11</v>
      </c>
      <c r="I1226" s="9">
        <v>6</v>
      </c>
      <c r="J1226" s="9">
        <v>20</v>
      </c>
      <c r="K1226" s="9">
        <v>39</v>
      </c>
      <c r="L1226" s="12">
        <v>5.0999999999999996</v>
      </c>
      <c r="M1226" s="81">
        <f t="shared" si="233"/>
        <v>0.11825400999467875</v>
      </c>
      <c r="N1226" s="21">
        <v>0.01</v>
      </c>
      <c r="O1226" s="3" t="s">
        <v>175</v>
      </c>
      <c r="P1226" s="94">
        <f t="shared" si="234"/>
        <v>1.398401087982158E-2</v>
      </c>
      <c r="Q1226" s="72">
        <f t="shared" si="235"/>
        <v>3.1586913260229323</v>
      </c>
      <c r="R1226" s="82">
        <f t="shared" si="236"/>
        <v>0.11825400999467875</v>
      </c>
      <c r="S1226" s="49">
        <v>3.05</v>
      </c>
      <c r="T1226" s="6" t="s">
        <v>3</v>
      </c>
      <c r="U1226" s="82">
        <v>0.13900000000000001</v>
      </c>
      <c r="V1226" s="43">
        <f t="shared" si="237"/>
        <v>3.26355</v>
      </c>
      <c r="W1226" s="49">
        <v>2.86</v>
      </c>
      <c r="X1226" s="82">
        <v>0.22500000000000001</v>
      </c>
      <c r="Y1226" s="43">
        <f t="shared" si="238"/>
        <v>2.8839399999999999</v>
      </c>
      <c r="Z1226" s="53"/>
      <c r="AA1226" s="82"/>
      <c r="AB1226" s="43"/>
      <c r="AC1226" s="47"/>
      <c r="AD1226" s="82"/>
      <c r="AE1226" s="43"/>
      <c r="AF1226" s="53"/>
      <c r="AG1226" s="82"/>
      <c r="AH1226" s="43"/>
      <c r="AI1226" s="47"/>
      <c r="AJ1226" s="4"/>
      <c r="AL1226" s="4" t="s">
        <v>75</v>
      </c>
      <c r="AM1226" s="27"/>
      <c r="AN1226" s="27"/>
      <c r="AQ1226" s="4"/>
      <c r="AR1226" s="19">
        <v>2.86</v>
      </c>
      <c r="AS1226" s="19">
        <v>3.05</v>
      </c>
      <c r="AT1226" s="6" t="s">
        <v>3</v>
      </c>
      <c r="AU1226" s="4"/>
      <c r="AV1226" s="4"/>
      <c r="AW1226" s="4"/>
      <c r="AX1226" s="4"/>
      <c r="AY1226" s="4"/>
      <c r="AZ1226" s="4"/>
    </row>
    <row r="1227" spans="1:52" x14ac:dyDescent="0.25">
      <c r="A1227" s="3" t="s">
        <v>2</v>
      </c>
      <c r="B1227" s="20">
        <v>2.99</v>
      </c>
      <c r="C1227" s="88">
        <f t="shared" si="232"/>
        <v>3.1294733818946048</v>
      </c>
      <c r="D1227" s="86">
        <v>-111.908</v>
      </c>
      <c r="E1227" s="24">
        <v>37.140999999999998</v>
      </c>
      <c r="F1227" s="9">
        <v>0</v>
      </c>
      <c r="G1227" s="9">
        <v>2010</v>
      </c>
      <c r="H1227" s="9">
        <v>11</v>
      </c>
      <c r="I1227" s="9">
        <v>8</v>
      </c>
      <c r="J1227" s="9">
        <v>1</v>
      </c>
      <c r="K1227" s="9">
        <v>2</v>
      </c>
      <c r="L1227" s="12">
        <v>5.7</v>
      </c>
      <c r="M1227" s="81">
        <f t="shared" si="233"/>
        <v>0.11825400999467875</v>
      </c>
      <c r="N1227" s="21">
        <v>0.01</v>
      </c>
      <c r="O1227" s="3" t="s">
        <v>175</v>
      </c>
      <c r="P1227" s="94">
        <f t="shared" si="234"/>
        <v>1.398401087982158E-2</v>
      </c>
      <c r="Q1227" s="72">
        <f t="shared" si="235"/>
        <v>3.1294733818946048</v>
      </c>
      <c r="R1227" s="82">
        <f t="shared" si="236"/>
        <v>0.11825400999467875</v>
      </c>
      <c r="S1227" s="49">
        <v>2.99</v>
      </c>
      <c r="T1227" s="6" t="s">
        <v>3</v>
      </c>
      <c r="U1227" s="82">
        <v>0.13900000000000001</v>
      </c>
      <c r="V1227" s="43">
        <f t="shared" si="237"/>
        <v>3.2160900000000003</v>
      </c>
      <c r="W1227" s="49">
        <v>2.88</v>
      </c>
      <c r="X1227" s="82">
        <v>0.22500000000000001</v>
      </c>
      <c r="Y1227" s="43">
        <f t="shared" si="238"/>
        <v>2.90252</v>
      </c>
      <c r="Z1227" s="53"/>
      <c r="AA1227" s="82"/>
      <c r="AB1227" s="43"/>
      <c r="AC1227" s="47"/>
      <c r="AD1227" s="82"/>
      <c r="AE1227" s="43"/>
      <c r="AF1227" s="53"/>
      <c r="AG1227" s="82"/>
      <c r="AH1227" s="43"/>
      <c r="AI1227" s="47"/>
      <c r="AJ1227" s="4"/>
      <c r="AL1227" s="4" t="s">
        <v>75</v>
      </c>
      <c r="AM1227" s="27"/>
      <c r="AN1227" s="27"/>
      <c r="AQ1227" s="4"/>
      <c r="AR1227" s="19">
        <v>2.88</v>
      </c>
      <c r="AS1227" s="19">
        <v>2.99</v>
      </c>
      <c r="AT1227" s="6" t="s">
        <v>3</v>
      </c>
      <c r="AU1227" s="4"/>
      <c r="AV1227" s="4"/>
      <c r="AW1227" s="4"/>
      <c r="AX1227" s="4"/>
      <c r="AY1227" s="4"/>
      <c r="AZ1227" s="4"/>
    </row>
    <row r="1228" spans="1:52" x14ac:dyDescent="0.25">
      <c r="A1228" s="3" t="s">
        <v>2</v>
      </c>
      <c r="B1228" s="20">
        <v>2.87</v>
      </c>
      <c r="C1228" s="88">
        <f t="shared" si="232"/>
        <v>3.0351113611929206</v>
      </c>
      <c r="D1228" s="86">
        <v>-112.232</v>
      </c>
      <c r="E1228" s="24">
        <v>38.603999999999999</v>
      </c>
      <c r="F1228" s="9">
        <v>0</v>
      </c>
      <c r="G1228" s="9">
        <v>2010</v>
      </c>
      <c r="H1228" s="9">
        <v>11</v>
      </c>
      <c r="I1228" s="9">
        <v>18</v>
      </c>
      <c r="J1228" s="9">
        <v>6</v>
      </c>
      <c r="K1228" s="9">
        <v>14</v>
      </c>
      <c r="L1228" s="12">
        <v>13.1</v>
      </c>
      <c r="M1228" s="81">
        <f t="shared" si="233"/>
        <v>0.11825400999467875</v>
      </c>
      <c r="N1228" s="21">
        <v>0.01</v>
      </c>
      <c r="O1228" s="3" t="s">
        <v>175</v>
      </c>
      <c r="P1228" s="94">
        <f t="shared" si="234"/>
        <v>1.398401087982158E-2</v>
      </c>
      <c r="Q1228" s="72">
        <f t="shared" si="235"/>
        <v>3.0351113611929206</v>
      </c>
      <c r="R1228" s="82">
        <f t="shared" si="236"/>
        <v>0.11825400999467875</v>
      </c>
      <c r="S1228" s="49">
        <v>2.87</v>
      </c>
      <c r="T1228" s="6" t="s">
        <v>3</v>
      </c>
      <c r="U1228" s="82">
        <v>0.13900000000000001</v>
      </c>
      <c r="V1228" s="43">
        <f t="shared" si="237"/>
        <v>3.1211700000000002</v>
      </c>
      <c r="W1228" s="49">
        <v>2.78</v>
      </c>
      <c r="X1228" s="82">
        <v>0.22500000000000001</v>
      </c>
      <c r="Y1228" s="43">
        <f t="shared" si="238"/>
        <v>2.8096199999999998</v>
      </c>
      <c r="Z1228" s="53"/>
      <c r="AA1228" s="82"/>
      <c r="AB1228" s="43"/>
      <c r="AC1228" s="47"/>
      <c r="AD1228" s="82"/>
      <c r="AE1228" s="43"/>
      <c r="AF1228" s="53"/>
      <c r="AG1228" s="82"/>
      <c r="AH1228" s="43"/>
      <c r="AI1228" s="47"/>
      <c r="AJ1228" s="4"/>
      <c r="AL1228" s="4" t="s">
        <v>57</v>
      </c>
      <c r="AM1228" s="27"/>
      <c r="AN1228" s="27"/>
      <c r="AQ1228" s="4"/>
      <c r="AR1228" s="19">
        <v>2.78</v>
      </c>
      <c r="AS1228" s="19">
        <v>2.87</v>
      </c>
      <c r="AT1228" s="6" t="s">
        <v>3</v>
      </c>
      <c r="AU1228" s="4"/>
      <c r="AV1228" s="4"/>
      <c r="AW1228" s="4"/>
      <c r="AX1228" s="4"/>
      <c r="AY1228" s="4"/>
      <c r="AZ1228" s="4"/>
    </row>
    <row r="1229" spans="1:52" x14ac:dyDescent="0.25">
      <c r="A1229" s="3" t="s">
        <v>2</v>
      </c>
      <c r="B1229" s="20">
        <v>2.99</v>
      </c>
      <c r="C1229" s="88">
        <f t="shared" si="232"/>
        <v>3.0730180309095592</v>
      </c>
      <c r="D1229" s="86">
        <v>-111.94799999999999</v>
      </c>
      <c r="E1229" s="24">
        <v>38.869999999999997</v>
      </c>
      <c r="F1229" s="9">
        <v>9</v>
      </c>
      <c r="G1229" s="9">
        <v>2010</v>
      </c>
      <c r="H1229" s="9">
        <v>11</v>
      </c>
      <c r="I1229" s="9">
        <v>19</v>
      </c>
      <c r="J1229" s="9">
        <v>11</v>
      </c>
      <c r="K1229" s="9">
        <v>38</v>
      </c>
      <c r="L1229" s="12">
        <v>11.4</v>
      </c>
      <c r="M1229" s="81">
        <f t="shared" si="233"/>
        <v>0.11825400999467875</v>
      </c>
      <c r="N1229" s="21">
        <v>0.01</v>
      </c>
      <c r="O1229" s="3" t="s">
        <v>175</v>
      </c>
      <c r="P1229" s="94">
        <f t="shared" si="234"/>
        <v>1.398401087982158E-2</v>
      </c>
      <c r="Q1229" s="72">
        <f t="shared" si="235"/>
        <v>3.0730180309095592</v>
      </c>
      <c r="R1229" s="82">
        <f t="shared" si="236"/>
        <v>0.11825400999467875</v>
      </c>
      <c r="S1229" s="49">
        <v>2.99</v>
      </c>
      <c r="T1229" s="6" t="s">
        <v>3</v>
      </c>
      <c r="U1229" s="82">
        <v>0.13900000000000001</v>
      </c>
      <c r="V1229" s="43">
        <f t="shared" si="237"/>
        <v>3.2160900000000003</v>
      </c>
      <c r="W1229" s="49">
        <v>2.66</v>
      </c>
      <c r="X1229" s="82">
        <v>0.22500000000000001</v>
      </c>
      <c r="Y1229" s="43">
        <f t="shared" si="238"/>
        <v>2.69814</v>
      </c>
      <c r="Z1229" s="53"/>
      <c r="AA1229" s="82"/>
      <c r="AB1229" s="43"/>
      <c r="AC1229" s="47"/>
      <c r="AD1229" s="82"/>
      <c r="AE1229" s="43"/>
      <c r="AF1229" s="53"/>
      <c r="AG1229" s="82"/>
      <c r="AH1229" s="43"/>
      <c r="AI1229" s="47"/>
      <c r="AJ1229" s="4"/>
      <c r="AL1229" s="4" t="s">
        <v>75</v>
      </c>
      <c r="AM1229" s="27"/>
      <c r="AN1229" s="27"/>
      <c r="AQ1229" s="4"/>
      <c r="AR1229" s="19">
        <v>2.66</v>
      </c>
      <c r="AS1229" s="19">
        <v>2.99</v>
      </c>
      <c r="AT1229" s="6" t="s">
        <v>3</v>
      </c>
      <c r="AU1229" s="4"/>
      <c r="AV1229" s="4"/>
      <c r="AW1229" s="4"/>
      <c r="AX1229" s="4"/>
      <c r="AY1229" s="4"/>
      <c r="AZ1229" s="4"/>
    </row>
    <row r="1230" spans="1:52" x14ac:dyDescent="0.25">
      <c r="A1230" s="3" t="s">
        <v>2</v>
      </c>
      <c r="B1230" s="20">
        <v>2.96</v>
      </c>
      <c r="C1230" s="88">
        <f t="shared" si="232"/>
        <v>3.0635413634803994</v>
      </c>
      <c r="D1230" s="86">
        <v>-111.791</v>
      </c>
      <c r="E1230" s="24">
        <v>36.817999999999998</v>
      </c>
      <c r="F1230" s="9">
        <v>5</v>
      </c>
      <c r="G1230" s="9">
        <v>2010</v>
      </c>
      <c r="H1230" s="9">
        <v>11</v>
      </c>
      <c r="I1230" s="9">
        <v>24</v>
      </c>
      <c r="J1230" s="9">
        <v>14</v>
      </c>
      <c r="K1230" s="9">
        <v>58</v>
      </c>
      <c r="L1230" s="12">
        <v>21.8</v>
      </c>
      <c r="M1230" s="81">
        <f t="shared" si="233"/>
        <v>0.11825400999467875</v>
      </c>
      <c r="N1230" s="21">
        <v>0.01</v>
      </c>
      <c r="O1230" s="3" t="s">
        <v>175</v>
      </c>
      <c r="P1230" s="94">
        <f t="shared" si="234"/>
        <v>1.398401087982158E-2</v>
      </c>
      <c r="Q1230" s="72">
        <f t="shared" si="235"/>
        <v>3.0635413634803994</v>
      </c>
      <c r="R1230" s="82">
        <f t="shared" si="236"/>
        <v>0.11825400999467875</v>
      </c>
      <c r="S1230" s="49">
        <v>2.96</v>
      </c>
      <c r="T1230" s="6" t="s">
        <v>3</v>
      </c>
      <c r="U1230" s="82">
        <v>0.13900000000000001</v>
      </c>
      <c r="V1230" s="43">
        <f t="shared" si="237"/>
        <v>3.1923599999999999</v>
      </c>
      <c r="W1230" s="49">
        <v>2.69</v>
      </c>
      <c r="X1230" s="82">
        <v>0.22500000000000001</v>
      </c>
      <c r="Y1230" s="43">
        <f t="shared" si="238"/>
        <v>2.72601</v>
      </c>
      <c r="Z1230" s="53"/>
      <c r="AA1230" s="82"/>
      <c r="AB1230" s="43"/>
      <c r="AC1230" s="47"/>
      <c r="AD1230" s="82"/>
      <c r="AE1230" s="43"/>
      <c r="AF1230" s="53"/>
      <c r="AG1230" s="82"/>
      <c r="AH1230" s="43"/>
      <c r="AI1230" s="47"/>
      <c r="AJ1230" s="4"/>
      <c r="AL1230" s="4" t="s">
        <v>75</v>
      </c>
      <c r="AM1230" s="27"/>
      <c r="AN1230" s="27"/>
      <c r="AQ1230" s="4"/>
      <c r="AR1230" s="19">
        <v>2.69</v>
      </c>
      <c r="AS1230" s="19">
        <v>2.96</v>
      </c>
      <c r="AT1230" s="6" t="s">
        <v>3</v>
      </c>
      <c r="AU1230" s="4"/>
      <c r="AV1230" s="4"/>
      <c r="AW1230" s="4"/>
      <c r="AX1230" s="4"/>
      <c r="AY1230" s="4"/>
      <c r="AZ1230" s="4"/>
    </row>
    <row r="1231" spans="1:52" x14ac:dyDescent="0.25">
      <c r="A1231" s="3" t="s">
        <v>2</v>
      </c>
      <c r="B1231" s="20">
        <v>2.92</v>
      </c>
      <c r="C1231" s="88">
        <f t="shared" si="232"/>
        <v>2.9396800000000001</v>
      </c>
      <c r="D1231" s="86">
        <v>-112.306</v>
      </c>
      <c r="E1231" s="24">
        <v>38.249000000000002</v>
      </c>
      <c r="F1231" s="9">
        <v>2</v>
      </c>
      <c r="G1231" s="9">
        <v>2011</v>
      </c>
      <c r="H1231" s="9">
        <v>1</v>
      </c>
      <c r="I1231" s="9">
        <v>3</v>
      </c>
      <c r="J1231" s="9">
        <v>12</v>
      </c>
      <c r="K1231" s="9">
        <v>10</v>
      </c>
      <c r="L1231" s="12">
        <v>8.6999999999999993</v>
      </c>
      <c r="M1231" s="81">
        <f t="shared" si="233"/>
        <v>0.22500000000000001</v>
      </c>
      <c r="N1231" s="21">
        <v>0.01</v>
      </c>
      <c r="O1231" s="6" t="s">
        <v>174</v>
      </c>
      <c r="P1231" s="94"/>
      <c r="Q1231" s="72">
        <f>Y1231</f>
        <v>2.9396800000000001</v>
      </c>
      <c r="R1231" s="82">
        <f>X1231</f>
        <v>0.22500000000000001</v>
      </c>
      <c r="S1231" s="45"/>
      <c r="T1231" s="6"/>
      <c r="V1231" s="43"/>
      <c r="W1231" s="49">
        <v>2.92</v>
      </c>
      <c r="X1231" s="82">
        <v>0.22500000000000001</v>
      </c>
      <c r="Y1231" s="43">
        <f t="shared" si="238"/>
        <v>2.9396800000000001</v>
      </c>
      <c r="Z1231" s="53"/>
      <c r="AA1231" s="82"/>
      <c r="AB1231" s="43"/>
      <c r="AC1231" s="47"/>
      <c r="AD1231" s="82"/>
      <c r="AE1231" s="43"/>
      <c r="AF1231" s="53"/>
      <c r="AG1231" s="82"/>
      <c r="AH1231" s="43"/>
      <c r="AI1231" s="47"/>
      <c r="AJ1231" s="4"/>
      <c r="AL1231" s="4" t="s">
        <v>57</v>
      </c>
      <c r="AM1231" s="27"/>
      <c r="AN1231" s="27"/>
      <c r="AQ1231" s="4"/>
      <c r="AR1231" s="19">
        <v>2.92</v>
      </c>
      <c r="AS1231" s="5"/>
      <c r="AT1231" s="6"/>
      <c r="AU1231" s="4"/>
      <c r="AV1231" s="4"/>
      <c r="AW1231" s="4"/>
      <c r="AX1231" s="4"/>
      <c r="AY1231" s="4"/>
      <c r="AZ1231" s="4"/>
    </row>
    <row r="1232" spans="1:52" x14ac:dyDescent="0.25">
      <c r="A1232" s="3" t="s">
        <v>2</v>
      </c>
      <c r="B1232" s="20">
        <v>2.87</v>
      </c>
      <c r="C1232" s="88">
        <f t="shared" si="232"/>
        <v>3.0607728843679411</v>
      </c>
      <c r="D1232" s="86">
        <v>-112.33199999999999</v>
      </c>
      <c r="E1232" s="24">
        <v>38.244</v>
      </c>
      <c r="F1232" s="9">
        <v>2</v>
      </c>
      <c r="G1232" s="9">
        <v>2011</v>
      </c>
      <c r="H1232" s="9">
        <v>1</v>
      </c>
      <c r="I1232" s="9">
        <v>3</v>
      </c>
      <c r="J1232" s="9">
        <v>12</v>
      </c>
      <c r="K1232" s="9">
        <v>26</v>
      </c>
      <c r="L1232" s="12">
        <v>59</v>
      </c>
      <c r="M1232" s="81">
        <f t="shared" si="233"/>
        <v>0.11825400999467875</v>
      </c>
      <c r="N1232" s="21">
        <v>0.01</v>
      </c>
      <c r="O1232" s="3" t="s">
        <v>175</v>
      </c>
      <c r="P1232" s="94">
        <f t="shared" ref="P1232:P1241" si="239">1/((1/U1232^2)+(1/X1232^2))</f>
        <v>1.398401087982158E-2</v>
      </c>
      <c r="Q1232" s="72">
        <f t="shared" ref="Q1232:Q1241" si="240">(P1232/U1232^2*V1232)+(P1232/X1232^2*Y1232)</f>
        <v>3.0607728843679411</v>
      </c>
      <c r="R1232" s="82">
        <f t="shared" ref="R1232:R1241" si="241">SQRT(P1232)</f>
        <v>0.11825400999467875</v>
      </c>
      <c r="S1232" s="49">
        <v>2.87</v>
      </c>
      <c r="T1232" s="6" t="s">
        <v>3</v>
      </c>
      <c r="U1232" s="82">
        <v>0.13900000000000001</v>
      </c>
      <c r="V1232" s="43">
        <f t="shared" ref="V1232:V1241" si="242">0.791*S1232+0.851</f>
        <v>3.1211700000000002</v>
      </c>
      <c r="W1232" s="49">
        <v>2.88</v>
      </c>
      <c r="X1232" s="82">
        <v>0.22500000000000001</v>
      </c>
      <c r="Y1232" s="43">
        <f t="shared" si="238"/>
        <v>2.90252</v>
      </c>
      <c r="Z1232" s="53"/>
      <c r="AA1232" s="82"/>
      <c r="AB1232" s="43"/>
      <c r="AC1232" s="47"/>
      <c r="AD1232" s="82"/>
      <c r="AE1232" s="43"/>
      <c r="AF1232" s="53"/>
      <c r="AG1232" s="82"/>
      <c r="AH1232" s="43"/>
      <c r="AI1232" s="47"/>
      <c r="AJ1232" s="4"/>
      <c r="AL1232" s="4" t="s">
        <v>57</v>
      </c>
      <c r="AM1232" s="27"/>
      <c r="AN1232" s="27"/>
      <c r="AQ1232" s="4"/>
      <c r="AR1232" s="19">
        <v>2.88</v>
      </c>
      <c r="AS1232" s="19">
        <v>2.87</v>
      </c>
      <c r="AT1232" s="6" t="s">
        <v>3</v>
      </c>
      <c r="AU1232" s="4"/>
      <c r="AV1232" s="4"/>
      <c r="AW1232" s="4"/>
      <c r="AX1232" s="4"/>
      <c r="AY1232" s="4"/>
      <c r="AZ1232" s="4"/>
    </row>
    <row r="1233" spans="1:58" x14ac:dyDescent="0.25">
      <c r="A1233" s="3" t="s">
        <v>2</v>
      </c>
      <c r="B1233" s="20">
        <v>2.77</v>
      </c>
      <c r="C1233" s="88">
        <f t="shared" si="232"/>
        <v>2.9291040525548282</v>
      </c>
      <c r="D1233" s="86">
        <v>-112.327</v>
      </c>
      <c r="E1233" s="24">
        <v>38.238999999999997</v>
      </c>
      <c r="F1233" s="9">
        <v>1</v>
      </c>
      <c r="G1233" s="9">
        <v>2011</v>
      </c>
      <c r="H1233" s="9">
        <v>1</v>
      </c>
      <c r="I1233" s="9">
        <v>3</v>
      </c>
      <c r="J1233" s="9">
        <v>14</v>
      </c>
      <c r="K1233" s="9">
        <v>41</v>
      </c>
      <c r="L1233" s="12">
        <v>15.8</v>
      </c>
      <c r="M1233" s="81">
        <f t="shared" si="233"/>
        <v>0.11825400999467875</v>
      </c>
      <c r="N1233" s="21">
        <v>0.01</v>
      </c>
      <c r="O1233" s="3" t="s">
        <v>175</v>
      </c>
      <c r="P1233" s="94">
        <f t="shared" si="239"/>
        <v>1.398401087982158E-2</v>
      </c>
      <c r="Q1233" s="72">
        <f t="shared" si="240"/>
        <v>2.9291040525548282</v>
      </c>
      <c r="R1233" s="82">
        <f t="shared" si="241"/>
        <v>0.11825400999467875</v>
      </c>
      <c r="S1233" s="49">
        <v>2.77</v>
      </c>
      <c r="T1233" s="6" t="s">
        <v>3</v>
      </c>
      <c r="U1233" s="82">
        <v>0.13900000000000001</v>
      </c>
      <c r="V1233" s="43">
        <f t="shared" si="242"/>
        <v>3.0420700000000003</v>
      </c>
      <c r="W1233" s="49">
        <v>2.59</v>
      </c>
      <c r="X1233" s="82">
        <v>0.22500000000000001</v>
      </c>
      <c r="Y1233" s="43">
        <f t="shared" si="238"/>
        <v>2.6331099999999998</v>
      </c>
      <c r="Z1233" s="53"/>
      <c r="AA1233" s="82"/>
      <c r="AB1233" s="43"/>
      <c r="AC1233" s="47"/>
      <c r="AD1233" s="82"/>
      <c r="AE1233" s="43"/>
      <c r="AF1233" s="53"/>
      <c r="AG1233" s="82"/>
      <c r="AH1233" s="43"/>
      <c r="AI1233" s="47"/>
      <c r="AJ1233" s="4"/>
      <c r="AL1233" s="4" t="s">
        <v>47</v>
      </c>
      <c r="AM1233" s="27"/>
      <c r="AN1233" s="27"/>
      <c r="AQ1233" s="4"/>
      <c r="AR1233" s="19">
        <v>2.59</v>
      </c>
      <c r="AS1233" s="19">
        <v>2.77</v>
      </c>
      <c r="AT1233" s="6" t="s">
        <v>3</v>
      </c>
      <c r="AU1233" s="4"/>
      <c r="AV1233" s="4"/>
      <c r="AW1233" s="4"/>
      <c r="AX1233" s="4"/>
      <c r="AY1233" s="4"/>
      <c r="AZ1233" s="4"/>
    </row>
    <row r="1234" spans="1:58" x14ac:dyDescent="0.25">
      <c r="A1234" s="3" t="s">
        <v>2</v>
      </c>
      <c r="B1234" s="20">
        <v>2.58</v>
      </c>
      <c r="C1234" s="88">
        <f t="shared" si="232"/>
        <v>2.7997990462642615</v>
      </c>
      <c r="D1234" s="86">
        <v>-112.33199999999999</v>
      </c>
      <c r="E1234" s="24">
        <v>38.243000000000002</v>
      </c>
      <c r="F1234" s="9">
        <v>1</v>
      </c>
      <c r="G1234" s="9">
        <v>2011</v>
      </c>
      <c r="H1234" s="9">
        <v>1</v>
      </c>
      <c r="I1234" s="9">
        <v>3</v>
      </c>
      <c r="J1234" s="9">
        <v>15</v>
      </c>
      <c r="K1234" s="9">
        <v>38</v>
      </c>
      <c r="L1234" s="12">
        <v>6.4</v>
      </c>
      <c r="M1234" s="81">
        <f t="shared" si="233"/>
        <v>0.11825400999467875</v>
      </c>
      <c r="N1234" s="21">
        <v>0.01</v>
      </c>
      <c r="O1234" s="3" t="s">
        <v>175</v>
      </c>
      <c r="P1234" s="94">
        <f t="shared" si="239"/>
        <v>1.398401087982158E-2</v>
      </c>
      <c r="Q1234" s="72">
        <f t="shared" si="240"/>
        <v>2.7997990462642615</v>
      </c>
      <c r="R1234" s="82">
        <f t="shared" si="241"/>
        <v>0.11825400999467875</v>
      </c>
      <c r="S1234" s="49">
        <v>2.58</v>
      </c>
      <c r="T1234" s="6" t="s">
        <v>3</v>
      </c>
      <c r="U1234" s="82">
        <v>0.13900000000000001</v>
      </c>
      <c r="V1234" s="43">
        <f t="shared" si="242"/>
        <v>2.8917800000000002</v>
      </c>
      <c r="W1234" s="49">
        <v>2.5099999999999998</v>
      </c>
      <c r="X1234" s="82">
        <v>0.22500000000000001</v>
      </c>
      <c r="Y1234" s="43">
        <f t="shared" si="238"/>
        <v>2.5587899999999997</v>
      </c>
      <c r="Z1234" s="53"/>
      <c r="AA1234" s="82"/>
      <c r="AB1234" s="43"/>
      <c r="AC1234" s="47"/>
      <c r="AD1234" s="82"/>
      <c r="AE1234" s="43"/>
      <c r="AF1234" s="53"/>
      <c r="AG1234" s="82"/>
      <c r="AH1234" s="43"/>
      <c r="AI1234" s="47"/>
      <c r="AJ1234" s="4"/>
      <c r="AL1234" s="4" t="s">
        <v>70</v>
      </c>
      <c r="AM1234" s="27"/>
      <c r="AN1234" s="27"/>
      <c r="AQ1234" s="4"/>
      <c r="AR1234" s="19">
        <v>2.5099999999999998</v>
      </c>
      <c r="AS1234" s="19">
        <v>2.58</v>
      </c>
      <c r="AT1234" s="6" t="s">
        <v>3</v>
      </c>
      <c r="AU1234" s="4"/>
      <c r="AV1234" s="4"/>
      <c r="AW1234" s="4"/>
      <c r="AX1234" s="4"/>
      <c r="AY1234" s="4"/>
      <c r="AZ1234" s="4"/>
    </row>
    <row r="1235" spans="1:58" x14ac:dyDescent="0.25">
      <c r="A1235" s="3" t="s">
        <v>2</v>
      </c>
      <c r="B1235" s="20">
        <v>3.24</v>
      </c>
      <c r="C1235" s="88">
        <f t="shared" si="232"/>
        <v>3.3495839879335492</v>
      </c>
      <c r="D1235" s="86">
        <v>-112.33799999999999</v>
      </c>
      <c r="E1235" s="24">
        <v>38.238</v>
      </c>
      <c r="F1235" s="9">
        <v>1</v>
      </c>
      <c r="G1235" s="9">
        <v>2011</v>
      </c>
      <c r="H1235" s="9">
        <v>1</v>
      </c>
      <c r="I1235" s="9">
        <v>3</v>
      </c>
      <c r="J1235" s="9">
        <v>20</v>
      </c>
      <c r="K1235" s="9">
        <v>23</v>
      </c>
      <c r="L1235" s="12">
        <v>45.1</v>
      </c>
      <c r="M1235" s="81">
        <f t="shared" si="233"/>
        <v>0.11825400999467875</v>
      </c>
      <c r="N1235" s="21">
        <v>0.01</v>
      </c>
      <c r="O1235" s="3" t="s">
        <v>175</v>
      </c>
      <c r="P1235" s="94">
        <f t="shared" si="239"/>
        <v>1.398401087982158E-2</v>
      </c>
      <c r="Q1235" s="72">
        <f t="shared" si="240"/>
        <v>3.3495839879335492</v>
      </c>
      <c r="R1235" s="82">
        <f t="shared" si="241"/>
        <v>0.11825400999467875</v>
      </c>
      <c r="S1235" s="49">
        <v>3.24</v>
      </c>
      <c r="T1235" s="6" t="s">
        <v>3</v>
      </c>
      <c r="U1235" s="82">
        <v>0.13900000000000001</v>
      </c>
      <c r="V1235" s="43">
        <f t="shared" si="242"/>
        <v>3.4138400000000004</v>
      </c>
      <c r="W1235" s="49">
        <v>3.18</v>
      </c>
      <c r="X1235" s="82">
        <v>0.22500000000000001</v>
      </c>
      <c r="Y1235" s="43">
        <f t="shared" si="238"/>
        <v>3.1812200000000002</v>
      </c>
      <c r="Z1235" s="53"/>
      <c r="AA1235" s="82"/>
      <c r="AB1235" s="43"/>
      <c r="AC1235" s="47"/>
      <c r="AD1235" s="82"/>
      <c r="AE1235" s="43"/>
      <c r="AF1235" s="53"/>
      <c r="AG1235" s="82"/>
      <c r="AH1235" s="43"/>
      <c r="AI1235" s="47"/>
      <c r="AJ1235" s="4"/>
      <c r="AL1235" s="4" t="s">
        <v>43</v>
      </c>
      <c r="AM1235" s="27"/>
      <c r="AN1235" s="27"/>
      <c r="AQ1235" s="4"/>
      <c r="AR1235" s="19">
        <v>3.18</v>
      </c>
      <c r="AS1235" s="19">
        <v>3.24</v>
      </c>
      <c r="AT1235" s="6" t="s">
        <v>3</v>
      </c>
      <c r="AU1235" s="4"/>
      <c r="AV1235" s="4"/>
      <c r="AW1235" s="4"/>
      <c r="AX1235" s="4"/>
      <c r="AY1235" s="4"/>
      <c r="AZ1235" s="4"/>
    </row>
    <row r="1236" spans="1:58" s="4" customFormat="1" x14ac:dyDescent="0.25">
      <c r="A1236" s="3" t="s">
        <v>2</v>
      </c>
      <c r="B1236" s="20">
        <v>2.65</v>
      </c>
      <c r="C1236" s="88">
        <f t="shared" si="232"/>
        <v>2.832175879535642</v>
      </c>
      <c r="D1236" s="86">
        <v>-112.324</v>
      </c>
      <c r="E1236" s="24">
        <v>38.26</v>
      </c>
      <c r="F1236" s="9">
        <v>2</v>
      </c>
      <c r="G1236" s="9">
        <v>2011</v>
      </c>
      <c r="H1236" s="9">
        <v>1</v>
      </c>
      <c r="I1236" s="9">
        <v>5</v>
      </c>
      <c r="J1236" s="9">
        <v>18</v>
      </c>
      <c r="K1236" s="9">
        <v>42</v>
      </c>
      <c r="L1236" s="12">
        <v>18.5</v>
      </c>
      <c r="M1236" s="81">
        <f t="shared" si="233"/>
        <v>0.11825400999467875</v>
      </c>
      <c r="N1236" s="21">
        <v>0.01</v>
      </c>
      <c r="O1236" s="3" t="s">
        <v>175</v>
      </c>
      <c r="P1236" s="94">
        <f t="shared" si="239"/>
        <v>1.398401087982158E-2</v>
      </c>
      <c r="Q1236" s="72">
        <f t="shared" si="240"/>
        <v>2.832175879535642</v>
      </c>
      <c r="R1236" s="82">
        <f t="shared" si="241"/>
        <v>0.11825400999467875</v>
      </c>
      <c r="S1236" s="49">
        <v>2.65</v>
      </c>
      <c r="T1236" s="6" t="s">
        <v>3</v>
      </c>
      <c r="U1236" s="82">
        <v>0.13900000000000001</v>
      </c>
      <c r="V1236" s="43">
        <f t="shared" si="242"/>
        <v>2.9471500000000002</v>
      </c>
      <c r="W1236" s="49">
        <v>2.48</v>
      </c>
      <c r="X1236" s="82">
        <v>0.22500000000000001</v>
      </c>
      <c r="Y1236" s="43">
        <f t="shared" si="238"/>
        <v>2.5309200000000001</v>
      </c>
      <c r="Z1236" s="53"/>
      <c r="AA1236" s="82"/>
      <c r="AB1236" s="43"/>
      <c r="AC1236" s="47"/>
      <c r="AD1236" s="82"/>
      <c r="AE1236" s="43"/>
      <c r="AF1236" s="53"/>
      <c r="AG1236" s="82"/>
      <c r="AH1236" s="43"/>
      <c r="AI1236" s="47"/>
      <c r="AL1236" s="4" t="s">
        <v>70</v>
      </c>
      <c r="AM1236" s="27"/>
      <c r="AN1236" s="27"/>
      <c r="AR1236" s="19">
        <v>2.48</v>
      </c>
      <c r="AS1236" s="19">
        <v>2.65</v>
      </c>
      <c r="AT1236" s="6" t="s">
        <v>3</v>
      </c>
      <c r="BA1236"/>
      <c r="BB1236"/>
      <c r="BC1236"/>
      <c r="BD1236"/>
      <c r="BE1236"/>
      <c r="BF1236"/>
    </row>
    <row r="1237" spans="1:58" x14ac:dyDescent="0.25">
      <c r="A1237" s="3" t="s">
        <v>2</v>
      </c>
      <c r="B1237" s="20">
        <v>2.4500000000000002</v>
      </c>
      <c r="C1237" s="88">
        <f t="shared" si="232"/>
        <v>2.6483889377519803</v>
      </c>
      <c r="D1237" s="86">
        <v>-112.333</v>
      </c>
      <c r="E1237" s="24">
        <v>38.256999999999998</v>
      </c>
      <c r="F1237" s="9">
        <v>2</v>
      </c>
      <c r="G1237" s="9">
        <v>2011</v>
      </c>
      <c r="H1237" s="9">
        <v>1</v>
      </c>
      <c r="I1237" s="9">
        <v>6</v>
      </c>
      <c r="J1237" s="9">
        <v>2</v>
      </c>
      <c r="K1237" s="9">
        <v>42</v>
      </c>
      <c r="L1237" s="12">
        <v>52</v>
      </c>
      <c r="M1237" s="81">
        <f t="shared" si="233"/>
        <v>0.11825400999467875</v>
      </c>
      <c r="N1237" s="21">
        <v>0.01</v>
      </c>
      <c r="O1237" s="3" t="s">
        <v>175</v>
      </c>
      <c r="P1237" s="94">
        <f t="shared" si="239"/>
        <v>1.398401087982158E-2</v>
      </c>
      <c r="Q1237" s="72">
        <f t="shared" si="240"/>
        <v>2.6483889377519803</v>
      </c>
      <c r="R1237" s="82">
        <f t="shared" si="241"/>
        <v>0.11825400999467875</v>
      </c>
      <c r="S1237" s="49">
        <v>2.4500000000000002</v>
      </c>
      <c r="T1237" s="6" t="s">
        <v>3</v>
      </c>
      <c r="U1237" s="82">
        <v>0.13900000000000001</v>
      </c>
      <c r="V1237" s="43">
        <f t="shared" si="242"/>
        <v>2.7889500000000003</v>
      </c>
      <c r="W1237" s="49">
        <v>2.21</v>
      </c>
      <c r="X1237" s="82">
        <v>0.22500000000000001</v>
      </c>
      <c r="Y1237" s="43">
        <f t="shared" si="238"/>
        <v>2.28009</v>
      </c>
      <c r="Z1237" s="53"/>
      <c r="AA1237" s="82"/>
      <c r="AB1237" s="43"/>
      <c r="AC1237" s="47"/>
      <c r="AD1237" s="82"/>
      <c r="AE1237" s="43"/>
      <c r="AF1237" s="53"/>
      <c r="AG1237" s="82"/>
      <c r="AH1237" s="43"/>
      <c r="AI1237" s="47"/>
      <c r="AJ1237" s="4"/>
      <c r="AL1237" s="4" t="s">
        <v>84</v>
      </c>
      <c r="AM1237" s="27"/>
      <c r="AN1237" s="27"/>
      <c r="AQ1237" s="4"/>
      <c r="AR1237" s="19">
        <v>2.21</v>
      </c>
      <c r="AS1237" s="19">
        <v>2.4500000000000002</v>
      </c>
      <c r="AT1237" s="6" t="s">
        <v>3</v>
      </c>
      <c r="AU1237" s="4"/>
      <c r="AV1237" s="4"/>
      <c r="AW1237" s="4"/>
      <c r="AX1237" s="4"/>
      <c r="AY1237" s="4"/>
      <c r="AZ1237" s="4"/>
    </row>
    <row r="1238" spans="1:58" x14ac:dyDescent="0.25">
      <c r="A1238" s="3" t="s">
        <v>2</v>
      </c>
      <c r="B1238" s="20">
        <v>2.59</v>
      </c>
      <c r="C1238" s="88">
        <f t="shared" si="232"/>
        <v>2.7772964122322934</v>
      </c>
      <c r="D1238" s="86">
        <v>-112.331</v>
      </c>
      <c r="E1238" s="24">
        <v>38.238999999999997</v>
      </c>
      <c r="F1238" s="9">
        <v>2</v>
      </c>
      <c r="G1238" s="9">
        <v>2011</v>
      </c>
      <c r="H1238" s="9">
        <v>1</v>
      </c>
      <c r="I1238" s="9">
        <v>6</v>
      </c>
      <c r="J1238" s="9">
        <v>2</v>
      </c>
      <c r="K1238" s="9">
        <v>50</v>
      </c>
      <c r="L1238" s="12">
        <v>28.4</v>
      </c>
      <c r="M1238" s="81">
        <f t="shared" si="233"/>
        <v>0.11825400999467875</v>
      </c>
      <c r="N1238" s="21">
        <v>0.01</v>
      </c>
      <c r="O1238" s="3" t="s">
        <v>175</v>
      </c>
      <c r="P1238" s="94">
        <f t="shared" si="239"/>
        <v>1.398401087982158E-2</v>
      </c>
      <c r="Q1238" s="72">
        <f t="shared" si="240"/>
        <v>2.7772964122322934</v>
      </c>
      <c r="R1238" s="82">
        <f t="shared" si="241"/>
        <v>0.11825400999467875</v>
      </c>
      <c r="S1238" s="49">
        <v>2.59</v>
      </c>
      <c r="T1238" s="6" t="s">
        <v>3</v>
      </c>
      <c r="U1238" s="82">
        <v>0.13900000000000001</v>
      </c>
      <c r="V1238" s="43">
        <f t="shared" si="242"/>
        <v>2.8996900000000001</v>
      </c>
      <c r="W1238" s="49">
        <v>2.4</v>
      </c>
      <c r="X1238" s="82">
        <v>0.22500000000000001</v>
      </c>
      <c r="Y1238" s="43">
        <f t="shared" si="238"/>
        <v>2.4565999999999999</v>
      </c>
      <c r="Z1238" s="53"/>
      <c r="AA1238" s="82"/>
      <c r="AB1238" s="43"/>
      <c r="AC1238" s="47"/>
      <c r="AD1238" s="82"/>
      <c r="AE1238" s="43"/>
      <c r="AF1238" s="53"/>
      <c r="AG1238" s="82"/>
      <c r="AH1238" s="43"/>
      <c r="AI1238" s="47"/>
      <c r="AJ1238" s="4"/>
      <c r="AL1238" s="4" t="s">
        <v>70</v>
      </c>
      <c r="AM1238" s="27"/>
      <c r="AN1238" s="27"/>
      <c r="AQ1238" s="4"/>
      <c r="AR1238" s="19">
        <v>2.4</v>
      </c>
      <c r="AS1238" s="19">
        <v>2.59</v>
      </c>
      <c r="AT1238" s="6" t="s">
        <v>3</v>
      </c>
      <c r="AU1238" s="4"/>
      <c r="AV1238" s="4"/>
      <c r="AW1238" s="4"/>
      <c r="AX1238" s="4"/>
      <c r="AY1238" s="4"/>
      <c r="AZ1238" s="4"/>
    </row>
    <row r="1239" spans="1:58" x14ac:dyDescent="0.25">
      <c r="A1239" s="3" t="s">
        <v>2</v>
      </c>
      <c r="B1239" s="20">
        <v>3.13</v>
      </c>
      <c r="C1239" s="88">
        <f t="shared" si="232"/>
        <v>3.2404177901524038</v>
      </c>
      <c r="D1239" s="86">
        <v>-112.333</v>
      </c>
      <c r="E1239" s="24">
        <v>38.261000000000003</v>
      </c>
      <c r="F1239" s="9">
        <v>3</v>
      </c>
      <c r="G1239" s="9">
        <v>2011</v>
      </c>
      <c r="H1239" s="9">
        <v>1</v>
      </c>
      <c r="I1239" s="9">
        <v>6</v>
      </c>
      <c r="J1239" s="9">
        <v>3</v>
      </c>
      <c r="K1239" s="9">
        <v>18</v>
      </c>
      <c r="L1239" s="12">
        <v>9.1</v>
      </c>
      <c r="M1239" s="81">
        <f t="shared" si="233"/>
        <v>0.11825400999467875</v>
      </c>
      <c r="N1239" s="21">
        <v>0.01</v>
      </c>
      <c r="O1239" s="3" t="s">
        <v>175</v>
      </c>
      <c r="P1239" s="94">
        <f t="shared" si="239"/>
        <v>1.398401087982158E-2</v>
      </c>
      <c r="Q1239" s="72">
        <f t="shared" si="240"/>
        <v>3.2404177901524038</v>
      </c>
      <c r="R1239" s="82">
        <f t="shared" si="241"/>
        <v>0.11825400999467875</v>
      </c>
      <c r="S1239" s="49">
        <v>3.13</v>
      </c>
      <c r="T1239" s="6" t="s">
        <v>3</v>
      </c>
      <c r="U1239" s="82">
        <v>0.13900000000000001</v>
      </c>
      <c r="V1239" s="43">
        <f t="shared" si="242"/>
        <v>3.3268300000000002</v>
      </c>
      <c r="W1239" s="49">
        <v>3</v>
      </c>
      <c r="X1239" s="82">
        <v>0.22500000000000001</v>
      </c>
      <c r="Y1239" s="43">
        <f t="shared" si="238"/>
        <v>3.0139999999999998</v>
      </c>
      <c r="Z1239" s="53"/>
      <c r="AA1239" s="82"/>
      <c r="AB1239" s="43"/>
      <c r="AC1239" s="47"/>
      <c r="AD1239" s="82"/>
      <c r="AE1239" s="43"/>
      <c r="AF1239" s="53"/>
      <c r="AG1239" s="82"/>
      <c r="AH1239" s="43"/>
      <c r="AI1239" s="47"/>
      <c r="AJ1239" s="4"/>
      <c r="AL1239" s="4" t="s">
        <v>64</v>
      </c>
      <c r="AM1239" s="27"/>
      <c r="AN1239" s="27"/>
      <c r="AQ1239" s="4"/>
      <c r="AR1239" s="19">
        <v>3</v>
      </c>
      <c r="AS1239" s="19">
        <v>3.13</v>
      </c>
      <c r="AT1239" s="6" t="s">
        <v>3</v>
      </c>
      <c r="AU1239" s="4"/>
      <c r="AV1239" s="4"/>
      <c r="AW1239" s="4"/>
      <c r="AX1239" s="4"/>
      <c r="AY1239" s="4"/>
      <c r="AZ1239" s="4"/>
    </row>
    <row r="1240" spans="1:58" x14ac:dyDescent="0.25">
      <c r="A1240" s="3" t="s">
        <v>2</v>
      </c>
      <c r="B1240" s="20">
        <v>2.9</v>
      </c>
      <c r="C1240" s="88">
        <f t="shared" si="232"/>
        <v>3.0420218763045783</v>
      </c>
      <c r="D1240" s="86">
        <v>-112.328</v>
      </c>
      <c r="E1240" s="24">
        <v>38.252000000000002</v>
      </c>
      <c r="F1240" s="9">
        <v>5</v>
      </c>
      <c r="G1240" s="9">
        <v>2011</v>
      </c>
      <c r="H1240" s="9">
        <v>1</v>
      </c>
      <c r="I1240" s="9">
        <v>6</v>
      </c>
      <c r="J1240" s="9">
        <v>6</v>
      </c>
      <c r="K1240" s="9">
        <v>14</v>
      </c>
      <c r="L1240" s="12">
        <v>16.7</v>
      </c>
      <c r="M1240" s="81">
        <f t="shared" si="233"/>
        <v>0.11825400999467875</v>
      </c>
      <c r="N1240" s="21">
        <v>0.01</v>
      </c>
      <c r="O1240" s="3" t="s">
        <v>175</v>
      </c>
      <c r="P1240" s="94">
        <f t="shared" si="239"/>
        <v>1.398401087982158E-2</v>
      </c>
      <c r="Q1240" s="72">
        <f t="shared" si="240"/>
        <v>3.0420218763045783</v>
      </c>
      <c r="R1240" s="82">
        <f t="shared" si="241"/>
        <v>0.11825400999467875</v>
      </c>
      <c r="S1240" s="49">
        <v>2.9</v>
      </c>
      <c r="T1240" s="6" t="s">
        <v>3</v>
      </c>
      <c r="U1240" s="82">
        <v>0.13900000000000001</v>
      </c>
      <c r="V1240" s="43">
        <f t="shared" si="242"/>
        <v>3.1448999999999998</v>
      </c>
      <c r="W1240" s="49">
        <v>2.74</v>
      </c>
      <c r="X1240" s="82">
        <v>0.22500000000000001</v>
      </c>
      <c r="Y1240" s="43">
        <f t="shared" si="238"/>
        <v>2.7724600000000001</v>
      </c>
      <c r="Z1240" s="53"/>
      <c r="AA1240" s="82"/>
      <c r="AB1240" s="43"/>
      <c r="AC1240" s="47"/>
      <c r="AD1240" s="82"/>
      <c r="AE1240" s="43"/>
      <c r="AF1240" s="53"/>
      <c r="AG1240" s="82"/>
      <c r="AH1240" s="43"/>
      <c r="AI1240" s="47"/>
      <c r="AJ1240" s="4"/>
      <c r="AL1240" s="4" t="s">
        <v>57</v>
      </c>
      <c r="AM1240" s="27"/>
      <c r="AN1240" s="27"/>
      <c r="AQ1240" s="4"/>
      <c r="AR1240" s="19">
        <v>2.74</v>
      </c>
      <c r="AS1240" s="19">
        <v>2.9</v>
      </c>
      <c r="AT1240" s="6" t="s">
        <v>3</v>
      </c>
      <c r="AU1240" s="4"/>
      <c r="AV1240" s="4"/>
      <c r="AW1240" s="4"/>
      <c r="AX1240" s="4"/>
      <c r="AY1240" s="4"/>
      <c r="AZ1240" s="4"/>
    </row>
    <row r="1241" spans="1:58" x14ac:dyDescent="0.25">
      <c r="A1241" s="3" t="s">
        <v>2</v>
      </c>
      <c r="B1241" s="20">
        <v>2.46</v>
      </c>
      <c r="C1241" s="88">
        <f t="shared" si="232"/>
        <v>2.6643785884825442</v>
      </c>
      <c r="D1241" s="86">
        <v>-112.33</v>
      </c>
      <c r="E1241" s="24">
        <v>38.244999999999997</v>
      </c>
      <c r="F1241" s="9">
        <v>0</v>
      </c>
      <c r="G1241" s="9">
        <v>2011</v>
      </c>
      <c r="H1241" s="9">
        <v>1</v>
      </c>
      <c r="I1241" s="9">
        <v>6</v>
      </c>
      <c r="J1241" s="9">
        <v>14</v>
      </c>
      <c r="K1241" s="9">
        <v>40</v>
      </c>
      <c r="L1241" s="12">
        <v>26.2</v>
      </c>
      <c r="M1241" s="81">
        <f t="shared" si="233"/>
        <v>0.11825400999467875</v>
      </c>
      <c r="N1241" s="21">
        <v>0.01</v>
      </c>
      <c r="O1241" s="3" t="s">
        <v>175</v>
      </c>
      <c r="P1241" s="94">
        <f t="shared" si="239"/>
        <v>1.398401087982158E-2</v>
      </c>
      <c r="Q1241" s="72">
        <f t="shared" si="240"/>
        <v>2.6643785884825442</v>
      </c>
      <c r="R1241" s="82">
        <f t="shared" si="241"/>
        <v>0.11825400999467875</v>
      </c>
      <c r="S1241" s="49">
        <v>2.46</v>
      </c>
      <c r="T1241" s="6" t="s">
        <v>3</v>
      </c>
      <c r="U1241" s="82">
        <v>0.13900000000000001</v>
      </c>
      <c r="V1241" s="43">
        <f t="shared" si="242"/>
        <v>2.7968600000000001</v>
      </c>
      <c r="W1241" s="49">
        <v>2.25</v>
      </c>
      <c r="X1241" s="82">
        <v>0.22500000000000001</v>
      </c>
      <c r="Y1241" s="43">
        <f t="shared" si="238"/>
        <v>2.31725</v>
      </c>
      <c r="Z1241" s="53"/>
      <c r="AA1241" s="82"/>
      <c r="AB1241" s="43"/>
      <c r="AC1241" s="47"/>
      <c r="AD1241" s="82"/>
      <c r="AE1241" s="43"/>
      <c r="AF1241" s="53"/>
      <c r="AG1241" s="82"/>
      <c r="AH1241" s="43"/>
      <c r="AI1241" s="47"/>
      <c r="AJ1241" s="4"/>
      <c r="AL1241" s="4" t="s">
        <v>84</v>
      </c>
      <c r="AM1241" s="27"/>
      <c r="AN1241" s="27"/>
      <c r="AQ1241" s="4"/>
      <c r="AR1241" s="19">
        <v>2.25</v>
      </c>
      <c r="AS1241" s="19">
        <v>2.46</v>
      </c>
      <c r="AT1241" s="6" t="s">
        <v>3</v>
      </c>
      <c r="AU1241" s="4"/>
      <c r="AV1241" s="4"/>
      <c r="AW1241" s="4"/>
      <c r="AX1241" s="4"/>
      <c r="AY1241" s="4"/>
      <c r="AZ1241" s="4"/>
    </row>
    <row r="1242" spans="1:58" x14ac:dyDescent="0.25">
      <c r="A1242" s="3" t="s">
        <v>2</v>
      </c>
      <c r="B1242" s="20">
        <v>3.1</v>
      </c>
      <c r="C1242" s="88">
        <f t="shared" si="232"/>
        <v>3.1069</v>
      </c>
      <c r="D1242" s="86">
        <v>-111.54300000000001</v>
      </c>
      <c r="E1242" s="24">
        <v>42.12</v>
      </c>
      <c r="F1242" s="9">
        <v>3</v>
      </c>
      <c r="G1242" s="9">
        <v>2011</v>
      </c>
      <c r="H1242" s="9">
        <v>1</v>
      </c>
      <c r="I1242" s="9">
        <v>12</v>
      </c>
      <c r="J1242" s="9">
        <v>22</v>
      </c>
      <c r="K1242" s="9">
        <v>4</v>
      </c>
      <c r="L1242" s="12">
        <v>53.6</v>
      </c>
      <c r="M1242" s="81">
        <f t="shared" si="233"/>
        <v>0.22500000000000001</v>
      </c>
      <c r="N1242" s="21">
        <v>0.01</v>
      </c>
      <c r="O1242" s="6" t="s">
        <v>174</v>
      </c>
      <c r="P1242" s="94"/>
      <c r="Q1242" s="72">
        <f>Y1242</f>
        <v>3.1069</v>
      </c>
      <c r="R1242" s="82">
        <f>X1242</f>
        <v>0.22500000000000001</v>
      </c>
      <c r="S1242" s="45"/>
      <c r="T1242" s="6"/>
      <c r="V1242" s="43"/>
      <c r="W1242" s="49">
        <v>3.1</v>
      </c>
      <c r="X1242" s="82">
        <v>0.22500000000000001</v>
      </c>
      <c r="Y1242" s="43">
        <f t="shared" si="238"/>
        <v>3.1069</v>
      </c>
      <c r="Z1242" s="53"/>
      <c r="AA1242" s="82"/>
      <c r="AB1242" s="43"/>
      <c r="AC1242" s="47"/>
      <c r="AD1242" s="82"/>
      <c r="AE1242" s="43"/>
      <c r="AF1242" s="53"/>
      <c r="AG1242" s="82"/>
      <c r="AH1242" s="43"/>
      <c r="AI1242" s="47"/>
      <c r="AJ1242" s="4"/>
      <c r="AL1242" s="4" t="s">
        <v>64</v>
      </c>
      <c r="AM1242" s="27"/>
      <c r="AN1242" s="27"/>
      <c r="AQ1242" s="4"/>
      <c r="AR1242" s="19">
        <v>3.1</v>
      </c>
      <c r="AS1242" s="5"/>
      <c r="AT1242" s="6"/>
      <c r="AU1242" s="4"/>
      <c r="AV1242" s="4"/>
      <c r="AW1242" s="4"/>
      <c r="AX1242" s="4"/>
      <c r="AY1242" s="4"/>
      <c r="AZ1242" s="4"/>
    </row>
    <row r="1243" spans="1:58" x14ac:dyDescent="0.25">
      <c r="A1243" s="3" t="s">
        <v>2</v>
      </c>
      <c r="B1243" s="20">
        <v>3.25</v>
      </c>
      <c r="C1243" s="88">
        <f t="shared" si="232"/>
        <v>3.3527428770766021</v>
      </c>
      <c r="D1243" s="86">
        <v>-111.90900000000001</v>
      </c>
      <c r="E1243" s="24">
        <v>39.161999999999999</v>
      </c>
      <c r="F1243" s="9">
        <v>9</v>
      </c>
      <c r="G1243" s="9">
        <v>2011</v>
      </c>
      <c r="H1243" s="9">
        <v>1</v>
      </c>
      <c r="I1243" s="9">
        <v>20</v>
      </c>
      <c r="J1243" s="9">
        <v>21</v>
      </c>
      <c r="K1243" s="9">
        <v>59</v>
      </c>
      <c r="L1243" s="12">
        <v>12.9</v>
      </c>
      <c r="M1243" s="81">
        <f t="shared" si="233"/>
        <v>0.11825400999467875</v>
      </c>
      <c r="N1243" s="21">
        <v>0.01</v>
      </c>
      <c r="O1243" s="3" t="s">
        <v>175</v>
      </c>
      <c r="P1243" s="94">
        <f t="shared" ref="P1243:P1274" si="243">1/((1/U1243^2)+(1/X1243^2))</f>
        <v>1.398401087982158E-2</v>
      </c>
      <c r="Q1243" s="72">
        <f t="shared" ref="Q1243:Q1274" si="244">(P1243/U1243^2*V1243)+(P1243/X1243^2*Y1243)</f>
        <v>3.3527428770766021</v>
      </c>
      <c r="R1243" s="82">
        <f t="shared" ref="R1243:R1274" si="245">SQRT(P1243)</f>
        <v>0.11825400999467875</v>
      </c>
      <c r="S1243" s="49">
        <v>3.25</v>
      </c>
      <c r="T1243" s="6" t="s">
        <v>3</v>
      </c>
      <c r="U1243" s="82">
        <v>0.13900000000000001</v>
      </c>
      <c r="V1243" s="43">
        <f t="shared" ref="V1243:V1274" si="246">0.791*S1243+0.851</f>
        <v>3.4217500000000003</v>
      </c>
      <c r="W1243" s="49">
        <v>3.17</v>
      </c>
      <c r="X1243" s="82">
        <v>0.22500000000000001</v>
      </c>
      <c r="Y1243" s="43">
        <f t="shared" si="238"/>
        <v>3.1719300000000001</v>
      </c>
      <c r="Z1243" s="53"/>
      <c r="AA1243" s="82"/>
      <c r="AB1243" s="43"/>
      <c r="AC1243" s="47"/>
      <c r="AD1243" s="82"/>
      <c r="AE1243" s="43"/>
      <c r="AF1243" s="53"/>
      <c r="AG1243" s="82"/>
      <c r="AH1243" s="43"/>
      <c r="AI1243" s="47"/>
      <c r="AJ1243" s="4"/>
      <c r="AL1243" s="4" t="s">
        <v>43</v>
      </c>
      <c r="AM1243" s="27"/>
      <c r="AN1243" s="27"/>
      <c r="AQ1243" s="4"/>
      <c r="AR1243" s="19">
        <v>3.17</v>
      </c>
      <c r="AS1243" s="19">
        <v>3.25</v>
      </c>
      <c r="AT1243" s="6" t="s">
        <v>3</v>
      </c>
      <c r="AU1243" s="4"/>
      <c r="AV1243" s="4"/>
      <c r="AW1243" s="4"/>
      <c r="AX1243" s="4"/>
      <c r="AY1243" s="4"/>
      <c r="AZ1243" s="4"/>
    </row>
    <row r="1244" spans="1:58" x14ac:dyDescent="0.25">
      <c r="A1244" s="3" t="s">
        <v>2</v>
      </c>
      <c r="B1244" s="20">
        <v>2.58</v>
      </c>
      <c r="C1244" s="88">
        <f t="shared" si="232"/>
        <v>2.8049313508992655</v>
      </c>
      <c r="D1244" s="86">
        <v>-111.497</v>
      </c>
      <c r="E1244" s="24">
        <v>42.420999999999999</v>
      </c>
      <c r="F1244" s="9">
        <v>5</v>
      </c>
      <c r="G1244" s="9">
        <v>2011</v>
      </c>
      <c r="H1244" s="9">
        <v>1</v>
      </c>
      <c r="I1244" s="9">
        <v>23</v>
      </c>
      <c r="J1244" s="9">
        <v>15</v>
      </c>
      <c r="K1244" s="9">
        <v>18</v>
      </c>
      <c r="L1244" s="12">
        <v>50.9</v>
      </c>
      <c r="M1244" s="81">
        <f t="shared" si="233"/>
        <v>0.11825400999467875</v>
      </c>
      <c r="N1244" s="21">
        <v>0.01</v>
      </c>
      <c r="O1244" s="3" t="s">
        <v>175</v>
      </c>
      <c r="P1244" s="94">
        <f t="shared" si="243"/>
        <v>1.398401087982158E-2</v>
      </c>
      <c r="Q1244" s="72">
        <f t="shared" si="244"/>
        <v>2.8049313508992655</v>
      </c>
      <c r="R1244" s="82">
        <f t="shared" si="245"/>
        <v>0.11825400999467875</v>
      </c>
      <c r="S1244" s="49">
        <v>2.58</v>
      </c>
      <c r="T1244" s="6" t="s">
        <v>3</v>
      </c>
      <c r="U1244" s="82">
        <v>0.13900000000000001</v>
      </c>
      <c r="V1244" s="43">
        <f t="shared" si="246"/>
        <v>2.8917800000000002</v>
      </c>
      <c r="W1244" s="49">
        <v>2.5299999999999998</v>
      </c>
      <c r="X1244" s="82">
        <v>0.22500000000000001</v>
      </c>
      <c r="Y1244" s="43">
        <f t="shared" si="238"/>
        <v>2.5773699999999997</v>
      </c>
      <c r="Z1244" s="53"/>
      <c r="AA1244" s="82"/>
      <c r="AB1244" s="43"/>
      <c r="AC1244" s="47"/>
      <c r="AD1244" s="82"/>
      <c r="AE1244" s="43"/>
      <c r="AF1244" s="53"/>
      <c r="AG1244" s="82"/>
      <c r="AH1244" s="43"/>
      <c r="AI1244" s="47"/>
      <c r="AJ1244" s="4"/>
      <c r="AL1244" s="4" t="s">
        <v>70</v>
      </c>
      <c r="AM1244" s="27"/>
      <c r="AN1244" s="27"/>
      <c r="AQ1244" s="4"/>
      <c r="AR1244" s="19">
        <v>2.5299999999999998</v>
      </c>
      <c r="AS1244" s="19">
        <v>2.58</v>
      </c>
      <c r="AT1244" s="6" t="s">
        <v>3</v>
      </c>
      <c r="AU1244" s="4"/>
      <c r="AV1244" s="4"/>
      <c r="AW1244" s="4"/>
      <c r="AX1244" s="4"/>
      <c r="AY1244" s="4"/>
      <c r="AZ1244" s="4"/>
    </row>
    <row r="1245" spans="1:58" x14ac:dyDescent="0.25">
      <c r="A1245" s="3" t="s">
        <v>2</v>
      </c>
      <c r="B1245" s="20">
        <v>2.67</v>
      </c>
      <c r="C1245" s="88">
        <f t="shared" si="232"/>
        <v>2.9693674260143537</v>
      </c>
      <c r="D1245" s="86">
        <v>-111.919</v>
      </c>
      <c r="E1245" s="24">
        <v>40.383000000000003</v>
      </c>
      <c r="F1245" s="9">
        <v>3</v>
      </c>
      <c r="G1245" s="9">
        <v>2011</v>
      </c>
      <c r="H1245" s="9">
        <v>2</v>
      </c>
      <c r="I1245" s="9">
        <v>13</v>
      </c>
      <c r="J1245" s="9">
        <v>9</v>
      </c>
      <c r="K1245" s="9">
        <v>25</v>
      </c>
      <c r="L1245" s="12">
        <v>5.5</v>
      </c>
      <c r="M1245" s="81">
        <f t="shared" si="233"/>
        <v>0.11825400999467875</v>
      </c>
      <c r="N1245" s="21">
        <v>0.01</v>
      </c>
      <c r="O1245" s="3" t="s">
        <v>175</v>
      </c>
      <c r="P1245" s="94">
        <f t="shared" si="243"/>
        <v>1.398401087982158E-2</v>
      </c>
      <c r="Q1245" s="72">
        <f t="shared" si="244"/>
        <v>2.9693674260143537</v>
      </c>
      <c r="R1245" s="82">
        <f t="shared" si="245"/>
        <v>0.11825400999467875</v>
      </c>
      <c r="S1245" s="49">
        <v>2.67</v>
      </c>
      <c r="T1245" s="6" t="s">
        <v>3</v>
      </c>
      <c r="U1245" s="82">
        <v>0.13900000000000001</v>
      </c>
      <c r="V1245" s="43">
        <f t="shared" si="246"/>
        <v>2.9629699999999999</v>
      </c>
      <c r="W1245" s="49">
        <v>2.97</v>
      </c>
      <c r="X1245" s="82">
        <v>0.22500000000000001</v>
      </c>
      <c r="Y1245" s="43">
        <f t="shared" si="238"/>
        <v>2.9861300000000002</v>
      </c>
      <c r="Z1245" s="53"/>
      <c r="AA1245" s="82"/>
      <c r="AB1245" s="43"/>
      <c r="AC1245" s="47"/>
      <c r="AD1245" s="82"/>
      <c r="AE1245" s="43"/>
      <c r="AF1245" s="53"/>
      <c r="AG1245" s="82"/>
      <c r="AH1245" s="43"/>
      <c r="AI1245" s="47"/>
      <c r="AJ1245" s="4"/>
      <c r="AL1245" s="4" t="s">
        <v>72</v>
      </c>
      <c r="AM1245" s="27"/>
      <c r="AN1245" s="27"/>
      <c r="AQ1245" s="4"/>
      <c r="AR1245" s="19">
        <v>2.97</v>
      </c>
      <c r="AS1245" s="19">
        <v>2.67</v>
      </c>
      <c r="AT1245" s="6" t="s">
        <v>3</v>
      </c>
      <c r="AU1245" s="4"/>
      <c r="AV1245" s="4"/>
      <c r="AW1245" s="4"/>
      <c r="AX1245" s="4"/>
      <c r="AY1245" s="4"/>
      <c r="AZ1245" s="4"/>
    </row>
    <row r="1246" spans="1:58" x14ac:dyDescent="0.25">
      <c r="A1246" s="3" t="s">
        <v>2</v>
      </c>
      <c r="B1246" s="20">
        <v>2.79</v>
      </c>
      <c r="C1246" s="88">
        <f t="shared" si="232"/>
        <v>3.0585971420810338</v>
      </c>
      <c r="D1246" s="86">
        <v>-111.92400000000001</v>
      </c>
      <c r="E1246" s="24">
        <v>40.384999999999998</v>
      </c>
      <c r="F1246" s="9">
        <v>4</v>
      </c>
      <c r="G1246" s="9">
        <v>2011</v>
      </c>
      <c r="H1246" s="9">
        <v>2</v>
      </c>
      <c r="I1246" s="9">
        <v>14</v>
      </c>
      <c r="J1246" s="9">
        <v>1</v>
      </c>
      <c r="K1246" s="9">
        <v>9</v>
      </c>
      <c r="L1246" s="12">
        <v>43.6</v>
      </c>
      <c r="M1246" s="81">
        <f t="shared" si="233"/>
        <v>0.11825400999467875</v>
      </c>
      <c r="N1246" s="21">
        <v>0.01</v>
      </c>
      <c r="O1246" s="3" t="s">
        <v>175</v>
      </c>
      <c r="P1246" s="94">
        <f t="shared" si="243"/>
        <v>1.398401087982158E-2</v>
      </c>
      <c r="Q1246" s="72">
        <f t="shared" si="244"/>
        <v>3.0585971420810338</v>
      </c>
      <c r="R1246" s="82">
        <f t="shared" si="245"/>
        <v>0.11825400999467875</v>
      </c>
      <c r="S1246" s="49">
        <v>2.79</v>
      </c>
      <c r="T1246" s="6" t="s">
        <v>3</v>
      </c>
      <c r="U1246" s="82">
        <v>0.13900000000000001</v>
      </c>
      <c r="V1246" s="43">
        <f t="shared" si="246"/>
        <v>3.05789</v>
      </c>
      <c r="W1246" s="49">
        <v>3.05</v>
      </c>
      <c r="X1246" s="82">
        <v>0.22500000000000001</v>
      </c>
      <c r="Y1246" s="43">
        <f t="shared" si="238"/>
        <v>3.0604499999999999</v>
      </c>
      <c r="Z1246" s="53"/>
      <c r="AA1246" s="82"/>
      <c r="AB1246" s="43"/>
      <c r="AC1246" s="47"/>
      <c r="AD1246" s="82"/>
      <c r="AE1246" s="43"/>
      <c r="AF1246" s="53"/>
      <c r="AG1246" s="82"/>
      <c r="AH1246" s="43"/>
      <c r="AI1246" s="47"/>
      <c r="AJ1246" s="4"/>
      <c r="AL1246" s="4" t="s">
        <v>47</v>
      </c>
      <c r="AM1246" s="27"/>
      <c r="AN1246" s="27"/>
      <c r="AQ1246" s="4"/>
      <c r="AR1246" s="19">
        <v>3.05</v>
      </c>
      <c r="AS1246" s="19">
        <v>2.79</v>
      </c>
      <c r="AT1246" s="6" t="s">
        <v>3</v>
      </c>
      <c r="AU1246" s="4"/>
      <c r="AV1246" s="4"/>
      <c r="AW1246" s="4"/>
      <c r="AX1246" s="4"/>
      <c r="AY1246" s="4"/>
      <c r="AZ1246" s="4"/>
    </row>
    <row r="1247" spans="1:58" x14ac:dyDescent="0.25">
      <c r="A1247" s="3" t="s">
        <v>2</v>
      </c>
      <c r="B1247" s="20">
        <v>2.72</v>
      </c>
      <c r="C1247" s="88">
        <f t="shared" si="232"/>
        <v>2.9518018916020932</v>
      </c>
      <c r="D1247" s="86">
        <v>-113.116</v>
      </c>
      <c r="E1247" s="24">
        <v>37.771999999999998</v>
      </c>
      <c r="F1247" s="9">
        <v>1</v>
      </c>
      <c r="G1247" s="9">
        <v>2011</v>
      </c>
      <c r="H1247" s="9">
        <v>4</v>
      </c>
      <c r="I1247" s="9">
        <v>12</v>
      </c>
      <c r="J1247" s="9">
        <v>6</v>
      </c>
      <c r="K1247" s="9">
        <v>11</v>
      </c>
      <c r="L1247" s="12">
        <v>58.1</v>
      </c>
      <c r="M1247" s="81">
        <f t="shared" si="233"/>
        <v>0.11825400999467875</v>
      </c>
      <c r="N1247" s="21">
        <v>0.01</v>
      </c>
      <c r="O1247" s="3" t="s">
        <v>175</v>
      </c>
      <c r="P1247" s="94">
        <f t="shared" si="243"/>
        <v>1.398401087982158E-2</v>
      </c>
      <c r="Q1247" s="72">
        <f t="shared" si="244"/>
        <v>2.9518018916020932</v>
      </c>
      <c r="R1247" s="82">
        <f t="shared" si="245"/>
        <v>0.11825400999467875</v>
      </c>
      <c r="S1247" s="49">
        <v>2.72</v>
      </c>
      <c r="T1247" s="6" t="s">
        <v>3</v>
      </c>
      <c r="U1247" s="82">
        <v>0.13900000000000001</v>
      </c>
      <c r="V1247" s="43">
        <f t="shared" si="246"/>
        <v>3.0025200000000001</v>
      </c>
      <c r="W1247" s="49">
        <v>2.79</v>
      </c>
      <c r="X1247" s="82">
        <v>0.22500000000000001</v>
      </c>
      <c r="Y1247" s="43">
        <f t="shared" si="238"/>
        <v>2.8189100000000002</v>
      </c>
      <c r="Z1247" s="53"/>
      <c r="AA1247" s="82"/>
      <c r="AB1247" s="43"/>
      <c r="AC1247" s="47"/>
      <c r="AD1247" s="82"/>
      <c r="AE1247" s="43"/>
      <c r="AF1247" s="53"/>
      <c r="AG1247" s="82"/>
      <c r="AH1247" s="43"/>
      <c r="AI1247" s="47"/>
      <c r="AJ1247" s="4"/>
      <c r="AL1247" s="4" t="s">
        <v>72</v>
      </c>
      <c r="AM1247" s="27"/>
      <c r="AN1247" s="27"/>
      <c r="AQ1247" s="4"/>
      <c r="AR1247" s="19">
        <v>2.79</v>
      </c>
      <c r="AS1247" s="19">
        <v>2.72</v>
      </c>
      <c r="AT1247" s="6" t="s">
        <v>3</v>
      </c>
      <c r="AU1247" s="4"/>
      <c r="AV1247" s="4"/>
      <c r="AW1247" s="4"/>
      <c r="AX1247" s="4"/>
      <c r="AY1247" s="4"/>
      <c r="AZ1247" s="4"/>
    </row>
    <row r="1248" spans="1:58" x14ac:dyDescent="0.25">
      <c r="A1248" s="3" t="s">
        <v>2</v>
      </c>
      <c r="B1248" s="20">
        <v>2.67</v>
      </c>
      <c r="C1248" s="88">
        <f t="shared" si="232"/>
        <v>2.9334412935693246</v>
      </c>
      <c r="D1248" s="86">
        <v>-113.131</v>
      </c>
      <c r="E1248" s="24">
        <v>37.752000000000002</v>
      </c>
      <c r="F1248" s="9">
        <v>1</v>
      </c>
      <c r="G1248" s="9">
        <v>2011</v>
      </c>
      <c r="H1248" s="9">
        <v>4</v>
      </c>
      <c r="I1248" s="9">
        <v>13</v>
      </c>
      <c r="J1248" s="9">
        <v>10</v>
      </c>
      <c r="K1248" s="9">
        <v>17</v>
      </c>
      <c r="L1248" s="12">
        <v>36.1</v>
      </c>
      <c r="M1248" s="81">
        <f t="shared" si="233"/>
        <v>0.11825400999467875</v>
      </c>
      <c r="N1248" s="21">
        <v>0.01</v>
      </c>
      <c r="O1248" s="3" t="s">
        <v>175</v>
      </c>
      <c r="P1248" s="94">
        <f t="shared" si="243"/>
        <v>1.398401087982158E-2</v>
      </c>
      <c r="Q1248" s="72">
        <f t="shared" si="244"/>
        <v>2.9334412935693246</v>
      </c>
      <c r="R1248" s="82">
        <f t="shared" si="245"/>
        <v>0.11825400999467875</v>
      </c>
      <c r="S1248" s="49">
        <v>2.67</v>
      </c>
      <c r="T1248" s="6" t="s">
        <v>3</v>
      </c>
      <c r="U1248" s="82">
        <v>0.13900000000000001</v>
      </c>
      <c r="V1248" s="43">
        <f t="shared" si="246"/>
        <v>2.9629699999999999</v>
      </c>
      <c r="W1248" s="49">
        <v>2.83</v>
      </c>
      <c r="X1248" s="82">
        <v>0.22500000000000001</v>
      </c>
      <c r="Y1248" s="43">
        <f t="shared" si="238"/>
        <v>2.8560699999999999</v>
      </c>
      <c r="Z1248" s="53"/>
      <c r="AA1248" s="82"/>
      <c r="AB1248" s="43"/>
      <c r="AC1248" s="47"/>
      <c r="AD1248" s="82"/>
      <c r="AE1248" s="43"/>
      <c r="AF1248" s="53"/>
      <c r="AG1248" s="82"/>
      <c r="AH1248" s="43"/>
      <c r="AI1248" s="47"/>
      <c r="AJ1248" s="4"/>
      <c r="AL1248" s="4" t="s">
        <v>72</v>
      </c>
      <c r="AM1248" s="27"/>
      <c r="AN1248" s="27"/>
      <c r="AQ1248" s="4"/>
      <c r="AR1248" s="19">
        <v>2.83</v>
      </c>
      <c r="AS1248" s="19">
        <v>2.67</v>
      </c>
      <c r="AT1248" s="6" t="s">
        <v>3</v>
      </c>
      <c r="AU1248" s="4"/>
      <c r="AV1248" s="4"/>
      <c r="AW1248" s="4"/>
      <c r="AX1248" s="4"/>
      <c r="AY1248" s="4"/>
      <c r="AZ1248" s="4"/>
    </row>
    <row r="1249" spans="1:52" x14ac:dyDescent="0.25">
      <c r="A1249" s="3" t="s">
        <v>2</v>
      </c>
      <c r="B1249" s="20">
        <v>2.56</v>
      </c>
      <c r="C1249" s="88">
        <f t="shared" si="232"/>
        <v>2.7780843540731426</v>
      </c>
      <c r="D1249" s="86">
        <v>-111.82299999999999</v>
      </c>
      <c r="E1249" s="24">
        <v>39.929000000000002</v>
      </c>
      <c r="F1249" s="9">
        <v>6</v>
      </c>
      <c r="G1249" s="9">
        <v>2011</v>
      </c>
      <c r="H1249" s="9">
        <v>6</v>
      </c>
      <c r="I1249" s="9">
        <v>6</v>
      </c>
      <c r="J1249" s="9">
        <v>1</v>
      </c>
      <c r="K1249" s="9">
        <v>3</v>
      </c>
      <c r="L1249" s="12">
        <v>14.9</v>
      </c>
      <c r="M1249" s="81">
        <f t="shared" si="233"/>
        <v>0.11825400999467875</v>
      </c>
      <c r="N1249" s="21">
        <v>0.01</v>
      </c>
      <c r="O1249" s="3" t="s">
        <v>175</v>
      </c>
      <c r="P1249" s="94">
        <f t="shared" si="243"/>
        <v>1.398401087982158E-2</v>
      </c>
      <c r="Q1249" s="72">
        <f t="shared" si="244"/>
        <v>2.7780843540731426</v>
      </c>
      <c r="R1249" s="82">
        <f t="shared" si="245"/>
        <v>0.11825400999467875</v>
      </c>
      <c r="S1249" s="49">
        <v>2.56</v>
      </c>
      <c r="T1249" s="6" t="s">
        <v>3</v>
      </c>
      <c r="U1249" s="82">
        <v>0.13900000000000001</v>
      </c>
      <c r="V1249" s="43">
        <f t="shared" si="246"/>
        <v>2.8759600000000001</v>
      </c>
      <c r="W1249" s="49">
        <v>2.4700000000000002</v>
      </c>
      <c r="X1249" s="82">
        <v>0.22500000000000001</v>
      </c>
      <c r="Y1249" s="43">
        <f t="shared" si="238"/>
        <v>2.52163</v>
      </c>
      <c r="Z1249" s="53"/>
      <c r="AA1249" s="82"/>
      <c r="AB1249" s="43"/>
      <c r="AC1249" s="47"/>
      <c r="AD1249" s="82"/>
      <c r="AE1249" s="43"/>
      <c r="AF1249" s="53"/>
      <c r="AG1249" s="82"/>
      <c r="AH1249" s="43"/>
      <c r="AI1249" s="47"/>
      <c r="AJ1249" s="4"/>
      <c r="AL1249" s="4" t="s">
        <v>84</v>
      </c>
      <c r="AM1249" s="27"/>
      <c r="AN1249" s="27"/>
      <c r="AQ1249" s="4"/>
      <c r="AR1249" s="19">
        <v>2.4700000000000002</v>
      </c>
      <c r="AS1249" s="19">
        <v>2.56</v>
      </c>
      <c r="AT1249" s="6" t="s">
        <v>3</v>
      </c>
      <c r="AU1249" s="4"/>
      <c r="AV1249" s="4"/>
      <c r="AW1249" s="4"/>
      <c r="AX1249" s="4"/>
      <c r="AY1249" s="4"/>
      <c r="AZ1249" s="4"/>
    </row>
    <row r="1250" spans="1:52" x14ac:dyDescent="0.25">
      <c r="A1250" s="3" t="s">
        <v>2</v>
      </c>
      <c r="B1250" s="20">
        <v>2.5299999999999998</v>
      </c>
      <c r="C1250" s="88">
        <f t="shared" si="232"/>
        <v>2.7917030575015014</v>
      </c>
      <c r="D1250" s="86">
        <v>-111.825</v>
      </c>
      <c r="E1250" s="24">
        <v>39.935000000000002</v>
      </c>
      <c r="F1250" s="9">
        <v>3</v>
      </c>
      <c r="G1250" s="9">
        <v>2011</v>
      </c>
      <c r="H1250" s="9">
        <v>6</v>
      </c>
      <c r="I1250" s="9">
        <v>8</v>
      </c>
      <c r="J1250" s="9">
        <v>7</v>
      </c>
      <c r="K1250" s="9">
        <v>5</v>
      </c>
      <c r="L1250" s="12">
        <v>24.6</v>
      </c>
      <c r="M1250" s="81">
        <f t="shared" si="233"/>
        <v>0.11825400999467875</v>
      </c>
      <c r="N1250" s="21">
        <v>0.01</v>
      </c>
      <c r="O1250" s="3" t="s">
        <v>175</v>
      </c>
      <c r="P1250" s="94">
        <f t="shared" si="243"/>
        <v>1.398401087982158E-2</v>
      </c>
      <c r="Q1250" s="72">
        <f t="shared" si="244"/>
        <v>2.7917030575015014</v>
      </c>
      <c r="R1250" s="82">
        <f t="shared" si="245"/>
        <v>0.11825400999467875</v>
      </c>
      <c r="S1250" s="49">
        <v>2.5299999999999998</v>
      </c>
      <c r="T1250" s="6" t="s">
        <v>3</v>
      </c>
      <c r="U1250" s="82">
        <v>0.13900000000000001</v>
      </c>
      <c r="V1250" s="43">
        <f t="shared" si="246"/>
        <v>2.85223</v>
      </c>
      <c r="W1250" s="49">
        <v>2.59</v>
      </c>
      <c r="X1250" s="82">
        <v>0.22500000000000001</v>
      </c>
      <c r="Y1250" s="43">
        <f t="shared" si="238"/>
        <v>2.6331099999999998</v>
      </c>
      <c r="Z1250" s="53"/>
      <c r="AA1250" s="82"/>
      <c r="AB1250" s="43"/>
      <c r="AC1250" s="47"/>
      <c r="AD1250" s="82"/>
      <c r="AE1250" s="43"/>
      <c r="AF1250" s="53"/>
      <c r="AG1250" s="82"/>
      <c r="AH1250" s="43"/>
      <c r="AI1250" s="47"/>
      <c r="AJ1250" s="4"/>
      <c r="AL1250" s="4" t="s">
        <v>84</v>
      </c>
      <c r="AM1250" s="27"/>
      <c r="AN1250" s="27"/>
      <c r="AQ1250" s="4"/>
      <c r="AR1250" s="19">
        <v>2.59</v>
      </c>
      <c r="AS1250" s="19">
        <v>2.5299999999999998</v>
      </c>
      <c r="AT1250" s="6" t="s">
        <v>3</v>
      </c>
      <c r="AU1250" s="4"/>
      <c r="AV1250" s="4"/>
      <c r="AW1250" s="4"/>
      <c r="AX1250" s="4"/>
      <c r="AY1250" s="4"/>
      <c r="AZ1250" s="4"/>
    </row>
    <row r="1251" spans="1:52" x14ac:dyDescent="0.25">
      <c r="A1251" s="3" t="s">
        <v>2</v>
      </c>
      <c r="B1251" s="20">
        <v>2.56</v>
      </c>
      <c r="C1251" s="88">
        <f t="shared" si="232"/>
        <v>2.8088781818831672</v>
      </c>
      <c r="D1251" s="86">
        <v>-111.82599999999999</v>
      </c>
      <c r="E1251" s="24">
        <v>39.93</v>
      </c>
      <c r="F1251" s="9">
        <v>4</v>
      </c>
      <c r="G1251" s="9">
        <v>2011</v>
      </c>
      <c r="H1251" s="9">
        <v>6</v>
      </c>
      <c r="I1251" s="9">
        <v>14</v>
      </c>
      <c r="J1251" s="9">
        <v>12</v>
      </c>
      <c r="K1251" s="9">
        <v>17</v>
      </c>
      <c r="L1251" s="12">
        <v>25.3</v>
      </c>
      <c r="M1251" s="81">
        <f t="shared" si="233"/>
        <v>0.11825400999467875</v>
      </c>
      <c r="N1251" s="21">
        <v>0.01</v>
      </c>
      <c r="O1251" s="3" t="s">
        <v>175</v>
      </c>
      <c r="P1251" s="94">
        <f t="shared" si="243"/>
        <v>1.398401087982158E-2</v>
      </c>
      <c r="Q1251" s="72">
        <f t="shared" si="244"/>
        <v>2.8088781818831672</v>
      </c>
      <c r="R1251" s="82">
        <f t="shared" si="245"/>
        <v>0.11825400999467875</v>
      </c>
      <c r="S1251" s="49">
        <v>2.56</v>
      </c>
      <c r="T1251" s="6" t="s">
        <v>3</v>
      </c>
      <c r="U1251" s="82">
        <v>0.13900000000000001</v>
      </c>
      <c r="V1251" s="43">
        <f t="shared" si="246"/>
        <v>2.8759600000000001</v>
      </c>
      <c r="W1251" s="49">
        <v>2.59</v>
      </c>
      <c r="X1251" s="82">
        <v>0.22500000000000001</v>
      </c>
      <c r="Y1251" s="43">
        <f t="shared" si="238"/>
        <v>2.6331099999999998</v>
      </c>
      <c r="Z1251" s="53"/>
      <c r="AA1251" s="82"/>
      <c r="AB1251" s="43"/>
      <c r="AC1251" s="47"/>
      <c r="AD1251" s="82"/>
      <c r="AE1251" s="43"/>
      <c r="AF1251" s="53"/>
      <c r="AG1251" s="82"/>
      <c r="AH1251" s="43"/>
      <c r="AI1251" s="47"/>
      <c r="AJ1251" s="4"/>
      <c r="AL1251" s="4" t="s">
        <v>108</v>
      </c>
      <c r="AM1251" s="27"/>
      <c r="AN1251" s="27"/>
      <c r="AQ1251" s="4"/>
      <c r="AR1251" s="19">
        <v>2.59</v>
      </c>
      <c r="AS1251" s="19">
        <v>2.56</v>
      </c>
      <c r="AT1251" s="6" t="s">
        <v>3</v>
      </c>
      <c r="AU1251" s="4"/>
      <c r="AV1251" s="4"/>
      <c r="AW1251" s="4"/>
      <c r="AX1251" s="4"/>
      <c r="AY1251" s="4"/>
      <c r="AZ1251" s="4"/>
    </row>
    <row r="1252" spans="1:52" x14ac:dyDescent="0.25">
      <c r="A1252" s="3" t="s">
        <v>2</v>
      </c>
      <c r="B1252" s="20">
        <v>2.52</v>
      </c>
      <c r="C1252" s="88">
        <f t="shared" si="232"/>
        <v>2.7577503405484234</v>
      </c>
      <c r="D1252" s="86">
        <v>-111.828</v>
      </c>
      <c r="E1252" s="24">
        <v>39.929000000000002</v>
      </c>
      <c r="F1252" s="9">
        <v>5</v>
      </c>
      <c r="G1252" s="9">
        <v>2011</v>
      </c>
      <c r="H1252" s="9">
        <v>6</v>
      </c>
      <c r="I1252" s="9">
        <v>18</v>
      </c>
      <c r="J1252" s="9">
        <v>14</v>
      </c>
      <c r="K1252" s="9">
        <v>13</v>
      </c>
      <c r="L1252" s="12">
        <v>46.1</v>
      </c>
      <c r="M1252" s="81">
        <f t="shared" si="233"/>
        <v>0.11825400999467875</v>
      </c>
      <c r="N1252" s="21">
        <v>0.01</v>
      </c>
      <c r="O1252" s="3" t="s">
        <v>175</v>
      </c>
      <c r="P1252" s="94">
        <f t="shared" si="243"/>
        <v>1.398401087982158E-2</v>
      </c>
      <c r="Q1252" s="72">
        <f t="shared" si="244"/>
        <v>2.7577503405484234</v>
      </c>
      <c r="R1252" s="82">
        <f t="shared" si="245"/>
        <v>0.11825400999467875</v>
      </c>
      <c r="S1252" s="49">
        <v>2.52</v>
      </c>
      <c r="T1252" s="6" t="s">
        <v>3</v>
      </c>
      <c r="U1252" s="82">
        <v>0.13900000000000001</v>
      </c>
      <c r="V1252" s="43">
        <f t="shared" si="246"/>
        <v>2.8443200000000002</v>
      </c>
      <c r="W1252" s="49">
        <v>2.48</v>
      </c>
      <c r="X1252" s="82">
        <v>0.22500000000000001</v>
      </c>
      <c r="Y1252" s="43">
        <f t="shared" si="238"/>
        <v>2.5309200000000001</v>
      </c>
      <c r="Z1252" s="53"/>
      <c r="AA1252" s="82"/>
      <c r="AB1252" s="43"/>
      <c r="AC1252" s="47"/>
      <c r="AD1252" s="82"/>
      <c r="AE1252" s="43"/>
      <c r="AF1252" s="53"/>
      <c r="AG1252" s="82"/>
      <c r="AH1252" s="43"/>
      <c r="AI1252" s="47"/>
      <c r="AJ1252" s="4"/>
      <c r="AM1252" s="27"/>
      <c r="AN1252" s="27"/>
      <c r="AQ1252" s="4"/>
      <c r="AR1252" s="19">
        <v>2.48</v>
      </c>
      <c r="AS1252" s="19">
        <v>2.52</v>
      </c>
      <c r="AT1252" s="6" t="s">
        <v>3</v>
      </c>
      <c r="AU1252" s="4"/>
      <c r="AV1252" s="4"/>
      <c r="AW1252" s="4"/>
      <c r="AX1252" s="4"/>
      <c r="AY1252" s="4"/>
      <c r="AZ1252" s="4"/>
    </row>
    <row r="1253" spans="1:52" x14ac:dyDescent="0.25">
      <c r="A1253" s="3" t="s">
        <v>2</v>
      </c>
      <c r="B1253" s="20">
        <v>3.35</v>
      </c>
      <c r="C1253" s="88">
        <f t="shared" si="232"/>
        <v>3.5254701459697486</v>
      </c>
      <c r="D1253" s="86">
        <v>-112.09399999999999</v>
      </c>
      <c r="E1253" s="24">
        <v>36.972000000000001</v>
      </c>
      <c r="F1253" s="9">
        <v>6</v>
      </c>
      <c r="G1253" s="9">
        <v>2011</v>
      </c>
      <c r="H1253" s="9">
        <v>6</v>
      </c>
      <c r="I1253" s="9">
        <v>23</v>
      </c>
      <c r="J1253" s="9">
        <v>3</v>
      </c>
      <c r="K1253" s="9">
        <v>14</v>
      </c>
      <c r="L1253" s="12">
        <v>2.4</v>
      </c>
      <c r="M1253" s="81">
        <f t="shared" si="233"/>
        <v>0.11825400999467875</v>
      </c>
      <c r="N1253" s="21">
        <v>0.01</v>
      </c>
      <c r="O1253" s="3" t="s">
        <v>175</v>
      </c>
      <c r="P1253" s="94">
        <f t="shared" si="243"/>
        <v>1.398401087982158E-2</v>
      </c>
      <c r="Q1253" s="72">
        <f t="shared" si="244"/>
        <v>3.5254701459697486</v>
      </c>
      <c r="R1253" s="82">
        <f t="shared" si="245"/>
        <v>0.11825400999467875</v>
      </c>
      <c r="S1253" s="49">
        <v>3.35</v>
      </c>
      <c r="T1253" s="6" t="s">
        <v>3</v>
      </c>
      <c r="U1253" s="82">
        <v>0.13900000000000001</v>
      </c>
      <c r="V1253" s="43">
        <f t="shared" si="246"/>
        <v>3.5008500000000002</v>
      </c>
      <c r="W1253" s="49">
        <v>3.62</v>
      </c>
      <c r="X1253" s="82">
        <v>0.22500000000000001</v>
      </c>
      <c r="Y1253" s="43">
        <f t="shared" si="238"/>
        <v>3.5899800000000002</v>
      </c>
      <c r="Z1253" s="53"/>
      <c r="AA1253" s="82"/>
      <c r="AB1253" s="43"/>
      <c r="AC1253" s="47"/>
      <c r="AD1253" s="82"/>
      <c r="AE1253" s="43"/>
      <c r="AF1253" s="53"/>
      <c r="AG1253" s="82"/>
      <c r="AH1253" s="43"/>
      <c r="AI1253" s="47"/>
      <c r="AJ1253" s="4"/>
      <c r="AL1253" s="4" t="s">
        <v>53</v>
      </c>
      <c r="AM1253" s="27"/>
      <c r="AN1253" s="27"/>
      <c r="AQ1253" s="4"/>
      <c r="AR1253" s="19">
        <v>3.62</v>
      </c>
      <c r="AS1253" s="19">
        <v>3.35</v>
      </c>
      <c r="AT1253" s="6" t="s">
        <v>3</v>
      </c>
      <c r="AU1253" s="4"/>
      <c r="AV1253" s="4"/>
      <c r="AW1253" s="4"/>
      <c r="AX1253" s="4"/>
      <c r="AY1253" s="4"/>
      <c r="AZ1253" s="4"/>
    </row>
    <row r="1254" spans="1:52" x14ac:dyDescent="0.25">
      <c r="A1254" s="3" t="s">
        <v>2</v>
      </c>
      <c r="B1254" s="20">
        <v>2.5499999999999998</v>
      </c>
      <c r="C1254" s="88">
        <f t="shared" si="232"/>
        <v>2.8108515973751178</v>
      </c>
      <c r="D1254" s="86">
        <v>-111.821</v>
      </c>
      <c r="E1254" s="24">
        <v>39.930999999999997</v>
      </c>
      <c r="F1254" s="9">
        <v>6</v>
      </c>
      <c r="G1254" s="9">
        <v>2011</v>
      </c>
      <c r="H1254" s="9">
        <v>7</v>
      </c>
      <c r="I1254" s="9">
        <v>2</v>
      </c>
      <c r="J1254" s="9">
        <v>20</v>
      </c>
      <c r="K1254" s="9">
        <v>25</v>
      </c>
      <c r="L1254" s="12">
        <v>18.5</v>
      </c>
      <c r="M1254" s="81">
        <f t="shared" si="233"/>
        <v>0.11825400999467875</v>
      </c>
      <c r="N1254" s="21">
        <v>0.01</v>
      </c>
      <c r="O1254" s="3" t="s">
        <v>175</v>
      </c>
      <c r="P1254" s="94">
        <f t="shared" si="243"/>
        <v>1.398401087982158E-2</v>
      </c>
      <c r="Q1254" s="72">
        <f t="shared" si="244"/>
        <v>2.8108515973751178</v>
      </c>
      <c r="R1254" s="82">
        <f t="shared" si="245"/>
        <v>0.11825400999467875</v>
      </c>
      <c r="S1254" s="49">
        <v>2.5499999999999998</v>
      </c>
      <c r="T1254" s="6" t="s">
        <v>3</v>
      </c>
      <c r="U1254" s="82">
        <v>0.13900000000000001</v>
      </c>
      <c r="V1254" s="43">
        <f t="shared" si="246"/>
        <v>2.8680499999999998</v>
      </c>
      <c r="W1254" s="49">
        <v>2.62</v>
      </c>
      <c r="X1254" s="82">
        <v>0.22500000000000001</v>
      </c>
      <c r="Y1254" s="43">
        <f t="shared" si="238"/>
        <v>2.6609799999999999</v>
      </c>
      <c r="Z1254" s="53"/>
      <c r="AA1254" s="82"/>
      <c r="AB1254" s="43"/>
      <c r="AC1254" s="47"/>
      <c r="AD1254" s="82"/>
      <c r="AE1254" s="43"/>
      <c r="AF1254" s="53"/>
      <c r="AG1254" s="82"/>
      <c r="AH1254" s="43"/>
      <c r="AI1254" s="47"/>
      <c r="AJ1254" s="4"/>
      <c r="AM1254" s="27"/>
      <c r="AN1254" s="27"/>
      <c r="AQ1254" s="4"/>
      <c r="AR1254" s="19">
        <v>2.62</v>
      </c>
      <c r="AS1254" s="19">
        <v>2.5499999999999998</v>
      </c>
      <c r="AT1254" s="6" t="s">
        <v>3</v>
      </c>
      <c r="AU1254" s="4"/>
      <c r="AV1254" s="4"/>
      <c r="AW1254" s="4"/>
      <c r="AX1254" s="4"/>
      <c r="AY1254" s="4"/>
      <c r="AZ1254" s="4"/>
    </row>
    <row r="1255" spans="1:52" x14ac:dyDescent="0.25">
      <c r="A1255" s="3" t="s">
        <v>2</v>
      </c>
      <c r="B1255" s="20">
        <v>3.19</v>
      </c>
      <c r="C1255" s="88">
        <f t="shared" si="232"/>
        <v>3.3594510653933036</v>
      </c>
      <c r="D1255" s="86">
        <v>-111.821</v>
      </c>
      <c r="E1255" s="24">
        <v>39.93</v>
      </c>
      <c r="F1255" s="9">
        <v>6</v>
      </c>
      <c r="G1255" s="9">
        <v>2011</v>
      </c>
      <c r="H1255" s="9">
        <v>7</v>
      </c>
      <c r="I1255" s="9">
        <v>5</v>
      </c>
      <c r="J1255" s="9">
        <v>3</v>
      </c>
      <c r="K1255" s="9">
        <v>22</v>
      </c>
      <c r="L1255" s="12">
        <v>6.6</v>
      </c>
      <c r="M1255" s="81">
        <f t="shared" si="233"/>
        <v>0.11825400999467875</v>
      </c>
      <c r="N1255" s="21">
        <v>0.01</v>
      </c>
      <c r="O1255" s="3" t="s">
        <v>175</v>
      </c>
      <c r="P1255" s="94">
        <f t="shared" si="243"/>
        <v>1.398401087982158E-2</v>
      </c>
      <c r="Q1255" s="72">
        <f t="shared" si="244"/>
        <v>3.3594510653933036</v>
      </c>
      <c r="R1255" s="82">
        <f t="shared" si="245"/>
        <v>0.11825400999467875</v>
      </c>
      <c r="S1255" s="49">
        <v>3.19</v>
      </c>
      <c r="T1255" s="6" t="s">
        <v>3</v>
      </c>
      <c r="U1255" s="82">
        <v>0.13900000000000001</v>
      </c>
      <c r="V1255" s="43">
        <f t="shared" si="246"/>
        <v>3.3742900000000002</v>
      </c>
      <c r="W1255" s="49">
        <v>3.33</v>
      </c>
      <c r="X1255" s="82">
        <v>0.22500000000000001</v>
      </c>
      <c r="Y1255" s="43">
        <f t="shared" si="238"/>
        <v>3.32057</v>
      </c>
      <c r="Z1255" s="53"/>
      <c r="AA1255" s="82"/>
      <c r="AB1255" s="43"/>
      <c r="AC1255" s="47"/>
      <c r="AD1255" s="82"/>
      <c r="AE1255" s="43"/>
      <c r="AF1255" s="53"/>
      <c r="AG1255" s="82"/>
      <c r="AH1255" s="43"/>
      <c r="AI1255" s="47"/>
      <c r="AJ1255" s="4"/>
      <c r="AL1255" s="4" t="s">
        <v>43</v>
      </c>
      <c r="AM1255" s="27"/>
      <c r="AN1255" s="27"/>
      <c r="AQ1255" s="4"/>
      <c r="AR1255" s="19">
        <v>3.33</v>
      </c>
      <c r="AS1255" s="19">
        <v>3.19</v>
      </c>
      <c r="AT1255" s="6" t="s">
        <v>3</v>
      </c>
      <c r="AU1255" s="4"/>
      <c r="AV1255" s="4"/>
      <c r="AW1255" s="4"/>
      <c r="AX1255" s="4"/>
      <c r="AY1255" s="4"/>
      <c r="AZ1255" s="4"/>
    </row>
    <row r="1256" spans="1:52" x14ac:dyDescent="0.25">
      <c r="A1256" s="3" t="s">
        <v>2</v>
      </c>
      <c r="B1256" s="20">
        <v>2.98</v>
      </c>
      <c r="C1256" s="88">
        <f t="shared" si="232"/>
        <v>3.180203691419095</v>
      </c>
      <c r="D1256" s="86">
        <v>-112.575</v>
      </c>
      <c r="E1256" s="24">
        <v>37.569000000000003</v>
      </c>
      <c r="F1256" s="9">
        <v>9</v>
      </c>
      <c r="G1256" s="9">
        <v>2011</v>
      </c>
      <c r="H1256" s="9">
        <v>7</v>
      </c>
      <c r="I1256" s="9">
        <v>5</v>
      </c>
      <c r="J1256" s="9">
        <v>14</v>
      </c>
      <c r="K1256" s="9">
        <v>59</v>
      </c>
      <c r="L1256" s="12">
        <v>4.3</v>
      </c>
      <c r="M1256" s="81">
        <f t="shared" si="233"/>
        <v>0.11825400999467875</v>
      </c>
      <c r="N1256" s="21">
        <v>0.01</v>
      </c>
      <c r="O1256" s="3" t="s">
        <v>175</v>
      </c>
      <c r="P1256" s="94">
        <f t="shared" si="243"/>
        <v>1.398401087982158E-2</v>
      </c>
      <c r="Q1256" s="72">
        <f t="shared" si="244"/>
        <v>3.180203691419095</v>
      </c>
      <c r="R1256" s="82">
        <f t="shared" si="245"/>
        <v>0.11825400999467875</v>
      </c>
      <c r="S1256" s="49">
        <v>2.98</v>
      </c>
      <c r="T1256" s="6" t="s">
        <v>3</v>
      </c>
      <c r="U1256" s="82">
        <v>0.13900000000000001</v>
      </c>
      <c r="V1256" s="43">
        <f t="shared" si="246"/>
        <v>3.20818</v>
      </c>
      <c r="W1256" s="49">
        <v>3.1</v>
      </c>
      <c r="X1256" s="82">
        <v>0.22500000000000001</v>
      </c>
      <c r="Y1256" s="43">
        <f t="shared" ref="Y1256:Y1287" si="247">0.929*W1256+0.227</f>
        <v>3.1069</v>
      </c>
      <c r="Z1256" s="53"/>
      <c r="AA1256" s="82"/>
      <c r="AB1256" s="43"/>
      <c r="AC1256" s="47"/>
      <c r="AD1256" s="82"/>
      <c r="AE1256" s="43"/>
      <c r="AF1256" s="53"/>
      <c r="AG1256" s="82"/>
      <c r="AH1256" s="43"/>
      <c r="AI1256" s="47"/>
      <c r="AJ1256" s="4"/>
      <c r="AL1256" s="4" t="s">
        <v>75</v>
      </c>
      <c r="AM1256" s="27"/>
      <c r="AN1256" s="27"/>
      <c r="AQ1256" s="4"/>
      <c r="AR1256" s="19">
        <v>3.1</v>
      </c>
      <c r="AS1256" s="19">
        <v>2.98</v>
      </c>
      <c r="AT1256" s="6" t="s">
        <v>3</v>
      </c>
      <c r="AU1256" s="4"/>
      <c r="AV1256" s="4"/>
      <c r="AW1256" s="4"/>
      <c r="AX1256" s="4"/>
      <c r="AY1256" s="4"/>
      <c r="AZ1256" s="4"/>
    </row>
    <row r="1257" spans="1:52" x14ac:dyDescent="0.25">
      <c r="A1257" s="3" t="s">
        <v>2</v>
      </c>
      <c r="B1257" s="20">
        <v>2.59</v>
      </c>
      <c r="C1257" s="88">
        <f t="shared" si="232"/>
        <v>2.826053306264833</v>
      </c>
      <c r="D1257" s="86">
        <v>-113.056</v>
      </c>
      <c r="E1257" s="24">
        <v>38.338999999999999</v>
      </c>
      <c r="F1257" s="9">
        <v>1</v>
      </c>
      <c r="G1257" s="9">
        <v>2011</v>
      </c>
      <c r="H1257" s="9">
        <v>7</v>
      </c>
      <c r="I1257" s="9">
        <v>25</v>
      </c>
      <c r="J1257" s="9">
        <v>10</v>
      </c>
      <c r="K1257" s="9">
        <v>40</v>
      </c>
      <c r="L1257" s="12">
        <v>55.5</v>
      </c>
      <c r="M1257" s="81">
        <f t="shared" si="233"/>
        <v>0.11825400999467875</v>
      </c>
      <c r="N1257" s="21">
        <v>0.01</v>
      </c>
      <c r="O1257" s="3" t="s">
        <v>175</v>
      </c>
      <c r="P1257" s="94">
        <f t="shared" si="243"/>
        <v>1.398401087982158E-2</v>
      </c>
      <c r="Q1257" s="72">
        <f t="shared" si="244"/>
        <v>2.826053306264833</v>
      </c>
      <c r="R1257" s="82">
        <f t="shared" si="245"/>
        <v>0.11825400999467875</v>
      </c>
      <c r="S1257" s="49">
        <v>2.59</v>
      </c>
      <c r="T1257" s="6" t="s">
        <v>3</v>
      </c>
      <c r="U1257" s="82">
        <v>0.13900000000000001</v>
      </c>
      <c r="V1257" s="43">
        <f t="shared" si="246"/>
        <v>2.8996900000000001</v>
      </c>
      <c r="W1257" s="49">
        <v>2.59</v>
      </c>
      <c r="X1257" s="82">
        <v>0.22500000000000001</v>
      </c>
      <c r="Y1257" s="43">
        <f t="shared" si="247"/>
        <v>2.6331099999999998</v>
      </c>
      <c r="Z1257" s="53"/>
      <c r="AA1257" s="82"/>
      <c r="AB1257" s="43"/>
      <c r="AC1257" s="47"/>
      <c r="AD1257" s="82"/>
      <c r="AE1257" s="43"/>
      <c r="AF1257" s="53"/>
      <c r="AG1257" s="82"/>
      <c r="AH1257" s="43"/>
      <c r="AI1257" s="47"/>
      <c r="AJ1257" s="4"/>
      <c r="AM1257" s="27"/>
      <c r="AN1257" s="27"/>
      <c r="AQ1257" s="4"/>
      <c r="AR1257" s="19">
        <v>2.59</v>
      </c>
      <c r="AS1257" s="19">
        <v>2.59</v>
      </c>
      <c r="AT1257" s="6" t="s">
        <v>3</v>
      </c>
      <c r="AU1257" s="4"/>
      <c r="AV1257" s="4"/>
      <c r="AW1257" s="4"/>
      <c r="AX1257" s="4"/>
      <c r="AY1257" s="4"/>
      <c r="AZ1257" s="4"/>
    </row>
    <row r="1258" spans="1:52" x14ac:dyDescent="0.25">
      <c r="A1258" s="3" t="s">
        <v>2</v>
      </c>
      <c r="B1258" s="20">
        <v>3</v>
      </c>
      <c r="C1258" s="88">
        <f t="shared" si="232"/>
        <v>3.2352783637377405</v>
      </c>
      <c r="D1258" s="86">
        <v>-111.498</v>
      </c>
      <c r="E1258" s="24">
        <v>39.000999999999998</v>
      </c>
      <c r="F1258" s="9">
        <v>0</v>
      </c>
      <c r="G1258" s="9">
        <v>2011</v>
      </c>
      <c r="H1258" s="9">
        <v>7</v>
      </c>
      <c r="I1258" s="9">
        <v>28</v>
      </c>
      <c r="J1258" s="9">
        <v>22</v>
      </c>
      <c r="K1258" s="9">
        <v>34</v>
      </c>
      <c r="L1258" s="12">
        <v>55.7</v>
      </c>
      <c r="M1258" s="81">
        <f t="shared" si="233"/>
        <v>0.11825400999467875</v>
      </c>
      <c r="N1258" s="21">
        <v>0.01</v>
      </c>
      <c r="O1258" s="3" t="s">
        <v>175</v>
      </c>
      <c r="P1258" s="94">
        <f t="shared" si="243"/>
        <v>1.398401087982158E-2</v>
      </c>
      <c r="Q1258" s="72">
        <f t="shared" si="244"/>
        <v>3.2352783637377405</v>
      </c>
      <c r="R1258" s="82">
        <f t="shared" si="245"/>
        <v>0.11825400999467875</v>
      </c>
      <c r="S1258" s="49">
        <v>3</v>
      </c>
      <c r="T1258" s="6" t="s">
        <v>3</v>
      </c>
      <c r="U1258" s="82">
        <v>0.13900000000000001</v>
      </c>
      <c r="V1258" s="43">
        <f t="shared" si="246"/>
        <v>3.2240000000000002</v>
      </c>
      <c r="W1258" s="49">
        <v>3.27</v>
      </c>
      <c r="X1258" s="82">
        <v>0.22500000000000001</v>
      </c>
      <c r="Y1258" s="43">
        <f t="shared" si="247"/>
        <v>3.2648299999999999</v>
      </c>
      <c r="Z1258" s="53"/>
      <c r="AA1258" s="82"/>
      <c r="AB1258" s="43"/>
      <c r="AC1258" s="47"/>
      <c r="AD1258" s="82"/>
      <c r="AE1258" s="43"/>
      <c r="AF1258" s="53"/>
      <c r="AG1258" s="82"/>
      <c r="AH1258" s="43"/>
      <c r="AI1258" s="47"/>
      <c r="AJ1258" s="4"/>
      <c r="AM1258" s="27"/>
      <c r="AN1258" s="27"/>
      <c r="AQ1258" s="4"/>
      <c r="AR1258" s="19">
        <v>3.27</v>
      </c>
      <c r="AS1258" s="19">
        <v>3</v>
      </c>
      <c r="AT1258" s="6" t="s">
        <v>3</v>
      </c>
      <c r="AU1258" s="4"/>
      <c r="AV1258" s="4"/>
      <c r="AW1258" s="4"/>
      <c r="AX1258" s="4"/>
      <c r="AY1258" s="4"/>
      <c r="AZ1258" s="4"/>
    </row>
    <row r="1259" spans="1:52" x14ac:dyDescent="0.25">
      <c r="A1259" s="3" t="s">
        <v>2</v>
      </c>
      <c r="B1259" s="20">
        <v>2.4500000000000002</v>
      </c>
      <c r="C1259" s="88">
        <f t="shared" si="232"/>
        <v>2.7305058119120464</v>
      </c>
      <c r="D1259" s="86">
        <v>-111.98399999999999</v>
      </c>
      <c r="E1259" s="24">
        <v>40.478000000000002</v>
      </c>
      <c r="F1259" s="9">
        <v>7</v>
      </c>
      <c r="G1259" s="9">
        <v>2011</v>
      </c>
      <c r="H1259" s="9">
        <v>8</v>
      </c>
      <c r="I1259" s="9">
        <v>12</v>
      </c>
      <c r="J1259" s="9">
        <v>22</v>
      </c>
      <c r="K1259" s="9">
        <v>7</v>
      </c>
      <c r="L1259" s="12">
        <v>41.5</v>
      </c>
      <c r="M1259" s="81">
        <f t="shared" si="233"/>
        <v>0.11825400999467875</v>
      </c>
      <c r="N1259" s="21">
        <v>0.01</v>
      </c>
      <c r="O1259" s="3" t="s">
        <v>175</v>
      </c>
      <c r="P1259" s="94">
        <f t="shared" si="243"/>
        <v>1.398401087982158E-2</v>
      </c>
      <c r="Q1259" s="72">
        <f t="shared" si="244"/>
        <v>2.7305058119120464</v>
      </c>
      <c r="R1259" s="82">
        <f t="shared" si="245"/>
        <v>0.11825400999467875</v>
      </c>
      <c r="S1259" s="49">
        <v>2.4500000000000002</v>
      </c>
      <c r="T1259" s="6" t="s">
        <v>3</v>
      </c>
      <c r="U1259" s="82">
        <v>0.13900000000000001</v>
      </c>
      <c r="V1259" s="43">
        <f t="shared" si="246"/>
        <v>2.7889500000000003</v>
      </c>
      <c r="W1259" s="49">
        <v>2.5299999999999998</v>
      </c>
      <c r="X1259" s="82">
        <v>0.22500000000000001</v>
      </c>
      <c r="Y1259" s="43">
        <f t="shared" si="247"/>
        <v>2.5773699999999997</v>
      </c>
      <c r="Z1259" s="53"/>
      <c r="AA1259" s="82"/>
      <c r="AB1259" s="43"/>
      <c r="AC1259" s="47"/>
      <c r="AD1259" s="82"/>
      <c r="AE1259" s="43"/>
      <c r="AF1259" s="53"/>
      <c r="AG1259" s="82"/>
      <c r="AH1259" s="43"/>
      <c r="AI1259" s="47"/>
      <c r="AJ1259" s="4"/>
      <c r="AL1259" s="4" t="s">
        <v>84</v>
      </c>
      <c r="AM1259" s="27"/>
      <c r="AN1259" s="27"/>
      <c r="AQ1259" s="4"/>
      <c r="AR1259" s="19">
        <v>2.5299999999999998</v>
      </c>
      <c r="AS1259" s="19">
        <v>2.4500000000000002</v>
      </c>
      <c r="AT1259" s="6" t="s">
        <v>3</v>
      </c>
      <c r="AU1259" s="4"/>
      <c r="AV1259" s="4"/>
      <c r="AW1259" s="4"/>
      <c r="AX1259" s="4"/>
      <c r="AY1259" s="4"/>
      <c r="AZ1259" s="4"/>
    </row>
    <row r="1260" spans="1:52" x14ac:dyDescent="0.25">
      <c r="A1260" s="3" t="s">
        <v>2</v>
      </c>
      <c r="B1260" s="20">
        <v>2.6</v>
      </c>
      <c r="C1260" s="88">
        <f t="shared" si="232"/>
        <v>2.8523075662654049</v>
      </c>
      <c r="D1260" s="86">
        <v>-111.88800000000001</v>
      </c>
      <c r="E1260" s="24">
        <v>37.118000000000002</v>
      </c>
      <c r="F1260" s="9">
        <v>0</v>
      </c>
      <c r="G1260" s="9">
        <v>2011</v>
      </c>
      <c r="H1260" s="9">
        <v>8</v>
      </c>
      <c r="I1260" s="9">
        <v>31</v>
      </c>
      <c r="J1260" s="9">
        <v>22</v>
      </c>
      <c r="K1260" s="9">
        <v>28</v>
      </c>
      <c r="L1260" s="12">
        <v>43.5</v>
      </c>
      <c r="M1260" s="81">
        <f t="shared" si="233"/>
        <v>0.11825400999467875</v>
      </c>
      <c r="N1260" s="21">
        <v>0.01</v>
      </c>
      <c r="O1260" s="3" t="s">
        <v>175</v>
      </c>
      <c r="P1260" s="94">
        <f t="shared" si="243"/>
        <v>1.398401087982158E-2</v>
      </c>
      <c r="Q1260" s="72">
        <f t="shared" si="244"/>
        <v>2.8523075662654049</v>
      </c>
      <c r="R1260" s="82">
        <f t="shared" si="245"/>
        <v>0.11825400999467875</v>
      </c>
      <c r="S1260" s="49">
        <v>2.6</v>
      </c>
      <c r="T1260" s="6" t="s">
        <v>3</v>
      </c>
      <c r="U1260" s="82">
        <v>0.13900000000000001</v>
      </c>
      <c r="V1260" s="43">
        <f t="shared" si="246"/>
        <v>2.9076</v>
      </c>
      <c r="W1260" s="49">
        <v>2.67</v>
      </c>
      <c r="X1260" s="82">
        <v>0.22500000000000001</v>
      </c>
      <c r="Y1260" s="43">
        <f t="shared" si="247"/>
        <v>2.70743</v>
      </c>
      <c r="Z1260" s="53"/>
      <c r="AA1260" s="82"/>
      <c r="AB1260" s="43"/>
      <c r="AC1260" s="47"/>
      <c r="AD1260" s="82"/>
      <c r="AE1260" s="43"/>
      <c r="AF1260" s="53"/>
      <c r="AG1260" s="82"/>
      <c r="AH1260" s="43"/>
      <c r="AI1260" s="47"/>
      <c r="AJ1260" s="4"/>
      <c r="AM1260" s="27"/>
      <c r="AN1260" s="27"/>
      <c r="AQ1260" s="4"/>
      <c r="AR1260" s="19">
        <v>2.67</v>
      </c>
      <c r="AS1260" s="19">
        <v>2.6</v>
      </c>
      <c r="AT1260" s="6" t="s">
        <v>3</v>
      </c>
      <c r="AU1260" s="4"/>
      <c r="AV1260" s="4"/>
      <c r="AW1260" s="4"/>
      <c r="AX1260" s="4"/>
      <c r="AY1260" s="4"/>
      <c r="AZ1260" s="4"/>
    </row>
    <row r="1261" spans="1:52" x14ac:dyDescent="0.25">
      <c r="A1261" s="3" t="s">
        <v>2</v>
      </c>
      <c r="B1261" s="20">
        <v>2.62</v>
      </c>
      <c r="C1261" s="88">
        <f t="shared" si="232"/>
        <v>2.7893392319789552</v>
      </c>
      <c r="D1261" s="86">
        <v>-113.17700000000001</v>
      </c>
      <c r="E1261" s="24">
        <v>37.697000000000003</v>
      </c>
      <c r="F1261" s="9">
        <v>2</v>
      </c>
      <c r="G1261" s="9">
        <v>2011</v>
      </c>
      <c r="H1261" s="9">
        <v>9</v>
      </c>
      <c r="I1261" s="9">
        <v>17</v>
      </c>
      <c r="J1261" s="9">
        <v>16</v>
      </c>
      <c r="K1261" s="9">
        <v>30</v>
      </c>
      <c r="L1261" s="12">
        <v>1.8</v>
      </c>
      <c r="M1261" s="81">
        <f t="shared" si="233"/>
        <v>0.11825400999467875</v>
      </c>
      <c r="N1261" s="21">
        <v>0.01</v>
      </c>
      <c r="O1261" s="3" t="s">
        <v>175</v>
      </c>
      <c r="P1261" s="94">
        <f t="shared" si="243"/>
        <v>1.398401087982158E-2</v>
      </c>
      <c r="Q1261" s="72">
        <f t="shared" si="244"/>
        <v>2.7893392319789552</v>
      </c>
      <c r="R1261" s="82">
        <f t="shared" si="245"/>
        <v>0.11825400999467875</v>
      </c>
      <c r="S1261" s="49">
        <v>2.62</v>
      </c>
      <c r="T1261" s="6" t="s">
        <v>3</v>
      </c>
      <c r="U1261" s="82">
        <v>0.13900000000000001</v>
      </c>
      <c r="V1261" s="43">
        <f t="shared" si="246"/>
        <v>2.9234200000000001</v>
      </c>
      <c r="W1261" s="49">
        <v>2.38</v>
      </c>
      <c r="X1261" s="82">
        <v>0.22500000000000001</v>
      </c>
      <c r="Y1261" s="43">
        <f t="shared" si="247"/>
        <v>2.4380199999999999</v>
      </c>
      <c r="Z1261" s="53"/>
      <c r="AA1261" s="82"/>
      <c r="AB1261" s="43"/>
      <c r="AC1261" s="47"/>
      <c r="AD1261" s="82"/>
      <c r="AE1261" s="43"/>
      <c r="AF1261" s="53"/>
      <c r="AG1261" s="82"/>
      <c r="AH1261" s="43"/>
      <c r="AI1261" s="47"/>
      <c r="AJ1261" s="4"/>
      <c r="AL1261" s="4" t="s">
        <v>70</v>
      </c>
      <c r="AM1261" s="27"/>
      <c r="AN1261" s="27"/>
      <c r="AQ1261" s="4"/>
      <c r="AR1261" s="19">
        <v>2.38</v>
      </c>
      <c r="AS1261" s="19">
        <v>2.62</v>
      </c>
      <c r="AT1261" s="6" t="s">
        <v>3</v>
      </c>
      <c r="AU1261" s="4"/>
      <c r="AV1261" s="4"/>
      <c r="AW1261" s="4"/>
      <c r="AX1261" s="4"/>
      <c r="AY1261" s="4"/>
      <c r="AZ1261" s="4"/>
    </row>
    <row r="1262" spans="1:52" x14ac:dyDescent="0.25">
      <c r="A1262" s="3" t="s">
        <v>2</v>
      </c>
      <c r="B1262" s="20">
        <v>2.63</v>
      </c>
      <c r="C1262" s="88">
        <f t="shared" si="232"/>
        <v>2.7924981211220086</v>
      </c>
      <c r="D1262" s="86">
        <v>-113.907</v>
      </c>
      <c r="E1262" s="24">
        <v>37.781999999999996</v>
      </c>
      <c r="F1262" s="9">
        <v>1</v>
      </c>
      <c r="G1262" s="9">
        <v>2011</v>
      </c>
      <c r="H1262" s="9">
        <v>9</v>
      </c>
      <c r="I1262" s="9">
        <v>20</v>
      </c>
      <c r="J1262" s="9">
        <v>15</v>
      </c>
      <c r="K1262" s="9">
        <v>6</v>
      </c>
      <c r="L1262" s="12">
        <v>37.799999999999997</v>
      </c>
      <c r="M1262" s="81">
        <f t="shared" si="233"/>
        <v>0.11825400999467875</v>
      </c>
      <c r="N1262" s="21">
        <v>0.01</v>
      </c>
      <c r="O1262" s="3" t="s">
        <v>175</v>
      </c>
      <c r="P1262" s="94">
        <f t="shared" si="243"/>
        <v>1.398401087982158E-2</v>
      </c>
      <c r="Q1262" s="72">
        <f t="shared" si="244"/>
        <v>2.7924981211220086</v>
      </c>
      <c r="R1262" s="82">
        <f t="shared" si="245"/>
        <v>0.11825400999467875</v>
      </c>
      <c r="S1262" s="49">
        <v>2.63</v>
      </c>
      <c r="T1262" s="6" t="s">
        <v>3</v>
      </c>
      <c r="U1262" s="82">
        <v>0.13900000000000001</v>
      </c>
      <c r="V1262" s="43">
        <f t="shared" si="246"/>
        <v>2.93133</v>
      </c>
      <c r="W1262" s="49">
        <v>2.37</v>
      </c>
      <c r="X1262" s="82">
        <v>0.22500000000000001</v>
      </c>
      <c r="Y1262" s="43">
        <f t="shared" si="247"/>
        <v>2.4287300000000003</v>
      </c>
      <c r="Z1262" s="53"/>
      <c r="AA1262" s="82"/>
      <c r="AB1262" s="43"/>
      <c r="AC1262" s="47"/>
      <c r="AD1262" s="82"/>
      <c r="AE1262" s="43"/>
      <c r="AF1262" s="53"/>
      <c r="AG1262" s="82"/>
      <c r="AH1262" s="43"/>
      <c r="AI1262" s="47"/>
      <c r="AJ1262" s="4"/>
      <c r="AL1262" s="4" t="s">
        <v>72</v>
      </c>
      <c r="AM1262" s="27"/>
      <c r="AN1262" s="27"/>
      <c r="AQ1262" s="4"/>
      <c r="AR1262" s="19">
        <v>2.37</v>
      </c>
      <c r="AS1262" s="19">
        <v>2.63</v>
      </c>
      <c r="AT1262" s="6" t="s">
        <v>3</v>
      </c>
      <c r="AU1262" s="4"/>
      <c r="AV1262" s="4"/>
      <c r="AW1262" s="4"/>
      <c r="AX1262" s="4"/>
      <c r="AY1262" s="4"/>
      <c r="AZ1262" s="4"/>
    </row>
    <row r="1263" spans="1:52" x14ac:dyDescent="0.25">
      <c r="A1263" s="3" t="s">
        <v>2</v>
      </c>
      <c r="B1263" s="20">
        <v>2.75</v>
      </c>
      <c r="C1263" s="88">
        <f t="shared" si="232"/>
        <v>3.0203000623338006</v>
      </c>
      <c r="D1263" s="86">
        <v>-112.05800000000001</v>
      </c>
      <c r="E1263" s="24">
        <v>37.905000000000001</v>
      </c>
      <c r="F1263" s="9">
        <v>7</v>
      </c>
      <c r="G1263" s="9">
        <v>2011</v>
      </c>
      <c r="H1263" s="9">
        <v>9</v>
      </c>
      <c r="I1263" s="9">
        <v>28</v>
      </c>
      <c r="J1263" s="9">
        <v>7</v>
      </c>
      <c r="K1263" s="9">
        <v>5</v>
      </c>
      <c r="L1263" s="12">
        <v>8.3000000000000007</v>
      </c>
      <c r="M1263" s="81">
        <f t="shared" si="233"/>
        <v>0.11825400999467875</v>
      </c>
      <c r="N1263" s="21">
        <v>0.01</v>
      </c>
      <c r="O1263" s="3" t="s">
        <v>175</v>
      </c>
      <c r="P1263" s="94">
        <f t="shared" si="243"/>
        <v>1.398401087982158E-2</v>
      </c>
      <c r="Q1263" s="72">
        <f t="shared" si="244"/>
        <v>3.0203000623338006</v>
      </c>
      <c r="R1263" s="82">
        <f t="shared" si="245"/>
        <v>0.11825400999467875</v>
      </c>
      <c r="S1263" s="49">
        <v>2.75</v>
      </c>
      <c r="T1263" s="6" t="s">
        <v>3</v>
      </c>
      <c r="U1263" s="82">
        <v>0.13900000000000001</v>
      </c>
      <c r="V1263" s="43">
        <f t="shared" si="246"/>
        <v>3.0262500000000001</v>
      </c>
      <c r="W1263" s="49">
        <v>2.99</v>
      </c>
      <c r="X1263" s="82">
        <v>0.22500000000000001</v>
      </c>
      <c r="Y1263" s="43">
        <f t="shared" si="247"/>
        <v>3.0047100000000002</v>
      </c>
      <c r="Z1263" s="53"/>
      <c r="AA1263" s="82"/>
      <c r="AB1263" s="43"/>
      <c r="AC1263" s="47"/>
      <c r="AD1263" s="82"/>
      <c r="AE1263" s="43"/>
      <c r="AF1263" s="53"/>
      <c r="AG1263" s="82"/>
      <c r="AH1263" s="43"/>
      <c r="AI1263" s="47"/>
      <c r="AJ1263" s="4"/>
      <c r="AM1263" s="27"/>
      <c r="AN1263" s="27"/>
      <c r="AQ1263" s="4"/>
      <c r="AR1263" s="19">
        <v>2.99</v>
      </c>
      <c r="AS1263" s="19">
        <v>2.75</v>
      </c>
      <c r="AT1263" s="6" t="s">
        <v>3</v>
      </c>
      <c r="AU1263" s="4"/>
      <c r="AV1263" s="4"/>
      <c r="AW1263" s="4"/>
      <c r="AX1263" s="4"/>
      <c r="AY1263" s="4"/>
      <c r="AZ1263" s="4"/>
    </row>
    <row r="1264" spans="1:52" x14ac:dyDescent="0.25">
      <c r="A1264" s="3" t="s">
        <v>2</v>
      </c>
      <c r="B1264" s="20">
        <v>2.4700000000000002</v>
      </c>
      <c r="C1264" s="88">
        <f t="shared" si="232"/>
        <v>2.7932789411831989</v>
      </c>
      <c r="D1264" s="86">
        <v>-112.91</v>
      </c>
      <c r="E1264" s="24">
        <v>37.807000000000002</v>
      </c>
      <c r="F1264" s="9">
        <v>6</v>
      </c>
      <c r="G1264" s="9">
        <v>2011</v>
      </c>
      <c r="H1264" s="9">
        <v>10</v>
      </c>
      <c r="I1264" s="9">
        <v>15</v>
      </c>
      <c r="J1264" s="9">
        <v>15</v>
      </c>
      <c r="K1264" s="9">
        <v>20</v>
      </c>
      <c r="L1264" s="12">
        <v>36.9</v>
      </c>
      <c r="M1264" s="81">
        <f t="shared" si="233"/>
        <v>0.11825400999467875</v>
      </c>
      <c r="N1264" s="21">
        <v>0.01</v>
      </c>
      <c r="O1264" s="3" t="s">
        <v>175</v>
      </c>
      <c r="P1264" s="94">
        <f t="shared" si="243"/>
        <v>1.398401087982158E-2</v>
      </c>
      <c r="Q1264" s="72">
        <f t="shared" si="244"/>
        <v>2.7932789411831989</v>
      </c>
      <c r="R1264" s="82">
        <f t="shared" si="245"/>
        <v>0.11825400999467875</v>
      </c>
      <c r="S1264" s="49">
        <v>2.4700000000000002</v>
      </c>
      <c r="T1264" s="6" t="s">
        <v>3</v>
      </c>
      <c r="U1264" s="82">
        <v>0.13900000000000001</v>
      </c>
      <c r="V1264" s="43">
        <f t="shared" si="246"/>
        <v>2.8047700000000004</v>
      </c>
      <c r="W1264" s="49">
        <v>2.73</v>
      </c>
      <c r="X1264" s="82">
        <v>0.22500000000000001</v>
      </c>
      <c r="Y1264" s="43">
        <f t="shared" si="247"/>
        <v>2.7631700000000001</v>
      </c>
      <c r="Z1264" s="53"/>
      <c r="AA1264" s="82"/>
      <c r="AB1264" s="43"/>
      <c r="AC1264" s="47"/>
      <c r="AD1264" s="82"/>
      <c r="AE1264" s="43"/>
      <c r="AF1264" s="53"/>
      <c r="AG1264" s="82"/>
      <c r="AH1264" s="43"/>
      <c r="AI1264" s="47"/>
      <c r="AJ1264" s="4"/>
      <c r="AL1264" s="4" t="s">
        <v>107</v>
      </c>
      <c r="AM1264" s="27"/>
      <c r="AN1264" s="27"/>
      <c r="AQ1264" s="4"/>
      <c r="AR1264" s="19">
        <v>2.73</v>
      </c>
      <c r="AS1264" s="19">
        <v>2.4700000000000002</v>
      </c>
      <c r="AT1264" s="6" t="s">
        <v>3</v>
      </c>
      <c r="AU1264" s="4"/>
      <c r="AV1264" s="4"/>
      <c r="AW1264" s="4"/>
      <c r="AX1264" s="4"/>
      <c r="AY1264" s="4"/>
      <c r="AZ1264" s="4"/>
    </row>
    <row r="1265" spans="1:52" x14ac:dyDescent="0.25">
      <c r="A1265" s="3" t="s">
        <v>2</v>
      </c>
      <c r="B1265" s="20">
        <v>3.16</v>
      </c>
      <c r="C1265" s="88">
        <f t="shared" si="232"/>
        <v>3.3653713118691568</v>
      </c>
      <c r="D1265" s="86">
        <v>-110.45399999999999</v>
      </c>
      <c r="E1265" s="24">
        <v>39.225000000000001</v>
      </c>
      <c r="F1265" s="9">
        <v>12</v>
      </c>
      <c r="G1265" s="9">
        <v>2011</v>
      </c>
      <c r="H1265" s="9">
        <v>11</v>
      </c>
      <c r="I1265" s="9">
        <v>12</v>
      </c>
      <c r="J1265" s="9">
        <v>5</v>
      </c>
      <c r="K1265" s="9">
        <v>15</v>
      </c>
      <c r="L1265" s="12">
        <v>11.4</v>
      </c>
      <c r="M1265" s="81">
        <f t="shared" si="233"/>
        <v>0.11825400999467875</v>
      </c>
      <c r="N1265" s="21">
        <v>0.01</v>
      </c>
      <c r="O1265" s="3" t="s">
        <v>175</v>
      </c>
      <c r="P1265" s="94">
        <f t="shared" si="243"/>
        <v>1.398401087982158E-2</v>
      </c>
      <c r="Q1265" s="72">
        <f t="shared" si="244"/>
        <v>3.3653713118691568</v>
      </c>
      <c r="R1265" s="82">
        <f t="shared" si="245"/>
        <v>0.11825400999467875</v>
      </c>
      <c r="S1265" s="49">
        <v>3.16</v>
      </c>
      <c r="T1265" s="6" t="s">
        <v>3</v>
      </c>
      <c r="U1265" s="82">
        <v>0.13900000000000001</v>
      </c>
      <c r="V1265" s="43">
        <f t="shared" si="246"/>
        <v>3.3505600000000002</v>
      </c>
      <c r="W1265" s="49">
        <v>3.42</v>
      </c>
      <c r="X1265" s="82">
        <v>0.22500000000000001</v>
      </c>
      <c r="Y1265" s="43">
        <f t="shared" si="247"/>
        <v>3.4041799999999998</v>
      </c>
      <c r="Z1265" s="53"/>
      <c r="AA1265" s="82"/>
      <c r="AB1265" s="43"/>
      <c r="AC1265" s="47"/>
      <c r="AD1265" s="82"/>
      <c r="AE1265" s="43"/>
      <c r="AF1265" s="53"/>
      <c r="AG1265" s="82"/>
      <c r="AH1265" s="43"/>
      <c r="AI1265" s="47"/>
      <c r="AJ1265" s="4"/>
      <c r="AL1265" s="4" t="s">
        <v>43</v>
      </c>
      <c r="AM1265" s="27"/>
      <c r="AN1265" s="27"/>
      <c r="AQ1265" s="4"/>
      <c r="AR1265" s="19">
        <v>3.42</v>
      </c>
      <c r="AS1265" s="19">
        <v>3.16</v>
      </c>
      <c r="AT1265" s="6" t="s">
        <v>3</v>
      </c>
      <c r="AU1265" s="4"/>
      <c r="AV1265" s="4"/>
      <c r="AW1265" s="4"/>
      <c r="AX1265" s="4"/>
      <c r="AY1265" s="4"/>
      <c r="AZ1265" s="4"/>
    </row>
    <row r="1266" spans="1:52" x14ac:dyDescent="0.25">
      <c r="A1266" s="3" t="s">
        <v>2</v>
      </c>
      <c r="B1266" s="20">
        <v>2.81</v>
      </c>
      <c r="C1266" s="88">
        <f t="shared" si="232"/>
        <v>2.9417396091270414</v>
      </c>
      <c r="D1266" s="86">
        <v>-113.28</v>
      </c>
      <c r="E1266" s="24">
        <v>38.35</v>
      </c>
      <c r="F1266" s="9">
        <v>3</v>
      </c>
      <c r="G1266" s="9">
        <v>2011</v>
      </c>
      <c r="H1266" s="9">
        <v>11</v>
      </c>
      <c r="I1266" s="9">
        <v>19</v>
      </c>
      <c r="J1266" s="9">
        <v>1</v>
      </c>
      <c r="K1266" s="9">
        <v>56</v>
      </c>
      <c r="L1266" s="12">
        <v>52.6</v>
      </c>
      <c r="M1266" s="81">
        <f t="shared" si="233"/>
        <v>0.11825400999467875</v>
      </c>
      <c r="N1266" s="21">
        <v>0.01</v>
      </c>
      <c r="O1266" s="3" t="s">
        <v>175</v>
      </c>
      <c r="P1266" s="94">
        <f t="shared" si="243"/>
        <v>1.398401087982158E-2</v>
      </c>
      <c r="Q1266" s="72">
        <f t="shared" si="244"/>
        <v>2.9417396091270414</v>
      </c>
      <c r="R1266" s="82">
        <f t="shared" si="245"/>
        <v>0.11825400999467875</v>
      </c>
      <c r="S1266" s="49">
        <v>2.81</v>
      </c>
      <c r="T1266" s="6" t="s">
        <v>3</v>
      </c>
      <c r="U1266" s="82">
        <v>0.13900000000000001</v>
      </c>
      <c r="V1266" s="43">
        <f t="shared" si="246"/>
        <v>3.0737100000000002</v>
      </c>
      <c r="W1266" s="49">
        <v>2.5499999999999998</v>
      </c>
      <c r="X1266" s="82">
        <v>0.22500000000000001</v>
      </c>
      <c r="Y1266" s="43">
        <f t="shared" si="247"/>
        <v>2.5959499999999998</v>
      </c>
      <c r="Z1266" s="53"/>
      <c r="AA1266" s="82"/>
      <c r="AB1266" s="43"/>
      <c r="AC1266" s="47"/>
      <c r="AD1266" s="82"/>
      <c r="AE1266" s="43"/>
      <c r="AF1266" s="53"/>
      <c r="AG1266" s="82"/>
      <c r="AH1266" s="43"/>
      <c r="AI1266" s="47"/>
      <c r="AJ1266" s="4"/>
      <c r="AM1266" s="27"/>
      <c r="AN1266" s="27"/>
      <c r="AQ1266" s="4"/>
      <c r="AR1266" s="19">
        <v>2.5499999999999998</v>
      </c>
      <c r="AS1266" s="19">
        <v>2.81</v>
      </c>
      <c r="AT1266" s="6" t="s">
        <v>3</v>
      </c>
      <c r="AU1266" s="4"/>
      <c r="AV1266" s="4"/>
      <c r="AW1266" s="4"/>
      <c r="AX1266" s="4"/>
      <c r="AY1266" s="4"/>
      <c r="AZ1266" s="4"/>
    </row>
    <row r="1267" spans="1:52" x14ac:dyDescent="0.25">
      <c r="A1267" s="3" t="s">
        <v>2</v>
      </c>
      <c r="B1267" s="20">
        <v>3.01</v>
      </c>
      <c r="C1267" s="88">
        <f t="shared" si="232"/>
        <v>3.0793358091956655</v>
      </c>
      <c r="D1267" s="86">
        <v>-113.22499999999999</v>
      </c>
      <c r="E1267" s="24">
        <v>37.429000000000002</v>
      </c>
      <c r="F1267" s="9">
        <v>4</v>
      </c>
      <c r="G1267" s="9">
        <v>2011</v>
      </c>
      <c r="H1267" s="9">
        <v>11</v>
      </c>
      <c r="I1267" s="9">
        <v>20</v>
      </c>
      <c r="J1267" s="9">
        <v>18</v>
      </c>
      <c r="K1267" s="9">
        <v>32</v>
      </c>
      <c r="L1267" s="12">
        <v>51.4</v>
      </c>
      <c r="M1267" s="81">
        <f t="shared" si="233"/>
        <v>0.11825400999467875</v>
      </c>
      <c r="N1267" s="21">
        <v>0.01</v>
      </c>
      <c r="O1267" s="3" t="s">
        <v>175</v>
      </c>
      <c r="P1267" s="94">
        <f t="shared" si="243"/>
        <v>1.398401087982158E-2</v>
      </c>
      <c r="Q1267" s="72">
        <f t="shared" si="244"/>
        <v>3.0793358091956655</v>
      </c>
      <c r="R1267" s="82">
        <f t="shared" si="245"/>
        <v>0.11825400999467875</v>
      </c>
      <c r="S1267" s="49">
        <v>3.01</v>
      </c>
      <c r="T1267" s="6" t="s">
        <v>3</v>
      </c>
      <c r="U1267" s="82">
        <v>0.13900000000000001</v>
      </c>
      <c r="V1267" s="43">
        <f t="shared" si="246"/>
        <v>3.2319100000000001</v>
      </c>
      <c r="W1267" s="49">
        <v>2.64</v>
      </c>
      <c r="X1267" s="82">
        <v>0.22500000000000001</v>
      </c>
      <c r="Y1267" s="43">
        <f t="shared" si="247"/>
        <v>2.6795599999999999</v>
      </c>
      <c r="Z1267" s="53"/>
      <c r="AA1267" s="82"/>
      <c r="AB1267" s="43"/>
      <c r="AC1267" s="47"/>
      <c r="AD1267" s="82"/>
      <c r="AE1267" s="43"/>
      <c r="AF1267" s="53"/>
      <c r="AG1267" s="82"/>
      <c r="AH1267" s="43"/>
      <c r="AI1267" s="47"/>
      <c r="AJ1267" s="4"/>
      <c r="AM1267" s="27"/>
      <c r="AN1267" s="27"/>
      <c r="AQ1267" s="4"/>
      <c r="AR1267" s="19">
        <v>2.64</v>
      </c>
      <c r="AS1267" s="19">
        <v>3.01</v>
      </c>
      <c r="AT1267" s="6" t="s">
        <v>3</v>
      </c>
      <c r="AU1267" s="4"/>
      <c r="AV1267" s="4"/>
      <c r="AW1267" s="4"/>
      <c r="AX1267" s="4"/>
      <c r="AY1267" s="4"/>
      <c r="AZ1267" s="4"/>
    </row>
    <row r="1268" spans="1:52" x14ac:dyDescent="0.25">
      <c r="A1268" s="3" t="s">
        <v>2</v>
      </c>
      <c r="B1268" s="20">
        <v>3.05</v>
      </c>
      <c r="C1268" s="88">
        <f t="shared" si="232"/>
        <v>3.1407282598004178</v>
      </c>
      <c r="D1268" s="86">
        <v>-111.191</v>
      </c>
      <c r="E1268" s="24">
        <v>42.472000000000001</v>
      </c>
      <c r="F1268" s="9">
        <v>6</v>
      </c>
      <c r="G1268" s="9">
        <v>2011</v>
      </c>
      <c r="H1268" s="9">
        <v>12</v>
      </c>
      <c r="I1268" s="9">
        <v>1</v>
      </c>
      <c r="J1268" s="9">
        <v>8</v>
      </c>
      <c r="K1268" s="9">
        <v>0</v>
      </c>
      <c r="L1268" s="12">
        <v>5.3</v>
      </c>
      <c r="M1268" s="81">
        <f t="shared" si="233"/>
        <v>0.11825400999467875</v>
      </c>
      <c r="N1268" s="21">
        <v>0.01</v>
      </c>
      <c r="O1268" s="3" t="s">
        <v>175</v>
      </c>
      <c r="P1268" s="94">
        <f t="shared" si="243"/>
        <v>1.398401087982158E-2</v>
      </c>
      <c r="Q1268" s="72">
        <f t="shared" si="244"/>
        <v>3.1407282598004178</v>
      </c>
      <c r="R1268" s="82">
        <f t="shared" si="245"/>
        <v>0.11825400999467875</v>
      </c>
      <c r="S1268" s="49">
        <v>3.05</v>
      </c>
      <c r="T1268" s="6" t="s">
        <v>3</v>
      </c>
      <c r="U1268" s="82">
        <v>0.13900000000000001</v>
      </c>
      <c r="V1268" s="43">
        <f t="shared" si="246"/>
        <v>3.26355</v>
      </c>
      <c r="W1268" s="49">
        <v>2.79</v>
      </c>
      <c r="X1268" s="82">
        <v>0.22500000000000001</v>
      </c>
      <c r="Y1268" s="43">
        <f t="shared" si="247"/>
        <v>2.8189100000000002</v>
      </c>
      <c r="Z1268" s="53"/>
      <c r="AA1268" s="82"/>
      <c r="AB1268" s="43"/>
      <c r="AC1268" s="47"/>
      <c r="AD1268" s="82"/>
      <c r="AE1268" s="43"/>
      <c r="AF1268" s="53"/>
      <c r="AG1268" s="82"/>
      <c r="AH1268" s="43"/>
      <c r="AI1268" s="47"/>
      <c r="AJ1268" s="4"/>
      <c r="AL1268" s="4" t="s">
        <v>73</v>
      </c>
      <c r="AM1268" s="27"/>
      <c r="AN1268" s="27"/>
      <c r="AQ1268" s="4"/>
      <c r="AR1268" s="19">
        <v>2.79</v>
      </c>
      <c r="AS1268" s="19">
        <v>3.05</v>
      </c>
      <c r="AT1268" s="6" t="s">
        <v>3</v>
      </c>
      <c r="AU1268" s="4"/>
      <c r="AV1268" s="4"/>
      <c r="AW1268" s="4"/>
      <c r="AX1268" s="4"/>
      <c r="AY1268" s="4"/>
      <c r="AZ1268" s="4"/>
    </row>
    <row r="1269" spans="1:52" x14ac:dyDescent="0.25">
      <c r="A1269" s="3" t="s">
        <v>2</v>
      </c>
      <c r="B1269" s="20">
        <v>2.65</v>
      </c>
      <c r="C1269" s="88">
        <f t="shared" si="232"/>
        <v>2.9040281444257001</v>
      </c>
      <c r="D1269" s="86">
        <v>-111.679</v>
      </c>
      <c r="E1269" s="24">
        <v>38.417999999999999</v>
      </c>
      <c r="F1269" s="9">
        <v>4</v>
      </c>
      <c r="G1269" s="9">
        <v>2011</v>
      </c>
      <c r="H1269" s="9">
        <v>12</v>
      </c>
      <c r="I1269" s="9">
        <v>13</v>
      </c>
      <c r="J1269" s="9">
        <v>22</v>
      </c>
      <c r="K1269" s="9">
        <v>8</v>
      </c>
      <c r="L1269" s="12">
        <v>12</v>
      </c>
      <c r="M1269" s="81">
        <f t="shared" si="233"/>
        <v>0.11825400999467875</v>
      </c>
      <c r="N1269" s="21">
        <v>0.01</v>
      </c>
      <c r="O1269" s="3" t="s">
        <v>175</v>
      </c>
      <c r="P1269" s="94">
        <f t="shared" si="243"/>
        <v>1.398401087982158E-2</v>
      </c>
      <c r="Q1269" s="72">
        <f t="shared" si="244"/>
        <v>2.9040281444257001</v>
      </c>
      <c r="R1269" s="82">
        <f t="shared" si="245"/>
        <v>0.11825400999467875</v>
      </c>
      <c r="S1269" s="49">
        <v>2.65</v>
      </c>
      <c r="T1269" s="6" t="s">
        <v>3</v>
      </c>
      <c r="U1269" s="82">
        <v>0.13900000000000001</v>
      </c>
      <c r="V1269" s="43">
        <f t="shared" si="246"/>
        <v>2.9471500000000002</v>
      </c>
      <c r="W1269" s="49">
        <v>2.76</v>
      </c>
      <c r="X1269" s="82">
        <v>0.22500000000000001</v>
      </c>
      <c r="Y1269" s="43">
        <f t="shared" si="247"/>
        <v>2.7910399999999997</v>
      </c>
      <c r="Z1269" s="53"/>
      <c r="AA1269" s="82"/>
      <c r="AB1269" s="43"/>
      <c r="AC1269" s="47"/>
      <c r="AD1269" s="82"/>
      <c r="AE1269" s="43"/>
      <c r="AF1269" s="53"/>
      <c r="AG1269" s="82"/>
      <c r="AH1269" s="43"/>
      <c r="AI1269" s="47"/>
      <c r="AJ1269" s="4"/>
      <c r="AM1269" s="27"/>
      <c r="AN1269" s="27"/>
      <c r="AQ1269" s="4"/>
      <c r="AR1269" s="19">
        <v>2.76</v>
      </c>
      <c r="AS1269" s="19">
        <v>2.65</v>
      </c>
      <c r="AT1269" s="6" t="s">
        <v>3</v>
      </c>
      <c r="AU1269" s="4"/>
      <c r="AV1269" s="4"/>
      <c r="AW1269" s="4"/>
      <c r="AX1269" s="4"/>
      <c r="AY1269" s="4"/>
      <c r="AZ1269" s="4"/>
    </row>
    <row r="1270" spans="1:52" x14ac:dyDescent="0.25">
      <c r="A1270" s="3" t="s">
        <v>2</v>
      </c>
      <c r="B1270" s="20">
        <v>2.75</v>
      </c>
      <c r="C1270" s="88">
        <f t="shared" si="232"/>
        <v>2.8765955325536843</v>
      </c>
      <c r="D1270" s="86">
        <v>-111.68300000000001</v>
      </c>
      <c r="E1270" s="24">
        <v>38.427999999999997</v>
      </c>
      <c r="F1270" s="9">
        <v>2</v>
      </c>
      <c r="G1270" s="9">
        <v>2011</v>
      </c>
      <c r="H1270" s="9">
        <v>12</v>
      </c>
      <c r="I1270" s="9">
        <v>14</v>
      </c>
      <c r="J1270" s="9">
        <v>1</v>
      </c>
      <c r="K1270" s="9">
        <v>20</v>
      </c>
      <c r="L1270" s="12">
        <v>45.8</v>
      </c>
      <c r="M1270" s="81">
        <f t="shared" si="233"/>
        <v>0.11825400999467875</v>
      </c>
      <c r="N1270" s="21">
        <v>0.01</v>
      </c>
      <c r="O1270" s="3" t="s">
        <v>175</v>
      </c>
      <c r="P1270" s="94">
        <f t="shared" si="243"/>
        <v>1.398401087982158E-2</v>
      </c>
      <c r="Q1270" s="72">
        <f t="shared" si="244"/>
        <v>2.8765955325536843</v>
      </c>
      <c r="R1270" s="82">
        <f t="shared" si="245"/>
        <v>0.11825400999467875</v>
      </c>
      <c r="S1270" s="49">
        <v>2.75</v>
      </c>
      <c r="T1270" s="6" t="s">
        <v>3</v>
      </c>
      <c r="U1270" s="82">
        <v>0.13900000000000001</v>
      </c>
      <c r="V1270" s="43">
        <f t="shared" si="246"/>
        <v>3.0262500000000001</v>
      </c>
      <c r="W1270" s="49">
        <v>2.4300000000000002</v>
      </c>
      <c r="X1270" s="82">
        <v>0.22500000000000001</v>
      </c>
      <c r="Y1270" s="43">
        <f t="shared" si="247"/>
        <v>2.48447</v>
      </c>
      <c r="Z1270" s="53"/>
      <c r="AA1270" s="82"/>
      <c r="AB1270" s="43"/>
      <c r="AC1270" s="47"/>
      <c r="AD1270" s="82"/>
      <c r="AE1270" s="43"/>
      <c r="AF1270" s="53"/>
      <c r="AG1270" s="82"/>
      <c r="AH1270" s="43"/>
      <c r="AI1270" s="47"/>
      <c r="AJ1270" s="4"/>
      <c r="AM1270" s="27"/>
      <c r="AN1270" s="27"/>
      <c r="AQ1270" s="4"/>
      <c r="AR1270" s="19">
        <v>2.4300000000000002</v>
      </c>
      <c r="AS1270" s="19">
        <v>2.75</v>
      </c>
      <c r="AT1270" s="6" t="s">
        <v>3</v>
      </c>
      <c r="AU1270" s="4"/>
      <c r="AV1270" s="4"/>
      <c r="AW1270" s="4"/>
      <c r="AX1270" s="4"/>
      <c r="AY1270" s="4"/>
      <c r="AZ1270" s="4"/>
    </row>
    <row r="1271" spans="1:52" x14ac:dyDescent="0.25">
      <c r="A1271" s="3" t="s">
        <v>2</v>
      </c>
      <c r="B1271" s="20">
        <v>2.5099999999999998</v>
      </c>
      <c r="C1271" s="88">
        <f t="shared" si="232"/>
        <v>2.7391945375003575</v>
      </c>
      <c r="D1271" s="86">
        <v>-111.681</v>
      </c>
      <c r="E1271" s="24">
        <v>38.412999999999997</v>
      </c>
      <c r="F1271" s="9">
        <v>9</v>
      </c>
      <c r="G1271" s="9">
        <v>2011</v>
      </c>
      <c r="H1271" s="9">
        <v>12</v>
      </c>
      <c r="I1271" s="9">
        <v>14</v>
      </c>
      <c r="J1271" s="9">
        <v>6</v>
      </c>
      <c r="K1271" s="9">
        <v>39</v>
      </c>
      <c r="L1271" s="12">
        <v>19.3</v>
      </c>
      <c r="M1271" s="81">
        <f t="shared" si="233"/>
        <v>0.11825400999467875</v>
      </c>
      <c r="N1271" s="21">
        <v>0.01</v>
      </c>
      <c r="O1271" s="3" t="s">
        <v>175</v>
      </c>
      <c r="P1271" s="94">
        <f t="shared" si="243"/>
        <v>1.398401087982158E-2</v>
      </c>
      <c r="Q1271" s="72">
        <f t="shared" si="244"/>
        <v>2.7391945375003575</v>
      </c>
      <c r="R1271" s="82">
        <f t="shared" si="245"/>
        <v>0.11825400999467875</v>
      </c>
      <c r="S1271" s="49">
        <v>2.5099999999999998</v>
      </c>
      <c r="T1271" s="6" t="s">
        <v>3</v>
      </c>
      <c r="U1271" s="82">
        <v>0.13900000000000001</v>
      </c>
      <c r="V1271" s="43">
        <f t="shared" si="246"/>
        <v>2.8364099999999999</v>
      </c>
      <c r="W1271" s="49">
        <v>2.4300000000000002</v>
      </c>
      <c r="X1271" s="82">
        <v>0.22500000000000001</v>
      </c>
      <c r="Y1271" s="43">
        <f t="shared" si="247"/>
        <v>2.48447</v>
      </c>
      <c r="Z1271" s="53"/>
      <c r="AA1271" s="82"/>
      <c r="AB1271" s="43"/>
      <c r="AC1271" s="47"/>
      <c r="AD1271" s="82"/>
      <c r="AE1271" s="43"/>
      <c r="AF1271" s="53"/>
      <c r="AG1271" s="82"/>
      <c r="AH1271" s="43"/>
      <c r="AI1271" s="47"/>
      <c r="AJ1271" s="4"/>
      <c r="AL1271" s="4" t="s">
        <v>84</v>
      </c>
      <c r="AM1271" s="27"/>
      <c r="AN1271" s="27"/>
      <c r="AQ1271" s="4"/>
      <c r="AR1271" s="19">
        <v>2.4300000000000002</v>
      </c>
      <c r="AS1271" s="19">
        <v>2.5099999999999998</v>
      </c>
      <c r="AT1271" s="6" t="s">
        <v>3</v>
      </c>
      <c r="AU1271" s="4"/>
      <c r="AV1271" s="4"/>
      <c r="AW1271" s="4"/>
      <c r="AX1271" s="4"/>
      <c r="AY1271" s="4"/>
      <c r="AZ1271" s="4"/>
    </row>
    <row r="1272" spans="1:52" x14ac:dyDescent="0.25">
      <c r="A1272" s="3" t="s">
        <v>2</v>
      </c>
      <c r="B1272" s="20">
        <v>3</v>
      </c>
      <c r="C1272" s="88">
        <f t="shared" si="232"/>
        <v>3.1993522312927118</v>
      </c>
      <c r="D1272" s="86">
        <v>-111.583</v>
      </c>
      <c r="E1272" s="24">
        <v>41.808999999999997</v>
      </c>
      <c r="F1272" s="9">
        <v>4</v>
      </c>
      <c r="G1272" s="9">
        <v>2011</v>
      </c>
      <c r="H1272" s="9">
        <v>12</v>
      </c>
      <c r="I1272" s="9">
        <v>19</v>
      </c>
      <c r="J1272" s="9">
        <v>16</v>
      </c>
      <c r="K1272" s="9">
        <v>51</v>
      </c>
      <c r="L1272" s="12">
        <v>21.3</v>
      </c>
      <c r="M1272" s="81">
        <f t="shared" si="233"/>
        <v>0.11825400999467875</v>
      </c>
      <c r="N1272" s="21">
        <v>0.01</v>
      </c>
      <c r="O1272" s="3" t="s">
        <v>175</v>
      </c>
      <c r="P1272" s="94">
        <f t="shared" si="243"/>
        <v>1.398401087982158E-2</v>
      </c>
      <c r="Q1272" s="72">
        <f t="shared" si="244"/>
        <v>3.1993522312927118</v>
      </c>
      <c r="R1272" s="82">
        <f t="shared" si="245"/>
        <v>0.11825400999467875</v>
      </c>
      <c r="S1272" s="49">
        <v>3</v>
      </c>
      <c r="T1272" s="6" t="s">
        <v>3</v>
      </c>
      <c r="U1272" s="82">
        <v>0.13900000000000001</v>
      </c>
      <c r="V1272" s="43">
        <f t="shared" si="246"/>
        <v>3.2240000000000002</v>
      </c>
      <c r="W1272" s="49">
        <v>3.13</v>
      </c>
      <c r="X1272" s="82">
        <v>0.22500000000000001</v>
      </c>
      <c r="Y1272" s="43">
        <f t="shared" si="247"/>
        <v>3.1347700000000001</v>
      </c>
      <c r="Z1272" s="53"/>
      <c r="AA1272" s="82"/>
      <c r="AB1272" s="43"/>
      <c r="AC1272" s="47"/>
      <c r="AD1272" s="82"/>
      <c r="AE1272" s="43"/>
      <c r="AF1272" s="53"/>
      <c r="AG1272" s="82"/>
      <c r="AH1272" s="43"/>
      <c r="AI1272" s="47"/>
      <c r="AJ1272" s="4"/>
      <c r="AL1272" s="4" t="s">
        <v>75</v>
      </c>
      <c r="AM1272" s="27"/>
      <c r="AN1272" s="27"/>
      <c r="AQ1272" s="4"/>
      <c r="AR1272" s="19">
        <v>3.13</v>
      </c>
      <c r="AS1272" s="19">
        <v>3</v>
      </c>
      <c r="AT1272" s="6" t="s">
        <v>3</v>
      </c>
      <c r="AU1272" s="4"/>
      <c r="AV1272" s="4"/>
      <c r="AW1272" s="4"/>
      <c r="AX1272" s="4"/>
      <c r="AY1272" s="4"/>
      <c r="AZ1272" s="4"/>
    </row>
    <row r="1273" spans="1:52" x14ac:dyDescent="0.25">
      <c r="A1273" s="3" t="s">
        <v>2</v>
      </c>
      <c r="B1273" s="20">
        <v>2.56</v>
      </c>
      <c r="C1273" s="88">
        <f t="shared" si="232"/>
        <v>2.8011797249306611</v>
      </c>
      <c r="D1273" s="86">
        <v>-111.55500000000001</v>
      </c>
      <c r="E1273" s="24">
        <v>41.731000000000002</v>
      </c>
      <c r="F1273" s="9">
        <v>5</v>
      </c>
      <c r="G1273" s="9">
        <v>2012</v>
      </c>
      <c r="H1273" s="9">
        <v>1</v>
      </c>
      <c r="I1273" s="9">
        <v>1</v>
      </c>
      <c r="J1273" s="9">
        <v>18</v>
      </c>
      <c r="K1273" s="9">
        <v>16</v>
      </c>
      <c r="L1273" s="12">
        <v>51.9</v>
      </c>
      <c r="M1273" s="81">
        <f t="shared" si="233"/>
        <v>0.11825400999467875</v>
      </c>
      <c r="N1273" s="21">
        <v>0.01</v>
      </c>
      <c r="O1273" s="3" t="s">
        <v>175</v>
      </c>
      <c r="P1273" s="94">
        <f t="shared" si="243"/>
        <v>1.398401087982158E-2</v>
      </c>
      <c r="Q1273" s="72">
        <f t="shared" si="244"/>
        <v>2.8011797249306611</v>
      </c>
      <c r="R1273" s="82">
        <f t="shared" si="245"/>
        <v>0.11825400999467875</v>
      </c>
      <c r="S1273" s="49">
        <v>2.56</v>
      </c>
      <c r="T1273" s="6" t="s">
        <v>3</v>
      </c>
      <c r="U1273" s="82">
        <v>0.13900000000000001</v>
      </c>
      <c r="V1273" s="43">
        <f t="shared" si="246"/>
        <v>2.8759600000000001</v>
      </c>
      <c r="W1273" s="49">
        <v>2.56</v>
      </c>
      <c r="X1273" s="82">
        <v>0.22500000000000001</v>
      </c>
      <c r="Y1273" s="43">
        <f t="shared" si="247"/>
        <v>2.6052400000000002</v>
      </c>
      <c r="Z1273" s="53"/>
      <c r="AA1273" s="82"/>
      <c r="AB1273" s="43"/>
      <c r="AC1273" s="47"/>
      <c r="AD1273" s="82"/>
      <c r="AE1273" s="43"/>
      <c r="AF1273" s="53"/>
      <c r="AG1273" s="82"/>
      <c r="AH1273" s="43"/>
      <c r="AI1273" s="47"/>
      <c r="AJ1273" s="4"/>
      <c r="AM1273" s="27"/>
      <c r="AN1273" s="27"/>
      <c r="AQ1273" s="4"/>
      <c r="AR1273" s="19">
        <v>2.56</v>
      </c>
      <c r="AS1273" s="19">
        <v>2.56</v>
      </c>
      <c r="AT1273" s="6" t="s">
        <v>3</v>
      </c>
      <c r="AU1273" s="4"/>
      <c r="AV1273" s="4"/>
      <c r="AW1273" s="4"/>
      <c r="AX1273" s="4"/>
      <c r="AY1273" s="4"/>
      <c r="AZ1273" s="4"/>
    </row>
    <row r="1274" spans="1:52" x14ac:dyDescent="0.25">
      <c r="A1274" s="3" t="s">
        <v>2</v>
      </c>
      <c r="B1274" s="20">
        <v>2.95</v>
      </c>
      <c r="C1274" s="88">
        <f t="shared" si="232"/>
        <v>3.0347209511623254</v>
      </c>
      <c r="D1274" s="86">
        <v>-113.34699999999999</v>
      </c>
      <c r="E1274" s="24">
        <v>37.582000000000001</v>
      </c>
      <c r="F1274" s="9">
        <v>0</v>
      </c>
      <c r="G1274" s="9">
        <v>2012</v>
      </c>
      <c r="H1274" s="9">
        <v>1</v>
      </c>
      <c r="I1274" s="9">
        <v>4</v>
      </c>
      <c r="J1274" s="9">
        <v>17</v>
      </c>
      <c r="K1274" s="9">
        <v>18</v>
      </c>
      <c r="L1274" s="12">
        <v>55.6</v>
      </c>
      <c r="M1274" s="81">
        <f t="shared" si="233"/>
        <v>0.11825400999467875</v>
      </c>
      <c r="N1274" s="21">
        <v>0.01</v>
      </c>
      <c r="O1274" s="3" t="s">
        <v>175</v>
      </c>
      <c r="P1274" s="94">
        <f t="shared" si="243"/>
        <v>1.398401087982158E-2</v>
      </c>
      <c r="Q1274" s="72">
        <f t="shared" si="244"/>
        <v>3.0347209511623254</v>
      </c>
      <c r="R1274" s="82">
        <f t="shared" si="245"/>
        <v>0.11825400999467875</v>
      </c>
      <c r="S1274" s="49">
        <v>2.95</v>
      </c>
      <c r="T1274" s="6" t="s">
        <v>3</v>
      </c>
      <c r="U1274" s="82">
        <v>0.13900000000000001</v>
      </c>
      <c r="V1274" s="43">
        <f t="shared" si="246"/>
        <v>3.1844500000000004</v>
      </c>
      <c r="W1274" s="49">
        <v>2.6</v>
      </c>
      <c r="X1274" s="82">
        <v>0.22500000000000001</v>
      </c>
      <c r="Y1274" s="43">
        <f t="shared" si="247"/>
        <v>2.6423999999999999</v>
      </c>
      <c r="Z1274" s="53"/>
      <c r="AA1274" s="82"/>
      <c r="AB1274" s="43"/>
      <c r="AC1274" s="47"/>
      <c r="AD1274" s="82"/>
      <c r="AE1274" s="43"/>
      <c r="AF1274" s="53"/>
      <c r="AG1274" s="82"/>
      <c r="AH1274" s="43"/>
      <c r="AI1274" s="47"/>
      <c r="AJ1274" s="4"/>
      <c r="AM1274" s="27"/>
      <c r="AN1274" s="27"/>
      <c r="AQ1274" s="4"/>
      <c r="AR1274" s="19">
        <v>2.6</v>
      </c>
      <c r="AS1274" s="19">
        <v>2.95</v>
      </c>
      <c r="AT1274" s="6" t="s">
        <v>3</v>
      </c>
      <c r="AU1274" s="4"/>
      <c r="AV1274" s="4"/>
      <c r="AW1274" s="4"/>
      <c r="AX1274" s="4"/>
      <c r="AY1274" s="4"/>
      <c r="AZ1274" s="4"/>
    </row>
    <row r="1275" spans="1:52" x14ac:dyDescent="0.25">
      <c r="A1275" s="3" t="s">
        <v>2</v>
      </c>
      <c r="B1275" s="20">
        <v>2.82</v>
      </c>
      <c r="C1275" s="88">
        <f t="shared" si="232"/>
        <v>3.0321476770651645</v>
      </c>
      <c r="D1275" s="86">
        <v>-111.643</v>
      </c>
      <c r="E1275" s="24">
        <v>40.798999999999999</v>
      </c>
      <c r="F1275" s="9">
        <v>9</v>
      </c>
      <c r="G1275" s="9">
        <v>2012</v>
      </c>
      <c r="H1275" s="9">
        <v>1</v>
      </c>
      <c r="I1275" s="9">
        <v>5</v>
      </c>
      <c r="J1275" s="9">
        <v>19</v>
      </c>
      <c r="K1275" s="9">
        <v>49</v>
      </c>
      <c r="L1275" s="12">
        <v>43.4</v>
      </c>
      <c r="M1275" s="81">
        <f t="shared" si="233"/>
        <v>0.11825400999467875</v>
      </c>
      <c r="N1275" s="21">
        <v>0.01</v>
      </c>
      <c r="O1275" s="3" t="s">
        <v>175</v>
      </c>
      <c r="P1275" s="94">
        <f t="shared" ref="P1275:P1301" si="248">1/((1/U1275^2)+(1/X1275^2))</f>
        <v>1.398401087982158E-2</v>
      </c>
      <c r="Q1275" s="72">
        <f t="shared" ref="Q1275:Q1301" si="249">(P1275/U1275^2*V1275)+(P1275/X1275^2*Y1275)</f>
        <v>3.0321476770651645</v>
      </c>
      <c r="R1275" s="82">
        <f t="shared" ref="R1275:R1301" si="250">SQRT(P1275)</f>
        <v>0.11825400999467875</v>
      </c>
      <c r="S1275" s="49">
        <v>2.82</v>
      </c>
      <c r="T1275" s="6" t="s">
        <v>3</v>
      </c>
      <c r="U1275" s="82">
        <v>0.13900000000000001</v>
      </c>
      <c r="V1275" s="43">
        <f t="shared" ref="V1275:V1301" si="251">0.791*S1275+0.851</f>
        <v>3.08162</v>
      </c>
      <c r="W1275" s="49">
        <v>2.88</v>
      </c>
      <c r="X1275" s="82">
        <v>0.22500000000000001</v>
      </c>
      <c r="Y1275" s="43">
        <f t="shared" si="247"/>
        <v>2.90252</v>
      </c>
      <c r="Z1275" s="53"/>
      <c r="AA1275" s="82"/>
      <c r="AB1275" s="43"/>
      <c r="AC1275" s="47"/>
      <c r="AD1275" s="82"/>
      <c r="AE1275" s="43"/>
      <c r="AF1275" s="53"/>
      <c r="AG1275" s="82"/>
      <c r="AH1275" s="43"/>
      <c r="AI1275" s="47"/>
      <c r="AJ1275" s="4"/>
      <c r="AL1275" s="4" t="s">
        <v>47</v>
      </c>
      <c r="AM1275" s="27"/>
      <c r="AN1275" s="27"/>
      <c r="AQ1275" s="4"/>
      <c r="AR1275" s="19">
        <v>2.88</v>
      </c>
      <c r="AS1275" s="19">
        <v>2.82</v>
      </c>
      <c r="AT1275" s="6" t="s">
        <v>3</v>
      </c>
      <c r="AU1275" s="4"/>
      <c r="AV1275" s="4"/>
      <c r="AW1275" s="4"/>
      <c r="AX1275" s="4"/>
      <c r="AY1275" s="4"/>
      <c r="AZ1275" s="4"/>
    </row>
    <row r="1276" spans="1:52" x14ac:dyDescent="0.25">
      <c r="A1276" s="3" t="s">
        <v>2</v>
      </c>
      <c r="B1276" s="20">
        <v>2.54</v>
      </c>
      <c r="C1276" s="88">
        <f t="shared" si="232"/>
        <v>2.7845973373745463</v>
      </c>
      <c r="D1276" s="86">
        <v>-112.29</v>
      </c>
      <c r="E1276" s="24">
        <v>37.661000000000001</v>
      </c>
      <c r="F1276" s="9">
        <v>1</v>
      </c>
      <c r="G1276" s="9">
        <v>2012</v>
      </c>
      <c r="H1276" s="9">
        <v>1</v>
      </c>
      <c r="I1276" s="9">
        <v>10</v>
      </c>
      <c r="J1276" s="9">
        <v>7</v>
      </c>
      <c r="K1276" s="9">
        <v>50</v>
      </c>
      <c r="L1276" s="12">
        <v>33.700000000000003</v>
      </c>
      <c r="M1276" s="81">
        <f t="shared" si="233"/>
        <v>0.11825400999467875</v>
      </c>
      <c r="N1276" s="21">
        <v>0.01</v>
      </c>
      <c r="O1276" s="3" t="s">
        <v>175</v>
      </c>
      <c r="P1276" s="94">
        <f t="shared" si="248"/>
        <v>1.398401087982158E-2</v>
      </c>
      <c r="Q1276" s="72">
        <f t="shared" si="249"/>
        <v>2.7845973373745463</v>
      </c>
      <c r="R1276" s="82">
        <f t="shared" si="250"/>
        <v>0.11825400999467875</v>
      </c>
      <c r="S1276" s="49">
        <v>2.54</v>
      </c>
      <c r="T1276" s="6" t="s">
        <v>3</v>
      </c>
      <c r="U1276" s="82">
        <v>0.13900000000000001</v>
      </c>
      <c r="V1276" s="43">
        <f t="shared" si="251"/>
        <v>2.8601399999999999</v>
      </c>
      <c r="W1276" s="49">
        <v>2.54</v>
      </c>
      <c r="X1276" s="82">
        <v>0.22500000000000001</v>
      </c>
      <c r="Y1276" s="43">
        <f t="shared" si="247"/>
        <v>2.5866600000000002</v>
      </c>
      <c r="Z1276" s="53"/>
      <c r="AA1276" s="82"/>
      <c r="AB1276" s="43"/>
      <c r="AC1276" s="47"/>
      <c r="AD1276" s="82"/>
      <c r="AE1276" s="43"/>
      <c r="AF1276" s="53"/>
      <c r="AG1276" s="82"/>
      <c r="AH1276" s="43"/>
      <c r="AI1276" s="47"/>
      <c r="AJ1276" s="4"/>
      <c r="AL1276" s="4" t="s">
        <v>84</v>
      </c>
      <c r="AM1276" s="27"/>
      <c r="AN1276" s="27"/>
      <c r="AQ1276" s="4"/>
      <c r="AR1276" s="19">
        <v>2.54</v>
      </c>
      <c r="AS1276" s="19">
        <v>2.54</v>
      </c>
      <c r="AT1276" s="6" t="s">
        <v>3</v>
      </c>
      <c r="AU1276" s="4"/>
      <c r="AV1276" s="4"/>
      <c r="AW1276" s="4"/>
      <c r="AX1276" s="4"/>
      <c r="AY1276" s="4"/>
      <c r="AZ1276" s="4"/>
    </row>
    <row r="1277" spans="1:52" x14ac:dyDescent="0.25">
      <c r="A1277" s="3" t="s">
        <v>2</v>
      </c>
      <c r="B1277" s="20">
        <v>2.5099999999999998</v>
      </c>
      <c r="C1277" s="88">
        <f t="shared" si="232"/>
        <v>2.731496080547851</v>
      </c>
      <c r="D1277" s="86">
        <v>-112.08499999999999</v>
      </c>
      <c r="E1277" s="24">
        <v>39.555</v>
      </c>
      <c r="F1277" s="9">
        <v>2</v>
      </c>
      <c r="G1277" s="9">
        <v>2012</v>
      </c>
      <c r="H1277" s="9">
        <v>1</v>
      </c>
      <c r="I1277" s="9">
        <v>10</v>
      </c>
      <c r="J1277" s="9">
        <v>20</v>
      </c>
      <c r="K1277" s="9">
        <v>11</v>
      </c>
      <c r="L1277" s="12">
        <v>5.8</v>
      </c>
      <c r="M1277" s="81">
        <f t="shared" si="233"/>
        <v>0.11825400999467875</v>
      </c>
      <c r="N1277" s="21">
        <v>0.01</v>
      </c>
      <c r="O1277" s="3" t="s">
        <v>175</v>
      </c>
      <c r="P1277" s="94">
        <f t="shared" si="248"/>
        <v>1.398401087982158E-2</v>
      </c>
      <c r="Q1277" s="72">
        <f t="shared" si="249"/>
        <v>2.731496080547851</v>
      </c>
      <c r="R1277" s="82">
        <f t="shared" si="250"/>
        <v>0.11825400999467875</v>
      </c>
      <c r="S1277" s="49">
        <v>2.5099999999999998</v>
      </c>
      <c r="T1277" s="6" t="s">
        <v>3</v>
      </c>
      <c r="U1277" s="82">
        <v>0.13900000000000001</v>
      </c>
      <c r="V1277" s="43">
        <f t="shared" si="251"/>
        <v>2.8364099999999999</v>
      </c>
      <c r="W1277" s="49">
        <v>2.4</v>
      </c>
      <c r="X1277" s="82">
        <v>0.22500000000000001</v>
      </c>
      <c r="Y1277" s="43">
        <f t="shared" si="247"/>
        <v>2.4565999999999999</v>
      </c>
      <c r="Z1277" s="53"/>
      <c r="AA1277" s="82"/>
      <c r="AB1277" s="43"/>
      <c r="AC1277" s="47"/>
      <c r="AD1277" s="82"/>
      <c r="AE1277" s="43"/>
      <c r="AF1277" s="53"/>
      <c r="AG1277" s="82"/>
      <c r="AH1277" s="43"/>
      <c r="AI1277" s="47"/>
      <c r="AJ1277" s="4"/>
      <c r="AM1277" s="27"/>
      <c r="AN1277" s="27"/>
      <c r="AQ1277" s="4"/>
      <c r="AR1277" s="19">
        <v>2.4</v>
      </c>
      <c r="AS1277" s="19">
        <v>2.5099999999999998</v>
      </c>
      <c r="AT1277" s="6" t="s">
        <v>3</v>
      </c>
      <c r="AU1277" s="4"/>
      <c r="AV1277" s="4"/>
      <c r="AW1277" s="4"/>
      <c r="AX1277" s="4"/>
      <c r="AY1277" s="4"/>
      <c r="AZ1277" s="4"/>
    </row>
    <row r="1278" spans="1:52" x14ac:dyDescent="0.25">
      <c r="A1278" s="3" t="s">
        <v>2</v>
      </c>
      <c r="B1278" s="20">
        <v>2.97</v>
      </c>
      <c r="C1278" s="88">
        <f t="shared" si="232"/>
        <v>3.0667002526234528</v>
      </c>
      <c r="D1278" s="86">
        <v>-113.875</v>
      </c>
      <c r="E1278" s="24">
        <v>37.402999999999999</v>
      </c>
      <c r="F1278" s="9">
        <v>1</v>
      </c>
      <c r="G1278" s="9">
        <v>2012</v>
      </c>
      <c r="H1278" s="9">
        <v>1</v>
      </c>
      <c r="I1278" s="9">
        <v>24</v>
      </c>
      <c r="J1278" s="9">
        <v>6</v>
      </c>
      <c r="K1278" s="9">
        <v>1</v>
      </c>
      <c r="L1278" s="12">
        <v>29.2</v>
      </c>
      <c r="M1278" s="81">
        <f t="shared" si="233"/>
        <v>0.11825400999467875</v>
      </c>
      <c r="N1278" s="21">
        <v>0.01</v>
      </c>
      <c r="O1278" s="3" t="s">
        <v>175</v>
      </c>
      <c r="P1278" s="94">
        <f t="shared" si="248"/>
        <v>1.398401087982158E-2</v>
      </c>
      <c r="Q1278" s="72">
        <f t="shared" si="249"/>
        <v>3.0667002526234528</v>
      </c>
      <c r="R1278" s="82">
        <f t="shared" si="250"/>
        <v>0.11825400999467875</v>
      </c>
      <c r="S1278" s="49">
        <v>2.97</v>
      </c>
      <c r="T1278" s="6" t="s">
        <v>3</v>
      </c>
      <c r="U1278" s="82">
        <v>0.13900000000000001</v>
      </c>
      <c r="V1278" s="43">
        <f t="shared" si="251"/>
        <v>3.2002700000000002</v>
      </c>
      <c r="W1278" s="49">
        <v>2.68</v>
      </c>
      <c r="X1278" s="82">
        <v>0.22500000000000001</v>
      </c>
      <c r="Y1278" s="43">
        <f t="shared" si="247"/>
        <v>2.71672</v>
      </c>
      <c r="Z1278" s="53"/>
      <c r="AA1278" s="82"/>
      <c r="AB1278" s="43"/>
      <c r="AC1278" s="47"/>
      <c r="AD1278" s="82"/>
      <c r="AE1278" s="43"/>
      <c r="AF1278" s="53"/>
      <c r="AG1278" s="82"/>
      <c r="AH1278" s="43"/>
      <c r="AI1278" s="47"/>
      <c r="AJ1278" s="4"/>
      <c r="AL1278" s="4" t="s">
        <v>75</v>
      </c>
      <c r="AM1278" s="27"/>
      <c r="AN1278" s="27"/>
      <c r="AQ1278" s="4"/>
      <c r="AR1278" s="19">
        <v>2.68</v>
      </c>
      <c r="AS1278" s="19">
        <v>2.97</v>
      </c>
      <c r="AT1278" s="6" t="s">
        <v>3</v>
      </c>
      <c r="AU1278" s="4"/>
      <c r="AV1278" s="4"/>
      <c r="AW1278" s="4"/>
      <c r="AX1278" s="4"/>
      <c r="AY1278" s="4"/>
      <c r="AZ1278" s="4"/>
    </row>
    <row r="1279" spans="1:52" x14ac:dyDescent="0.25">
      <c r="A1279" s="3" t="s">
        <v>2</v>
      </c>
      <c r="B1279" s="20">
        <v>2.75</v>
      </c>
      <c r="C1279" s="88">
        <f t="shared" si="232"/>
        <v>2.9510139497612444</v>
      </c>
      <c r="D1279" s="86">
        <v>-112.402</v>
      </c>
      <c r="E1279" s="24">
        <v>37.853999999999999</v>
      </c>
      <c r="F1279" s="9">
        <v>2</v>
      </c>
      <c r="G1279" s="9">
        <v>2012</v>
      </c>
      <c r="H1279" s="9">
        <v>2</v>
      </c>
      <c r="I1279" s="9">
        <v>12</v>
      </c>
      <c r="J1279" s="9">
        <v>6</v>
      </c>
      <c r="K1279" s="9">
        <v>41</v>
      </c>
      <c r="L1279" s="12">
        <v>50</v>
      </c>
      <c r="M1279" s="81">
        <f t="shared" si="233"/>
        <v>0.11825400999467875</v>
      </c>
      <c r="N1279" s="21">
        <v>0.01</v>
      </c>
      <c r="O1279" s="3" t="s">
        <v>175</v>
      </c>
      <c r="P1279" s="94">
        <f t="shared" si="248"/>
        <v>1.398401087982158E-2</v>
      </c>
      <c r="Q1279" s="72">
        <f t="shared" si="249"/>
        <v>2.9510139497612444</v>
      </c>
      <c r="R1279" s="82">
        <f t="shared" si="250"/>
        <v>0.11825400999467875</v>
      </c>
      <c r="S1279" s="49">
        <v>2.75</v>
      </c>
      <c r="T1279" s="6" t="s">
        <v>3</v>
      </c>
      <c r="U1279" s="82">
        <v>0.13900000000000001</v>
      </c>
      <c r="V1279" s="43">
        <f t="shared" si="251"/>
        <v>3.0262500000000001</v>
      </c>
      <c r="W1279" s="49">
        <v>2.72</v>
      </c>
      <c r="X1279" s="82">
        <v>0.22500000000000001</v>
      </c>
      <c r="Y1279" s="43">
        <f t="shared" si="247"/>
        <v>2.7538800000000001</v>
      </c>
      <c r="Z1279" s="53"/>
      <c r="AA1279" s="82"/>
      <c r="AB1279" s="43"/>
      <c r="AC1279" s="47"/>
      <c r="AD1279" s="82"/>
      <c r="AE1279" s="43"/>
      <c r="AF1279" s="53"/>
      <c r="AG1279" s="82"/>
      <c r="AH1279" s="43"/>
      <c r="AI1279" s="47"/>
      <c r="AJ1279" s="4"/>
      <c r="AL1279" s="4" t="s">
        <v>76</v>
      </c>
      <c r="AM1279" s="27"/>
      <c r="AN1279" s="27"/>
      <c r="AQ1279" s="4"/>
      <c r="AR1279" s="19">
        <v>2.72</v>
      </c>
      <c r="AS1279" s="19">
        <v>2.75</v>
      </c>
      <c r="AT1279" s="6" t="s">
        <v>3</v>
      </c>
      <c r="AU1279" s="4"/>
      <c r="AV1279" s="4"/>
      <c r="AW1279" s="4"/>
      <c r="AX1279" s="4"/>
      <c r="AY1279" s="4"/>
      <c r="AZ1279" s="4"/>
    </row>
    <row r="1280" spans="1:52" x14ac:dyDescent="0.25">
      <c r="A1280" s="3" t="s">
        <v>2</v>
      </c>
      <c r="B1280" s="20">
        <v>3.01</v>
      </c>
      <c r="C1280" s="88">
        <f t="shared" si="232"/>
        <v>3.1845480542132503</v>
      </c>
      <c r="D1280" s="86">
        <v>-111.554</v>
      </c>
      <c r="E1280" s="24">
        <v>39.624000000000002</v>
      </c>
      <c r="F1280" s="9">
        <v>4</v>
      </c>
      <c r="G1280" s="9">
        <v>2012</v>
      </c>
      <c r="H1280" s="9">
        <v>2</v>
      </c>
      <c r="I1280" s="9">
        <v>16</v>
      </c>
      <c r="J1280" s="9">
        <v>8</v>
      </c>
      <c r="K1280" s="9">
        <v>20</v>
      </c>
      <c r="L1280" s="12">
        <v>58.5</v>
      </c>
      <c r="M1280" s="81">
        <f t="shared" si="233"/>
        <v>0.11825400999467875</v>
      </c>
      <c r="N1280" s="21">
        <v>0.01</v>
      </c>
      <c r="O1280" s="3" t="s">
        <v>175</v>
      </c>
      <c r="P1280" s="94">
        <f t="shared" si="248"/>
        <v>1.398401087982158E-2</v>
      </c>
      <c r="Q1280" s="72">
        <f t="shared" si="249"/>
        <v>3.1845480542132503</v>
      </c>
      <c r="R1280" s="82">
        <f t="shared" si="250"/>
        <v>0.11825400999467875</v>
      </c>
      <c r="S1280" s="49">
        <v>3.01</v>
      </c>
      <c r="T1280" s="6" t="s">
        <v>3</v>
      </c>
      <c r="U1280" s="82">
        <v>0.13900000000000001</v>
      </c>
      <c r="V1280" s="43">
        <f t="shared" si="251"/>
        <v>3.2319100000000001</v>
      </c>
      <c r="W1280" s="49">
        <v>3.05</v>
      </c>
      <c r="X1280" s="82">
        <v>0.22500000000000001</v>
      </c>
      <c r="Y1280" s="43">
        <f t="shared" si="247"/>
        <v>3.0604499999999999</v>
      </c>
      <c r="Z1280" s="53"/>
      <c r="AA1280" s="82"/>
      <c r="AB1280" s="43"/>
      <c r="AC1280" s="47"/>
      <c r="AD1280" s="82"/>
      <c r="AE1280" s="43"/>
      <c r="AF1280" s="53"/>
      <c r="AG1280" s="82"/>
      <c r="AH1280" s="43"/>
      <c r="AI1280" s="47"/>
      <c r="AJ1280" s="4"/>
      <c r="AL1280" s="4" t="s">
        <v>75</v>
      </c>
      <c r="AM1280" s="27"/>
      <c r="AN1280" s="27"/>
      <c r="AQ1280" s="4"/>
      <c r="AR1280" s="19">
        <v>3.05</v>
      </c>
      <c r="AS1280" s="19">
        <v>3.01</v>
      </c>
      <c r="AT1280" s="6" t="s">
        <v>3</v>
      </c>
      <c r="AU1280" s="4"/>
      <c r="AV1280" s="4"/>
      <c r="AW1280" s="4"/>
      <c r="AX1280" s="4"/>
      <c r="AY1280" s="4"/>
      <c r="AZ1280" s="4"/>
    </row>
    <row r="1281" spans="1:52" x14ac:dyDescent="0.25">
      <c r="A1281" s="3" t="s">
        <v>2</v>
      </c>
      <c r="B1281" s="20">
        <v>3.05</v>
      </c>
      <c r="C1281" s="88">
        <f t="shared" ref="C1281:C1303" si="252">Q1281</f>
        <v>3.1689559352929404</v>
      </c>
      <c r="D1281" s="86">
        <v>-113.842</v>
      </c>
      <c r="E1281" s="24">
        <v>37.359000000000002</v>
      </c>
      <c r="F1281" s="9">
        <v>1</v>
      </c>
      <c r="G1281" s="9">
        <v>2012</v>
      </c>
      <c r="H1281" s="9">
        <v>2</v>
      </c>
      <c r="I1281" s="9">
        <v>29</v>
      </c>
      <c r="J1281" s="9">
        <v>22</v>
      </c>
      <c r="K1281" s="9">
        <v>36</v>
      </c>
      <c r="L1281" s="12">
        <v>22.3</v>
      </c>
      <c r="M1281" s="81">
        <f t="shared" ref="M1281:M1303" si="253">R1281</f>
        <v>0.11825400999467875</v>
      </c>
      <c r="N1281" s="21">
        <v>0.01</v>
      </c>
      <c r="O1281" s="3" t="s">
        <v>175</v>
      </c>
      <c r="P1281" s="94">
        <f t="shared" si="248"/>
        <v>1.398401087982158E-2</v>
      </c>
      <c r="Q1281" s="72">
        <f t="shared" si="249"/>
        <v>3.1689559352929404</v>
      </c>
      <c r="R1281" s="82">
        <f t="shared" si="250"/>
        <v>0.11825400999467875</v>
      </c>
      <c r="S1281" s="49">
        <v>3.05</v>
      </c>
      <c r="T1281" s="6" t="s">
        <v>3</v>
      </c>
      <c r="U1281" s="82">
        <v>0.13900000000000001</v>
      </c>
      <c r="V1281" s="43">
        <f t="shared" si="251"/>
        <v>3.26355</v>
      </c>
      <c r="W1281" s="49">
        <v>2.9</v>
      </c>
      <c r="X1281" s="82">
        <v>0.22500000000000001</v>
      </c>
      <c r="Y1281" s="43">
        <f t="shared" si="247"/>
        <v>2.9211</v>
      </c>
      <c r="Z1281" s="53"/>
      <c r="AA1281" s="82"/>
      <c r="AB1281" s="43"/>
      <c r="AC1281" s="47"/>
      <c r="AD1281" s="82"/>
      <c r="AE1281" s="43"/>
      <c r="AF1281" s="53"/>
      <c r="AG1281" s="82"/>
      <c r="AH1281" s="43"/>
      <c r="AI1281" s="47"/>
      <c r="AJ1281" s="4"/>
      <c r="AL1281" s="4" t="s">
        <v>75</v>
      </c>
      <c r="AM1281" s="27"/>
      <c r="AN1281" s="27"/>
      <c r="AQ1281" s="4"/>
      <c r="AR1281" s="19">
        <v>2.9</v>
      </c>
      <c r="AS1281" s="19">
        <v>3.05</v>
      </c>
      <c r="AT1281" s="6" t="s">
        <v>3</v>
      </c>
      <c r="AU1281" s="4"/>
      <c r="AV1281" s="4"/>
      <c r="AW1281" s="4"/>
      <c r="AX1281" s="4"/>
      <c r="AY1281" s="4"/>
      <c r="AZ1281" s="4"/>
    </row>
    <row r="1282" spans="1:52" x14ac:dyDescent="0.25">
      <c r="A1282" s="3" t="s">
        <v>2</v>
      </c>
      <c r="B1282" s="20">
        <v>2.66</v>
      </c>
      <c r="C1282" s="88">
        <f t="shared" si="252"/>
        <v>2.9559439276012927</v>
      </c>
      <c r="D1282" s="86">
        <v>-109.694</v>
      </c>
      <c r="E1282" s="24">
        <v>38.450000000000003</v>
      </c>
      <c r="F1282" s="9">
        <v>7</v>
      </c>
      <c r="G1282" s="9">
        <v>2012</v>
      </c>
      <c r="H1282" s="9">
        <v>3</v>
      </c>
      <c r="I1282" s="9">
        <v>6</v>
      </c>
      <c r="J1282" s="9">
        <v>12</v>
      </c>
      <c r="K1282" s="9">
        <v>20</v>
      </c>
      <c r="L1282" s="12">
        <v>50.6</v>
      </c>
      <c r="M1282" s="81">
        <f t="shared" si="253"/>
        <v>0.11825400999467875</v>
      </c>
      <c r="N1282" s="21">
        <v>0.01</v>
      </c>
      <c r="O1282" s="3" t="s">
        <v>175</v>
      </c>
      <c r="P1282" s="94">
        <f t="shared" si="248"/>
        <v>1.398401087982158E-2</v>
      </c>
      <c r="Q1282" s="72">
        <f t="shared" si="249"/>
        <v>2.9559439276012927</v>
      </c>
      <c r="R1282" s="82">
        <f t="shared" si="250"/>
        <v>0.11825400999467875</v>
      </c>
      <c r="S1282" s="49">
        <v>2.66</v>
      </c>
      <c r="T1282" s="6" t="s">
        <v>3</v>
      </c>
      <c r="U1282" s="82">
        <v>0.13900000000000001</v>
      </c>
      <c r="V1282" s="43">
        <f t="shared" si="251"/>
        <v>2.95506</v>
      </c>
      <c r="W1282" s="49">
        <v>2.94</v>
      </c>
      <c r="X1282" s="82">
        <v>0.22500000000000001</v>
      </c>
      <c r="Y1282" s="43">
        <f t="shared" si="247"/>
        <v>2.9582600000000001</v>
      </c>
      <c r="Z1282" s="53"/>
      <c r="AA1282" s="82"/>
      <c r="AB1282" s="43"/>
      <c r="AC1282" s="47"/>
      <c r="AD1282" s="82"/>
      <c r="AE1282" s="43"/>
      <c r="AF1282" s="53"/>
      <c r="AG1282" s="82"/>
      <c r="AH1282" s="43"/>
      <c r="AI1282" s="47"/>
      <c r="AJ1282" s="4"/>
      <c r="AL1282" s="4" t="s">
        <v>72</v>
      </c>
      <c r="AM1282" s="27"/>
      <c r="AN1282" s="27"/>
      <c r="AQ1282" s="4"/>
      <c r="AR1282" s="19">
        <v>2.94</v>
      </c>
      <c r="AS1282" s="19">
        <v>2.66</v>
      </c>
      <c r="AT1282" s="6" t="s">
        <v>3</v>
      </c>
      <c r="AU1282" s="4"/>
      <c r="AV1282" s="4"/>
      <c r="AW1282" s="4"/>
      <c r="AX1282" s="4"/>
      <c r="AY1282" s="4"/>
      <c r="AZ1282" s="4"/>
    </row>
    <row r="1283" spans="1:52" x14ac:dyDescent="0.25">
      <c r="A1283" s="3" t="s">
        <v>2</v>
      </c>
      <c r="B1283" s="20">
        <v>2.68</v>
      </c>
      <c r="C1283" s="88">
        <f t="shared" si="252"/>
        <v>2.9442986396648849</v>
      </c>
      <c r="D1283" s="86">
        <v>-112.38200000000001</v>
      </c>
      <c r="E1283" s="24">
        <v>37.850999999999999</v>
      </c>
      <c r="F1283" s="9">
        <v>0</v>
      </c>
      <c r="G1283" s="9">
        <v>2012</v>
      </c>
      <c r="H1283" s="9">
        <v>3</v>
      </c>
      <c r="I1283" s="9">
        <v>11</v>
      </c>
      <c r="J1283" s="9">
        <v>8</v>
      </c>
      <c r="K1283" s="9">
        <v>7</v>
      </c>
      <c r="L1283" s="12">
        <v>53.8</v>
      </c>
      <c r="M1283" s="81">
        <f t="shared" si="253"/>
        <v>0.11825400999467875</v>
      </c>
      <c r="N1283" s="21">
        <v>0.01</v>
      </c>
      <c r="O1283" s="3" t="s">
        <v>175</v>
      </c>
      <c r="P1283" s="94">
        <f t="shared" si="248"/>
        <v>1.398401087982158E-2</v>
      </c>
      <c r="Q1283" s="72">
        <f t="shared" si="249"/>
        <v>2.9442986396648849</v>
      </c>
      <c r="R1283" s="82">
        <f t="shared" si="250"/>
        <v>0.11825400999467875</v>
      </c>
      <c r="S1283" s="49">
        <v>2.68</v>
      </c>
      <c r="T1283" s="6" t="s">
        <v>3</v>
      </c>
      <c r="U1283" s="82">
        <v>0.13900000000000001</v>
      </c>
      <c r="V1283" s="43">
        <f t="shared" si="251"/>
        <v>2.9708800000000002</v>
      </c>
      <c r="W1283" s="49">
        <v>2.85</v>
      </c>
      <c r="X1283" s="82">
        <v>0.22500000000000001</v>
      </c>
      <c r="Y1283" s="43">
        <f t="shared" si="247"/>
        <v>2.8746499999999999</v>
      </c>
      <c r="Z1283" s="53"/>
      <c r="AA1283" s="82"/>
      <c r="AB1283" s="43"/>
      <c r="AC1283" s="47"/>
      <c r="AD1283" s="82"/>
      <c r="AE1283" s="43"/>
      <c r="AF1283" s="53"/>
      <c r="AG1283" s="82"/>
      <c r="AH1283" s="43"/>
      <c r="AI1283" s="47"/>
      <c r="AJ1283" s="4"/>
      <c r="AL1283" s="4" t="s">
        <v>72</v>
      </c>
      <c r="AM1283" s="27"/>
      <c r="AN1283" s="27"/>
      <c r="AQ1283" s="4"/>
      <c r="AR1283" s="19">
        <v>2.85</v>
      </c>
      <c r="AS1283" s="19">
        <v>2.68</v>
      </c>
      <c r="AT1283" s="6" t="s">
        <v>3</v>
      </c>
      <c r="AU1283" s="4"/>
      <c r="AV1283" s="4"/>
      <c r="AW1283" s="4"/>
      <c r="AX1283" s="4"/>
      <c r="AY1283" s="4"/>
      <c r="AZ1283" s="4"/>
    </row>
    <row r="1284" spans="1:52" x14ac:dyDescent="0.25">
      <c r="A1284" s="3" t="s">
        <v>2</v>
      </c>
      <c r="B1284" s="20">
        <v>2.96</v>
      </c>
      <c r="C1284" s="88">
        <f t="shared" si="252"/>
        <v>3.1456582376404656</v>
      </c>
      <c r="D1284" s="86">
        <v>-112.19199999999999</v>
      </c>
      <c r="E1284" s="24">
        <v>39.618000000000002</v>
      </c>
      <c r="F1284" s="9">
        <v>2</v>
      </c>
      <c r="G1284" s="9">
        <v>2012</v>
      </c>
      <c r="H1284" s="9">
        <v>3</v>
      </c>
      <c r="I1284" s="9">
        <v>25</v>
      </c>
      <c r="J1284" s="9">
        <v>23</v>
      </c>
      <c r="K1284" s="9">
        <v>7</v>
      </c>
      <c r="L1284" s="12">
        <v>51.1</v>
      </c>
      <c r="M1284" s="81">
        <f t="shared" si="253"/>
        <v>0.11825400999467875</v>
      </c>
      <c r="N1284" s="21">
        <v>0.01</v>
      </c>
      <c r="O1284" s="3" t="s">
        <v>175</v>
      </c>
      <c r="P1284" s="94">
        <f t="shared" si="248"/>
        <v>1.398401087982158E-2</v>
      </c>
      <c r="Q1284" s="72">
        <f t="shared" si="249"/>
        <v>3.1456582376404656</v>
      </c>
      <c r="R1284" s="82">
        <f t="shared" si="250"/>
        <v>0.11825400999467875</v>
      </c>
      <c r="S1284" s="49">
        <v>2.96</v>
      </c>
      <c r="T1284" s="6" t="s">
        <v>3</v>
      </c>
      <c r="U1284" s="82">
        <v>0.13900000000000001</v>
      </c>
      <c r="V1284" s="43">
        <f t="shared" si="251"/>
        <v>3.1923599999999999</v>
      </c>
      <c r="W1284" s="49">
        <v>3.01</v>
      </c>
      <c r="X1284" s="82">
        <v>0.22500000000000001</v>
      </c>
      <c r="Y1284" s="43">
        <f t="shared" si="247"/>
        <v>3.0232899999999998</v>
      </c>
      <c r="Z1284" s="53"/>
      <c r="AA1284" s="82"/>
      <c r="AB1284" s="43"/>
      <c r="AC1284" s="47"/>
      <c r="AD1284" s="82"/>
      <c r="AE1284" s="43"/>
      <c r="AF1284" s="53"/>
      <c r="AG1284" s="82"/>
      <c r="AH1284" s="43"/>
      <c r="AI1284" s="47"/>
      <c r="AJ1284" s="4"/>
      <c r="AL1284" s="4" t="s">
        <v>75</v>
      </c>
      <c r="AM1284" s="27"/>
      <c r="AN1284" s="27"/>
      <c r="AQ1284" s="4"/>
      <c r="AR1284" s="19">
        <v>3.01</v>
      </c>
      <c r="AS1284" s="19">
        <v>2.96</v>
      </c>
      <c r="AT1284" s="6" t="s">
        <v>3</v>
      </c>
      <c r="AU1284" s="4"/>
      <c r="AV1284" s="4"/>
      <c r="AW1284" s="4"/>
      <c r="AX1284" s="4"/>
      <c r="AY1284" s="4"/>
      <c r="AZ1284" s="4"/>
    </row>
    <row r="1285" spans="1:52" x14ac:dyDescent="0.25">
      <c r="A1285" s="3" t="s">
        <v>2</v>
      </c>
      <c r="B1285" s="20">
        <v>2.7</v>
      </c>
      <c r="C1285" s="88">
        <f t="shared" si="252"/>
        <v>2.9583148749034973</v>
      </c>
      <c r="D1285" s="86">
        <v>-112.352</v>
      </c>
      <c r="E1285" s="24">
        <v>37.781999999999996</v>
      </c>
      <c r="F1285" s="9">
        <v>0</v>
      </c>
      <c r="G1285" s="9">
        <v>2012</v>
      </c>
      <c r="H1285" s="9">
        <v>4</v>
      </c>
      <c r="I1285" s="9">
        <v>12</v>
      </c>
      <c r="J1285" s="9">
        <v>0</v>
      </c>
      <c r="K1285" s="9">
        <v>25</v>
      </c>
      <c r="L1285" s="12">
        <v>31</v>
      </c>
      <c r="M1285" s="81">
        <f t="shared" si="253"/>
        <v>0.11825400999467875</v>
      </c>
      <c r="N1285" s="21">
        <v>0.01</v>
      </c>
      <c r="O1285" s="3" t="s">
        <v>175</v>
      </c>
      <c r="P1285" s="94">
        <f t="shared" si="248"/>
        <v>1.398401087982158E-2</v>
      </c>
      <c r="Q1285" s="72">
        <f t="shared" si="249"/>
        <v>2.9583148749034973</v>
      </c>
      <c r="R1285" s="82">
        <f t="shared" si="250"/>
        <v>0.11825400999467875</v>
      </c>
      <c r="S1285" s="49">
        <v>2.7</v>
      </c>
      <c r="T1285" s="6" t="s">
        <v>3</v>
      </c>
      <c r="U1285" s="82">
        <v>0.13900000000000001</v>
      </c>
      <c r="V1285" s="43">
        <f t="shared" si="251"/>
        <v>2.9867000000000004</v>
      </c>
      <c r="W1285" s="49">
        <v>2.86</v>
      </c>
      <c r="X1285" s="82">
        <v>0.22500000000000001</v>
      </c>
      <c r="Y1285" s="43">
        <f t="shared" si="247"/>
        <v>2.8839399999999999</v>
      </c>
      <c r="Z1285" s="53"/>
      <c r="AA1285" s="82"/>
      <c r="AB1285" s="43"/>
      <c r="AC1285" s="47"/>
      <c r="AD1285" s="82"/>
      <c r="AE1285" s="43"/>
      <c r="AF1285" s="53"/>
      <c r="AG1285" s="82"/>
      <c r="AH1285" s="43"/>
      <c r="AI1285" s="47"/>
      <c r="AJ1285" s="4"/>
      <c r="AL1285" s="4" t="s">
        <v>72</v>
      </c>
      <c r="AM1285" s="27"/>
      <c r="AN1285" s="27"/>
      <c r="AQ1285" s="4"/>
      <c r="AR1285" s="19">
        <v>2.86</v>
      </c>
      <c r="AS1285" s="19">
        <v>2.7</v>
      </c>
      <c r="AT1285" s="6" t="s">
        <v>3</v>
      </c>
      <c r="AU1285" s="4"/>
      <c r="AV1285" s="4"/>
      <c r="AW1285" s="4"/>
      <c r="AX1285" s="4"/>
      <c r="AY1285" s="4"/>
      <c r="AZ1285" s="4"/>
    </row>
    <row r="1286" spans="1:52" x14ac:dyDescent="0.25">
      <c r="A1286" s="3" t="s">
        <v>2</v>
      </c>
      <c r="B1286" s="20">
        <v>2.48</v>
      </c>
      <c r="C1286" s="88">
        <f t="shared" si="252"/>
        <v>2.7451147839762102</v>
      </c>
      <c r="D1286" s="86">
        <v>-112.114</v>
      </c>
      <c r="E1286" s="24">
        <v>37.823</v>
      </c>
      <c r="F1286" s="9">
        <v>6</v>
      </c>
      <c r="G1286" s="9">
        <v>2012</v>
      </c>
      <c r="H1286" s="9">
        <v>4</v>
      </c>
      <c r="I1286" s="9">
        <v>12</v>
      </c>
      <c r="J1286" s="9">
        <v>4</v>
      </c>
      <c r="K1286" s="9">
        <v>57</v>
      </c>
      <c r="L1286" s="12">
        <v>34.4</v>
      </c>
      <c r="M1286" s="81">
        <f t="shared" si="253"/>
        <v>0.11825400999467875</v>
      </c>
      <c r="N1286" s="21">
        <v>0.01</v>
      </c>
      <c r="O1286" s="3" t="s">
        <v>175</v>
      </c>
      <c r="P1286" s="94">
        <f t="shared" si="248"/>
        <v>1.398401087982158E-2</v>
      </c>
      <c r="Q1286" s="72">
        <f t="shared" si="249"/>
        <v>2.7451147839762102</v>
      </c>
      <c r="R1286" s="82">
        <f t="shared" si="250"/>
        <v>0.11825400999467875</v>
      </c>
      <c r="S1286" s="49">
        <v>2.48</v>
      </c>
      <c r="T1286" s="6" t="s">
        <v>3</v>
      </c>
      <c r="U1286" s="82">
        <v>0.13900000000000001</v>
      </c>
      <c r="V1286" s="43">
        <f t="shared" si="251"/>
        <v>2.8126800000000003</v>
      </c>
      <c r="W1286" s="49">
        <v>2.52</v>
      </c>
      <c r="X1286" s="82">
        <v>0.22500000000000001</v>
      </c>
      <c r="Y1286" s="43">
        <f t="shared" si="247"/>
        <v>2.5680800000000001</v>
      </c>
      <c r="Z1286" s="53"/>
      <c r="AA1286" s="82"/>
      <c r="AB1286" s="43"/>
      <c r="AC1286" s="47"/>
      <c r="AD1286" s="82"/>
      <c r="AE1286" s="43"/>
      <c r="AF1286" s="53"/>
      <c r="AG1286" s="82"/>
      <c r="AH1286" s="43"/>
      <c r="AI1286" s="47"/>
      <c r="AJ1286" s="4"/>
      <c r="AM1286" s="27"/>
      <c r="AN1286" s="27"/>
      <c r="AQ1286" s="4"/>
      <c r="AR1286" s="19">
        <v>2.52</v>
      </c>
      <c r="AS1286" s="19">
        <v>2.48</v>
      </c>
      <c r="AT1286" s="6" t="s">
        <v>3</v>
      </c>
      <c r="AU1286" s="4"/>
      <c r="AV1286" s="4"/>
      <c r="AW1286" s="4"/>
      <c r="AX1286" s="4"/>
      <c r="AY1286" s="4"/>
      <c r="AZ1286" s="4"/>
    </row>
    <row r="1287" spans="1:52" x14ac:dyDescent="0.25">
      <c r="A1287" s="3" t="s">
        <v>2</v>
      </c>
      <c r="B1287" s="20">
        <v>2.9</v>
      </c>
      <c r="C1287" s="88">
        <f t="shared" si="252"/>
        <v>3.103609531924628</v>
      </c>
      <c r="D1287" s="86">
        <v>-112.11799999999999</v>
      </c>
      <c r="E1287" s="24">
        <v>37.820999999999998</v>
      </c>
      <c r="F1287" s="9">
        <v>6</v>
      </c>
      <c r="G1287" s="9">
        <v>2012</v>
      </c>
      <c r="H1287" s="9">
        <v>4</v>
      </c>
      <c r="I1287" s="9">
        <v>18</v>
      </c>
      <c r="J1287" s="9">
        <v>9</v>
      </c>
      <c r="K1287" s="9">
        <v>52</v>
      </c>
      <c r="L1287" s="12">
        <v>27.9</v>
      </c>
      <c r="M1287" s="81">
        <f t="shared" si="253"/>
        <v>0.11825400999467875</v>
      </c>
      <c r="N1287" s="21">
        <v>0.01</v>
      </c>
      <c r="O1287" s="3" t="s">
        <v>175</v>
      </c>
      <c r="P1287" s="94">
        <f t="shared" si="248"/>
        <v>1.398401087982158E-2</v>
      </c>
      <c r="Q1287" s="72">
        <f t="shared" si="249"/>
        <v>3.103609531924628</v>
      </c>
      <c r="R1287" s="82">
        <f t="shared" si="250"/>
        <v>0.11825400999467875</v>
      </c>
      <c r="S1287" s="49">
        <v>2.9</v>
      </c>
      <c r="T1287" s="6" t="s">
        <v>3</v>
      </c>
      <c r="U1287" s="82">
        <v>0.13900000000000001</v>
      </c>
      <c r="V1287" s="43">
        <f t="shared" si="251"/>
        <v>3.1448999999999998</v>
      </c>
      <c r="W1287" s="49">
        <v>2.98</v>
      </c>
      <c r="X1287" s="82">
        <v>0.22500000000000001</v>
      </c>
      <c r="Y1287" s="43">
        <f t="shared" si="247"/>
        <v>2.9954200000000002</v>
      </c>
      <c r="Z1287" s="53"/>
      <c r="AA1287" s="82"/>
      <c r="AB1287" s="43"/>
      <c r="AC1287" s="47"/>
      <c r="AD1287" s="82"/>
      <c r="AE1287" s="43"/>
      <c r="AF1287" s="53"/>
      <c r="AG1287" s="82"/>
      <c r="AH1287" s="43"/>
      <c r="AI1287" s="47"/>
      <c r="AJ1287" s="4"/>
      <c r="AL1287" s="4" t="s">
        <v>57</v>
      </c>
      <c r="AM1287" s="27"/>
      <c r="AN1287" s="27"/>
      <c r="AQ1287" s="4"/>
      <c r="AR1287" s="19">
        <v>2.98</v>
      </c>
      <c r="AS1287" s="19">
        <v>2.9</v>
      </c>
      <c r="AT1287" s="6" t="s">
        <v>3</v>
      </c>
      <c r="AU1287" s="4"/>
      <c r="AV1287" s="4"/>
      <c r="AW1287" s="4"/>
      <c r="AX1287" s="4"/>
      <c r="AY1287" s="4"/>
      <c r="AZ1287" s="4"/>
    </row>
    <row r="1288" spans="1:52" x14ac:dyDescent="0.25">
      <c r="A1288" s="3" t="s">
        <v>2</v>
      </c>
      <c r="B1288" s="20">
        <v>2.71</v>
      </c>
      <c r="C1288" s="88">
        <f t="shared" si="252"/>
        <v>2.9255476316015216</v>
      </c>
      <c r="D1288" s="86">
        <v>-113.56100000000001</v>
      </c>
      <c r="E1288" s="24">
        <v>37.051000000000002</v>
      </c>
      <c r="F1288" s="9">
        <v>1</v>
      </c>
      <c r="G1288" s="9">
        <v>2012</v>
      </c>
      <c r="H1288" s="9">
        <v>4</v>
      </c>
      <c r="I1288" s="9">
        <v>20</v>
      </c>
      <c r="J1288" s="9">
        <v>2</v>
      </c>
      <c r="K1288" s="9">
        <v>53</v>
      </c>
      <c r="L1288" s="12">
        <v>38.799999999999997</v>
      </c>
      <c r="M1288" s="81">
        <f t="shared" si="253"/>
        <v>0.11825400999467875</v>
      </c>
      <c r="N1288" s="21">
        <v>0.01</v>
      </c>
      <c r="O1288" s="3" t="s">
        <v>175</v>
      </c>
      <c r="P1288" s="94">
        <f t="shared" si="248"/>
        <v>1.398401087982158E-2</v>
      </c>
      <c r="Q1288" s="72">
        <f t="shared" si="249"/>
        <v>2.9255476316015216</v>
      </c>
      <c r="R1288" s="82">
        <f t="shared" si="250"/>
        <v>0.11825400999467875</v>
      </c>
      <c r="S1288" s="49">
        <v>2.71</v>
      </c>
      <c r="T1288" s="6" t="s">
        <v>3</v>
      </c>
      <c r="U1288" s="82">
        <v>0.13900000000000001</v>
      </c>
      <c r="V1288" s="43">
        <f t="shared" si="251"/>
        <v>2.9946100000000002</v>
      </c>
      <c r="W1288" s="49">
        <v>2.71</v>
      </c>
      <c r="X1288" s="82">
        <v>0.22500000000000001</v>
      </c>
      <c r="Y1288" s="43">
        <f t="shared" ref="Y1288:Y1303" si="254">0.929*W1288+0.227</f>
        <v>2.7445900000000001</v>
      </c>
      <c r="Z1288" s="53"/>
      <c r="AA1288" s="82"/>
      <c r="AB1288" s="43"/>
      <c r="AC1288" s="47"/>
      <c r="AD1288" s="82"/>
      <c r="AE1288" s="43"/>
      <c r="AF1288" s="53"/>
      <c r="AG1288" s="82"/>
      <c r="AH1288" s="43"/>
      <c r="AI1288" s="47"/>
      <c r="AJ1288" s="4"/>
      <c r="AL1288" s="4" t="s">
        <v>70</v>
      </c>
      <c r="AM1288" s="27"/>
      <c r="AN1288" s="27"/>
      <c r="AQ1288" s="4"/>
      <c r="AR1288" s="19">
        <v>2.71</v>
      </c>
      <c r="AS1288" s="19">
        <v>2.71</v>
      </c>
      <c r="AT1288" s="6" t="s">
        <v>3</v>
      </c>
      <c r="AU1288" s="4"/>
      <c r="AV1288" s="4"/>
      <c r="AW1288" s="4"/>
      <c r="AX1288" s="4"/>
      <c r="AY1288" s="4"/>
      <c r="AZ1288" s="4"/>
    </row>
    <row r="1289" spans="1:52" x14ac:dyDescent="0.25">
      <c r="A1289" s="3" t="s">
        <v>2</v>
      </c>
      <c r="B1289" s="20">
        <v>3.07</v>
      </c>
      <c r="C1289" s="88">
        <f t="shared" si="252"/>
        <v>3.2188983029765819</v>
      </c>
      <c r="D1289" s="86">
        <v>-110.78700000000001</v>
      </c>
      <c r="E1289" s="24">
        <v>41.44</v>
      </c>
      <c r="F1289" s="9">
        <v>22</v>
      </c>
      <c r="G1289" s="9">
        <v>2012</v>
      </c>
      <c r="H1289" s="9">
        <v>5</v>
      </c>
      <c r="I1289" s="9">
        <v>2</v>
      </c>
      <c r="J1289" s="9">
        <v>13</v>
      </c>
      <c r="K1289" s="9">
        <v>10</v>
      </c>
      <c r="L1289" s="12">
        <v>7.5</v>
      </c>
      <c r="M1289" s="81">
        <f t="shared" si="253"/>
        <v>0.11825400999467875</v>
      </c>
      <c r="N1289" s="21">
        <v>0.01</v>
      </c>
      <c r="O1289" s="3" t="s">
        <v>175</v>
      </c>
      <c r="P1289" s="94">
        <f t="shared" si="248"/>
        <v>1.398401087982158E-2</v>
      </c>
      <c r="Q1289" s="72">
        <f t="shared" si="249"/>
        <v>3.2188983029765819</v>
      </c>
      <c r="R1289" s="82">
        <f t="shared" si="250"/>
        <v>0.11825400999467875</v>
      </c>
      <c r="S1289" s="49">
        <v>3.07</v>
      </c>
      <c r="T1289" s="6" t="s">
        <v>3</v>
      </c>
      <c r="U1289" s="82">
        <v>0.13900000000000001</v>
      </c>
      <c r="V1289" s="43">
        <f t="shared" si="251"/>
        <v>3.2793700000000001</v>
      </c>
      <c r="W1289" s="49">
        <v>3.05</v>
      </c>
      <c r="X1289" s="82">
        <v>0.22500000000000001</v>
      </c>
      <c r="Y1289" s="43">
        <f t="shared" si="254"/>
        <v>3.0604499999999999</v>
      </c>
      <c r="Z1289" s="53"/>
      <c r="AA1289" s="82"/>
      <c r="AB1289" s="43"/>
      <c r="AC1289" s="47"/>
      <c r="AD1289" s="82"/>
      <c r="AE1289" s="43"/>
      <c r="AF1289" s="53"/>
      <c r="AG1289" s="82"/>
      <c r="AH1289" s="43"/>
      <c r="AI1289" s="47"/>
      <c r="AJ1289" s="4"/>
      <c r="AL1289" s="4" t="s">
        <v>75</v>
      </c>
      <c r="AM1289" s="27"/>
      <c r="AN1289" s="27"/>
      <c r="AQ1289" s="4"/>
      <c r="AR1289" s="19">
        <v>3.05</v>
      </c>
      <c r="AS1289" s="19">
        <v>3.07</v>
      </c>
      <c r="AT1289" s="6" t="s">
        <v>3</v>
      </c>
      <c r="AU1289" s="4"/>
      <c r="AV1289" s="4"/>
      <c r="AW1289" s="4"/>
      <c r="AX1289" s="4"/>
      <c r="AY1289" s="4"/>
      <c r="AZ1289" s="4"/>
    </row>
    <row r="1290" spans="1:52" x14ac:dyDescent="0.25">
      <c r="A1290" s="3" t="s">
        <v>2</v>
      </c>
      <c r="B1290" s="20">
        <v>2.97</v>
      </c>
      <c r="C1290" s="88">
        <f t="shared" si="252"/>
        <v>3.1051925373859834</v>
      </c>
      <c r="D1290" s="86">
        <v>-111.096</v>
      </c>
      <c r="E1290" s="24">
        <v>38.014000000000003</v>
      </c>
      <c r="F1290" s="9">
        <v>0</v>
      </c>
      <c r="G1290" s="9">
        <v>2012</v>
      </c>
      <c r="H1290" s="9">
        <v>6</v>
      </c>
      <c r="I1290" s="9">
        <v>22</v>
      </c>
      <c r="J1290" s="9">
        <v>5</v>
      </c>
      <c r="K1290" s="9">
        <v>37</v>
      </c>
      <c r="L1290" s="12">
        <v>15.2</v>
      </c>
      <c r="M1290" s="81">
        <f t="shared" si="253"/>
        <v>0.11825400999467875</v>
      </c>
      <c r="N1290" s="21">
        <v>0.01</v>
      </c>
      <c r="O1290" s="3" t="s">
        <v>175</v>
      </c>
      <c r="P1290" s="94">
        <f t="shared" si="248"/>
        <v>1.398401087982158E-2</v>
      </c>
      <c r="Q1290" s="72">
        <f t="shared" si="249"/>
        <v>3.1051925373859834</v>
      </c>
      <c r="R1290" s="82">
        <f t="shared" si="250"/>
        <v>0.11825400999467875</v>
      </c>
      <c r="S1290" s="49">
        <v>2.97</v>
      </c>
      <c r="T1290" s="6" t="s">
        <v>3</v>
      </c>
      <c r="U1290" s="82">
        <v>0.13900000000000001</v>
      </c>
      <c r="V1290" s="43">
        <f t="shared" si="251"/>
        <v>3.2002700000000002</v>
      </c>
      <c r="W1290" s="49">
        <v>2.83</v>
      </c>
      <c r="X1290" s="82">
        <v>0.22500000000000001</v>
      </c>
      <c r="Y1290" s="43">
        <f t="shared" si="254"/>
        <v>2.8560699999999999</v>
      </c>
      <c r="Z1290" s="53"/>
      <c r="AA1290" s="82"/>
      <c r="AB1290" s="43"/>
      <c r="AC1290" s="47"/>
      <c r="AD1290" s="82"/>
      <c r="AE1290" s="43"/>
      <c r="AF1290" s="53"/>
      <c r="AG1290" s="82"/>
      <c r="AH1290" s="43"/>
      <c r="AI1290" s="47"/>
      <c r="AJ1290" s="4"/>
      <c r="AL1290" s="4" t="s">
        <v>75</v>
      </c>
      <c r="AM1290" s="27"/>
      <c r="AN1290" s="27"/>
      <c r="AQ1290" s="4"/>
      <c r="AR1290" s="19">
        <v>2.83</v>
      </c>
      <c r="AS1290" s="19">
        <v>2.97</v>
      </c>
      <c r="AT1290" s="6" t="s">
        <v>3</v>
      </c>
      <c r="AU1290" s="4"/>
      <c r="AV1290" s="4"/>
      <c r="AW1290" s="4"/>
      <c r="AX1290" s="4"/>
      <c r="AY1290" s="4"/>
      <c r="AZ1290" s="4"/>
    </row>
    <row r="1291" spans="1:52" x14ac:dyDescent="0.25">
      <c r="A1291" s="3" t="s">
        <v>2</v>
      </c>
      <c r="B1291" s="20">
        <v>2.86</v>
      </c>
      <c r="C1291" s="88">
        <f t="shared" si="252"/>
        <v>3.0191217104623567</v>
      </c>
      <c r="D1291" s="86">
        <v>-113.48399999999999</v>
      </c>
      <c r="E1291" s="24">
        <v>37.020000000000003</v>
      </c>
      <c r="F1291" s="9">
        <v>8</v>
      </c>
      <c r="G1291" s="9">
        <v>2012</v>
      </c>
      <c r="H1291" s="9">
        <v>6</v>
      </c>
      <c r="I1291" s="9">
        <v>23</v>
      </c>
      <c r="J1291" s="9">
        <v>2</v>
      </c>
      <c r="K1291" s="9">
        <v>26</v>
      </c>
      <c r="L1291" s="12">
        <v>2.8</v>
      </c>
      <c r="M1291" s="81">
        <f t="shared" si="253"/>
        <v>0.11825400999467875</v>
      </c>
      <c r="N1291" s="21">
        <v>0.01</v>
      </c>
      <c r="O1291" s="3" t="s">
        <v>175</v>
      </c>
      <c r="P1291" s="94">
        <f t="shared" si="248"/>
        <v>1.398401087982158E-2</v>
      </c>
      <c r="Q1291" s="72">
        <f t="shared" si="249"/>
        <v>3.0191217104623567</v>
      </c>
      <c r="R1291" s="82">
        <f t="shared" si="250"/>
        <v>0.11825400999467875</v>
      </c>
      <c r="S1291" s="49">
        <v>2.86</v>
      </c>
      <c r="T1291" s="6" t="s">
        <v>3</v>
      </c>
      <c r="U1291" s="82">
        <v>0.13900000000000001</v>
      </c>
      <c r="V1291" s="43">
        <f t="shared" si="251"/>
        <v>3.1132599999999999</v>
      </c>
      <c r="W1291" s="49">
        <v>2.74</v>
      </c>
      <c r="X1291" s="82">
        <v>0.22500000000000001</v>
      </c>
      <c r="Y1291" s="43">
        <f t="shared" si="254"/>
        <v>2.7724600000000001</v>
      </c>
      <c r="Z1291" s="53"/>
      <c r="AA1291" s="82"/>
      <c r="AB1291" s="43"/>
      <c r="AC1291" s="47"/>
      <c r="AD1291" s="82"/>
      <c r="AE1291" s="43"/>
      <c r="AF1291" s="53"/>
      <c r="AG1291" s="82"/>
      <c r="AH1291" s="43"/>
      <c r="AI1291" s="47"/>
      <c r="AJ1291" s="4"/>
      <c r="AL1291" s="4" t="s">
        <v>64</v>
      </c>
      <c r="AM1291" s="27"/>
      <c r="AN1291" s="27"/>
      <c r="AQ1291" s="4"/>
      <c r="AR1291" s="19">
        <v>2.74</v>
      </c>
      <c r="AS1291" s="19">
        <v>2.86</v>
      </c>
      <c r="AT1291" s="6" t="s">
        <v>3</v>
      </c>
      <c r="AU1291" s="4"/>
      <c r="AV1291" s="4"/>
      <c r="AW1291" s="4"/>
      <c r="AX1291" s="4"/>
      <c r="AY1291" s="4"/>
      <c r="AZ1291" s="4"/>
    </row>
    <row r="1292" spans="1:52" x14ac:dyDescent="0.25">
      <c r="A1292" s="3" t="s">
        <v>2</v>
      </c>
      <c r="B1292" s="20">
        <v>2.91</v>
      </c>
      <c r="C1292" s="88">
        <f t="shared" si="252"/>
        <v>3.14269455351271</v>
      </c>
      <c r="D1292" s="86">
        <v>-112.009</v>
      </c>
      <c r="E1292" s="24">
        <v>39.521999999999998</v>
      </c>
      <c r="F1292" s="9">
        <v>0</v>
      </c>
      <c r="G1292" s="9">
        <v>2012</v>
      </c>
      <c r="H1292" s="9">
        <v>7</v>
      </c>
      <c r="I1292" s="9">
        <v>11</v>
      </c>
      <c r="J1292" s="9">
        <v>16</v>
      </c>
      <c r="K1292" s="9">
        <v>36</v>
      </c>
      <c r="L1292" s="12">
        <v>28.2</v>
      </c>
      <c r="M1292" s="81">
        <f t="shared" si="253"/>
        <v>0.11825400999467875</v>
      </c>
      <c r="N1292" s="21">
        <v>0.01</v>
      </c>
      <c r="O1292" s="3" t="s">
        <v>175</v>
      </c>
      <c r="P1292" s="94">
        <f t="shared" si="248"/>
        <v>1.398401087982158E-2</v>
      </c>
      <c r="Q1292" s="72">
        <f t="shared" si="249"/>
        <v>3.14269455351271</v>
      </c>
      <c r="R1292" s="82">
        <f t="shared" si="250"/>
        <v>0.11825400999467875</v>
      </c>
      <c r="S1292" s="49">
        <v>2.91</v>
      </c>
      <c r="T1292" s="6" t="s">
        <v>3</v>
      </c>
      <c r="U1292" s="82">
        <v>0.13900000000000001</v>
      </c>
      <c r="V1292" s="43">
        <f t="shared" si="251"/>
        <v>3.1528100000000001</v>
      </c>
      <c r="W1292" s="49">
        <v>3.11</v>
      </c>
      <c r="X1292" s="82">
        <v>0.22500000000000001</v>
      </c>
      <c r="Y1292" s="43">
        <f t="shared" si="254"/>
        <v>3.11619</v>
      </c>
      <c r="Z1292" s="53"/>
      <c r="AA1292" s="82"/>
      <c r="AB1292" s="43"/>
      <c r="AC1292" s="47"/>
      <c r="AD1292" s="82"/>
      <c r="AE1292" s="43"/>
      <c r="AF1292" s="53"/>
      <c r="AG1292" s="82"/>
      <c r="AH1292" s="43"/>
      <c r="AI1292" s="47"/>
      <c r="AJ1292" s="4"/>
      <c r="AL1292" s="4" t="s">
        <v>57</v>
      </c>
      <c r="AM1292" s="27"/>
      <c r="AN1292" s="27"/>
      <c r="AQ1292" s="4"/>
      <c r="AR1292" s="19">
        <v>3.11</v>
      </c>
      <c r="AS1292" s="19">
        <v>2.91</v>
      </c>
      <c r="AT1292" s="6" t="s">
        <v>3</v>
      </c>
      <c r="AU1292" s="4"/>
      <c r="AV1292" s="4"/>
      <c r="AW1292" s="4"/>
      <c r="AX1292" s="4"/>
      <c r="AY1292" s="4"/>
      <c r="AZ1292" s="4"/>
    </row>
    <row r="1293" spans="1:52" x14ac:dyDescent="0.25">
      <c r="A1293" s="3" t="s">
        <v>2</v>
      </c>
      <c r="B1293" s="20">
        <v>2.56</v>
      </c>
      <c r="C1293" s="88">
        <f t="shared" si="252"/>
        <v>2.8550689235982047</v>
      </c>
      <c r="D1293" s="86">
        <v>-110.65900000000001</v>
      </c>
      <c r="E1293" s="24">
        <v>37.738</v>
      </c>
      <c r="F1293" s="9">
        <v>3</v>
      </c>
      <c r="G1293" s="9">
        <v>2012</v>
      </c>
      <c r="H1293" s="9">
        <v>7</v>
      </c>
      <c r="I1293" s="9">
        <v>16</v>
      </c>
      <c r="J1293" s="9">
        <v>16</v>
      </c>
      <c r="K1293" s="9">
        <v>7</v>
      </c>
      <c r="L1293" s="12">
        <v>41.4</v>
      </c>
      <c r="M1293" s="81">
        <f t="shared" si="253"/>
        <v>0.11825400999467875</v>
      </c>
      <c r="N1293" s="21">
        <v>0.01</v>
      </c>
      <c r="O1293" s="3" t="s">
        <v>175</v>
      </c>
      <c r="P1293" s="94">
        <f t="shared" si="248"/>
        <v>1.398401087982158E-2</v>
      </c>
      <c r="Q1293" s="72">
        <f t="shared" si="249"/>
        <v>2.8550689235982047</v>
      </c>
      <c r="R1293" s="82">
        <f t="shared" si="250"/>
        <v>0.11825400999467875</v>
      </c>
      <c r="S1293" s="49">
        <v>2.56</v>
      </c>
      <c r="T1293" s="6" t="s">
        <v>3</v>
      </c>
      <c r="U1293" s="82">
        <v>0.13900000000000001</v>
      </c>
      <c r="V1293" s="43">
        <f t="shared" si="251"/>
        <v>2.8759600000000001</v>
      </c>
      <c r="W1293" s="49">
        <v>2.77</v>
      </c>
      <c r="X1293" s="82">
        <v>0.22500000000000001</v>
      </c>
      <c r="Y1293" s="43">
        <f t="shared" si="254"/>
        <v>2.8003300000000002</v>
      </c>
      <c r="Z1293" s="53"/>
      <c r="AA1293" s="82"/>
      <c r="AB1293" s="43"/>
      <c r="AC1293" s="47"/>
      <c r="AD1293" s="82"/>
      <c r="AE1293" s="43"/>
      <c r="AF1293" s="53"/>
      <c r="AG1293" s="82"/>
      <c r="AH1293" s="43"/>
      <c r="AI1293" s="47"/>
      <c r="AJ1293" s="4"/>
      <c r="AL1293" s="4" t="s">
        <v>70</v>
      </c>
      <c r="AM1293" s="27"/>
      <c r="AN1293" s="27"/>
      <c r="AQ1293" s="4"/>
      <c r="AR1293" s="19">
        <v>2.77</v>
      </c>
      <c r="AS1293" s="19">
        <v>2.56</v>
      </c>
      <c r="AT1293" s="6" t="s">
        <v>3</v>
      </c>
      <c r="AU1293" s="4"/>
      <c r="AV1293" s="4"/>
      <c r="AW1293" s="4"/>
      <c r="AX1293" s="4"/>
      <c r="AY1293" s="4"/>
      <c r="AZ1293" s="4"/>
    </row>
    <row r="1294" spans="1:52" x14ac:dyDescent="0.25">
      <c r="A1294" s="3" t="s">
        <v>2</v>
      </c>
      <c r="B1294" s="20">
        <v>3.07</v>
      </c>
      <c r="C1294" s="88">
        <f t="shared" si="252"/>
        <v>3.1804060182140512</v>
      </c>
      <c r="D1294" s="86">
        <v>-112.55</v>
      </c>
      <c r="E1294" s="24">
        <v>38.712000000000003</v>
      </c>
      <c r="F1294" s="9">
        <v>0</v>
      </c>
      <c r="G1294" s="9">
        <v>2012</v>
      </c>
      <c r="H1294" s="9">
        <v>8</v>
      </c>
      <c r="I1294" s="9">
        <v>14</v>
      </c>
      <c r="J1294" s="9">
        <v>7</v>
      </c>
      <c r="K1294" s="9">
        <v>17</v>
      </c>
      <c r="L1294" s="12">
        <v>35.9</v>
      </c>
      <c r="M1294" s="81">
        <f t="shared" si="253"/>
        <v>0.11825400999467875</v>
      </c>
      <c r="N1294" s="21">
        <v>0.01</v>
      </c>
      <c r="O1294" s="3" t="s">
        <v>175</v>
      </c>
      <c r="P1294" s="94">
        <f t="shared" si="248"/>
        <v>1.398401087982158E-2</v>
      </c>
      <c r="Q1294" s="72">
        <f t="shared" si="249"/>
        <v>3.1804060182140512</v>
      </c>
      <c r="R1294" s="82">
        <f t="shared" si="250"/>
        <v>0.11825400999467875</v>
      </c>
      <c r="S1294" s="49">
        <v>3.07</v>
      </c>
      <c r="T1294" s="6" t="s">
        <v>3</v>
      </c>
      <c r="U1294" s="82">
        <v>0.13900000000000001</v>
      </c>
      <c r="V1294" s="43">
        <f t="shared" si="251"/>
        <v>3.2793700000000001</v>
      </c>
      <c r="W1294" s="49">
        <v>2.9</v>
      </c>
      <c r="X1294" s="82">
        <v>0.22500000000000001</v>
      </c>
      <c r="Y1294" s="43">
        <f t="shared" si="254"/>
        <v>2.9211</v>
      </c>
      <c r="Z1294" s="53"/>
      <c r="AA1294" s="82"/>
      <c r="AB1294" s="43"/>
      <c r="AC1294" s="47"/>
      <c r="AD1294" s="82"/>
      <c r="AE1294" s="43"/>
      <c r="AF1294" s="53"/>
      <c r="AG1294" s="82"/>
      <c r="AH1294" s="43"/>
      <c r="AI1294" s="47"/>
      <c r="AJ1294" s="4"/>
      <c r="AL1294" s="4" t="s">
        <v>75</v>
      </c>
      <c r="AM1294" s="27"/>
      <c r="AN1294" s="27"/>
      <c r="AQ1294" s="4"/>
      <c r="AR1294" s="19">
        <v>2.9</v>
      </c>
      <c r="AS1294" s="19">
        <v>3.07</v>
      </c>
      <c r="AT1294" s="6" t="s">
        <v>3</v>
      </c>
      <c r="AU1294" s="4"/>
      <c r="AV1294" s="4"/>
      <c r="AW1294" s="4"/>
      <c r="AX1294" s="4"/>
      <c r="AY1294" s="4"/>
      <c r="AZ1294" s="4"/>
    </row>
    <row r="1295" spans="1:52" x14ac:dyDescent="0.25">
      <c r="A1295" s="3" t="s">
        <v>2</v>
      </c>
      <c r="B1295" s="20">
        <v>2.79</v>
      </c>
      <c r="C1295" s="88">
        <f t="shared" si="252"/>
        <v>2.9764802679209676</v>
      </c>
      <c r="D1295" s="86">
        <v>-112.548</v>
      </c>
      <c r="E1295" s="24">
        <v>38.703000000000003</v>
      </c>
      <c r="F1295" s="9">
        <v>0</v>
      </c>
      <c r="G1295" s="9">
        <v>2012</v>
      </c>
      <c r="H1295" s="9">
        <v>8</v>
      </c>
      <c r="I1295" s="9">
        <v>14</v>
      </c>
      <c r="J1295" s="9">
        <v>11</v>
      </c>
      <c r="K1295" s="9">
        <v>52</v>
      </c>
      <c r="L1295" s="12">
        <v>8.1</v>
      </c>
      <c r="M1295" s="81">
        <f t="shared" si="253"/>
        <v>0.11825400999467875</v>
      </c>
      <c r="N1295" s="21">
        <v>0.01</v>
      </c>
      <c r="O1295" s="3" t="s">
        <v>175</v>
      </c>
      <c r="P1295" s="94">
        <f t="shared" si="248"/>
        <v>1.398401087982158E-2</v>
      </c>
      <c r="Q1295" s="72">
        <f t="shared" si="249"/>
        <v>2.9764802679209676</v>
      </c>
      <c r="R1295" s="82">
        <f t="shared" si="250"/>
        <v>0.11825400999467875</v>
      </c>
      <c r="S1295" s="49">
        <v>2.79</v>
      </c>
      <c r="T1295" s="6" t="s">
        <v>3</v>
      </c>
      <c r="U1295" s="82">
        <v>0.13900000000000001</v>
      </c>
      <c r="V1295" s="43">
        <f t="shared" si="251"/>
        <v>3.05789</v>
      </c>
      <c r="W1295" s="49">
        <v>2.73</v>
      </c>
      <c r="X1295" s="82">
        <v>0.22500000000000001</v>
      </c>
      <c r="Y1295" s="43">
        <f t="shared" si="254"/>
        <v>2.7631700000000001</v>
      </c>
      <c r="Z1295" s="53"/>
      <c r="AA1295" s="82"/>
      <c r="AB1295" s="43"/>
      <c r="AC1295" s="47"/>
      <c r="AD1295" s="82"/>
      <c r="AE1295" s="43"/>
      <c r="AF1295" s="53"/>
      <c r="AG1295" s="82"/>
      <c r="AH1295" s="43"/>
      <c r="AI1295" s="47"/>
      <c r="AJ1295" s="4"/>
      <c r="AL1295" s="4" t="s">
        <v>47</v>
      </c>
      <c r="AM1295" s="27"/>
      <c r="AN1295" s="27"/>
      <c r="AQ1295" s="4"/>
      <c r="AR1295" s="19">
        <v>2.73</v>
      </c>
      <c r="AS1295" s="19">
        <v>2.79</v>
      </c>
      <c r="AT1295" s="6" t="s">
        <v>3</v>
      </c>
      <c r="AU1295" s="4"/>
      <c r="AV1295" s="4"/>
      <c r="AW1295" s="4"/>
      <c r="AX1295" s="4"/>
      <c r="AY1295" s="4"/>
      <c r="AZ1295" s="4"/>
    </row>
    <row r="1296" spans="1:52" x14ac:dyDescent="0.25">
      <c r="A1296" s="3" t="s">
        <v>2</v>
      </c>
      <c r="B1296" s="20">
        <v>2.58</v>
      </c>
      <c r="C1296" s="88">
        <f t="shared" si="252"/>
        <v>2.7587406091842284</v>
      </c>
      <c r="D1296" s="86">
        <v>-112.54300000000001</v>
      </c>
      <c r="E1296" s="24">
        <v>38.674999999999997</v>
      </c>
      <c r="F1296" s="9">
        <v>8</v>
      </c>
      <c r="G1296" s="9">
        <v>2012</v>
      </c>
      <c r="H1296" s="9">
        <v>8</v>
      </c>
      <c r="I1296" s="9">
        <v>14</v>
      </c>
      <c r="J1296" s="9">
        <v>12</v>
      </c>
      <c r="K1296" s="9">
        <v>4</v>
      </c>
      <c r="L1296" s="12">
        <v>55.5</v>
      </c>
      <c r="M1296" s="81">
        <f t="shared" si="253"/>
        <v>0.11825400999467875</v>
      </c>
      <c r="N1296" s="21">
        <v>0.01</v>
      </c>
      <c r="O1296" s="3" t="s">
        <v>175</v>
      </c>
      <c r="P1296" s="94">
        <f t="shared" si="248"/>
        <v>1.398401087982158E-2</v>
      </c>
      <c r="Q1296" s="72">
        <f t="shared" si="249"/>
        <v>2.7587406091842284</v>
      </c>
      <c r="R1296" s="82">
        <f t="shared" si="250"/>
        <v>0.11825400999467875</v>
      </c>
      <c r="S1296" s="49">
        <v>2.58</v>
      </c>
      <c r="T1296" s="6" t="s">
        <v>3</v>
      </c>
      <c r="U1296" s="82">
        <v>0.13900000000000001</v>
      </c>
      <c r="V1296" s="43">
        <f t="shared" si="251"/>
        <v>2.8917800000000002</v>
      </c>
      <c r="W1296" s="49">
        <v>2.35</v>
      </c>
      <c r="X1296" s="82">
        <v>0.22500000000000001</v>
      </c>
      <c r="Y1296" s="43">
        <f t="shared" si="254"/>
        <v>2.4101500000000002</v>
      </c>
      <c r="Z1296" s="53"/>
      <c r="AA1296" s="82"/>
      <c r="AB1296" s="43"/>
      <c r="AC1296" s="47"/>
      <c r="AD1296" s="82"/>
      <c r="AE1296" s="43"/>
      <c r="AF1296" s="53"/>
      <c r="AG1296" s="82"/>
      <c r="AH1296" s="43"/>
      <c r="AI1296" s="47"/>
      <c r="AJ1296" s="4"/>
      <c r="AL1296" s="4" t="s">
        <v>70</v>
      </c>
      <c r="AM1296" s="27"/>
      <c r="AN1296" s="27"/>
      <c r="AQ1296" s="4"/>
      <c r="AR1296" s="19">
        <v>2.35</v>
      </c>
      <c r="AS1296" s="19">
        <v>2.58</v>
      </c>
      <c r="AT1296" s="6" t="s">
        <v>3</v>
      </c>
      <c r="AU1296" s="4"/>
      <c r="AV1296" s="4"/>
      <c r="AW1296" s="4"/>
      <c r="AX1296" s="4"/>
      <c r="AY1296" s="4"/>
      <c r="AZ1296" s="4"/>
    </row>
    <row r="1297" spans="1:52" x14ac:dyDescent="0.25">
      <c r="A1297" s="3" t="s">
        <v>2</v>
      </c>
      <c r="B1297" s="20">
        <v>2.65</v>
      </c>
      <c r="C1297" s="88">
        <f t="shared" si="252"/>
        <v>2.8219112702656335</v>
      </c>
      <c r="D1297" s="86">
        <v>-112.55</v>
      </c>
      <c r="E1297" s="24">
        <v>38.712000000000003</v>
      </c>
      <c r="F1297" s="9">
        <v>0</v>
      </c>
      <c r="G1297" s="9">
        <v>2012</v>
      </c>
      <c r="H1297" s="9">
        <v>8</v>
      </c>
      <c r="I1297" s="9">
        <v>14</v>
      </c>
      <c r="J1297" s="9">
        <v>12</v>
      </c>
      <c r="K1297" s="9">
        <v>13</v>
      </c>
      <c r="L1297" s="12">
        <v>12.6</v>
      </c>
      <c r="M1297" s="81">
        <f t="shared" si="253"/>
        <v>0.11825400999467875</v>
      </c>
      <c r="N1297" s="21">
        <v>0.01</v>
      </c>
      <c r="O1297" s="3" t="s">
        <v>175</v>
      </c>
      <c r="P1297" s="94">
        <f t="shared" si="248"/>
        <v>1.398401087982158E-2</v>
      </c>
      <c r="Q1297" s="72">
        <f t="shared" si="249"/>
        <v>2.8219112702656335</v>
      </c>
      <c r="R1297" s="82">
        <f t="shared" si="250"/>
        <v>0.11825400999467875</v>
      </c>
      <c r="S1297" s="49">
        <v>2.65</v>
      </c>
      <c r="T1297" s="6" t="s">
        <v>3</v>
      </c>
      <c r="U1297" s="82">
        <v>0.13900000000000001</v>
      </c>
      <c r="V1297" s="43">
        <f t="shared" si="251"/>
        <v>2.9471500000000002</v>
      </c>
      <c r="W1297" s="49">
        <v>2.44</v>
      </c>
      <c r="X1297" s="82">
        <v>0.22500000000000001</v>
      </c>
      <c r="Y1297" s="43">
        <f t="shared" si="254"/>
        <v>2.49376</v>
      </c>
      <c r="Z1297" s="53"/>
      <c r="AA1297" s="82"/>
      <c r="AB1297" s="43"/>
      <c r="AC1297" s="47"/>
      <c r="AD1297" s="82"/>
      <c r="AE1297" s="43"/>
      <c r="AF1297" s="53"/>
      <c r="AG1297" s="82"/>
      <c r="AH1297" s="43"/>
      <c r="AI1297" s="47"/>
      <c r="AJ1297" s="4"/>
      <c r="AL1297" s="4" t="s">
        <v>70</v>
      </c>
      <c r="AM1297" s="27"/>
      <c r="AN1297" s="27"/>
      <c r="AQ1297" s="4"/>
      <c r="AR1297" s="19">
        <v>2.44</v>
      </c>
      <c r="AS1297" s="19">
        <v>2.65</v>
      </c>
      <c r="AT1297" s="6" t="s">
        <v>3</v>
      </c>
      <c r="AU1297" s="4"/>
      <c r="AV1297" s="4"/>
      <c r="AW1297" s="4"/>
      <c r="AX1297" s="4"/>
      <c r="AY1297" s="4"/>
      <c r="AZ1297" s="4"/>
    </row>
    <row r="1298" spans="1:52" x14ac:dyDescent="0.25">
      <c r="A1298" s="3" t="s">
        <v>2</v>
      </c>
      <c r="B1298" s="20">
        <v>2.48</v>
      </c>
      <c r="C1298" s="88">
        <f t="shared" si="252"/>
        <v>2.6937917376261691</v>
      </c>
      <c r="D1298" s="86">
        <v>-112.54</v>
      </c>
      <c r="E1298" s="24">
        <v>38.738</v>
      </c>
      <c r="F1298" s="9">
        <v>2</v>
      </c>
      <c r="G1298" s="9">
        <v>2012</v>
      </c>
      <c r="H1298" s="9">
        <v>8</v>
      </c>
      <c r="I1298" s="9">
        <v>15</v>
      </c>
      <c r="J1298" s="9">
        <v>17</v>
      </c>
      <c r="K1298" s="9">
        <v>44</v>
      </c>
      <c r="L1298" s="12">
        <v>54.5</v>
      </c>
      <c r="M1298" s="81">
        <f t="shared" si="253"/>
        <v>0.11825400999467875</v>
      </c>
      <c r="N1298" s="21">
        <v>0.01</v>
      </c>
      <c r="O1298" s="3" t="s">
        <v>175</v>
      </c>
      <c r="P1298" s="94">
        <f t="shared" si="248"/>
        <v>1.398401087982158E-2</v>
      </c>
      <c r="Q1298" s="72">
        <f t="shared" si="249"/>
        <v>2.6937917376261691</v>
      </c>
      <c r="R1298" s="82">
        <f t="shared" si="250"/>
        <v>0.11825400999467875</v>
      </c>
      <c r="S1298" s="49">
        <v>2.48</v>
      </c>
      <c r="T1298" s="6" t="s">
        <v>3</v>
      </c>
      <c r="U1298" s="82">
        <v>0.13900000000000001</v>
      </c>
      <c r="V1298" s="43">
        <f t="shared" si="251"/>
        <v>2.8126800000000003</v>
      </c>
      <c r="W1298" s="49">
        <v>2.3199999999999998</v>
      </c>
      <c r="X1298" s="82">
        <v>0.22500000000000001</v>
      </c>
      <c r="Y1298" s="43">
        <f t="shared" si="254"/>
        <v>2.3822799999999997</v>
      </c>
      <c r="Z1298" s="53"/>
      <c r="AA1298" s="82"/>
      <c r="AB1298" s="43"/>
      <c r="AC1298" s="47"/>
      <c r="AD1298" s="82"/>
      <c r="AE1298" s="43"/>
      <c r="AF1298" s="53"/>
      <c r="AG1298" s="82"/>
      <c r="AH1298" s="43"/>
      <c r="AI1298" s="47"/>
      <c r="AJ1298" s="4"/>
      <c r="AM1298" s="27"/>
      <c r="AN1298" s="27"/>
      <c r="AQ1298" s="4"/>
      <c r="AR1298" s="19">
        <v>2.3199999999999998</v>
      </c>
      <c r="AS1298" s="19">
        <v>2.48</v>
      </c>
      <c r="AT1298" s="6" t="s">
        <v>3</v>
      </c>
      <c r="AU1298" s="4"/>
      <c r="AV1298" s="4"/>
      <c r="AW1298" s="4"/>
      <c r="AX1298" s="4"/>
      <c r="AY1298" s="4"/>
      <c r="AZ1298" s="4"/>
    </row>
    <row r="1299" spans="1:52" x14ac:dyDescent="0.25">
      <c r="A1299" s="3" t="s">
        <v>2</v>
      </c>
      <c r="B1299" s="20">
        <v>2.8</v>
      </c>
      <c r="C1299" s="88">
        <f t="shared" si="252"/>
        <v>3.0078668325565436</v>
      </c>
      <c r="D1299" s="86">
        <v>-111.389</v>
      </c>
      <c r="E1299" s="24">
        <v>36.826999999999998</v>
      </c>
      <c r="F1299" s="9">
        <v>0</v>
      </c>
      <c r="G1299" s="9">
        <v>2012</v>
      </c>
      <c r="H1299" s="9">
        <v>8</v>
      </c>
      <c r="I1299" s="9">
        <v>24</v>
      </c>
      <c r="J1299" s="9">
        <v>12</v>
      </c>
      <c r="K1299" s="9">
        <v>52</v>
      </c>
      <c r="L1299" s="12">
        <v>24.6</v>
      </c>
      <c r="M1299" s="81">
        <f t="shared" si="253"/>
        <v>0.11825400999467875</v>
      </c>
      <c r="N1299" s="21">
        <v>0.01</v>
      </c>
      <c r="O1299" s="3" t="s">
        <v>175</v>
      </c>
      <c r="P1299" s="94">
        <f t="shared" si="248"/>
        <v>1.398401087982158E-2</v>
      </c>
      <c r="Q1299" s="72">
        <f t="shared" si="249"/>
        <v>3.0078668325565436</v>
      </c>
      <c r="R1299" s="82">
        <f t="shared" si="250"/>
        <v>0.11825400999467875</v>
      </c>
      <c r="S1299" s="49">
        <v>2.8</v>
      </c>
      <c r="T1299" s="6" t="s">
        <v>3</v>
      </c>
      <c r="U1299" s="82">
        <v>0.13900000000000001</v>
      </c>
      <c r="V1299" s="43">
        <f t="shared" si="251"/>
        <v>3.0657999999999999</v>
      </c>
      <c r="W1299" s="49">
        <v>2.83</v>
      </c>
      <c r="X1299" s="82">
        <v>0.22500000000000001</v>
      </c>
      <c r="Y1299" s="43">
        <f t="shared" si="254"/>
        <v>2.8560699999999999</v>
      </c>
      <c r="Z1299" s="53"/>
      <c r="AA1299" s="82"/>
      <c r="AB1299" s="43"/>
      <c r="AC1299" s="47"/>
      <c r="AD1299" s="82"/>
      <c r="AE1299" s="43"/>
      <c r="AF1299" s="53"/>
      <c r="AG1299" s="82"/>
      <c r="AH1299" s="43"/>
      <c r="AI1299" s="47"/>
      <c r="AJ1299" s="4"/>
      <c r="AL1299" s="4" t="s">
        <v>47</v>
      </c>
      <c r="AM1299" s="27"/>
      <c r="AN1299" s="27"/>
      <c r="AQ1299" s="4"/>
      <c r="AR1299" s="19">
        <v>2.83</v>
      </c>
      <c r="AS1299" s="19">
        <v>2.8</v>
      </c>
      <c r="AT1299" s="6" t="s">
        <v>3</v>
      </c>
      <c r="AU1299" s="4"/>
      <c r="AV1299" s="4"/>
      <c r="AW1299" s="4"/>
      <c r="AX1299" s="4"/>
      <c r="AY1299" s="4"/>
      <c r="AZ1299" s="4"/>
    </row>
    <row r="1300" spans="1:52" x14ac:dyDescent="0.25">
      <c r="A1300" s="3" t="s">
        <v>2</v>
      </c>
      <c r="B1300" s="20">
        <v>2.92</v>
      </c>
      <c r="C1300" s="88">
        <f t="shared" si="252"/>
        <v>3.0457735022731822</v>
      </c>
      <c r="D1300" s="86">
        <v>-111.88200000000001</v>
      </c>
      <c r="E1300" s="24">
        <v>36.936</v>
      </c>
      <c r="F1300" s="9">
        <v>9</v>
      </c>
      <c r="G1300" s="9">
        <v>2012</v>
      </c>
      <c r="H1300" s="9">
        <v>8</v>
      </c>
      <c r="I1300" s="9">
        <v>25</v>
      </c>
      <c r="J1300" s="9">
        <v>6</v>
      </c>
      <c r="K1300" s="9">
        <v>22</v>
      </c>
      <c r="L1300" s="12">
        <v>45.4</v>
      </c>
      <c r="M1300" s="81">
        <f t="shared" si="253"/>
        <v>0.11825400999467875</v>
      </c>
      <c r="N1300" s="21">
        <v>0.01</v>
      </c>
      <c r="O1300" s="3" t="s">
        <v>175</v>
      </c>
      <c r="P1300" s="94">
        <f t="shared" si="248"/>
        <v>1.398401087982158E-2</v>
      </c>
      <c r="Q1300" s="72">
        <f t="shared" si="249"/>
        <v>3.0457735022731822</v>
      </c>
      <c r="R1300" s="82">
        <f t="shared" si="250"/>
        <v>0.11825400999467875</v>
      </c>
      <c r="S1300" s="49">
        <v>2.92</v>
      </c>
      <c r="T1300" s="6" t="s">
        <v>3</v>
      </c>
      <c r="U1300" s="82">
        <v>0.13900000000000001</v>
      </c>
      <c r="V1300" s="43">
        <f t="shared" si="251"/>
        <v>3.16072</v>
      </c>
      <c r="W1300" s="49">
        <v>2.71</v>
      </c>
      <c r="X1300" s="82">
        <v>0.22500000000000001</v>
      </c>
      <c r="Y1300" s="43">
        <f t="shared" si="254"/>
        <v>2.7445900000000001</v>
      </c>
      <c r="Z1300" s="53"/>
      <c r="AA1300" s="82"/>
      <c r="AB1300" s="43"/>
      <c r="AC1300" s="47"/>
      <c r="AD1300" s="82"/>
      <c r="AE1300" s="43"/>
      <c r="AF1300" s="53"/>
      <c r="AG1300" s="82"/>
      <c r="AH1300" s="43"/>
      <c r="AI1300" s="47"/>
      <c r="AJ1300" s="4"/>
      <c r="AL1300" s="4" t="s">
        <v>75</v>
      </c>
      <c r="AM1300" s="27"/>
      <c r="AN1300" s="27"/>
      <c r="AQ1300" s="4"/>
      <c r="AR1300" s="19">
        <v>2.71</v>
      </c>
      <c r="AS1300" s="19">
        <v>2.92</v>
      </c>
      <c r="AT1300" s="6" t="s">
        <v>3</v>
      </c>
      <c r="AU1300" s="4"/>
      <c r="AV1300" s="4"/>
      <c r="AW1300" s="4"/>
      <c r="AX1300" s="4"/>
      <c r="AY1300" s="4"/>
      <c r="AZ1300" s="4"/>
    </row>
    <row r="1301" spans="1:52" x14ac:dyDescent="0.25">
      <c r="A1301" s="3" t="s">
        <v>2</v>
      </c>
      <c r="B1301" s="20">
        <v>2.69</v>
      </c>
      <c r="C1301" s="88">
        <f t="shared" si="252"/>
        <v>2.9525898334429419</v>
      </c>
      <c r="D1301" s="86">
        <v>-111.49</v>
      </c>
      <c r="E1301" s="24">
        <v>39.01</v>
      </c>
      <c r="F1301" s="9">
        <v>1</v>
      </c>
      <c r="G1301" s="9">
        <v>2012</v>
      </c>
      <c r="H1301" s="9">
        <v>9</v>
      </c>
      <c r="I1301" s="9">
        <v>8</v>
      </c>
      <c r="J1301" s="9">
        <v>16</v>
      </c>
      <c r="K1301" s="9">
        <v>56</v>
      </c>
      <c r="L1301" s="12">
        <v>6.3</v>
      </c>
      <c r="M1301" s="81">
        <f t="shared" si="253"/>
        <v>0.11825400999467875</v>
      </c>
      <c r="N1301" s="21">
        <v>0.01</v>
      </c>
      <c r="O1301" s="3" t="s">
        <v>175</v>
      </c>
      <c r="P1301" s="94">
        <f t="shared" si="248"/>
        <v>1.398401087982158E-2</v>
      </c>
      <c r="Q1301" s="72">
        <f t="shared" si="249"/>
        <v>2.9525898334429419</v>
      </c>
      <c r="R1301" s="82">
        <f t="shared" si="250"/>
        <v>0.11825400999467875</v>
      </c>
      <c r="S1301" s="49">
        <v>2.69</v>
      </c>
      <c r="T1301" s="6" t="s">
        <v>3</v>
      </c>
      <c r="U1301" s="82">
        <v>0.13900000000000001</v>
      </c>
      <c r="V1301" s="43">
        <f t="shared" si="251"/>
        <v>2.97879</v>
      </c>
      <c r="W1301" s="49">
        <v>2.86</v>
      </c>
      <c r="X1301" s="82">
        <v>0.22500000000000001</v>
      </c>
      <c r="Y1301" s="43">
        <f t="shared" si="254"/>
        <v>2.8839399999999999</v>
      </c>
      <c r="Z1301" s="53"/>
      <c r="AA1301" s="82"/>
      <c r="AB1301" s="43"/>
      <c r="AC1301" s="47"/>
      <c r="AD1301" s="82"/>
      <c r="AE1301" s="43"/>
      <c r="AF1301" s="53"/>
      <c r="AG1301" s="82"/>
      <c r="AH1301" s="43"/>
      <c r="AI1301" s="47"/>
      <c r="AJ1301" s="4"/>
      <c r="AM1301" s="27"/>
      <c r="AN1301" s="27"/>
      <c r="AQ1301" s="4"/>
      <c r="AR1301" s="19">
        <v>2.86</v>
      </c>
      <c r="AS1301" s="19">
        <v>2.69</v>
      </c>
      <c r="AT1301" s="6" t="s">
        <v>3</v>
      </c>
      <c r="AU1301" s="4"/>
      <c r="AV1301" s="4"/>
      <c r="AW1301" s="4"/>
      <c r="AX1301" s="4"/>
      <c r="AY1301" s="4"/>
      <c r="AZ1301" s="4"/>
    </row>
    <row r="1302" spans="1:52" x14ac:dyDescent="0.25">
      <c r="A1302" s="3" t="s">
        <v>2</v>
      </c>
      <c r="B1302" s="20">
        <v>2.84</v>
      </c>
      <c r="C1302" s="88">
        <f t="shared" si="252"/>
        <v>2.8653599999999999</v>
      </c>
      <c r="D1302" s="86">
        <v>-109.10599999999999</v>
      </c>
      <c r="E1302" s="24">
        <v>38.137999999999998</v>
      </c>
      <c r="F1302" s="9">
        <v>2</v>
      </c>
      <c r="G1302" s="9">
        <v>2012</v>
      </c>
      <c r="H1302" s="9">
        <v>9</v>
      </c>
      <c r="I1302" s="9">
        <v>10</v>
      </c>
      <c r="J1302" s="9">
        <v>20</v>
      </c>
      <c r="K1302" s="9">
        <v>5</v>
      </c>
      <c r="L1302" s="12">
        <v>44.3</v>
      </c>
      <c r="M1302" s="81">
        <f t="shared" si="253"/>
        <v>0.22500000000000001</v>
      </c>
      <c r="N1302" s="21">
        <v>0.01</v>
      </c>
      <c r="O1302" s="6" t="s">
        <v>174</v>
      </c>
      <c r="P1302" s="94"/>
      <c r="Q1302" s="72">
        <f>Y1302</f>
        <v>2.8653599999999999</v>
      </c>
      <c r="R1302" s="82">
        <f>X1302</f>
        <v>0.22500000000000001</v>
      </c>
      <c r="S1302" s="47"/>
      <c r="T1302" s="6"/>
      <c r="V1302" s="43"/>
      <c r="W1302" s="49">
        <v>2.84</v>
      </c>
      <c r="X1302" s="82">
        <v>0.22500000000000001</v>
      </c>
      <c r="Y1302" s="43">
        <f t="shared" si="254"/>
        <v>2.8653599999999999</v>
      </c>
      <c r="Z1302" s="53"/>
      <c r="AA1302" s="82"/>
      <c r="AB1302" s="43"/>
      <c r="AC1302" s="47"/>
      <c r="AD1302" s="82"/>
      <c r="AE1302" s="43"/>
      <c r="AF1302" s="53"/>
      <c r="AG1302" s="82"/>
      <c r="AH1302" s="43"/>
      <c r="AI1302" s="47"/>
      <c r="AJ1302" s="4"/>
      <c r="AM1302" s="27"/>
      <c r="AN1302" s="27"/>
      <c r="AQ1302" s="4"/>
      <c r="AR1302" s="19">
        <v>2.84</v>
      </c>
      <c r="AS1302" s="4"/>
      <c r="AT1302" s="6"/>
      <c r="AU1302" s="4"/>
      <c r="AV1302" s="4"/>
      <c r="AW1302" s="4"/>
      <c r="AX1302" s="4"/>
      <c r="AY1302" s="4"/>
      <c r="AZ1302" s="4"/>
    </row>
    <row r="1303" spans="1:52" x14ac:dyDescent="0.25">
      <c r="A1303" s="3" t="s">
        <v>2</v>
      </c>
      <c r="B1303" s="20">
        <v>2.86</v>
      </c>
      <c r="C1303" s="88">
        <f t="shared" si="252"/>
        <v>3.0191217104623567</v>
      </c>
      <c r="D1303" s="86">
        <v>-112.108</v>
      </c>
      <c r="E1303" s="24">
        <v>37.162999999999997</v>
      </c>
      <c r="F1303" s="9">
        <v>7</v>
      </c>
      <c r="G1303" s="9">
        <v>2012</v>
      </c>
      <c r="H1303" s="9">
        <v>9</v>
      </c>
      <c r="I1303" s="9">
        <v>28</v>
      </c>
      <c r="J1303" s="9">
        <v>14</v>
      </c>
      <c r="K1303" s="9">
        <v>54</v>
      </c>
      <c r="L1303" s="12">
        <v>34.6</v>
      </c>
      <c r="M1303" s="81">
        <f t="shared" si="253"/>
        <v>0.11825400999467875</v>
      </c>
      <c r="N1303" s="21">
        <v>0.01</v>
      </c>
      <c r="O1303" s="3" t="s">
        <v>175</v>
      </c>
      <c r="P1303" s="94">
        <f>1/((1/U1303^2)+(1/X1303^2))</f>
        <v>1.398401087982158E-2</v>
      </c>
      <c r="Q1303" s="72">
        <f>(P1303/U1303^2*V1303)+(P1303/X1303^2*Y1303)</f>
        <v>3.0191217104623567</v>
      </c>
      <c r="R1303" s="82">
        <f>SQRT(P1303)</f>
        <v>0.11825400999467875</v>
      </c>
      <c r="S1303" s="49">
        <v>2.86</v>
      </c>
      <c r="T1303" s="6" t="s">
        <v>3</v>
      </c>
      <c r="U1303" s="82">
        <v>0.13900000000000001</v>
      </c>
      <c r="V1303" s="43">
        <f>0.791*S1303+0.851</f>
        <v>3.1132599999999999</v>
      </c>
      <c r="W1303" s="49">
        <v>2.74</v>
      </c>
      <c r="X1303" s="82">
        <v>0.22500000000000001</v>
      </c>
      <c r="Y1303" s="43">
        <f t="shared" si="254"/>
        <v>2.7724600000000001</v>
      </c>
      <c r="Z1303" s="53"/>
      <c r="AA1303" s="82"/>
      <c r="AB1303" s="43"/>
      <c r="AC1303" s="47"/>
      <c r="AD1303" s="82"/>
      <c r="AE1303" s="43"/>
      <c r="AF1303" s="53"/>
      <c r="AG1303" s="82"/>
      <c r="AH1303" s="43"/>
      <c r="AI1303" s="47"/>
      <c r="AJ1303" s="4"/>
      <c r="AM1303" s="27"/>
      <c r="AN1303" s="27"/>
      <c r="AQ1303" s="4"/>
      <c r="AR1303" s="19">
        <v>2.74</v>
      </c>
      <c r="AS1303" s="19">
        <v>2.86</v>
      </c>
      <c r="AT1303" s="6" t="s">
        <v>3</v>
      </c>
      <c r="AU1303" s="4"/>
      <c r="AV1303" s="4"/>
      <c r="AW1303" s="4"/>
      <c r="AX1303" s="4"/>
      <c r="AY1303" s="4"/>
      <c r="AZ1303" s="4"/>
    </row>
    <row r="1304" spans="1:52" s="4" customFormat="1" x14ac:dyDescent="0.25">
      <c r="B1304" s="10"/>
      <c r="C1304" s="20"/>
      <c r="D1304" s="21"/>
      <c r="E1304" s="21"/>
      <c r="F1304" s="43"/>
      <c r="G1304" s="43"/>
      <c r="H1304" s="43"/>
      <c r="I1304" s="5"/>
      <c r="J1304" s="6"/>
      <c r="K1304" s="43"/>
      <c r="L1304" s="43"/>
      <c r="M1304" s="83"/>
      <c r="N1304" s="21"/>
      <c r="O1304" s="43"/>
      <c r="P1304" s="81"/>
      <c r="Q1304" s="21"/>
      <c r="R1304" s="82"/>
      <c r="S1304" s="27"/>
      <c r="T1304" s="21"/>
      <c r="U1304" s="82"/>
      <c r="V1304" s="27"/>
      <c r="W1304" s="21"/>
      <c r="X1304" s="82"/>
      <c r="Y1304" s="24"/>
      <c r="Z1304" s="24"/>
      <c r="AA1304" s="83"/>
      <c r="AB1304" s="9"/>
      <c r="AC1304" s="9"/>
      <c r="AD1304" s="83"/>
      <c r="AE1304" s="9"/>
      <c r="AF1304" s="9"/>
      <c r="AG1304" s="83"/>
      <c r="AH1304" s="21"/>
      <c r="AI1304" s="5"/>
      <c r="AJ1304" s="6"/>
      <c r="AK1304" s="5"/>
      <c r="AL1304" s="5"/>
    </row>
    <row r="1305" spans="1:52" s="4" customFormat="1" x14ac:dyDescent="0.25">
      <c r="B1305" s="10"/>
      <c r="C1305" s="20"/>
      <c r="D1305" s="21"/>
      <c r="E1305" s="21"/>
      <c r="F1305" s="43"/>
      <c r="G1305" s="43"/>
      <c r="H1305" s="43"/>
      <c r="I1305" s="5"/>
      <c r="J1305" s="6"/>
      <c r="K1305" s="43"/>
      <c r="L1305" s="43"/>
      <c r="M1305" s="83"/>
      <c r="N1305" s="21"/>
      <c r="O1305" s="43"/>
      <c r="P1305" s="81"/>
      <c r="Q1305" s="21"/>
      <c r="R1305" s="82"/>
      <c r="S1305" s="27"/>
      <c r="T1305" s="21"/>
      <c r="U1305" s="82"/>
      <c r="V1305" s="27"/>
      <c r="W1305" s="21"/>
      <c r="X1305" s="82"/>
      <c r="Y1305" s="24"/>
      <c r="Z1305" s="24"/>
      <c r="AA1305" s="83"/>
      <c r="AB1305" s="9"/>
      <c r="AC1305" s="9"/>
      <c r="AD1305" s="83"/>
      <c r="AE1305" s="9"/>
      <c r="AF1305" s="9"/>
      <c r="AG1305" s="83"/>
      <c r="AH1305" s="21"/>
      <c r="AI1305" s="5"/>
      <c r="AJ1305" s="6"/>
      <c r="AK1305" s="5"/>
      <c r="AL1305" s="5"/>
    </row>
  </sheetData>
  <sortState ref="A2:BG1304">
    <sortCondition ref="G2:G1304"/>
    <sortCondition ref="H2:H1304"/>
    <sortCondition ref="I2:I1304"/>
    <sortCondition ref="J2:J1304"/>
    <sortCondition ref="K2:K1304"/>
    <sortCondition ref="L2:L1304"/>
  </sortState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346"/>
  <sheetViews>
    <sheetView workbookViewId="0">
      <pane ySplit="1" topLeftCell="A2" activePane="bottomLeft" state="frozen"/>
      <selection pane="bottomLeft" activeCell="U24" sqref="U24"/>
    </sheetView>
  </sheetViews>
  <sheetFormatPr defaultColWidth="8.85546875" defaultRowHeight="15" x14ac:dyDescent="0.25"/>
  <cols>
    <col min="1" max="1" width="8.85546875" style="3"/>
    <col min="2" max="2" width="6.42578125" style="1" customWidth="1"/>
    <col min="3" max="3" width="8.85546875" style="20"/>
    <col min="4" max="4" width="10.7109375" style="21" customWidth="1"/>
    <col min="5" max="5" width="11.140625" style="21" customWidth="1"/>
    <col min="6" max="6" width="10.42578125" style="79" customWidth="1"/>
    <col min="7" max="7" width="7.140625" style="79" customWidth="1"/>
    <col min="8" max="8" width="8.85546875" style="43"/>
    <col min="9" max="9" width="6.42578125" style="41" customWidth="1"/>
    <col min="10" max="10" width="8" style="41" customWidth="1"/>
    <col min="11" max="11" width="7" style="43" customWidth="1"/>
    <col min="12" max="12" width="7.7109375" style="43" customWidth="1"/>
    <col min="13" max="13" width="8.85546875" style="41"/>
    <col min="14" max="14" width="8.85546875" style="82"/>
    <col min="15" max="15" width="12" style="43" customWidth="1"/>
    <col min="16" max="16" width="10.28515625" style="96" customWidth="1"/>
    <col min="17" max="17" width="8.85546875" style="43"/>
    <col min="18" max="18" width="11.140625" style="82" customWidth="1"/>
    <col min="19" max="19" width="8.85546875" style="41"/>
    <col min="20" max="20" width="8.85546875" style="43"/>
    <col min="21" max="21" width="9.28515625" style="82" customWidth="1"/>
    <col min="22" max="22" width="13.28515625" style="41" customWidth="1"/>
    <col min="23" max="23" width="8.85546875" style="43"/>
    <col min="24" max="24" width="9.42578125" style="82" customWidth="1"/>
    <col min="25" max="25" width="14.140625" style="80" customWidth="1"/>
    <col min="26" max="26" width="8.85546875" style="23"/>
    <col min="27" max="27" width="8.85546875" style="83"/>
    <col min="28" max="28" width="13.42578125" style="1" customWidth="1"/>
    <col min="29" max="29" width="8.85546875" style="1"/>
    <col min="30" max="30" width="8.85546875" style="83"/>
    <col min="31" max="31" width="14.7109375" style="1" customWidth="1"/>
    <col min="32" max="32" width="8.85546875" style="1"/>
    <col min="33" max="33" width="8.85546875" style="83"/>
    <col min="34" max="34" width="14" style="20" customWidth="1"/>
    <col min="35" max="35" width="8.85546875" style="2"/>
    <col min="36" max="36" width="10.7109375" style="3" customWidth="1"/>
    <col min="41" max="41" width="10.7109375" customWidth="1"/>
    <col min="42" max="42" width="7.85546875" customWidth="1"/>
    <col min="43" max="43" width="9.28515625" customWidth="1"/>
    <col min="44" max="44" width="11.140625" customWidth="1"/>
    <col min="52" max="52" width="41.7109375" customWidth="1"/>
    <col min="53" max="53" width="44.42578125" customWidth="1"/>
  </cols>
  <sheetData>
    <row r="1" spans="1:52" ht="57.75" customHeight="1" thickBot="1" x14ac:dyDescent="0.3">
      <c r="A1" s="15" t="s">
        <v>10</v>
      </c>
      <c r="B1" s="17" t="s">
        <v>11</v>
      </c>
      <c r="C1" s="111" t="s">
        <v>201</v>
      </c>
      <c r="D1" s="112" t="s">
        <v>263</v>
      </c>
      <c r="E1" s="113" t="s">
        <v>264</v>
      </c>
      <c r="F1" s="114" t="s">
        <v>27</v>
      </c>
      <c r="G1" s="114" t="s">
        <v>13</v>
      </c>
      <c r="H1" s="115" t="s">
        <v>28</v>
      </c>
      <c r="I1" s="115" t="s">
        <v>29</v>
      </c>
      <c r="J1" s="115" t="s">
        <v>30</v>
      </c>
      <c r="K1" s="115" t="s">
        <v>31</v>
      </c>
      <c r="L1" s="115" t="s">
        <v>32</v>
      </c>
      <c r="M1" s="113" t="s">
        <v>14</v>
      </c>
      <c r="N1" s="116" t="s">
        <v>15</v>
      </c>
      <c r="O1" s="116" t="s">
        <v>173</v>
      </c>
      <c r="P1" s="93" t="s">
        <v>171</v>
      </c>
      <c r="Q1" s="71" t="s">
        <v>201</v>
      </c>
      <c r="R1" s="95" t="s">
        <v>204</v>
      </c>
      <c r="S1" s="40" t="s">
        <v>40</v>
      </c>
      <c r="T1" s="13" t="s">
        <v>17</v>
      </c>
      <c r="U1" s="95" t="s">
        <v>167</v>
      </c>
      <c r="V1" s="42" t="s">
        <v>214</v>
      </c>
      <c r="W1" s="40" t="s">
        <v>39</v>
      </c>
      <c r="X1" s="95" t="s">
        <v>168</v>
      </c>
      <c r="Y1" s="42" t="s">
        <v>260</v>
      </c>
      <c r="Z1" s="40" t="s">
        <v>165</v>
      </c>
      <c r="AA1" s="95" t="s">
        <v>169</v>
      </c>
      <c r="AB1" s="42" t="s">
        <v>230</v>
      </c>
      <c r="AC1" s="40" t="s">
        <v>259</v>
      </c>
      <c r="AD1" s="95" t="s">
        <v>258</v>
      </c>
      <c r="AE1" s="42" t="s">
        <v>238</v>
      </c>
      <c r="AF1" s="54" t="s">
        <v>164</v>
      </c>
      <c r="AG1" s="95" t="s">
        <v>170</v>
      </c>
      <c r="AH1" s="42" t="s">
        <v>247</v>
      </c>
      <c r="AI1" s="85" t="s">
        <v>33</v>
      </c>
      <c r="AJ1" s="32" t="s">
        <v>34</v>
      </c>
      <c r="AK1" s="32" t="s">
        <v>35</v>
      </c>
      <c r="AL1" s="37" t="s">
        <v>36</v>
      </c>
      <c r="AM1" s="31" t="s">
        <v>165</v>
      </c>
      <c r="AN1" s="32" t="s">
        <v>164</v>
      </c>
      <c r="AO1" s="60" t="s">
        <v>16</v>
      </c>
      <c r="AP1" s="32" t="s">
        <v>37</v>
      </c>
      <c r="AQ1" s="32" t="s">
        <v>38</v>
      </c>
      <c r="AR1" s="61" t="s">
        <v>39</v>
      </c>
      <c r="AS1" s="37" t="s">
        <v>40</v>
      </c>
      <c r="AT1" s="13" t="s">
        <v>17</v>
      </c>
      <c r="AU1" s="13" t="s">
        <v>18</v>
      </c>
      <c r="AV1" s="13" t="s">
        <v>19</v>
      </c>
      <c r="AW1" s="14" t="s">
        <v>41</v>
      </c>
      <c r="AX1" s="13" t="s">
        <v>20</v>
      </c>
      <c r="AY1" s="7" t="s">
        <v>21</v>
      </c>
      <c r="AZ1" s="13" t="s">
        <v>157</v>
      </c>
    </row>
    <row r="2" spans="1:52" x14ac:dyDescent="0.25">
      <c r="A2" s="4" t="s">
        <v>1</v>
      </c>
      <c r="B2" s="11">
        <v>3.7</v>
      </c>
      <c r="C2" s="88">
        <f t="shared" ref="C2:C65" si="0">Q2</f>
        <v>3.683360649601545</v>
      </c>
      <c r="D2" s="80">
        <v>-111.072</v>
      </c>
      <c r="E2" s="23">
        <v>42.706000000000003</v>
      </c>
      <c r="F2" s="1">
        <v>5</v>
      </c>
      <c r="G2" s="1">
        <v>1987</v>
      </c>
      <c r="H2" s="1">
        <v>1</v>
      </c>
      <c r="I2" s="1">
        <v>12</v>
      </c>
      <c r="J2" s="1">
        <v>3</v>
      </c>
      <c r="K2" s="1">
        <v>5</v>
      </c>
      <c r="L2" s="1">
        <v>12.94</v>
      </c>
      <c r="M2" s="81">
        <f t="shared" ref="M2:M65" si="1">R2</f>
        <v>0.16083765575665815</v>
      </c>
      <c r="N2" s="21">
        <v>0.01</v>
      </c>
      <c r="O2" s="3" t="s">
        <v>175</v>
      </c>
      <c r="P2" s="94">
        <f>1/((1/X2^2)+(1/AA2^2))</f>
        <v>2.586875150929727E-2</v>
      </c>
      <c r="Q2" s="72">
        <f>(P2/X2^2*Y2)+(P2/AA2^2*AB2)</f>
        <v>3.683360649601545</v>
      </c>
      <c r="R2" s="82">
        <f>SQRT(P2)</f>
        <v>0.16083765575665815</v>
      </c>
      <c r="S2" s="44"/>
      <c r="T2" s="3"/>
      <c r="V2" s="43"/>
      <c r="W2" s="49">
        <v>3.55</v>
      </c>
      <c r="X2" s="82">
        <v>0.22500000000000001</v>
      </c>
      <c r="Y2" s="43">
        <f t="shared" ref="Y2:Y18" si="2">0.929*W2+0.227</f>
        <v>3.52495</v>
      </c>
      <c r="Z2" s="55">
        <v>3.7</v>
      </c>
      <c r="AA2" s="82">
        <v>0.23</v>
      </c>
      <c r="AB2" s="43">
        <f>0.791*(Z2+0.09)+0.851</f>
        <v>3.8488900000000004</v>
      </c>
      <c r="AC2" s="53"/>
      <c r="AD2" s="82"/>
      <c r="AE2" s="43"/>
      <c r="AF2" s="45"/>
      <c r="AG2" s="82"/>
      <c r="AH2" s="43"/>
      <c r="AI2" s="47" t="s">
        <v>42</v>
      </c>
      <c r="AJ2" s="27"/>
      <c r="AK2" s="5"/>
      <c r="AL2" s="4"/>
      <c r="AM2" s="27">
        <v>3.7</v>
      </c>
      <c r="AN2" s="5"/>
      <c r="AO2" s="4">
        <v>457</v>
      </c>
      <c r="AP2" s="5">
        <v>3</v>
      </c>
      <c r="AQ2" s="5" t="s">
        <v>12</v>
      </c>
      <c r="AR2" s="19">
        <v>3.55</v>
      </c>
      <c r="AS2" s="5"/>
      <c r="AT2" s="3"/>
      <c r="AU2" s="2">
        <v>3</v>
      </c>
      <c r="AV2" s="2" t="s">
        <v>1</v>
      </c>
      <c r="AY2">
        <v>9</v>
      </c>
    </row>
    <row r="3" spans="1:52" x14ac:dyDescent="0.25">
      <c r="A3" s="3" t="s">
        <v>2</v>
      </c>
      <c r="B3" s="18">
        <v>2.58</v>
      </c>
      <c r="C3" s="88">
        <f t="shared" si="0"/>
        <v>2.6238200000000003</v>
      </c>
      <c r="D3" s="80">
        <v>-111.17400000000001</v>
      </c>
      <c r="E3" s="23">
        <v>43.427999999999997</v>
      </c>
      <c r="F3" s="1">
        <v>6</v>
      </c>
      <c r="G3" s="1">
        <v>1987</v>
      </c>
      <c r="H3" s="1">
        <v>2</v>
      </c>
      <c r="I3" s="1">
        <v>28</v>
      </c>
      <c r="J3" s="1">
        <v>14</v>
      </c>
      <c r="K3" s="1">
        <v>57</v>
      </c>
      <c r="L3" s="11">
        <v>1.9</v>
      </c>
      <c r="M3" s="81">
        <f t="shared" si="1"/>
        <v>0.22500000000000001</v>
      </c>
      <c r="N3" s="21">
        <v>0.01</v>
      </c>
      <c r="O3" s="6" t="s">
        <v>174</v>
      </c>
      <c r="P3" s="94"/>
      <c r="Q3" s="72">
        <f>Y3</f>
        <v>2.6238200000000003</v>
      </c>
      <c r="R3" s="82">
        <f>X3</f>
        <v>0.22500000000000001</v>
      </c>
      <c r="S3" s="44"/>
      <c r="T3" s="3"/>
      <c r="V3" s="43"/>
      <c r="W3" s="49">
        <v>2.58</v>
      </c>
      <c r="X3" s="82">
        <v>0.22500000000000001</v>
      </c>
      <c r="Y3" s="43">
        <f t="shared" si="2"/>
        <v>2.6238200000000003</v>
      </c>
      <c r="Z3" s="53"/>
      <c r="AA3" s="82"/>
      <c r="AB3" s="43"/>
      <c r="AC3" s="47"/>
      <c r="AD3" s="82"/>
      <c r="AE3" s="43"/>
      <c r="AF3" s="45"/>
      <c r="AG3" s="82"/>
      <c r="AH3" s="43"/>
      <c r="AI3" s="47"/>
      <c r="AJ3" s="4"/>
      <c r="AK3" s="4"/>
      <c r="AL3" s="4"/>
      <c r="AM3" s="27"/>
      <c r="AN3" s="5"/>
      <c r="AO3" s="4"/>
      <c r="AP3" s="4"/>
      <c r="AQ3" s="4"/>
      <c r="AR3" s="19">
        <v>2.58</v>
      </c>
      <c r="AS3" s="5"/>
      <c r="AT3" s="3"/>
    </row>
    <row r="4" spans="1:52" x14ac:dyDescent="0.25">
      <c r="A4" s="3" t="s">
        <v>2</v>
      </c>
      <c r="B4" s="18">
        <v>2.66</v>
      </c>
      <c r="C4" s="88">
        <f t="shared" si="0"/>
        <v>2.69814</v>
      </c>
      <c r="D4" s="80">
        <v>-114.295</v>
      </c>
      <c r="E4" s="23">
        <v>40.119999999999997</v>
      </c>
      <c r="F4" s="1">
        <v>8</v>
      </c>
      <c r="G4" s="1">
        <v>1987</v>
      </c>
      <c r="H4" s="1">
        <v>3</v>
      </c>
      <c r="I4" s="1">
        <v>8</v>
      </c>
      <c r="J4" s="1">
        <v>13</v>
      </c>
      <c r="K4" s="1">
        <v>20</v>
      </c>
      <c r="L4" s="11">
        <v>37.4</v>
      </c>
      <c r="M4" s="81">
        <f t="shared" si="1"/>
        <v>0.22500000000000001</v>
      </c>
      <c r="N4" s="21">
        <v>0.01</v>
      </c>
      <c r="O4" s="6" t="s">
        <v>174</v>
      </c>
      <c r="P4" s="94"/>
      <c r="Q4" s="72">
        <f>Y4</f>
        <v>2.69814</v>
      </c>
      <c r="R4" s="82">
        <f>X4</f>
        <v>0.22500000000000001</v>
      </c>
      <c r="S4" s="44"/>
      <c r="T4" s="3"/>
      <c r="V4" s="43"/>
      <c r="W4" s="49">
        <v>2.66</v>
      </c>
      <c r="X4" s="82">
        <v>0.22500000000000001</v>
      </c>
      <c r="Y4" s="43">
        <f t="shared" si="2"/>
        <v>2.69814</v>
      </c>
      <c r="Z4" s="53"/>
      <c r="AA4" s="82"/>
      <c r="AB4" s="43"/>
      <c r="AC4" s="47"/>
      <c r="AD4" s="82"/>
      <c r="AE4" s="43"/>
      <c r="AF4" s="45"/>
      <c r="AG4" s="82"/>
      <c r="AH4" s="43"/>
      <c r="AI4" s="47"/>
      <c r="AJ4" s="4"/>
      <c r="AK4" s="4"/>
      <c r="AL4" s="4"/>
      <c r="AM4" s="27"/>
      <c r="AN4" s="5"/>
      <c r="AO4" s="4"/>
      <c r="AP4" s="4"/>
      <c r="AQ4" s="4"/>
      <c r="AR4" s="19">
        <v>2.66</v>
      </c>
      <c r="AS4" s="5"/>
      <c r="AT4" s="3"/>
    </row>
    <row r="5" spans="1:52" x14ac:dyDescent="0.25">
      <c r="A5" s="4" t="s">
        <v>1</v>
      </c>
      <c r="B5" s="11">
        <v>2.8</v>
      </c>
      <c r="C5" s="88">
        <f t="shared" si="0"/>
        <v>2.9981904153586085</v>
      </c>
      <c r="D5" s="80">
        <v>-114.36</v>
      </c>
      <c r="E5" s="23">
        <v>40.076000000000001</v>
      </c>
      <c r="F5" s="1">
        <v>5</v>
      </c>
      <c r="G5" s="1">
        <v>1987</v>
      </c>
      <c r="H5" s="1">
        <v>3</v>
      </c>
      <c r="I5" s="1">
        <v>9</v>
      </c>
      <c r="J5" s="1">
        <v>13</v>
      </c>
      <c r="K5" s="1">
        <v>41</v>
      </c>
      <c r="L5" s="1">
        <v>25.48</v>
      </c>
      <c r="M5" s="81">
        <f t="shared" si="1"/>
        <v>0.16083765575665815</v>
      </c>
      <c r="N5" s="21">
        <v>0.01</v>
      </c>
      <c r="O5" s="3" t="s">
        <v>175</v>
      </c>
      <c r="P5" s="94">
        <f>1/((1/X5^2)+(1/AA5^2))</f>
        <v>2.586875150929727E-2</v>
      </c>
      <c r="Q5" s="72">
        <f>(P5/X5^2*Y5)+(P5/AA5^2*AB5)</f>
        <v>2.9981904153586085</v>
      </c>
      <c r="R5" s="82">
        <f>SQRT(P5)</f>
        <v>0.16083765575665815</v>
      </c>
      <c r="S5" s="44"/>
      <c r="T5" s="3"/>
      <c r="V5" s="43"/>
      <c r="W5" s="49">
        <v>2.84</v>
      </c>
      <c r="X5" s="82">
        <v>0.22500000000000001</v>
      </c>
      <c r="Y5" s="43">
        <f t="shared" si="2"/>
        <v>2.8653599999999999</v>
      </c>
      <c r="Z5" s="55">
        <v>2.8</v>
      </c>
      <c r="AA5" s="82">
        <v>0.23</v>
      </c>
      <c r="AB5" s="43">
        <f>0.791*(Z5+0.09)+0.851</f>
        <v>3.1369899999999999</v>
      </c>
      <c r="AC5" s="53"/>
      <c r="AD5" s="82"/>
      <c r="AE5" s="43"/>
      <c r="AF5" s="45"/>
      <c r="AG5" s="82"/>
      <c r="AH5" s="43"/>
      <c r="AI5" s="47" t="s">
        <v>48</v>
      </c>
      <c r="AJ5" s="27"/>
      <c r="AK5" s="5"/>
      <c r="AL5" s="4"/>
      <c r="AM5" s="27">
        <v>2.8</v>
      </c>
      <c r="AN5" s="5"/>
      <c r="AO5" s="4">
        <v>37</v>
      </c>
      <c r="AP5" s="5" t="s">
        <v>44</v>
      </c>
      <c r="AQ5" s="5" t="s">
        <v>44</v>
      </c>
      <c r="AR5" s="19">
        <v>2.84</v>
      </c>
      <c r="AS5" s="5"/>
      <c r="AT5" s="3"/>
      <c r="AU5" s="2" t="s">
        <v>44</v>
      </c>
      <c r="AV5" s="2"/>
      <c r="AY5">
        <v>9</v>
      </c>
    </row>
    <row r="6" spans="1:52" x14ac:dyDescent="0.25">
      <c r="A6" s="3" t="s">
        <v>2</v>
      </c>
      <c r="B6" s="18">
        <v>3.33</v>
      </c>
      <c r="C6" s="88">
        <f t="shared" si="0"/>
        <v>3.3081588674233271</v>
      </c>
      <c r="D6" s="80">
        <v>-114.32</v>
      </c>
      <c r="E6" s="23">
        <v>40.128</v>
      </c>
      <c r="F6" s="1">
        <v>5</v>
      </c>
      <c r="G6" s="1">
        <v>1987</v>
      </c>
      <c r="H6" s="1">
        <v>3</v>
      </c>
      <c r="I6" s="1">
        <v>11</v>
      </c>
      <c r="J6" s="1">
        <v>1</v>
      </c>
      <c r="K6" s="1">
        <v>56</v>
      </c>
      <c r="L6" s="11">
        <v>8</v>
      </c>
      <c r="M6" s="81">
        <f t="shared" si="1"/>
        <v>0.16083765575665815</v>
      </c>
      <c r="N6" s="21">
        <v>0.01</v>
      </c>
      <c r="O6" s="3" t="s">
        <v>175</v>
      </c>
      <c r="P6" s="94">
        <f>1/((1/X6^2)+(1/AA6^2))</f>
        <v>2.586875150929727E-2</v>
      </c>
      <c r="Q6" s="72">
        <f>(P6/X6^2*Y6)+(P6/AA6^2*AB6)</f>
        <v>3.3081588674233271</v>
      </c>
      <c r="R6" s="82">
        <f>SQRT(P6)</f>
        <v>0.16083765575665815</v>
      </c>
      <c r="S6" s="44"/>
      <c r="T6" s="3"/>
      <c r="V6" s="43"/>
      <c r="W6" s="49">
        <v>3.33</v>
      </c>
      <c r="X6" s="82">
        <v>0.22500000000000001</v>
      </c>
      <c r="Y6" s="43">
        <f t="shared" si="2"/>
        <v>3.32057</v>
      </c>
      <c r="Z6" s="55">
        <v>3</v>
      </c>
      <c r="AA6" s="82">
        <v>0.23</v>
      </c>
      <c r="AB6" s="43">
        <f>0.791*(Z6+0.09)+0.851</f>
        <v>3.2951899999999998</v>
      </c>
      <c r="AC6" s="47"/>
      <c r="AD6" s="82"/>
      <c r="AE6" s="43"/>
      <c r="AF6" s="45"/>
      <c r="AG6" s="82"/>
      <c r="AH6" s="43"/>
      <c r="AI6" s="47" t="s">
        <v>50</v>
      </c>
      <c r="AJ6" s="4"/>
      <c r="AK6" s="4"/>
      <c r="AL6" s="4"/>
      <c r="AM6" s="27">
        <v>3</v>
      </c>
      <c r="AN6" s="5"/>
      <c r="AO6" s="4"/>
      <c r="AP6" s="4"/>
      <c r="AQ6" s="4"/>
      <c r="AR6" s="19">
        <v>3.33</v>
      </c>
      <c r="AS6" s="5"/>
      <c r="AT6" s="3"/>
    </row>
    <row r="7" spans="1:52" x14ac:dyDescent="0.25">
      <c r="A7" s="4" t="s">
        <v>1</v>
      </c>
      <c r="B7" s="12">
        <v>4.3</v>
      </c>
      <c r="C7" s="89">
        <f t="shared" si="0"/>
        <v>4.0357245432644202</v>
      </c>
      <c r="D7" s="86">
        <v>-111.29900000000001</v>
      </c>
      <c r="E7" s="24">
        <v>42.581000000000003</v>
      </c>
      <c r="F7" s="9">
        <v>5</v>
      </c>
      <c r="G7" s="9">
        <v>1987</v>
      </c>
      <c r="H7" s="9">
        <v>3</v>
      </c>
      <c r="I7" s="9">
        <v>18</v>
      </c>
      <c r="J7" s="9">
        <v>0</v>
      </c>
      <c r="K7" s="9">
        <v>0</v>
      </c>
      <c r="L7" s="9">
        <v>42.97</v>
      </c>
      <c r="M7" s="81">
        <f t="shared" si="1"/>
        <v>0.14584981701043995</v>
      </c>
      <c r="N7" s="21">
        <v>0.01</v>
      </c>
      <c r="O7" s="3" t="s">
        <v>175</v>
      </c>
      <c r="P7" s="94">
        <f>1/((1/X7^2)+(1/AA7^2)+(1/AD7^2))</f>
        <v>2.1272169121978816E-2</v>
      </c>
      <c r="Q7" s="72">
        <f>(P7/X7^2*Y7)+(P7/AA7^2*AB7)+(P7/AD7^2*AE7)</f>
        <v>4.0357245432644202</v>
      </c>
      <c r="R7" s="82">
        <f>SQRT(P7)</f>
        <v>0.14584981701043995</v>
      </c>
      <c r="S7" s="45"/>
      <c r="T7" s="6"/>
      <c r="V7" s="43"/>
      <c r="W7" s="49">
        <v>3.96</v>
      </c>
      <c r="X7" s="82">
        <v>0.22500000000000001</v>
      </c>
      <c r="Y7" s="43">
        <f t="shared" si="2"/>
        <v>3.90584</v>
      </c>
      <c r="Z7" s="55">
        <v>4.3</v>
      </c>
      <c r="AA7" s="82">
        <v>0.23</v>
      </c>
      <c r="AB7" s="43">
        <f>0.791*(Z7+0.09)+0.851</f>
        <v>4.3234899999999996</v>
      </c>
      <c r="AC7" s="55">
        <v>3.9</v>
      </c>
      <c r="AD7" s="82">
        <v>0.34599999999999997</v>
      </c>
      <c r="AE7" s="43">
        <f>0.791*(1.088*AC7-0.652)+0.851</f>
        <v>3.6916392</v>
      </c>
      <c r="AF7" s="45"/>
      <c r="AG7" s="82"/>
      <c r="AH7" s="43"/>
      <c r="AI7" s="47" t="s">
        <v>51</v>
      </c>
      <c r="AJ7" s="27">
        <v>3.9</v>
      </c>
      <c r="AK7" s="5"/>
      <c r="AL7" s="4" t="s">
        <v>52</v>
      </c>
      <c r="AM7" s="27">
        <v>4.3</v>
      </c>
      <c r="AN7" s="5"/>
      <c r="AO7" s="4">
        <v>457</v>
      </c>
      <c r="AP7" s="5">
        <v>4</v>
      </c>
      <c r="AQ7" s="5" t="s">
        <v>12</v>
      </c>
      <c r="AR7" s="19">
        <v>3.96</v>
      </c>
      <c r="AS7" s="5"/>
      <c r="AT7" s="6"/>
      <c r="AU7" s="5">
        <v>4</v>
      </c>
      <c r="AV7" s="5" t="s">
        <v>1</v>
      </c>
      <c r="AW7" s="4"/>
      <c r="AX7" s="4"/>
      <c r="AY7" s="4">
        <v>25</v>
      </c>
      <c r="AZ7" s="4"/>
    </row>
    <row r="8" spans="1:52" x14ac:dyDescent="0.25">
      <c r="A8" s="3" t="s">
        <v>2</v>
      </c>
      <c r="B8" s="18">
        <v>2.65</v>
      </c>
      <c r="C8" s="88">
        <f t="shared" si="0"/>
        <v>2.68885</v>
      </c>
      <c r="D8" s="80">
        <v>-111.33199999999999</v>
      </c>
      <c r="E8" s="23">
        <v>42.621000000000002</v>
      </c>
      <c r="F8" s="1">
        <v>0</v>
      </c>
      <c r="G8" s="1">
        <v>1987</v>
      </c>
      <c r="H8" s="1">
        <v>3</v>
      </c>
      <c r="I8" s="1">
        <v>18</v>
      </c>
      <c r="J8" s="1">
        <v>0</v>
      </c>
      <c r="K8" s="1">
        <v>14</v>
      </c>
      <c r="L8" s="11">
        <v>47.7</v>
      </c>
      <c r="M8" s="81">
        <f t="shared" si="1"/>
        <v>0.22500000000000001</v>
      </c>
      <c r="N8" s="21">
        <v>0.01</v>
      </c>
      <c r="O8" s="6" t="s">
        <v>174</v>
      </c>
      <c r="P8" s="94"/>
      <c r="Q8" s="72">
        <f>Y8</f>
        <v>2.68885</v>
      </c>
      <c r="R8" s="82">
        <f>X8</f>
        <v>0.22500000000000001</v>
      </c>
      <c r="S8" s="44"/>
      <c r="T8" s="3"/>
      <c r="V8" s="43"/>
      <c r="W8" s="49">
        <v>2.65</v>
      </c>
      <c r="X8" s="82">
        <v>0.22500000000000001</v>
      </c>
      <c r="Y8" s="43">
        <f t="shared" si="2"/>
        <v>2.68885</v>
      </c>
      <c r="Z8" s="53"/>
      <c r="AA8" s="82"/>
      <c r="AB8" s="43"/>
      <c r="AC8" s="47"/>
      <c r="AD8" s="82"/>
      <c r="AE8" s="43"/>
      <c r="AF8" s="45"/>
      <c r="AG8" s="82"/>
      <c r="AH8" s="43"/>
      <c r="AI8" s="47"/>
      <c r="AJ8" s="4"/>
      <c r="AK8" s="4"/>
      <c r="AL8" s="4"/>
      <c r="AM8" s="27"/>
      <c r="AN8" s="5"/>
      <c r="AO8" s="4"/>
      <c r="AP8" s="4"/>
      <c r="AQ8" s="4"/>
      <c r="AR8" s="19">
        <v>2.65</v>
      </c>
      <c r="AS8" s="5"/>
      <c r="AT8" s="3"/>
    </row>
    <row r="9" spans="1:52" x14ac:dyDescent="0.25">
      <c r="A9" s="3" t="s">
        <v>2</v>
      </c>
      <c r="B9" s="18">
        <v>2.78</v>
      </c>
      <c r="C9" s="88">
        <f t="shared" si="0"/>
        <v>2.8096199999999998</v>
      </c>
      <c r="D9" s="80">
        <v>-114.364</v>
      </c>
      <c r="E9" s="23">
        <v>40.116</v>
      </c>
      <c r="F9" s="1">
        <v>2</v>
      </c>
      <c r="G9" s="1">
        <v>1987</v>
      </c>
      <c r="H9" s="1">
        <v>3</v>
      </c>
      <c r="I9" s="1">
        <v>23</v>
      </c>
      <c r="J9" s="1">
        <v>1</v>
      </c>
      <c r="K9" s="1">
        <v>20</v>
      </c>
      <c r="L9" s="11">
        <v>25.1</v>
      </c>
      <c r="M9" s="81">
        <f t="shared" si="1"/>
        <v>0.22500000000000001</v>
      </c>
      <c r="N9" s="21">
        <v>0.01</v>
      </c>
      <c r="O9" s="6" t="s">
        <v>174</v>
      </c>
      <c r="P9" s="94"/>
      <c r="Q9" s="72">
        <f>Y9</f>
        <v>2.8096199999999998</v>
      </c>
      <c r="R9" s="82">
        <f>X9</f>
        <v>0.22500000000000001</v>
      </c>
      <c r="S9" s="44"/>
      <c r="T9" s="3"/>
      <c r="V9" s="43"/>
      <c r="W9" s="49">
        <v>2.78</v>
      </c>
      <c r="X9" s="82">
        <v>0.22500000000000001</v>
      </c>
      <c r="Y9" s="43">
        <f t="shared" si="2"/>
        <v>2.8096199999999998</v>
      </c>
      <c r="Z9" s="53"/>
      <c r="AA9" s="82"/>
      <c r="AB9" s="43"/>
      <c r="AC9" s="47"/>
      <c r="AD9" s="82"/>
      <c r="AE9" s="43"/>
      <c r="AF9" s="45"/>
      <c r="AG9" s="82"/>
      <c r="AH9" s="43"/>
      <c r="AI9" s="47"/>
      <c r="AJ9" s="4"/>
      <c r="AK9" s="4"/>
      <c r="AL9" s="4"/>
      <c r="AM9" s="27"/>
      <c r="AN9" s="5"/>
      <c r="AO9" s="4"/>
      <c r="AP9" s="4"/>
      <c r="AQ9" s="4"/>
      <c r="AR9" s="19">
        <v>2.78</v>
      </c>
      <c r="AS9" s="5"/>
      <c r="AT9" s="3"/>
    </row>
    <row r="10" spans="1:52" x14ac:dyDescent="0.25">
      <c r="A10" s="3" t="s">
        <v>2</v>
      </c>
      <c r="B10" s="18">
        <v>2.94</v>
      </c>
      <c r="C10" s="88">
        <f t="shared" si="0"/>
        <v>2.9582600000000001</v>
      </c>
      <c r="D10" s="80">
        <v>-114.384</v>
      </c>
      <c r="E10" s="23">
        <v>40.127000000000002</v>
      </c>
      <c r="F10" s="1">
        <v>1</v>
      </c>
      <c r="G10" s="1">
        <v>1987</v>
      </c>
      <c r="H10" s="1">
        <v>3</v>
      </c>
      <c r="I10" s="1">
        <v>23</v>
      </c>
      <c r="J10" s="1">
        <v>3</v>
      </c>
      <c r="K10" s="1">
        <v>18</v>
      </c>
      <c r="L10" s="11">
        <v>8.1</v>
      </c>
      <c r="M10" s="81">
        <f t="shared" si="1"/>
        <v>0.22500000000000001</v>
      </c>
      <c r="N10" s="21">
        <v>0.01</v>
      </c>
      <c r="O10" s="6" t="s">
        <v>174</v>
      </c>
      <c r="P10" s="94"/>
      <c r="Q10" s="72">
        <f>Y10</f>
        <v>2.9582600000000001</v>
      </c>
      <c r="R10" s="82">
        <f>X10</f>
        <v>0.22500000000000001</v>
      </c>
      <c r="S10" s="44"/>
      <c r="T10" s="3"/>
      <c r="V10" s="43"/>
      <c r="W10" s="49">
        <v>2.94</v>
      </c>
      <c r="X10" s="82">
        <v>0.22500000000000001</v>
      </c>
      <c r="Y10" s="43">
        <f t="shared" si="2"/>
        <v>2.9582600000000001</v>
      </c>
      <c r="Z10" s="53"/>
      <c r="AA10" s="82"/>
      <c r="AB10" s="43"/>
      <c r="AC10" s="47"/>
      <c r="AD10" s="82"/>
      <c r="AE10" s="43"/>
      <c r="AF10" s="45"/>
      <c r="AG10" s="82"/>
      <c r="AH10" s="43"/>
      <c r="AI10" s="47"/>
      <c r="AJ10" s="4"/>
      <c r="AK10" s="4"/>
      <c r="AL10" s="4"/>
      <c r="AM10" s="27"/>
      <c r="AN10" s="5"/>
      <c r="AO10" s="4"/>
      <c r="AP10" s="4"/>
      <c r="AQ10" s="4"/>
      <c r="AR10" s="19">
        <v>2.94</v>
      </c>
      <c r="AS10" s="5"/>
      <c r="AT10" s="3"/>
    </row>
    <row r="11" spans="1:52" x14ac:dyDescent="0.25">
      <c r="A11" s="3" t="s">
        <v>2</v>
      </c>
      <c r="B11" s="18">
        <v>3.57</v>
      </c>
      <c r="C11" s="88">
        <f t="shared" si="0"/>
        <v>3.422088681477903</v>
      </c>
      <c r="D11" s="80">
        <v>-114.38200000000001</v>
      </c>
      <c r="E11" s="23">
        <v>40.107999999999997</v>
      </c>
      <c r="F11" s="1">
        <v>1</v>
      </c>
      <c r="G11" s="1">
        <v>1987</v>
      </c>
      <c r="H11" s="1">
        <v>3</v>
      </c>
      <c r="I11" s="1">
        <v>23</v>
      </c>
      <c r="J11" s="1">
        <v>4</v>
      </c>
      <c r="K11" s="1">
        <v>7</v>
      </c>
      <c r="L11" s="11">
        <v>0.1</v>
      </c>
      <c r="M11" s="81">
        <f t="shared" si="1"/>
        <v>0.16083765575665815</v>
      </c>
      <c r="N11" s="21">
        <v>0.01</v>
      </c>
      <c r="O11" s="3" t="s">
        <v>175</v>
      </c>
      <c r="P11" s="94">
        <f>1/((1/X11^2)+(1/AA11^2))</f>
        <v>2.586875150929727E-2</v>
      </c>
      <c r="Q11" s="72">
        <f>(P11/X11^2*Y11)+(P11/AA11^2*AB11)</f>
        <v>3.422088681477903</v>
      </c>
      <c r="R11" s="82">
        <f>SQRT(P11)</f>
        <v>0.16083765575665815</v>
      </c>
      <c r="S11" s="44"/>
      <c r="T11" s="3"/>
      <c r="V11" s="43"/>
      <c r="W11" s="49">
        <v>3.57</v>
      </c>
      <c r="X11" s="82">
        <v>0.22500000000000001</v>
      </c>
      <c r="Y11" s="43">
        <f t="shared" si="2"/>
        <v>3.5435300000000001</v>
      </c>
      <c r="Z11" s="55">
        <v>3</v>
      </c>
      <c r="AA11" s="82">
        <v>0.23</v>
      </c>
      <c r="AB11" s="43">
        <f>0.791*(Z11+0.09)+0.851</f>
        <v>3.2951899999999998</v>
      </c>
      <c r="AC11" s="47"/>
      <c r="AD11" s="82"/>
      <c r="AE11" s="43"/>
      <c r="AF11" s="45"/>
      <c r="AG11" s="82"/>
      <c r="AH11" s="43"/>
      <c r="AI11" s="47" t="s">
        <v>50</v>
      </c>
      <c r="AJ11" s="4"/>
      <c r="AK11" s="4"/>
      <c r="AL11" s="4"/>
      <c r="AM11" s="27">
        <v>3</v>
      </c>
      <c r="AN11" s="5"/>
      <c r="AO11" s="4"/>
      <c r="AP11" s="4"/>
      <c r="AQ11" s="4"/>
      <c r="AR11" s="19">
        <v>3.57</v>
      </c>
      <c r="AS11" s="5"/>
      <c r="AT11" s="3"/>
    </row>
    <row r="12" spans="1:52" x14ac:dyDescent="0.25">
      <c r="A12" s="3" t="s">
        <v>2</v>
      </c>
      <c r="B12" s="18">
        <v>2.4700000000000002</v>
      </c>
      <c r="C12" s="88">
        <f t="shared" si="0"/>
        <v>2.52163</v>
      </c>
      <c r="D12" s="80">
        <v>-114.383</v>
      </c>
      <c r="E12" s="23">
        <v>40.091000000000001</v>
      </c>
      <c r="F12" s="1">
        <v>6</v>
      </c>
      <c r="G12" s="1">
        <v>1987</v>
      </c>
      <c r="H12" s="1">
        <v>3</v>
      </c>
      <c r="I12" s="1">
        <v>23</v>
      </c>
      <c r="J12" s="1">
        <v>5</v>
      </c>
      <c r="K12" s="1">
        <v>57</v>
      </c>
      <c r="L12" s="11">
        <v>9</v>
      </c>
      <c r="M12" s="81">
        <f t="shared" si="1"/>
        <v>0.22500000000000001</v>
      </c>
      <c r="N12" s="21">
        <v>0.01</v>
      </c>
      <c r="O12" s="6" t="s">
        <v>174</v>
      </c>
      <c r="P12" s="94"/>
      <c r="Q12" s="72">
        <f t="shared" ref="Q12:Q18" si="3">Y12</f>
        <v>2.52163</v>
      </c>
      <c r="R12" s="82">
        <f t="shared" ref="R12:R18" si="4">X12</f>
        <v>0.22500000000000001</v>
      </c>
      <c r="S12" s="44"/>
      <c r="T12" s="3"/>
      <c r="V12" s="43"/>
      <c r="W12" s="49">
        <v>2.4700000000000002</v>
      </c>
      <c r="X12" s="82">
        <v>0.22500000000000001</v>
      </c>
      <c r="Y12" s="43">
        <f t="shared" si="2"/>
        <v>2.52163</v>
      </c>
      <c r="Z12" s="53"/>
      <c r="AA12" s="82"/>
      <c r="AB12" s="43"/>
      <c r="AC12" s="47"/>
      <c r="AD12" s="82"/>
      <c r="AE12" s="43"/>
      <c r="AF12" s="45"/>
      <c r="AG12" s="82"/>
      <c r="AH12" s="43"/>
      <c r="AI12" s="47"/>
      <c r="AJ12" s="4"/>
      <c r="AK12" s="4"/>
      <c r="AL12" s="4"/>
      <c r="AM12" s="27"/>
      <c r="AN12" s="5"/>
      <c r="AO12" s="4"/>
      <c r="AP12" s="4"/>
      <c r="AQ12" s="4"/>
      <c r="AR12" s="19">
        <v>2.4700000000000002</v>
      </c>
      <c r="AS12" s="5"/>
      <c r="AT12" s="3"/>
    </row>
    <row r="13" spans="1:52" x14ac:dyDescent="0.25">
      <c r="A13" s="3" t="s">
        <v>2</v>
      </c>
      <c r="B13" s="18">
        <v>3.04</v>
      </c>
      <c r="C13" s="88">
        <f t="shared" si="0"/>
        <v>3.0511599999999999</v>
      </c>
      <c r="D13" s="80">
        <v>-114.31</v>
      </c>
      <c r="E13" s="23">
        <v>40.112000000000002</v>
      </c>
      <c r="F13" s="1">
        <v>3</v>
      </c>
      <c r="G13" s="1">
        <v>1987</v>
      </c>
      <c r="H13" s="1">
        <v>3</v>
      </c>
      <c r="I13" s="1">
        <v>23</v>
      </c>
      <c r="J13" s="1">
        <v>5</v>
      </c>
      <c r="K13" s="1">
        <v>59</v>
      </c>
      <c r="L13" s="11">
        <v>12.6</v>
      </c>
      <c r="M13" s="81">
        <f t="shared" si="1"/>
        <v>0.22500000000000001</v>
      </c>
      <c r="N13" s="21">
        <v>0.01</v>
      </c>
      <c r="O13" s="6" t="s">
        <v>174</v>
      </c>
      <c r="P13" s="94"/>
      <c r="Q13" s="72">
        <f t="shared" si="3"/>
        <v>3.0511599999999999</v>
      </c>
      <c r="R13" s="82">
        <f t="shared" si="4"/>
        <v>0.22500000000000001</v>
      </c>
      <c r="S13" s="44"/>
      <c r="T13" s="3"/>
      <c r="V13" s="43"/>
      <c r="W13" s="49">
        <v>3.04</v>
      </c>
      <c r="X13" s="82">
        <v>0.22500000000000001</v>
      </c>
      <c r="Y13" s="43">
        <f t="shared" si="2"/>
        <v>3.0511599999999999</v>
      </c>
      <c r="Z13" s="53"/>
      <c r="AA13" s="82"/>
      <c r="AB13" s="43"/>
      <c r="AC13" s="47"/>
      <c r="AD13" s="82"/>
      <c r="AE13" s="43"/>
      <c r="AF13" s="45"/>
      <c r="AG13" s="82"/>
      <c r="AH13" s="43"/>
      <c r="AI13" s="47"/>
      <c r="AJ13" s="4"/>
      <c r="AK13" s="4"/>
      <c r="AL13" s="4"/>
      <c r="AM13" s="27"/>
      <c r="AN13" s="5"/>
      <c r="AO13" s="4"/>
      <c r="AP13" s="4"/>
      <c r="AQ13" s="4"/>
      <c r="AR13" s="19">
        <v>3.04</v>
      </c>
      <c r="AS13" s="5"/>
      <c r="AT13" s="3"/>
    </row>
    <row r="14" spans="1:52" x14ac:dyDescent="0.25">
      <c r="A14" s="3" t="s">
        <v>2</v>
      </c>
      <c r="B14" s="18">
        <v>2.5499999999999998</v>
      </c>
      <c r="C14" s="88">
        <f t="shared" si="0"/>
        <v>2.5959499999999998</v>
      </c>
      <c r="D14" s="80">
        <v>-114.84399999999999</v>
      </c>
      <c r="E14" s="23">
        <v>38.417000000000002</v>
      </c>
      <c r="F14" s="1">
        <v>6</v>
      </c>
      <c r="G14" s="1">
        <v>1987</v>
      </c>
      <c r="H14" s="1">
        <v>4</v>
      </c>
      <c r="I14" s="1">
        <v>13</v>
      </c>
      <c r="J14" s="1">
        <v>11</v>
      </c>
      <c r="K14" s="1">
        <v>29</v>
      </c>
      <c r="L14" s="11">
        <v>14.5</v>
      </c>
      <c r="M14" s="81">
        <f t="shared" si="1"/>
        <v>0.22500000000000001</v>
      </c>
      <c r="N14" s="21">
        <v>0.01</v>
      </c>
      <c r="O14" s="6" t="s">
        <v>174</v>
      </c>
      <c r="P14" s="94"/>
      <c r="Q14" s="72">
        <f t="shared" si="3"/>
        <v>2.5959499999999998</v>
      </c>
      <c r="R14" s="82">
        <f t="shared" si="4"/>
        <v>0.22500000000000001</v>
      </c>
      <c r="S14" s="44"/>
      <c r="T14" s="3"/>
      <c r="V14" s="43"/>
      <c r="W14" s="49">
        <v>2.5499999999999998</v>
      </c>
      <c r="X14" s="82">
        <v>0.22500000000000001</v>
      </c>
      <c r="Y14" s="43">
        <f t="shared" si="2"/>
        <v>2.5959499999999998</v>
      </c>
      <c r="Z14" s="53"/>
      <c r="AA14" s="82"/>
      <c r="AB14" s="43"/>
      <c r="AC14" s="47"/>
      <c r="AD14" s="82"/>
      <c r="AE14" s="43"/>
      <c r="AF14" s="45"/>
      <c r="AG14" s="82"/>
      <c r="AH14" s="43"/>
      <c r="AI14" s="47"/>
      <c r="AJ14" s="4"/>
      <c r="AK14" s="4"/>
      <c r="AL14" s="4"/>
      <c r="AM14" s="27"/>
      <c r="AN14" s="5"/>
      <c r="AO14" s="4"/>
      <c r="AP14" s="4"/>
      <c r="AQ14" s="4"/>
      <c r="AR14" s="19">
        <v>2.5499999999999998</v>
      </c>
      <c r="AS14" s="5"/>
      <c r="AT14" s="3"/>
    </row>
    <row r="15" spans="1:52" x14ac:dyDescent="0.25">
      <c r="A15" s="3" t="s">
        <v>2</v>
      </c>
      <c r="B15" s="18">
        <v>2.56</v>
      </c>
      <c r="C15" s="88">
        <f t="shared" si="0"/>
        <v>2.6052400000000002</v>
      </c>
      <c r="D15" s="80">
        <v>-111.196</v>
      </c>
      <c r="E15" s="23">
        <v>42.688000000000002</v>
      </c>
      <c r="F15" s="1">
        <v>0</v>
      </c>
      <c r="G15" s="1">
        <v>1987</v>
      </c>
      <c r="H15" s="1">
        <v>6</v>
      </c>
      <c r="I15" s="1">
        <v>19</v>
      </c>
      <c r="J15" s="1">
        <v>15</v>
      </c>
      <c r="K15" s="1">
        <v>17</v>
      </c>
      <c r="L15" s="11">
        <v>43.2</v>
      </c>
      <c r="M15" s="81">
        <f t="shared" si="1"/>
        <v>0.22500000000000001</v>
      </c>
      <c r="N15" s="21">
        <v>0.01</v>
      </c>
      <c r="O15" s="6" t="s">
        <v>174</v>
      </c>
      <c r="P15" s="94"/>
      <c r="Q15" s="72">
        <f t="shared" si="3"/>
        <v>2.6052400000000002</v>
      </c>
      <c r="R15" s="82">
        <f t="shared" si="4"/>
        <v>0.22500000000000001</v>
      </c>
      <c r="S15" s="44"/>
      <c r="T15" s="3"/>
      <c r="V15" s="43"/>
      <c r="W15" s="49">
        <v>2.56</v>
      </c>
      <c r="X15" s="82">
        <v>0.22500000000000001</v>
      </c>
      <c r="Y15" s="43">
        <f t="shared" si="2"/>
        <v>2.6052400000000002</v>
      </c>
      <c r="Z15" s="53"/>
      <c r="AA15" s="82"/>
      <c r="AB15" s="43"/>
      <c r="AC15" s="47"/>
      <c r="AD15" s="82"/>
      <c r="AE15" s="43"/>
      <c r="AF15" s="45"/>
      <c r="AG15" s="82"/>
      <c r="AH15" s="43"/>
      <c r="AI15" s="47"/>
      <c r="AJ15" s="4"/>
      <c r="AK15" s="4"/>
      <c r="AL15" s="4"/>
      <c r="AM15" s="27"/>
      <c r="AN15" s="5"/>
      <c r="AO15" s="4"/>
      <c r="AP15" s="4"/>
      <c r="AQ15" s="4"/>
      <c r="AR15" s="19">
        <v>2.56</v>
      </c>
      <c r="AS15" s="5"/>
      <c r="AT15" s="3"/>
    </row>
    <row r="16" spans="1:52" x14ac:dyDescent="0.25">
      <c r="A16" s="3" t="s">
        <v>2</v>
      </c>
      <c r="B16" s="18">
        <v>2.62</v>
      </c>
      <c r="C16" s="88">
        <f t="shared" si="0"/>
        <v>2.6609799999999999</v>
      </c>
      <c r="D16" s="80">
        <v>-111.44799999999999</v>
      </c>
      <c r="E16" s="23">
        <v>42.911999999999999</v>
      </c>
      <c r="F16" s="1">
        <v>0</v>
      </c>
      <c r="G16" s="1">
        <v>1987</v>
      </c>
      <c r="H16" s="1">
        <v>8</v>
      </c>
      <c r="I16" s="1">
        <v>25</v>
      </c>
      <c r="J16" s="1">
        <v>21</v>
      </c>
      <c r="K16" s="1">
        <v>27</v>
      </c>
      <c r="L16" s="11">
        <v>24.8</v>
      </c>
      <c r="M16" s="81">
        <f t="shared" si="1"/>
        <v>0.22500000000000001</v>
      </c>
      <c r="N16" s="21">
        <v>0.01</v>
      </c>
      <c r="O16" s="6" t="s">
        <v>174</v>
      </c>
      <c r="P16" s="94"/>
      <c r="Q16" s="72">
        <f t="shared" si="3"/>
        <v>2.6609799999999999</v>
      </c>
      <c r="R16" s="82">
        <f t="shared" si="4"/>
        <v>0.22500000000000001</v>
      </c>
      <c r="S16" s="44"/>
      <c r="T16" s="3"/>
      <c r="V16" s="43"/>
      <c r="W16" s="49">
        <v>2.62</v>
      </c>
      <c r="X16" s="82">
        <v>0.22500000000000001</v>
      </c>
      <c r="Y16" s="43">
        <f t="shared" si="2"/>
        <v>2.6609799999999999</v>
      </c>
      <c r="Z16" s="53"/>
      <c r="AA16" s="82"/>
      <c r="AB16" s="43"/>
      <c r="AC16" s="47"/>
      <c r="AD16" s="82"/>
      <c r="AE16" s="43"/>
      <c r="AF16" s="45"/>
      <c r="AG16" s="82"/>
      <c r="AH16" s="43"/>
      <c r="AI16" s="47"/>
      <c r="AJ16" s="4"/>
      <c r="AK16" s="4"/>
      <c r="AL16" s="4"/>
      <c r="AM16" s="27"/>
      <c r="AN16" s="5"/>
      <c r="AO16" s="4"/>
      <c r="AP16" s="4"/>
      <c r="AQ16" s="4"/>
      <c r="AR16" s="19">
        <v>2.62</v>
      </c>
      <c r="AS16" s="5"/>
      <c r="AT16" s="3"/>
    </row>
    <row r="17" spans="1:58" x14ac:dyDescent="0.25">
      <c r="A17" s="3" t="s">
        <v>2</v>
      </c>
      <c r="B17" s="18">
        <v>2.59</v>
      </c>
      <c r="C17" s="88">
        <f t="shared" si="0"/>
        <v>2.6331099999999998</v>
      </c>
      <c r="D17" s="80">
        <v>-111.264</v>
      </c>
      <c r="E17" s="23">
        <v>42.908000000000001</v>
      </c>
      <c r="F17" s="1">
        <v>1</v>
      </c>
      <c r="G17" s="1">
        <v>1987</v>
      </c>
      <c r="H17" s="1">
        <v>8</v>
      </c>
      <c r="I17" s="1">
        <v>25</v>
      </c>
      <c r="J17" s="1">
        <v>22</v>
      </c>
      <c r="K17" s="1">
        <v>29</v>
      </c>
      <c r="L17" s="11">
        <v>54.5</v>
      </c>
      <c r="M17" s="81">
        <f t="shared" si="1"/>
        <v>0.22500000000000001</v>
      </c>
      <c r="N17" s="21">
        <v>0.01</v>
      </c>
      <c r="O17" s="6" t="s">
        <v>174</v>
      </c>
      <c r="P17" s="94"/>
      <c r="Q17" s="72">
        <f t="shared" si="3"/>
        <v>2.6331099999999998</v>
      </c>
      <c r="R17" s="82">
        <f t="shared" si="4"/>
        <v>0.22500000000000001</v>
      </c>
      <c r="S17" s="44"/>
      <c r="T17" s="3"/>
      <c r="V17" s="43"/>
      <c r="W17" s="49">
        <v>2.59</v>
      </c>
      <c r="X17" s="82">
        <v>0.22500000000000001</v>
      </c>
      <c r="Y17" s="43">
        <f t="shared" si="2"/>
        <v>2.6331099999999998</v>
      </c>
      <c r="Z17" s="53"/>
      <c r="AA17" s="82"/>
      <c r="AB17" s="43"/>
      <c r="AC17" s="47"/>
      <c r="AD17" s="82"/>
      <c r="AE17" s="43"/>
      <c r="AF17" s="45"/>
      <c r="AG17" s="82"/>
      <c r="AH17" s="43"/>
      <c r="AI17" s="47"/>
      <c r="AJ17" s="4"/>
      <c r="AK17" s="4"/>
      <c r="AL17" s="4"/>
      <c r="AM17" s="27"/>
      <c r="AN17" s="5"/>
      <c r="AO17" s="4"/>
      <c r="AP17" s="4"/>
      <c r="AQ17" s="4"/>
      <c r="AR17" s="19">
        <v>2.59</v>
      </c>
      <c r="AS17" s="5"/>
      <c r="AT17" s="3"/>
    </row>
    <row r="18" spans="1:58" x14ac:dyDescent="0.25">
      <c r="A18" s="3" t="s">
        <v>2</v>
      </c>
      <c r="B18" s="18">
        <v>2.48</v>
      </c>
      <c r="C18" s="88">
        <f t="shared" si="0"/>
        <v>2.5309200000000001</v>
      </c>
      <c r="D18" s="80">
        <v>-111.498</v>
      </c>
      <c r="E18" s="23">
        <v>42.905999999999999</v>
      </c>
      <c r="F18" s="1">
        <v>0</v>
      </c>
      <c r="G18" s="1">
        <v>1987</v>
      </c>
      <c r="H18" s="1">
        <v>8</v>
      </c>
      <c r="I18" s="1">
        <v>28</v>
      </c>
      <c r="J18" s="1">
        <v>21</v>
      </c>
      <c r="K18" s="1">
        <v>29</v>
      </c>
      <c r="L18" s="11">
        <v>35</v>
      </c>
      <c r="M18" s="81">
        <f t="shared" si="1"/>
        <v>0.22500000000000001</v>
      </c>
      <c r="N18" s="21">
        <v>0.01</v>
      </c>
      <c r="O18" s="6" t="s">
        <v>174</v>
      </c>
      <c r="P18" s="94"/>
      <c r="Q18" s="72">
        <f t="shared" si="3"/>
        <v>2.5309200000000001</v>
      </c>
      <c r="R18" s="82">
        <f t="shared" si="4"/>
        <v>0.22500000000000001</v>
      </c>
      <c r="S18" s="44"/>
      <c r="T18" s="3"/>
      <c r="V18" s="43"/>
      <c r="W18" s="49">
        <v>2.48</v>
      </c>
      <c r="X18" s="82">
        <v>0.22500000000000001</v>
      </c>
      <c r="Y18" s="43">
        <f t="shared" si="2"/>
        <v>2.5309200000000001</v>
      </c>
      <c r="Z18" s="53"/>
      <c r="AA18" s="82"/>
      <c r="AB18" s="43"/>
      <c r="AC18" s="47"/>
      <c r="AD18" s="82"/>
      <c r="AE18" s="43"/>
      <c r="AF18" s="45"/>
      <c r="AG18" s="82"/>
      <c r="AH18" s="43"/>
      <c r="AI18" s="47"/>
      <c r="AJ18" s="4"/>
      <c r="AK18" s="4"/>
      <c r="AL18" s="4"/>
      <c r="AM18" s="27"/>
      <c r="AN18" s="5"/>
      <c r="AO18" s="4"/>
      <c r="AP18" s="4"/>
      <c r="AQ18" s="4"/>
      <c r="AR18" s="19">
        <v>2.48</v>
      </c>
      <c r="AS18" s="5"/>
      <c r="AT18" s="3"/>
    </row>
    <row r="19" spans="1:58" x14ac:dyDescent="0.25">
      <c r="A19" s="4" t="s">
        <v>1</v>
      </c>
      <c r="B19" s="12">
        <v>2.5</v>
      </c>
      <c r="C19" s="89">
        <f t="shared" si="0"/>
        <v>2.8996900000000001</v>
      </c>
      <c r="D19" s="86">
        <v>-108.11799999999999</v>
      </c>
      <c r="E19" s="24">
        <v>37.634999999999998</v>
      </c>
      <c r="F19" s="9">
        <v>5</v>
      </c>
      <c r="G19" s="9">
        <v>1987</v>
      </c>
      <c r="H19" s="9">
        <v>9</v>
      </c>
      <c r="I19" s="9">
        <v>9</v>
      </c>
      <c r="J19" s="9">
        <v>9</v>
      </c>
      <c r="K19" s="9">
        <v>44</v>
      </c>
      <c r="L19" s="9">
        <v>9.2799999999999994</v>
      </c>
      <c r="M19" s="81">
        <f t="shared" si="1"/>
        <v>0.23</v>
      </c>
      <c r="N19" s="21">
        <v>0.01</v>
      </c>
      <c r="O19" s="6" t="s">
        <v>174</v>
      </c>
      <c r="P19" s="94"/>
      <c r="Q19" s="72">
        <f>$AB$19</f>
        <v>2.8996900000000001</v>
      </c>
      <c r="R19" s="82">
        <f>AA19</f>
        <v>0.23</v>
      </c>
      <c r="S19" s="45"/>
      <c r="T19" s="6"/>
      <c r="V19" s="43"/>
      <c r="W19" s="48"/>
      <c r="Y19" s="43"/>
      <c r="Z19" s="55">
        <v>2.5</v>
      </c>
      <c r="AA19" s="82">
        <v>0.23</v>
      </c>
      <c r="AB19" s="43">
        <f>0.791*(Z19+0.09)+0.851</f>
        <v>2.8996900000000001</v>
      </c>
      <c r="AC19" s="53"/>
      <c r="AD19" s="82"/>
      <c r="AE19" s="43"/>
      <c r="AF19" s="45"/>
      <c r="AG19" s="82"/>
      <c r="AH19" s="43"/>
      <c r="AI19" s="47" t="s">
        <v>58</v>
      </c>
      <c r="AJ19" s="27"/>
      <c r="AK19" s="5"/>
      <c r="AL19" s="4"/>
      <c r="AM19" s="27">
        <v>2.5</v>
      </c>
      <c r="AN19" s="5"/>
      <c r="AO19" s="4">
        <v>479</v>
      </c>
      <c r="AP19" s="5" t="s">
        <v>44</v>
      </c>
      <c r="AQ19" s="5" t="s">
        <v>44</v>
      </c>
      <c r="AR19" s="9"/>
      <c r="AS19" s="5"/>
      <c r="AT19" s="6"/>
      <c r="AU19" s="5" t="s">
        <v>44</v>
      </c>
      <c r="AV19" s="5"/>
      <c r="AW19" s="4"/>
      <c r="AX19" s="4"/>
      <c r="AY19" s="4">
        <v>18</v>
      </c>
      <c r="AZ19" s="4"/>
    </row>
    <row r="20" spans="1:58" x14ac:dyDescent="0.25">
      <c r="A20" s="3" t="s">
        <v>2</v>
      </c>
      <c r="B20" s="18">
        <v>2.7</v>
      </c>
      <c r="C20" s="88">
        <f t="shared" si="0"/>
        <v>2.7353000000000001</v>
      </c>
      <c r="D20" s="80">
        <v>-111.434</v>
      </c>
      <c r="E20" s="23">
        <v>42.930999999999997</v>
      </c>
      <c r="F20" s="1">
        <v>0</v>
      </c>
      <c r="G20" s="1">
        <v>1987</v>
      </c>
      <c r="H20" s="1">
        <v>9</v>
      </c>
      <c r="I20" s="1">
        <v>15</v>
      </c>
      <c r="J20" s="1">
        <v>16</v>
      </c>
      <c r="K20" s="1">
        <v>2</v>
      </c>
      <c r="L20" s="11">
        <v>29.6</v>
      </c>
      <c r="M20" s="81">
        <f t="shared" si="1"/>
        <v>0.22500000000000001</v>
      </c>
      <c r="N20" s="21">
        <v>0.01</v>
      </c>
      <c r="O20" s="6" t="s">
        <v>174</v>
      </c>
      <c r="P20" s="94"/>
      <c r="Q20" s="72">
        <f>Y20</f>
        <v>2.7353000000000001</v>
      </c>
      <c r="R20" s="82">
        <f>X20</f>
        <v>0.22500000000000001</v>
      </c>
      <c r="S20" s="44"/>
      <c r="T20" s="3"/>
      <c r="V20" s="43"/>
      <c r="W20" s="49">
        <v>2.7</v>
      </c>
      <c r="X20" s="82">
        <v>0.22500000000000001</v>
      </c>
      <c r="Y20" s="43">
        <f>0.929*W20+0.227</f>
        <v>2.7353000000000001</v>
      </c>
      <c r="Z20" s="53"/>
      <c r="AA20" s="82"/>
      <c r="AB20" s="43"/>
      <c r="AC20" s="47"/>
      <c r="AD20" s="82"/>
      <c r="AE20" s="43"/>
      <c r="AF20" s="45"/>
      <c r="AG20" s="82"/>
      <c r="AH20" s="43"/>
      <c r="AI20" s="47"/>
      <c r="AJ20" s="4"/>
      <c r="AK20" s="4"/>
      <c r="AL20" s="4"/>
      <c r="AM20" s="27"/>
      <c r="AN20" s="5"/>
      <c r="AO20" s="4"/>
      <c r="AP20" s="4"/>
      <c r="AQ20" s="4"/>
      <c r="AR20" s="19">
        <v>2.7</v>
      </c>
      <c r="AS20" s="5"/>
      <c r="AT20" s="3"/>
    </row>
    <row r="21" spans="1:58" x14ac:dyDescent="0.25">
      <c r="A21" s="4" t="s">
        <v>1</v>
      </c>
      <c r="B21" s="11">
        <v>2.5</v>
      </c>
      <c r="C21" s="88">
        <f t="shared" si="0"/>
        <v>2.8996900000000001</v>
      </c>
      <c r="D21" s="80">
        <v>-111.193</v>
      </c>
      <c r="E21" s="23">
        <v>43.231000000000002</v>
      </c>
      <c r="F21" s="1">
        <v>5</v>
      </c>
      <c r="G21" s="1">
        <v>1987</v>
      </c>
      <c r="H21" s="1">
        <v>11</v>
      </c>
      <c r="I21" s="1">
        <v>4</v>
      </c>
      <c r="J21" s="1">
        <v>23</v>
      </c>
      <c r="K21" s="1">
        <v>17</v>
      </c>
      <c r="L21" s="1">
        <v>52</v>
      </c>
      <c r="M21" s="81">
        <f t="shared" si="1"/>
        <v>0.23</v>
      </c>
      <c r="N21" s="21">
        <v>0.01</v>
      </c>
      <c r="O21" s="6" t="s">
        <v>174</v>
      </c>
      <c r="P21" s="94"/>
      <c r="Q21" s="72">
        <f>$AB$21</f>
        <v>2.8996900000000001</v>
      </c>
      <c r="R21" s="82">
        <f>AA21</f>
        <v>0.23</v>
      </c>
      <c r="S21" s="44"/>
      <c r="T21" s="3"/>
      <c r="V21" s="43"/>
      <c r="W21" s="46"/>
      <c r="Y21" s="43"/>
      <c r="Z21" s="55">
        <v>2.5</v>
      </c>
      <c r="AA21" s="82">
        <v>0.23</v>
      </c>
      <c r="AB21" s="43">
        <f>0.791*(Z21+0.09)+0.851</f>
        <v>2.8996900000000001</v>
      </c>
      <c r="AC21" s="53"/>
      <c r="AD21" s="82"/>
      <c r="AE21" s="43"/>
      <c r="AF21" s="45"/>
      <c r="AG21" s="82"/>
      <c r="AH21" s="43"/>
      <c r="AI21" s="47" t="s">
        <v>58</v>
      </c>
      <c r="AJ21" s="27"/>
      <c r="AK21" s="5"/>
      <c r="AL21" s="4"/>
      <c r="AM21" s="27">
        <v>2.5</v>
      </c>
      <c r="AN21" s="5"/>
      <c r="AO21" s="4">
        <v>457</v>
      </c>
      <c r="AP21" s="5" t="s">
        <v>44</v>
      </c>
      <c r="AQ21" s="5" t="s">
        <v>44</v>
      </c>
      <c r="AR21" s="9"/>
      <c r="AS21" s="5"/>
      <c r="AT21" s="3"/>
      <c r="AU21" s="2" t="s">
        <v>44</v>
      </c>
      <c r="AV21" s="2"/>
      <c r="AY21">
        <v>8</v>
      </c>
    </row>
    <row r="22" spans="1:58" x14ac:dyDescent="0.25">
      <c r="A22" s="3" t="s">
        <v>2</v>
      </c>
      <c r="B22" s="18">
        <v>2.5</v>
      </c>
      <c r="C22" s="88">
        <f t="shared" si="0"/>
        <v>2.5495000000000001</v>
      </c>
      <c r="D22" s="80">
        <v>-111.508</v>
      </c>
      <c r="E22" s="23">
        <v>42.892000000000003</v>
      </c>
      <c r="F22" s="1">
        <v>1</v>
      </c>
      <c r="G22" s="1">
        <v>1987</v>
      </c>
      <c r="H22" s="1">
        <v>12</v>
      </c>
      <c r="I22" s="1">
        <v>17</v>
      </c>
      <c r="J22" s="1">
        <v>20</v>
      </c>
      <c r="K22" s="1">
        <v>11</v>
      </c>
      <c r="L22" s="11">
        <v>49.7</v>
      </c>
      <c r="M22" s="81">
        <f t="shared" si="1"/>
        <v>0.22500000000000001</v>
      </c>
      <c r="N22" s="21">
        <v>0.01</v>
      </c>
      <c r="O22" s="6" t="s">
        <v>174</v>
      </c>
      <c r="P22" s="94"/>
      <c r="Q22" s="72">
        <f t="shared" ref="Q22:Q30" si="5">Y22</f>
        <v>2.5495000000000001</v>
      </c>
      <c r="R22" s="82">
        <f t="shared" ref="R22:R30" si="6">X22</f>
        <v>0.22500000000000001</v>
      </c>
      <c r="S22" s="44"/>
      <c r="T22" s="3"/>
      <c r="V22" s="43"/>
      <c r="W22" s="49">
        <v>2.5</v>
      </c>
      <c r="X22" s="82">
        <v>0.22500000000000001</v>
      </c>
      <c r="Y22" s="43">
        <f t="shared" ref="Y22:Y30" si="7">0.929*W22+0.227</f>
        <v>2.5495000000000001</v>
      </c>
      <c r="Z22" s="53"/>
      <c r="AA22" s="82"/>
      <c r="AB22" s="43"/>
      <c r="AC22" s="47"/>
      <c r="AD22" s="82"/>
      <c r="AE22" s="43"/>
      <c r="AF22" s="45"/>
      <c r="AG22" s="82"/>
      <c r="AH22" s="43"/>
      <c r="AI22" s="47"/>
      <c r="AJ22" s="4"/>
      <c r="AK22" s="4"/>
      <c r="AL22" s="4"/>
      <c r="AM22" s="27"/>
      <c r="AN22" s="5"/>
      <c r="AO22" s="4"/>
      <c r="AP22" s="4"/>
      <c r="AQ22" s="4"/>
      <c r="AR22" s="19">
        <v>2.5</v>
      </c>
      <c r="AS22" s="5"/>
      <c r="AT22" s="3"/>
    </row>
    <row r="23" spans="1:58" x14ac:dyDescent="0.25">
      <c r="A23" s="3" t="s">
        <v>2</v>
      </c>
      <c r="B23" s="18">
        <v>2.71</v>
      </c>
      <c r="C23" s="88">
        <f t="shared" si="0"/>
        <v>2.7445900000000001</v>
      </c>
      <c r="D23" s="80">
        <v>-111.229</v>
      </c>
      <c r="E23" s="23">
        <v>42.624000000000002</v>
      </c>
      <c r="F23" s="1">
        <v>0</v>
      </c>
      <c r="G23" s="1">
        <v>1988</v>
      </c>
      <c r="H23" s="1">
        <v>1</v>
      </c>
      <c r="I23" s="1">
        <v>19</v>
      </c>
      <c r="J23" s="1">
        <v>3</v>
      </c>
      <c r="K23" s="1">
        <v>8</v>
      </c>
      <c r="L23" s="11">
        <v>55.7</v>
      </c>
      <c r="M23" s="81">
        <f t="shared" si="1"/>
        <v>0.22500000000000001</v>
      </c>
      <c r="N23" s="21">
        <v>0.01</v>
      </c>
      <c r="O23" s="6" t="s">
        <v>174</v>
      </c>
      <c r="P23" s="94"/>
      <c r="Q23" s="72">
        <f t="shared" si="5"/>
        <v>2.7445900000000001</v>
      </c>
      <c r="R23" s="82">
        <f t="shared" si="6"/>
        <v>0.22500000000000001</v>
      </c>
      <c r="S23" s="44"/>
      <c r="T23" s="3"/>
      <c r="V23" s="43"/>
      <c r="W23" s="49">
        <v>2.71</v>
      </c>
      <c r="X23" s="82">
        <v>0.22500000000000001</v>
      </c>
      <c r="Y23" s="43">
        <f t="shared" si="7"/>
        <v>2.7445900000000001</v>
      </c>
      <c r="Z23" s="53"/>
      <c r="AA23" s="82"/>
      <c r="AB23" s="43"/>
      <c r="AC23" s="47"/>
      <c r="AD23" s="82"/>
      <c r="AE23" s="43"/>
      <c r="AF23" s="45"/>
      <c r="AG23" s="82"/>
      <c r="AH23" s="43"/>
      <c r="AI23" s="47"/>
      <c r="AJ23" s="4"/>
      <c r="AK23" s="4"/>
      <c r="AL23" s="4"/>
      <c r="AM23" s="27"/>
      <c r="AN23" s="5"/>
      <c r="AO23" s="4"/>
      <c r="AP23" s="4"/>
      <c r="AQ23" s="4"/>
      <c r="AR23" s="19">
        <v>2.71</v>
      </c>
      <c r="AS23" s="5"/>
      <c r="AT23" s="3"/>
    </row>
    <row r="24" spans="1:58" x14ac:dyDescent="0.25">
      <c r="A24" s="3" t="s">
        <v>2</v>
      </c>
      <c r="B24" s="18">
        <v>3.21</v>
      </c>
      <c r="C24" s="88">
        <f t="shared" si="0"/>
        <v>3.2090899999999998</v>
      </c>
      <c r="D24" s="80">
        <v>-111.694</v>
      </c>
      <c r="E24" s="23">
        <v>42.741</v>
      </c>
      <c r="F24" s="1">
        <v>2</v>
      </c>
      <c r="G24" s="1">
        <v>1988</v>
      </c>
      <c r="H24" s="1">
        <v>1</v>
      </c>
      <c r="I24" s="1">
        <v>22</v>
      </c>
      <c r="J24" s="1">
        <v>0</v>
      </c>
      <c r="K24" s="1">
        <v>29</v>
      </c>
      <c r="L24" s="11">
        <v>12.5</v>
      </c>
      <c r="M24" s="81">
        <f t="shared" si="1"/>
        <v>0.22500000000000001</v>
      </c>
      <c r="N24" s="21">
        <v>0.01</v>
      </c>
      <c r="O24" s="6" t="s">
        <v>174</v>
      </c>
      <c r="P24" s="94"/>
      <c r="Q24" s="72">
        <f t="shared" si="5"/>
        <v>3.2090899999999998</v>
      </c>
      <c r="R24" s="82">
        <f t="shared" si="6"/>
        <v>0.22500000000000001</v>
      </c>
      <c r="S24" s="44"/>
      <c r="T24" s="3"/>
      <c r="V24" s="43"/>
      <c r="W24" s="49">
        <v>3.21</v>
      </c>
      <c r="X24" s="82">
        <v>0.22500000000000001</v>
      </c>
      <c r="Y24" s="43">
        <f t="shared" si="7"/>
        <v>3.2090899999999998</v>
      </c>
      <c r="Z24" s="53"/>
      <c r="AA24" s="82"/>
      <c r="AB24" s="43"/>
      <c r="AC24" s="47"/>
      <c r="AD24" s="82"/>
      <c r="AE24" s="43"/>
      <c r="AF24" s="45"/>
      <c r="AG24" s="82"/>
      <c r="AH24" s="43"/>
      <c r="AI24" s="47"/>
      <c r="AJ24" s="4"/>
      <c r="AK24" s="4"/>
      <c r="AL24" s="4"/>
      <c r="AM24" s="27"/>
      <c r="AN24" s="5"/>
      <c r="AO24" s="4"/>
      <c r="AP24" s="4"/>
      <c r="AQ24" s="4"/>
      <c r="AR24" s="19">
        <v>3.21</v>
      </c>
      <c r="AS24" s="5"/>
      <c r="AT24" s="3"/>
    </row>
    <row r="25" spans="1:58" x14ac:dyDescent="0.25">
      <c r="A25" s="3" t="s">
        <v>2</v>
      </c>
      <c r="B25" s="18">
        <v>2.88</v>
      </c>
      <c r="C25" s="88">
        <f t="shared" si="0"/>
        <v>2.90252</v>
      </c>
      <c r="D25" s="80">
        <v>-111.69499999999999</v>
      </c>
      <c r="E25" s="23">
        <v>42.74</v>
      </c>
      <c r="F25" s="1">
        <v>1</v>
      </c>
      <c r="G25" s="1">
        <v>1988</v>
      </c>
      <c r="H25" s="1">
        <v>1</v>
      </c>
      <c r="I25" s="1">
        <v>22</v>
      </c>
      <c r="J25" s="1">
        <v>0</v>
      </c>
      <c r="K25" s="1">
        <v>29</v>
      </c>
      <c r="L25" s="11">
        <v>48.5</v>
      </c>
      <c r="M25" s="81">
        <f t="shared" si="1"/>
        <v>0.22500000000000001</v>
      </c>
      <c r="N25" s="21">
        <v>0.01</v>
      </c>
      <c r="O25" s="6" t="s">
        <v>174</v>
      </c>
      <c r="P25" s="94"/>
      <c r="Q25" s="72">
        <f t="shared" si="5"/>
        <v>2.90252</v>
      </c>
      <c r="R25" s="82">
        <f t="shared" si="6"/>
        <v>0.22500000000000001</v>
      </c>
      <c r="S25" s="44"/>
      <c r="T25" s="3"/>
      <c r="V25" s="43"/>
      <c r="W25" s="49">
        <v>2.88</v>
      </c>
      <c r="X25" s="82">
        <v>0.22500000000000001</v>
      </c>
      <c r="Y25" s="43">
        <f t="shared" si="7"/>
        <v>2.90252</v>
      </c>
      <c r="Z25" s="53"/>
      <c r="AA25" s="82"/>
      <c r="AB25" s="43"/>
      <c r="AC25" s="47"/>
      <c r="AD25" s="82"/>
      <c r="AE25" s="43"/>
      <c r="AF25" s="45"/>
      <c r="AG25" s="82"/>
      <c r="AH25" s="43"/>
      <c r="AI25" s="47"/>
      <c r="AJ25" s="4"/>
      <c r="AK25" s="4"/>
      <c r="AL25" s="4"/>
      <c r="AM25" s="27"/>
      <c r="AN25" s="5"/>
      <c r="AO25" s="4"/>
      <c r="AP25" s="4"/>
      <c r="AQ25" s="4"/>
      <c r="AR25" s="19">
        <v>2.88</v>
      </c>
      <c r="AS25" s="5"/>
      <c r="AT25" s="3"/>
    </row>
    <row r="26" spans="1:58" x14ac:dyDescent="0.25">
      <c r="A26" s="3" t="s">
        <v>2</v>
      </c>
      <c r="B26" s="18">
        <v>2.99</v>
      </c>
      <c r="C26" s="88">
        <f t="shared" si="0"/>
        <v>3.0047100000000002</v>
      </c>
      <c r="D26" s="80">
        <v>-114.902</v>
      </c>
      <c r="E26" s="23">
        <v>38.402999999999999</v>
      </c>
      <c r="F26" s="1">
        <v>0</v>
      </c>
      <c r="G26" s="1">
        <v>1988</v>
      </c>
      <c r="H26" s="1">
        <v>1</v>
      </c>
      <c r="I26" s="1">
        <v>26</v>
      </c>
      <c r="J26" s="1">
        <v>11</v>
      </c>
      <c r="K26" s="1">
        <v>50</v>
      </c>
      <c r="L26" s="11">
        <v>35.700000000000003</v>
      </c>
      <c r="M26" s="81">
        <f t="shared" si="1"/>
        <v>0.22500000000000001</v>
      </c>
      <c r="N26" s="21">
        <v>0.01</v>
      </c>
      <c r="O26" s="6" t="s">
        <v>174</v>
      </c>
      <c r="P26" s="94"/>
      <c r="Q26" s="72">
        <f t="shared" si="5"/>
        <v>3.0047100000000002</v>
      </c>
      <c r="R26" s="82">
        <f t="shared" si="6"/>
        <v>0.22500000000000001</v>
      </c>
      <c r="S26" s="44"/>
      <c r="T26" s="3"/>
      <c r="V26" s="43"/>
      <c r="W26" s="49">
        <v>2.99</v>
      </c>
      <c r="X26" s="82">
        <v>0.22500000000000001</v>
      </c>
      <c r="Y26" s="43">
        <f t="shared" si="7"/>
        <v>3.0047100000000002</v>
      </c>
      <c r="Z26" s="53"/>
      <c r="AA26" s="82"/>
      <c r="AB26" s="43"/>
      <c r="AC26" s="47"/>
      <c r="AD26" s="82"/>
      <c r="AE26" s="43"/>
      <c r="AF26" s="45"/>
      <c r="AG26" s="82"/>
      <c r="AH26" s="43"/>
      <c r="AI26" s="47"/>
      <c r="AJ26" s="4"/>
      <c r="AK26" s="4"/>
      <c r="AL26" s="4"/>
      <c r="AM26" s="27"/>
      <c r="AN26" s="5"/>
      <c r="AO26" s="4"/>
      <c r="AP26" s="4"/>
      <c r="AQ26" s="4"/>
      <c r="AR26" s="19">
        <v>2.99</v>
      </c>
      <c r="AS26" s="5"/>
      <c r="AT26" s="3"/>
      <c r="BA26" s="25"/>
      <c r="BB26" s="25"/>
      <c r="BC26" s="25"/>
      <c r="BD26" s="25"/>
      <c r="BE26" s="25"/>
      <c r="BF26" s="25"/>
    </row>
    <row r="27" spans="1:58" x14ac:dyDescent="0.25">
      <c r="A27" s="3" t="s">
        <v>2</v>
      </c>
      <c r="B27" s="18">
        <v>3.81</v>
      </c>
      <c r="C27" s="88">
        <f t="shared" si="0"/>
        <v>3.7664900000000001</v>
      </c>
      <c r="D27" s="80">
        <v>-114.919</v>
      </c>
      <c r="E27" s="23">
        <v>38.436999999999998</v>
      </c>
      <c r="F27" s="1">
        <v>1</v>
      </c>
      <c r="G27" s="1">
        <v>1988</v>
      </c>
      <c r="H27" s="1">
        <v>1</v>
      </c>
      <c r="I27" s="1">
        <v>27</v>
      </c>
      <c r="J27" s="1">
        <v>1</v>
      </c>
      <c r="K27" s="1">
        <v>3</v>
      </c>
      <c r="L27" s="11">
        <v>22.4</v>
      </c>
      <c r="M27" s="81">
        <f t="shared" si="1"/>
        <v>0.22500000000000001</v>
      </c>
      <c r="N27" s="21">
        <v>0.01</v>
      </c>
      <c r="O27" s="6" t="s">
        <v>174</v>
      </c>
      <c r="P27" s="94"/>
      <c r="Q27" s="72">
        <f t="shared" si="5"/>
        <v>3.7664900000000001</v>
      </c>
      <c r="R27" s="82">
        <f t="shared" si="6"/>
        <v>0.22500000000000001</v>
      </c>
      <c r="S27" s="44"/>
      <c r="T27" s="3"/>
      <c r="V27" s="43"/>
      <c r="W27" s="49">
        <v>3.81</v>
      </c>
      <c r="X27" s="82">
        <v>0.22500000000000001</v>
      </c>
      <c r="Y27" s="43">
        <f t="shared" si="7"/>
        <v>3.7664900000000001</v>
      </c>
      <c r="Z27" s="53"/>
      <c r="AA27" s="82"/>
      <c r="AB27" s="43"/>
      <c r="AC27" s="47"/>
      <c r="AD27" s="82"/>
      <c r="AE27" s="43"/>
      <c r="AF27" s="45"/>
      <c r="AG27" s="82"/>
      <c r="AH27" s="43"/>
      <c r="AI27" s="47"/>
      <c r="AJ27" s="4"/>
      <c r="AK27" s="4"/>
      <c r="AL27" s="4"/>
      <c r="AM27" s="27"/>
      <c r="AN27" s="5"/>
      <c r="AO27" s="4"/>
      <c r="AP27" s="4"/>
      <c r="AQ27" s="4"/>
      <c r="AR27" s="19">
        <v>3.81</v>
      </c>
      <c r="AS27" s="5"/>
      <c r="AT27" s="3"/>
    </row>
    <row r="28" spans="1:58" x14ac:dyDescent="0.25">
      <c r="A28" s="3" t="s">
        <v>2</v>
      </c>
      <c r="B28" s="18">
        <v>2.8</v>
      </c>
      <c r="C28" s="88">
        <f t="shared" si="0"/>
        <v>2.8281999999999998</v>
      </c>
      <c r="D28" s="80">
        <v>-114.934</v>
      </c>
      <c r="E28" s="23">
        <v>38.393999999999998</v>
      </c>
      <c r="F28" s="1">
        <v>3</v>
      </c>
      <c r="G28" s="1">
        <v>1988</v>
      </c>
      <c r="H28" s="1">
        <v>1</v>
      </c>
      <c r="I28" s="1">
        <v>28</v>
      </c>
      <c r="J28" s="1">
        <v>4</v>
      </c>
      <c r="K28" s="1">
        <v>20</v>
      </c>
      <c r="L28" s="11">
        <v>4.5</v>
      </c>
      <c r="M28" s="81">
        <f t="shared" si="1"/>
        <v>0.22500000000000001</v>
      </c>
      <c r="N28" s="21">
        <v>0.01</v>
      </c>
      <c r="O28" s="6" t="s">
        <v>174</v>
      </c>
      <c r="P28" s="94"/>
      <c r="Q28" s="72">
        <f t="shared" si="5"/>
        <v>2.8281999999999998</v>
      </c>
      <c r="R28" s="82">
        <f t="shared" si="6"/>
        <v>0.22500000000000001</v>
      </c>
      <c r="S28" s="44"/>
      <c r="T28" s="3"/>
      <c r="V28" s="43"/>
      <c r="W28" s="49">
        <v>2.8</v>
      </c>
      <c r="X28" s="82">
        <v>0.22500000000000001</v>
      </c>
      <c r="Y28" s="43">
        <f t="shared" si="7"/>
        <v>2.8281999999999998</v>
      </c>
      <c r="Z28" s="53"/>
      <c r="AA28" s="82"/>
      <c r="AB28" s="43"/>
      <c r="AC28" s="47"/>
      <c r="AD28" s="82"/>
      <c r="AE28" s="43"/>
      <c r="AF28" s="45"/>
      <c r="AG28" s="82"/>
      <c r="AH28" s="43"/>
      <c r="AI28" s="47"/>
      <c r="AJ28" s="4"/>
      <c r="AK28" s="4"/>
      <c r="AL28" s="4"/>
      <c r="AM28" s="27"/>
      <c r="AN28" s="5"/>
      <c r="AO28" s="4"/>
      <c r="AP28" s="4"/>
      <c r="AQ28" s="4"/>
      <c r="AR28" s="19">
        <v>2.8</v>
      </c>
      <c r="AS28" s="5"/>
      <c r="AT28" s="3"/>
    </row>
    <row r="29" spans="1:58" x14ac:dyDescent="0.25">
      <c r="A29" s="3" t="s">
        <v>2</v>
      </c>
      <c r="B29" s="18">
        <v>3.43</v>
      </c>
      <c r="C29" s="88">
        <f t="shared" si="0"/>
        <v>3.4134700000000002</v>
      </c>
      <c r="D29" s="80">
        <v>-114.93300000000001</v>
      </c>
      <c r="E29" s="23">
        <v>38.454000000000001</v>
      </c>
      <c r="F29" s="1">
        <v>0</v>
      </c>
      <c r="G29" s="1">
        <v>1988</v>
      </c>
      <c r="H29" s="1">
        <v>1</v>
      </c>
      <c r="I29" s="1">
        <v>30</v>
      </c>
      <c r="J29" s="1">
        <v>1</v>
      </c>
      <c r="K29" s="1">
        <v>38</v>
      </c>
      <c r="L29" s="11">
        <v>9</v>
      </c>
      <c r="M29" s="81">
        <f t="shared" si="1"/>
        <v>0.22500000000000001</v>
      </c>
      <c r="N29" s="21">
        <v>0.01</v>
      </c>
      <c r="O29" s="6" t="s">
        <v>174</v>
      </c>
      <c r="P29" s="94"/>
      <c r="Q29" s="72">
        <f t="shared" si="5"/>
        <v>3.4134700000000002</v>
      </c>
      <c r="R29" s="82">
        <f t="shared" si="6"/>
        <v>0.22500000000000001</v>
      </c>
      <c r="S29" s="44"/>
      <c r="T29" s="3"/>
      <c r="V29" s="43"/>
      <c r="W29" s="49">
        <v>3.43</v>
      </c>
      <c r="X29" s="82">
        <v>0.22500000000000001</v>
      </c>
      <c r="Y29" s="43">
        <f t="shared" si="7"/>
        <v>3.4134700000000002</v>
      </c>
      <c r="Z29" s="53"/>
      <c r="AA29" s="82"/>
      <c r="AB29" s="43"/>
      <c r="AC29" s="47"/>
      <c r="AD29" s="82"/>
      <c r="AE29" s="43"/>
      <c r="AF29" s="45"/>
      <c r="AG29" s="82"/>
      <c r="AH29" s="43"/>
      <c r="AI29" s="47"/>
      <c r="AJ29" s="4"/>
      <c r="AK29" s="4"/>
      <c r="AL29" s="4"/>
      <c r="AM29" s="27"/>
      <c r="AN29" s="5"/>
      <c r="AO29" s="4"/>
      <c r="AP29" s="4"/>
      <c r="AQ29" s="4"/>
      <c r="AR29" s="19">
        <v>3.43</v>
      </c>
      <c r="AS29" s="5"/>
      <c r="AT29" s="3"/>
    </row>
    <row r="30" spans="1:58" x14ac:dyDescent="0.25">
      <c r="A30" s="3" t="s">
        <v>2</v>
      </c>
      <c r="B30" s="18">
        <v>2.91</v>
      </c>
      <c r="C30" s="88">
        <f t="shared" si="0"/>
        <v>2.9303900000000001</v>
      </c>
      <c r="D30" s="80">
        <v>-111.55</v>
      </c>
      <c r="E30" s="23">
        <v>42.924999999999997</v>
      </c>
      <c r="F30" s="1">
        <v>2</v>
      </c>
      <c r="G30" s="1">
        <v>1988</v>
      </c>
      <c r="H30" s="1">
        <v>2</v>
      </c>
      <c r="I30" s="1">
        <v>11</v>
      </c>
      <c r="J30" s="1">
        <v>22</v>
      </c>
      <c r="K30" s="1">
        <v>21</v>
      </c>
      <c r="L30" s="11">
        <v>37.1</v>
      </c>
      <c r="M30" s="81">
        <f t="shared" si="1"/>
        <v>0.22500000000000001</v>
      </c>
      <c r="N30" s="21">
        <v>0.01</v>
      </c>
      <c r="O30" s="6" t="s">
        <v>174</v>
      </c>
      <c r="P30" s="94"/>
      <c r="Q30" s="72">
        <f t="shared" si="5"/>
        <v>2.9303900000000001</v>
      </c>
      <c r="R30" s="82">
        <f t="shared" si="6"/>
        <v>0.22500000000000001</v>
      </c>
      <c r="S30" s="44"/>
      <c r="T30" s="3"/>
      <c r="V30" s="43"/>
      <c r="W30" s="49">
        <v>2.91</v>
      </c>
      <c r="X30" s="82">
        <v>0.22500000000000001</v>
      </c>
      <c r="Y30" s="43">
        <f t="shared" si="7"/>
        <v>2.9303900000000001</v>
      </c>
      <c r="Z30" s="53"/>
      <c r="AA30" s="82"/>
      <c r="AB30" s="43"/>
      <c r="AC30" s="47"/>
      <c r="AD30" s="82"/>
      <c r="AE30" s="43"/>
      <c r="AF30" s="45"/>
      <c r="AG30" s="82"/>
      <c r="AH30" s="43"/>
      <c r="AI30" s="47"/>
      <c r="AJ30" s="4"/>
      <c r="AK30" s="4"/>
      <c r="AL30" s="4"/>
      <c r="AM30" s="27"/>
      <c r="AN30" s="5"/>
      <c r="AO30" s="4"/>
      <c r="AP30" s="4"/>
      <c r="AQ30" s="4"/>
      <c r="AR30" s="19">
        <v>2.91</v>
      </c>
      <c r="AS30" s="5"/>
      <c r="AT30" s="3"/>
    </row>
    <row r="31" spans="1:58" x14ac:dyDescent="0.25">
      <c r="A31" s="4" t="s">
        <v>1</v>
      </c>
      <c r="B31" s="11">
        <v>3.3</v>
      </c>
      <c r="C31" s="88">
        <f t="shared" si="0"/>
        <v>3.5324899999999997</v>
      </c>
      <c r="D31" s="80">
        <v>-108.532</v>
      </c>
      <c r="E31" s="23">
        <v>40.625999999999998</v>
      </c>
      <c r="F31" s="1">
        <v>5</v>
      </c>
      <c r="G31" s="1">
        <v>1988</v>
      </c>
      <c r="H31" s="1">
        <v>2</v>
      </c>
      <c r="I31" s="1">
        <v>14</v>
      </c>
      <c r="J31" s="1">
        <v>18</v>
      </c>
      <c r="K31" s="1">
        <v>32</v>
      </c>
      <c r="L31" s="1">
        <v>40.51</v>
      </c>
      <c r="M31" s="81">
        <f t="shared" si="1"/>
        <v>0.23</v>
      </c>
      <c r="N31" s="21">
        <v>0.01</v>
      </c>
      <c r="O31" s="6" t="s">
        <v>174</v>
      </c>
      <c r="P31" s="94"/>
      <c r="Q31" s="72">
        <f>$AB$31</f>
        <v>3.5324899999999997</v>
      </c>
      <c r="R31" s="82">
        <f>AA31</f>
        <v>0.23</v>
      </c>
      <c r="S31" s="44"/>
      <c r="T31" s="3"/>
      <c r="V31" s="43"/>
      <c r="W31" s="46"/>
      <c r="Y31" s="43"/>
      <c r="Z31" s="55">
        <v>3.3</v>
      </c>
      <c r="AA31" s="82">
        <v>0.23</v>
      </c>
      <c r="AB31" s="43">
        <f>0.791*(Z31+0.09)+0.851</f>
        <v>3.5324899999999997</v>
      </c>
      <c r="AC31" s="53"/>
      <c r="AD31" s="82"/>
      <c r="AE31" s="43"/>
      <c r="AF31" s="45"/>
      <c r="AG31" s="82"/>
      <c r="AH31" s="43"/>
      <c r="AI31" s="47" t="s">
        <v>56</v>
      </c>
      <c r="AJ31" s="27"/>
      <c r="AK31" s="5"/>
      <c r="AL31" s="4"/>
      <c r="AM31" s="27">
        <v>3.3</v>
      </c>
      <c r="AN31" s="5"/>
      <c r="AO31" s="4">
        <v>479</v>
      </c>
      <c r="AP31" s="5">
        <v>4</v>
      </c>
      <c r="AQ31" s="5" t="s">
        <v>12</v>
      </c>
      <c r="AR31" s="9"/>
      <c r="AS31" s="5"/>
      <c r="AT31" s="3"/>
      <c r="AU31" s="2">
        <v>4</v>
      </c>
      <c r="AV31" s="2" t="s">
        <v>1</v>
      </c>
      <c r="AY31">
        <v>10</v>
      </c>
    </row>
    <row r="32" spans="1:58" x14ac:dyDescent="0.25">
      <c r="A32" s="4" t="s">
        <v>1</v>
      </c>
      <c r="B32" s="11">
        <v>3.8</v>
      </c>
      <c r="C32" s="88">
        <f t="shared" si="0"/>
        <v>3.812235959913064</v>
      </c>
      <c r="D32" s="80">
        <v>-114.53700000000001</v>
      </c>
      <c r="E32" s="23">
        <v>36.941000000000003</v>
      </c>
      <c r="F32" s="1">
        <v>5</v>
      </c>
      <c r="G32" s="1">
        <v>1988</v>
      </c>
      <c r="H32" s="1">
        <v>3</v>
      </c>
      <c r="I32" s="1">
        <v>3</v>
      </c>
      <c r="J32" s="1">
        <v>7</v>
      </c>
      <c r="K32" s="1">
        <v>33</v>
      </c>
      <c r="L32" s="1">
        <v>55.37</v>
      </c>
      <c r="M32" s="81">
        <f t="shared" si="1"/>
        <v>0.16083765575665815</v>
      </c>
      <c r="N32" s="21">
        <v>0.01</v>
      </c>
      <c r="O32" s="3" t="s">
        <v>175</v>
      </c>
      <c r="P32" s="94">
        <f>1/((1/X32^2)+(1/AA32^2))</f>
        <v>2.586875150929727E-2</v>
      </c>
      <c r="Q32" s="72">
        <f>(P32/X32^2*Y32)+(P32/AA32^2*AB32)</f>
        <v>3.812235959913064</v>
      </c>
      <c r="R32" s="82">
        <f>SQRT(P32)</f>
        <v>0.16083765575665815</v>
      </c>
      <c r="S32" s="44"/>
      <c r="T32" s="3"/>
      <c r="V32" s="43"/>
      <c r="W32" s="49">
        <v>3.74</v>
      </c>
      <c r="X32" s="82">
        <v>0.22500000000000001</v>
      </c>
      <c r="Y32" s="43">
        <f t="shared" ref="Y32:Y37" si="8">0.929*W32+0.227</f>
        <v>3.7014600000000004</v>
      </c>
      <c r="Z32" s="55">
        <v>3.8</v>
      </c>
      <c r="AA32" s="82">
        <v>0.23</v>
      </c>
      <c r="AB32" s="43">
        <f>0.791*(Z32+0.09)+0.851</f>
        <v>3.9279899999999999</v>
      </c>
      <c r="AC32" s="53"/>
      <c r="AD32" s="82"/>
      <c r="AE32" s="43"/>
      <c r="AF32" s="45"/>
      <c r="AG32" s="82"/>
      <c r="AH32" s="43"/>
      <c r="AI32" s="47" t="s">
        <v>68</v>
      </c>
      <c r="AJ32" s="27"/>
      <c r="AK32" s="5"/>
      <c r="AL32" s="4" t="s">
        <v>69</v>
      </c>
      <c r="AM32" s="27">
        <v>3.8</v>
      </c>
      <c r="AN32" s="5"/>
      <c r="AO32" s="4">
        <v>41</v>
      </c>
      <c r="AP32" s="5">
        <v>5</v>
      </c>
      <c r="AQ32" s="5" t="s">
        <v>12</v>
      </c>
      <c r="AR32" s="19">
        <v>3.74</v>
      </c>
      <c r="AS32" s="5"/>
      <c r="AT32" s="3"/>
      <c r="AU32" s="2">
        <v>5</v>
      </c>
      <c r="AV32" s="2" t="s">
        <v>1</v>
      </c>
      <c r="AY32">
        <v>31</v>
      </c>
    </row>
    <row r="33" spans="1:51" x14ac:dyDescent="0.25">
      <c r="A33" s="3" t="s">
        <v>2</v>
      </c>
      <c r="B33" s="18">
        <v>2.57</v>
      </c>
      <c r="C33" s="88">
        <f t="shared" si="0"/>
        <v>2.6145299999999998</v>
      </c>
      <c r="D33" s="80">
        <v>-111.161</v>
      </c>
      <c r="E33" s="23">
        <v>42.704000000000001</v>
      </c>
      <c r="F33" s="1">
        <v>0</v>
      </c>
      <c r="G33" s="1">
        <v>1988</v>
      </c>
      <c r="H33" s="1">
        <v>3</v>
      </c>
      <c r="I33" s="1">
        <v>8</v>
      </c>
      <c r="J33" s="1">
        <v>22</v>
      </c>
      <c r="K33" s="1">
        <v>25</v>
      </c>
      <c r="L33" s="11">
        <v>13.1</v>
      </c>
      <c r="M33" s="81">
        <f t="shared" si="1"/>
        <v>0.22500000000000001</v>
      </c>
      <c r="N33" s="21">
        <v>0.01</v>
      </c>
      <c r="O33" s="6" t="s">
        <v>174</v>
      </c>
      <c r="P33" s="94"/>
      <c r="Q33" s="72">
        <f>Y33</f>
        <v>2.6145299999999998</v>
      </c>
      <c r="R33" s="82">
        <f>X33</f>
        <v>0.22500000000000001</v>
      </c>
      <c r="S33" s="44"/>
      <c r="T33" s="3"/>
      <c r="V33" s="43"/>
      <c r="W33" s="49">
        <v>2.57</v>
      </c>
      <c r="X33" s="82">
        <v>0.22500000000000001</v>
      </c>
      <c r="Y33" s="43">
        <f t="shared" si="8"/>
        <v>2.6145299999999998</v>
      </c>
      <c r="Z33" s="53"/>
      <c r="AA33" s="82"/>
      <c r="AB33" s="43"/>
      <c r="AC33" s="47"/>
      <c r="AD33" s="82"/>
      <c r="AE33" s="43"/>
      <c r="AF33" s="45"/>
      <c r="AG33" s="82"/>
      <c r="AH33" s="43"/>
      <c r="AI33" s="47"/>
      <c r="AJ33" s="4"/>
      <c r="AK33" s="4"/>
      <c r="AL33" s="4"/>
      <c r="AM33" s="27"/>
      <c r="AN33" s="5"/>
      <c r="AO33" s="4"/>
      <c r="AP33" s="4"/>
      <c r="AQ33" s="4"/>
      <c r="AR33" s="19">
        <v>2.57</v>
      </c>
      <c r="AS33" s="5"/>
      <c r="AT33" s="3"/>
    </row>
    <row r="34" spans="1:51" x14ac:dyDescent="0.25">
      <c r="A34" s="4" t="s">
        <v>1</v>
      </c>
      <c r="B34" s="11">
        <v>2.5</v>
      </c>
      <c r="C34" s="88">
        <f t="shared" si="0"/>
        <v>2.8251828857763819</v>
      </c>
      <c r="D34" s="80">
        <v>-110.857</v>
      </c>
      <c r="E34" s="23">
        <v>43.118000000000002</v>
      </c>
      <c r="F34" s="1">
        <v>5</v>
      </c>
      <c r="G34" s="1">
        <v>1988</v>
      </c>
      <c r="H34" s="1">
        <v>3</v>
      </c>
      <c r="I34" s="1">
        <v>21</v>
      </c>
      <c r="J34" s="1">
        <v>13</v>
      </c>
      <c r="K34" s="1">
        <v>23</v>
      </c>
      <c r="L34" s="1">
        <v>43.68</v>
      </c>
      <c r="M34" s="81">
        <f t="shared" si="1"/>
        <v>0.16083765575665815</v>
      </c>
      <c r="N34" s="21">
        <v>0.01</v>
      </c>
      <c r="O34" s="3" t="s">
        <v>175</v>
      </c>
      <c r="P34" s="94">
        <f>1/((1/X34^2)+(1/AA34^2))</f>
        <v>2.586875150929727E-2</v>
      </c>
      <c r="Q34" s="72">
        <f>(P34/X34^2*Y34)+(P34/AA34^2*AB34)</f>
        <v>2.8251828857763819</v>
      </c>
      <c r="R34" s="82">
        <f>SQRT(P34)</f>
        <v>0.16083765575665815</v>
      </c>
      <c r="S34" s="44"/>
      <c r="T34" s="3"/>
      <c r="V34" s="43"/>
      <c r="W34" s="49">
        <v>2.72</v>
      </c>
      <c r="X34" s="82">
        <v>0.22500000000000001</v>
      </c>
      <c r="Y34" s="43">
        <f t="shared" si="8"/>
        <v>2.7538800000000001</v>
      </c>
      <c r="Z34" s="55">
        <v>2.5</v>
      </c>
      <c r="AA34" s="82">
        <v>0.23</v>
      </c>
      <c r="AB34" s="43">
        <f>0.791*(Z34+0.09)+0.851</f>
        <v>2.8996900000000001</v>
      </c>
      <c r="AC34" s="53"/>
      <c r="AD34" s="82"/>
      <c r="AE34" s="43"/>
      <c r="AF34" s="45"/>
      <c r="AG34" s="82"/>
      <c r="AH34" s="43"/>
      <c r="AI34" s="47" t="s">
        <v>58</v>
      </c>
      <c r="AJ34" s="27"/>
      <c r="AK34" s="5"/>
      <c r="AL34" s="4"/>
      <c r="AM34" s="27">
        <v>2.5</v>
      </c>
      <c r="AN34" s="5"/>
      <c r="AO34" s="4">
        <v>460</v>
      </c>
      <c r="AP34" s="5" t="s">
        <v>44</v>
      </c>
      <c r="AQ34" s="5" t="s">
        <v>44</v>
      </c>
      <c r="AR34" s="19">
        <v>2.72</v>
      </c>
      <c r="AS34" s="5"/>
      <c r="AT34" s="3"/>
      <c r="AU34" s="2" t="s">
        <v>44</v>
      </c>
      <c r="AV34" s="2"/>
      <c r="AY34">
        <v>9</v>
      </c>
    </row>
    <row r="35" spans="1:51" x14ac:dyDescent="0.25">
      <c r="A35" s="3" t="s">
        <v>2</v>
      </c>
      <c r="B35" s="18">
        <v>2.57</v>
      </c>
      <c r="C35" s="88">
        <f t="shared" si="0"/>
        <v>2.6145299999999998</v>
      </c>
      <c r="D35" s="80">
        <v>-111.515</v>
      </c>
      <c r="E35" s="23">
        <v>42.911000000000001</v>
      </c>
      <c r="F35" s="1">
        <v>1</v>
      </c>
      <c r="G35" s="1">
        <v>1988</v>
      </c>
      <c r="H35" s="1">
        <v>4</v>
      </c>
      <c r="I35" s="1">
        <v>19</v>
      </c>
      <c r="J35" s="1">
        <v>16</v>
      </c>
      <c r="K35" s="1">
        <v>1</v>
      </c>
      <c r="L35" s="11">
        <v>56.4</v>
      </c>
      <c r="M35" s="81">
        <f t="shared" si="1"/>
        <v>0.22500000000000001</v>
      </c>
      <c r="N35" s="21">
        <v>0.01</v>
      </c>
      <c r="O35" s="6" t="s">
        <v>174</v>
      </c>
      <c r="P35" s="94"/>
      <c r="Q35" s="72">
        <f>Y35</f>
        <v>2.6145299999999998</v>
      </c>
      <c r="R35" s="82">
        <f>X35</f>
        <v>0.22500000000000001</v>
      </c>
      <c r="S35" s="44"/>
      <c r="T35" s="3"/>
      <c r="V35" s="43"/>
      <c r="W35" s="49">
        <v>2.57</v>
      </c>
      <c r="X35" s="82">
        <v>0.22500000000000001</v>
      </c>
      <c r="Y35" s="43">
        <f t="shared" si="8"/>
        <v>2.6145299999999998</v>
      </c>
      <c r="Z35" s="53"/>
      <c r="AA35" s="82"/>
      <c r="AB35" s="43"/>
      <c r="AC35" s="47"/>
      <c r="AD35" s="82"/>
      <c r="AE35" s="43"/>
      <c r="AF35" s="45"/>
      <c r="AG35" s="82"/>
      <c r="AH35" s="43"/>
      <c r="AI35" s="47"/>
      <c r="AJ35" s="4"/>
      <c r="AK35" s="4"/>
      <c r="AL35" s="4"/>
      <c r="AM35" s="27"/>
      <c r="AN35" s="5"/>
      <c r="AO35" s="4"/>
      <c r="AP35" s="4"/>
      <c r="AQ35" s="4"/>
      <c r="AR35" s="19">
        <v>2.57</v>
      </c>
      <c r="AS35" s="5"/>
      <c r="AT35" s="3"/>
    </row>
    <row r="36" spans="1:51" x14ac:dyDescent="0.25">
      <c r="A36" s="3" t="s">
        <v>2</v>
      </c>
      <c r="B36" s="18">
        <v>2.8</v>
      </c>
      <c r="C36" s="88">
        <f t="shared" si="0"/>
        <v>2.8281999999999998</v>
      </c>
      <c r="D36" s="80">
        <v>-114.89400000000001</v>
      </c>
      <c r="E36" s="23">
        <v>38.401000000000003</v>
      </c>
      <c r="F36" s="1">
        <v>4</v>
      </c>
      <c r="G36" s="1">
        <v>1988</v>
      </c>
      <c r="H36" s="1">
        <v>4</v>
      </c>
      <c r="I36" s="1">
        <v>21</v>
      </c>
      <c r="J36" s="1">
        <v>19</v>
      </c>
      <c r="K36" s="1">
        <v>26</v>
      </c>
      <c r="L36" s="11">
        <v>50.8</v>
      </c>
      <c r="M36" s="81">
        <f t="shared" si="1"/>
        <v>0.22500000000000001</v>
      </c>
      <c r="N36" s="21">
        <v>0.01</v>
      </c>
      <c r="O36" s="6" t="s">
        <v>174</v>
      </c>
      <c r="P36" s="94"/>
      <c r="Q36" s="72">
        <f>Y36</f>
        <v>2.8281999999999998</v>
      </c>
      <c r="R36" s="82">
        <f>X36</f>
        <v>0.22500000000000001</v>
      </c>
      <c r="S36" s="44"/>
      <c r="T36" s="3"/>
      <c r="V36" s="43"/>
      <c r="W36" s="49">
        <v>2.8</v>
      </c>
      <c r="X36" s="82">
        <v>0.22500000000000001</v>
      </c>
      <c r="Y36" s="43">
        <f t="shared" si="8"/>
        <v>2.8281999999999998</v>
      </c>
      <c r="Z36" s="53"/>
      <c r="AA36" s="82"/>
      <c r="AB36" s="43"/>
      <c r="AC36" s="47"/>
      <c r="AD36" s="82"/>
      <c r="AE36" s="43"/>
      <c r="AF36" s="45"/>
      <c r="AG36" s="82"/>
      <c r="AH36" s="43"/>
      <c r="AI36" s="47"/>
      <c r="AJ36" s="4"/>
      <c r="AK36" s="4"/>
      <c r="AL36" s="4"/>
      <c r="AM36" s="27"/>
      <c r="AN36" s="5"/>
      <c r="AO36" s="4"/>
      <c r="AP36" s="4"/>
      <c r="AQ36" s="4"/>
      <c r="AR36" s="19">
        <v>2.8</v>
      </c>
      <c r="AS36" s="5"/>
      <c r="AT36" s="3"/>
    </row>
    <row r="37" spans="1:51" x14ac:dyDescent="0.25">
      <c r="A37" s="3" t="s">
        <v>2</v>
      </c>
      <c r="B37" s="18">
        <v>2.75</v>
      </c>
      <c r="C37" s="88">
        <f t="shared" si="0"/>
        <v>2.7817500000000002</v>
      </c>
      <c r="D37" s="80">
        <v>-111.741</v>
      </c>
      <c r="E37" s="23">
        <v>42.728999999999999</v>
      </c>
      <c r="F37" s="1">
        <v>0</v>
      </c>
      <c r="G37" s="1">
        <v>1988</v>
      </c>
      <c r="H37" s="1">
        <v>4</v>
      </c>
      <c r="I37" s="1">
        <v>26</v>
      </c>
      <c r="J37" s="1">
        <v>13</v>
      </c>
      <c r="K37" s="1">
        <v>29</v>
      </c>
      <c r="L37" s="11">
        <v>34.700000000000003</v>
      </c>
      <c r="M37" s="81">
        <f t="shared" si="1"/>
        <v>0.22500000000000001</v>
      </c>
      <c r="N37" s="21">
        <v>0.01</v>
      </c>
      <c r="O37" s="6" t="s">
        <v>174</v>
      </c>
      <c r="P37" s="94"/>
      <c r="Q37" s="72">
        <f>Y37</f>
        <v>2.7817500000000002</v>
      </c>
      <c r="R37" s="82">
        <f>X37</f>
        <v>0.22500000000000001</v>
      </c>
      <c r="S37" s="44"/>
      <c r="T37" s="3"/>
      <c r="V37" s="43"/>
      <c r="W37" s="49">
        <v>2.75</v>
      </c>
      <c r="X37" s="82">
        <v>0.22500000000000001</v>
      </c>
      <c r="Y37" s="43">
        <f t="shared" si="8"/>
        <v>2.7817500000000002</v>
      </c>
      <c r="Z37" s="53"/>
      <c r="AA37" s="82"/>
      <c r="AB37" s="43"/>
      <c r="AC37" s="47"/>
      <c r="AD37" s="82"/>
      <c r="AE37" s="43"/>
      <c r="AF37" s="45"/>
      <c r="AG37" s="82"/>
      <c r="AH37" s="43"/>
      <c r="AI37" s="47"/>
      <c r="AJ37" s="4"/>
      <c r="AK37" s="4"/>
      <c r="AL37" s="4"/>
      <c r="AM37" s="27"/>
      <c r="AN37" s="5"/>
      <c r="AO37" s="4"/>
      <c r="AP37" s="4"/>
      <c r="AQ37" s="4"/>
      <c r="AR37" s="19">
        <v>2.75</v>
      </c>
      <c r="AS37" s="5"/>
      <c r="AT37" s="3"/>
    </row>
    <row r="38" spans="1:51" x14ac:dyDescent="0.25">
      <c r="A38" s="4" t="s">
        <v>1</v>
      </c>
      <c r="B38" s="11">
        <v>2.5</v>
      </c>
      <c r="C38" s="88">
        <f t="shared" si="0"/>
        <v>2.8996900000000001</v>
      </c>
      <c r="D38" s="80">
        <v>-114.96299999999999</v>
      </c>
      <c r="E38" s="23">
        <v>36.058999999999997</v>
      </c>
      <c r="F38" s="1">
        <v>5</v>
      </c>
      <c r="G38" s="1">
        <v>1988</v>
      </c>
      <c r="H38" s="1">
        <v>5</v>
      </c>
      <c r="I38" s="1">
        <v>24</v>
      </c>
      <c r="J38" s="1">
        <v>15</v>
      </c>
      <c r="K38" s="1">
        <v>12</v>
      </c>
      <c r="L38" s="1">
        <v>16.12</v>
      </c>
      <c r="M38" s="81">
        <f t="shared" si="1"/>
        <v>0.23</v>
      </c>
      <c r="N38" s="21">
        <v>0.01</v>
      </c>
      <c r="O38" s="6" t="s">
        <v>174</v>
      </c>
      <c r="P38" s="94"/>
      <c r="Q38" s="72">
        <f>$AB$38</f>
        <v>2.8996900000000001</v>
      </c>
      <c r="R38" s="82">
        <f>AA38</f>
        <v>0.23</v>
      </c>
      <c r="S38" s="44"/>
      <c r="T38" s="3"/>
      <c r="V38" s="43"/>
      <c r="W38" s="46"/>
      <c r="Y38" s="43"/>
      <c r="Z38" s="55">
        <v>2.5</v>
      </c>
      <c r="AA38" s="82">
        <v>0.23</v>
      </c>
      <c r="AB38" s="43">
        <f>0.791*(Z38+0.09)+0.851</f>
        <v>2.8996900000000001</v>
      </c>
      <c r="AC38" s="53"/>
      <c r="AD38" s="82"/>
      <c r="AE38" s="43"/>
      <c r="AF38" s="45"/>
      <c r="AG38" s="82"/>
      <c r="AH38" s="43"/>
      <c r="AI38" s="47" t="s">
        <v>58</v>
      </c>
      <c r="AJ38" s="27"/>
      <c r="AK38" s="5"/>
      <c r="AL38" s="4"/>
      <c r="AM38" s="27">
        <v>2.5</v>
      </c>
      <c r="AN38" s="5"/>
      <c r="AO38" s="4">
        <v>41</v>
      </c>
      <c r="AP38" s="5" t="s">
        <v>44</v>
      </c>
      <c r="AQ38" s="5" t="s">
        <v>12</v>
      </c>
      <c r="AR38" s="9"/>
      <c r="AS38" s="5"/>
      <c r="AT38" s="3"/>
      <c r="AU38" s="2" t="s">
        <v>44</v>
      </c>
      <c r="AV38" s="2"/>
      <c r="AY38">
        <v>6</v>
      </c>
    </row>
    <row r="39" spans="1:51" x14ac:dyDescent="0.25">
      <c r="A39" s="3" t="s">
        <v>2</v>
      </c>
      <c r="B39" s="18">
        <v>2.46</v>
      </c>
      <c r="C39" s="88">
        <f t="shared" si="0"/>
        <v>2.51234</v>
      </c>
      <c r="D39" s="80">
        <v>-111.087</v>
      </c>
      <c r="E39" s="23">
        <v>42.743000000000002</v>
      </c>
      <c r="F39" s="1">
        <v>2</v>
      </c>
      <c r="G39" s="1">
        <v>1988</v>
      </c>
      <c r="H39" s="1">
        <v>5</v>
      </c>
      <c r="I39" s="1">
        <v>27</v>
      </c>
      <c r="J39" s="1">
        <v>2</v>
      </c>
      <c r="K39" s="1">
        <v>47</v>
      </c>
      <c r="L39" s="11">
        <v>0.3</v>
      </c>
      <c r="M39" s="81">
        <f t="shared" si="1"/>
        <v>0.22500000000000001</v>
      </c>
      <c r="N39" s="21">
        <v>0.01</v>
      </c>
      <c r="O39" s="6" t="s">
        <v>174</v>
      </c>
      <c r="P39" s="94"/>
      <c r="Q39" s="72">
        <f>Y39</f>
        <v>2.51234</v>
      </c>
      <c r="R39" s="82">
        <f>X39</f>
        <v>0.22500000000000001</v>
      </c>
      <c r="S39" s="44"/>
      <c r="T39" s="3"/>
      <c r="V39" s="43"/>
      <c r="W39" s="49">
        <v>2.46</v>
      </c>
      <c r="X39" s="82">
        <v>0.22500000000000001</v>
      </c>
      <c r="Y39" s="43">
        <f>0.929*W39+0.227</f>
        <v>2.51234</v>
      </c>
      <c r="Z39" s="53"/>
      <c r="AA39" s="82"/>
      <c r="AB39" s="43"/>
      <c r="AC39" s="47"/>
      <c r="AD39" s="82"/>
      <c r="AE39" s="43"/>
      <c r="AF39" s="45"/>
      <c r="AG39" s="82"/>
      <c r="AH39" s="43"/>
      <c r="AI39" s="47"/>
      <c r="AJ39" s="4"/>
      <c r="AK39" s="4"/>
      <c r="AL39" s="4"/>
      <c r="AM39" s="27"/>
      <c r="AN39" s="5"/>
      <c r="AO39" s="4"/>
      <c r="AP39" s="4"/>
      <c r="AQ39" s="4"/>
      <c r="AR39" s="19">
        <v>2.46</v>
      </c>
      <c r="AS39" s="5"/>
      <c r="AT39" s="3"/>
    </row>
    <row r="40" spans="1:51" x14ac:dyDescent="0.25">
      <c r="A40" s="3" t="s">
        <v>2</v>
      </c>
      <c r="B40" s="18">
        <v>2.48</v>
      </c>
      <c r="C40" s="88">
        <f t="shared" si="0"/>
        <v>2.5309200000000001</v>
      </c>
      <c r="D40" s="80">
        <v>-111.15900000000001</v>
      </c>
      <c r="E40" s="23">
        <v>42.661999999999999</v>
      </c>
      <c r="F40" s="1">
        <v>0</v>
      </c>
      <c r="G40" s="1">
        <v>1988</v>
      </c>
      <c r="H40" s="1">
        <v>6</v>
      </c>
      <c r="I40" s="1">
        <v>14</v>
      </c>
      <c r="J40" s="1">
        <v>23</v>
      </c>
      <c r="K40" s="1">
        <v>59</v>
      </c>
      <c r="L40" s="11">
        <v>44.2</v>
      </c>
      <c r="M40" s="81">
        <f t="shared" si="1"/>
        <v>0.22500000000000001</v>
      </c>
      <c r="N40" s="21">
        <v>0.01</v>
      </c>
      <c r="O40" s="6" t="s">
        <v>174</v>
      </c>
      <c r="P40" s="94"/>
      <c r="Q40" s="72">
        <f>Y40</f>
        <v>2.5309200000000001</v>
      </c>
      <c r="R40" s="82">
        <f>X40</f>
        <v>0.22500000000000001</v>
      </c>
      <c r="S40" s="44"/>
      <c r="T40" s="3"/>
      <c r="V40" s="43"/>
      <c r="W40" s="49">
        <v>2.48</v>
      </c>
      <c r="X40" s="82">
        <v>0.22500000000000001</v>
      </c>
      <c r="Y40" s="43">
        <f>0.929*W40+0.227</f>
        <v>2.5309200000000001</v>
      </c>
      <c r="Z40" s="53"/>
      <c r="AA40" s="82"/>
      <c r="AB40" s="43"/>
      <c r="AC40" s="47"/>
      <c r="AD40" s="82"/>
      <c r="AE40" s="43"/>
      <c r="AF40" s="45"/>
      <c r="AG40" s="82"/>
      <c r="AH40" s="43"/>
      <c r="AI40" s="47"/>
      <c r="AJ40" s="4"/>
      <c r="AK40" s="4"/>
      <c r="AL40" s="4"/>
      <c r="AM40" s="27"/>
      <c r="AN40" s="5"/>
      <c r="AO40" s="4"/>
      <c r="AP40" s="4"/>
      <c r="AQ40" s="4"/>
      <c r="AR40" s="19">
        <v>2.48</v>
      </c>
      <c r="AS40" s="5"/>
      <c r="AT40" s="3"/>
    </row>
    <row r="41" spans="1:51" x14ac:dyDescent="0.25">
      <c r="A41" s="4" t="s">
        <v>1</v>
      </c>
      <c r="B41" s="11">
        <v>3</v>
      </c>
      <c r="C41" s="88">
        <f t="shared" si="0"/>
        <v>3.2416998092248246</v>
      </c>
      <c r="D41" s="80">
        <v>-114.607</v>
      </c>
      <c r="E41" s="23">
        <v>37.32</v>
      </c>
      <c r="F41" s="1">
        <v>5</v>
      </c>
      <c r="G41" s="1">
        <v>1988</v>
      </c>
      <c r="H41" s="1">
        <v>7</v>
      </c>
      <c r="I41" s="1">
        <v>6</v>
      </c>
      <c r="J41" s="1">
        <v>0</v>
      </c>
      <c r="K41" s="1">
        <v>28</v>
      </c>
      <c r="L41" s="1">
        <v>39.25</v>
      </c>
      <c r="M41" s="81">
        <f t="shared" si="1"/>
        <v>0.16083765575665815</v>
      </c>
      <c r="N41" s="21">
        <v>0.01</v>
      </c>
      <c r="O41" s="3" t="s">
        <v>175</v>
      </c>
      <c r="P41" s="94">
        <f>1/((1/X41^2)+(1/AA41^2))</f>
        <v>2.586875150929727E-2</v>
      </c>
      <c r="Q41" s="72">
        <f>(P41/X41^2*Y41)+(P41/AA41^2*AB41)</f>
        <v>3.2416998092248246</v>
      </c>
      <c r="R41" s="82">
        <f>SQRT(P41)</f>
        <v>0.16083765575665815</v>
      </c>
      <c r="S41" s="44"/>
      <c r="T41" s="3"/>
      <c r="V41" s="43"/>
      <c r="W41" s="49">
        <v>3.19</v>
      </c>
      <c r="X41" s="82">
        <v>0.22500000000000001</v>
      </c>
      <c r="Y41" s="43">
        <f>0.929*W41+0.227</f>
        <v>3.1905100000000002</v>
      </c>
      <c r="Z41" s="55">
        <v>3</v>
      </c>
      <c r="AA41" s="82">
        <v>0.23</v>
      </c>
      <c r="AB41" s="43">
        <f>0.791*(Z41+0.09)+0.851</f>
        <v>3.2951899999999998</v>
      </c>
      <c r="AC41" s="53"/>
      <c r="AD41" s="82"/>
      <c r="AE41" s="43"/>
      <c r="AF41" s="45"/>
      <c r="AG41" s="82"/>
      <c r="AH41" s="43"/>
      <c r="AI41" s="47" t="s">
        <v>50</v>
      </c>
      <c r="AJ41" s="27"/>
      <c r="AK41" s="5"/>
      <c r="AL41" s="4"/>
      <c r="AM41" s="27">
        <v>3</v>
      </c>
      <c r="AN41" s="5"/>
      <c r="AO41" s="4">
        <v>41</v>
      </c>
      <c r="AP41" s="5" t="s">
        <v>44</v>
      </c>
      <c r="AQ41" s="5" t="s">
        <v>44</v>
      </c>
      <c r="AR41" s="19">
        <v>3.19</v>
      </c>
      <c r="AS41" s="5"/>
      <c r="AT41" s="3"/>
      <c r="AU41" s="2" t="s">
        <v>44</v>
      </c>
      <c r="AV41" s="2"/>
      <c r="AY41">
        <v>26</v>
      </c>
    </row>
    <row r="42" spans="1:51" x14ac:dyDescent="0.25">
      <c r="A42" s="3" t="s">
        <v>2</v>
      </c>
      <c r="B42" s="18">
        <v>2.4500000000000002</v>
      </c>
      <c r="C42" s="88">
        <f t="shared" si="0"/>
        <v>2.50305</v>
      </c>
      <c r="D42" s="80">
        <v>-111.508</v>
      </c>
      <c r="E42" s="23">
        <v>42.91</v>
      </c>
      <c r="F42" s="1">
        <v>1</v>
      </c>
      <c r="G42" s="1">
        <v>1988</v>
      </c>
      <c r="H42" s="1">
        <v>7</v>
      </c>
      <c r="I42" s="1">
        <v>14</v>
      </c>
      <c r="J42" s="1">
        <v>21</v>
      </c>
      <c r="K42" s="1">
        <v>21</v>
      </c>
      <c r="L42" s="11">
        <v>57</v>
      </c>
      <c r="M42" s="81">
        <f t="shared" si="1"/>
        <v>0.22500000000000001</v>
      </c>
      <c r="N42" s="21">
        <v>0.01</v>
      </c>
      <c r="O42" s="6" t="s">
        <v>174</v>
      </c>
      <c r="P42" s="94"/>
      <c r="Q42" s="72">
        <f>Y42</f>
        <v>2.50305</v>
      </c>
      <c r="R42" s="82">
        <f>X42</f>
        <v>0.22500000000000001</v>
      </c>
      <c r="S42" s="44"/>
      <c r="T42" s="3"/>
      <c r="V42" s="43"/>
      <c r="W42" s="49">
        <v>2.4500000000000002</v>
      </c>
      <c r="X42" s="82">
        <v>0.22500000000000001</v>
      </c>
      <c r="Y42" s="43">
        <f>0.929*W42+0.227</f>
        <v>2.50305</v>
      </c>
      <c r="Z42" s="53"/>
      <c r="AA42" s="82"/>
      <c r="AB42" s="43"/>
      <c r="AC42" s="47"/>
      <c r="AD42" s="82"/>
      <c r="AE42" s="43"/>
      <c r="AF42" s="45"/>
      <c r="AG42" s="82"/>
      <c r="AH42" s="43"/>
      <c r="AI42" s="47"/>
      <c r="AJ42" s="4"/>
      <c r="AK42" s="4"/>
      <c r="AL42" s="4"/>
      <c r="AM42" s="27"/>
      <c r="AN42" s="5"/>
      <c r="AO42" s="4"/>
      <c r="AP42" s="4"/>
      <c r="AQ42" s="4"/>
      <c r="AR42" s="19">
        <v>2.4500000000000002</v>
      </c>
      <c r="AS42" s="5"/>
      <c r="AT42" s="3"/>
    </row>
    <row r="43" spans="1:51" x14ac:dyDescent="0.25">
      <c r="A43" s="4" t="s">
        <v>1</v>
      </c>
      <c r="B43" s="11">
        <v>3.3</v>
      </c>
      <c r="C43" s="88">
        <f t="shared" si="0"/>
        <v>3.5324899999999997</v>
      </c>
      <c r="D43" s="80">
        <v>-110.44799999999999</v>
      </c>
      <c r="E43" s="23">
        <v>36.374000000000002</v>
      </c>
      <c r="F43" s="1">
        <v>5</v>
      </c>
      <c r="G43" s="1">
        <v>1988</v>
      </c>
      <c r="H43" s="1">
        <v>7</v>
      </c>
      <c r="I43" s="1">
        <v>15</v>
      </c>
      <c r="J43" s="1">
        <v>0</v>
      </c>
      <c r="K43" s="1">
        <v>38</v>
      </c>
      <c r="L43" s="1">
        <v>9.59</v>
      </c>
      <c r="M43" s="81">
        <f t="shared" si="1"/>
        <v>0.23</v>
      </c>
      <c r="N43" s="21">
        <v>0.01</v>
      </c>
      <c r="O43" s="6" t="s">
        <v>174</v>
      </c>
      <c r="P43" s="94"/>
      <c r="Q43" s="72">
        <f>$AB$43</f>
        <v>3.5324899999999997</v>
      </c>
      <c r="R43" s="82">
        <f>AA43</f>
        <v>0.23</v>
      </c>
      <c r="S43" s="44"/>
      <c r="T43" s="3"/>
      <c r="V43" s="43"/>
      <c r="W43" s="46"/>
      <c r="Y43" s="43"/>
      <c r="Z43" s="55">
        <v>3.3</v>
      </c>
      <c r="AA43" s="82">
        <v>0.23</v>
      </c>
      <c r="AB43" s="43">
        <f>0.791*(Z43+0.09)+0.851</f>
        <v>3.5324899999999997</v>
      </c>
      <c r="AC43" s="53"/>
      <c r="AD43" s="82"/>
      <c r="AE43" s="43"/>
      <c r="AF43" s="45"/>
      <c r="AG43" s="82"/>
      <c r="AH43" s="43"/>
      <c r="AI43" s="47" t="s">
        <v>56</v>
      </c>
      <c r="AJ43" s="27"/>
      <c r="AK43" s="5"/>
      <c r="AL43" s="4"/>
      <c r="AM43" s="27">
        <v>3.3</v>
      </c>
      <c r="AN43" s="5"/>
      <c r="AO43" s="4">
        <v>495</v>
      </c>
      <c r="AP43" s="5" t="s">
        <v>44</v>
      </c>
      <c r="AQ43" s="5" t="s">
        <v>44</v>
      </c>
      <c r="AR43" s="9"/>
      <c r="AS43" s="5"/>
      <c r="AT43" s="3"/>
      <c r="AU43" s="2" t="s">
        <v>44</v>
      </c>
      <c r="AV43" s="2"/>
      <c r="AY43">
        <v>5</v>
      </c>
    </row>
    <row r="44" spans="1:51" x14ac:dyDescent="0.25">
      <c r="A44" s="3" t="s">
        <v>2</v>
      </c>
      <c r="B44" s="18">
        <v>2.4700000000000002</v>
      </c>
      <c r="C44" s="88">
        <f t="shared" si="0"/>
        <v>2.52163</v>
      </c>
      <c r="D44" s="80">
        <v>-111.633</v>
      </c>
      <c r="E44" s="23">
        <v>42.917000000000002</v>
      </c>
      <c r="F44" s="1">
        <v>2</v>
      </c>
      <c r="G44" s="1">
        <v>1988</v>
      </c>
      <c r="H44" s="1">
        <v>8</v>
      </c>
      <c r="I44" s="1">
        <v>15</v>
      </c>
      <c r="J44" s="1">
        <v>1</v>
      </c>
      <c r="K44" s="1">
        <v>46</v>
      </c>
      <c r="L44" s="11">
        <v>19.7</v>
      </c>
      <c r="M44" s="81">
        <f t="shared" si="1"/>
        <v>0.22500000000000001</v>
      </c>
      <c r="N44" s="21">
        <v>0.01</v>
      </c>
      <c r="O44" s="6" t="s">
        <v>174</v>
      </c>
      <c r="P44" s="94"/>
      <c r="Q44" s="72">
        <f>Y44</f>
        <v>2.52163</v>
      </c>
      <c r="R44" s="82">
        <f>X44</f>
        <v>0.22500000000000001</v>
      </c>
      <c r="S44" s="44"/>
      <c r="T44" s="3"/>
      <c r="V44" s="43"/>
      <c r="W44" s="49">
        <v>2.4700000000000002</v>
      </c>
      <c r="X44" s="82">
        <v>0.22500000000000001</v>
      </c>
      <c r="Y44" s="43">
        <f>0.929*W44+0.227</f>
        <v>2.52163</v>
      </c>
      <c r="Z44" s="53"/>
      <c r="AA44" s="82"/>
      <c r="AB44" s="43"/>
      <c r="AC44" s="47"/>
      <c r="AD44" s="82"/>
      <c r="AE44" s="43"/>
      <c r="AF44" s="45"/>
      <c r="AG44" s="82"/>
      <c r="AH44" s="43"/>
      <c r="AI44" s="47"/>
      <c r="AJ44" s="4"/>
      <c r="AK44" s="4"/>
      <c r="AL44" s="4"/>
      <c r="AM44" s="27"/>
      <c r="AN44" s="5"/>
      <c r="AO44" s="4"/>
      <c r="AP44" s="4"/>
      <c r="AQ44" s="4"/>
      <c r="AR44" s="19">
        <v>2.4700000000000002</v>
      </c>
      <c r="AS44" s="5"/>
      <c r="AT44" s="3"/>
    </row>
    <row r="45" spans="1:51" x14ac:dyDescent="0.25">
      <c r="A45" s="4" t="s">
        <v>1</v>
      </c>
      <c r="B45" s="11">
        <v>3.7</v>
      </c>
      <c r="C45" s="88">
        <f t="shared" si="0"/>
        <v>3.69069</v>
      </c>
      <c r="D45" s="80">
        <v>-114.639</v>
      </c>
      <c r="E45" s="23">
        <v>38.853999999999999</v>
      </c>
      <c r="F45" s="1">
        <v>5</v>
      </c>
      <c r="G45" s="1">
        <v>1988</v>
      </c>
      <c r="H45" s="1">
        <v>8</v>
      </c>
      <c r="I45" s="1">
        <v>18</v>
      </c>
      <c r="J45" s="1">
        <v>21</v>
      </c>
      <c r="K45" s="1">
        <v>25</v>
      </c>
      <c r="L45" s="1">
        <v>14.34</v>
      </c>
      <c r="M45" s="81">
        <f t="shared" si="1"/>
        <v>0.23</v>
      </c>
      <c r="N45" s="21">
        <v>0.01</v>
      </c>
      <c r="O45" s="6" t="s">
        <v>174</v>
      </c>
      <c r="P45" s="94"/>
      <c r="Q45" s="72">
        <f>AB49</f>
        <v>3.69069</v>
      </c>
      <c r="R45" s="82">
        <f>AA45</f>
        <v>0.23</v>
      </c>
      <c r="S45" s="44"/>
      <c r="T45" s="3"/>
      <c r="V45" s="43"/>
      <c r="W45" s="46"/>
      <c r="Y45" s="43"/>
      <c r="Z45" s="55">
        <v>3.7</v>
      </c>
      <c r="AA45" s="82">
        <v>0.23</v>
      </c>
      <c r="AB45" s="43">
        <f>0.791*(Z45+0.09)+0.851</f>
        <v>3.8488900000000004</v>
      </c>
      <c r="AC45" s="53"/>
      <c r="AD45" s="82"/>
      <c r="AE45" s="43"/>
      <c r="AF45" s="45"/>
      <c r="AG45" s="82"/>
      <c r="AH45" s="43"/>
      <c r="AI45" s="47" t="s">
        <v>42</v>
      </c>
      <c r="AJ45" s="27"/>
      <c r="AK45" s="5"/>
      <c r="AL45" s="4"/>
      <c r="AM45" s="27">
        <v>3.7</v>
      </c>
      <c r="AN45" s="5"/>
      <c r="AO45" s="4">
        <v>37</v>
      </c>
      <c r="AP45" s="5" t="s">
        <v>44</v>
      </c>
      <c r="AQ45" s="5" t="s">
        <v>44</v>
      </c>
      <c r="AR45" s="9"/>
      <c r="AS45" s="5"/>
      <c r="AT45" s="3"/>
      <c r="AU45" s="2" t="s">
        <v>44</v>
      </c>
      <c r="AV45" s="2"/>
      <c r="AY45">
        <v>29</v>
      </c>
    </row>
    <row r="46" spans="1:51" x14ac:dyDescent="0.25">
      <c r="A46" s="3" t="s">
        <v>2</v>
      </c>
      <c r="B46" s="18">
        <v>2.8</v>
      </c>
      <c r="C46" s="88">
        <f t="shared" si="0"/>
        <v>2.8281999999999998</v>
      </c>
      <c r="D46" s="80">
        <v>-112.095</v>
      </c>
      <c r="E46" s="23">
        <v>36.502000000000002</v>
      </c>
      <c r="F46" s="1">
        <v>2</v>
      </c>
      <c r="G46" s="1">
        <v>1988</v>
      </c>
      <c r="H46" s="1">
        <v>9</v>
      </c>
      <c r="I46" s="1">
        <v>6</v>
      </c>
      <c r="J46" s="1">
        <v>14</v>
      </c>
      <c r="K46" s="1">
        <v>41</v>
      </c>
      <c r="L46" s="11">
        <v>32.6</v>
      </c>
      <c r="M46" s="81">
        <f t="shared" si="1"/>
        <v>0.22500000000000001</v>
      </c>
      <c r="N46" s="21">
        <v>0.01</v>
      </c>
      <c r="O46" s="6" t="s">
        <v>174</v>
      </c>
      <c r="P46" s="94"/>
      <c r="Q46" s="72">
        <f>Y46</f>
        <v>2.8281999999999998</v>
      </c>
      <c r="R46" s="82">
        <f>X46</f>
        <v>0.22500000000000001</v>
      </c>
      <c r="S46" s="44"/>
      <c r="T46" s="3"/>
      <c r="V46" s="43"/>
      <c r="W46" s="49">
        <v>2.8</v>
      </c>
      <c r="X46" s="82">
        <v>0.22500000000000001</v>
      </c>
      <c r="Y46" s="43">
        <f>0.929*W46+0.227</f>
        <v>2.8281999999999998</v>
      </c>
      <c r="Z46" s="53"/>
      <c r="AA46" s="82"/>
      <c r="AB46" s="43"/>
      <c r="AC46" s="47"/>
      <c r="AD46" s="82"/>
      <c r="AE46" s="43"/>
      <c r="AF46" s="45"/>
      <c r="AG46" s="82"/>
      <c r="AH46" s="43"/>
      <c r="AI46" s="47"/>
      <c r="AJ46" s="4"/>
      <c r="AK46" s="4"/>
      <c r="AL46" s="4"/>
      <c r="AM46" s="27"/>
      <c r="AN46" s="5"/>
      <c r="AO46" s="4"/>
      <c r="AP46" s="4"/>
      <c r="AQ46" s="4"/>
      <c r="AR46" s="19">
        <v>2.8</v>
      </c>
      <c r="AS46" s="5"/>
      <c r="AT46" s="3"/>
    </row>
    <row r="47" spans="1:51" x14ac:dyDescent="0.25">
      <c r="A47" s="3" t="s">
        <v>2</v>
      </c>
      <c r="B47" s="18">
        <v>3.48</v>
      </c>
      <c r="C47" s="88">
        <f t="shared" si="0"/>
        <v>3.4599199999999999</v>
      </c>
      <c r="D47" s="80">
        <v>-112.05200000000001</v>
      </c>
      <c r="E47" s="23">
        <v>36.136000000000003</v>
      </c>
      <c r="F47" s="1">
        <v>11</v>
      </c>
      <c r="G47" s="1">
        <v>1988</v>
      </c>
      <c r="H47" s="1">
        <v>9</v>
      </c>
      <c r="I47" s="1">
        <v>8</v>
      </c>
      <c r="J47" s="1">
        <v>1</v>
      </c>
      <c r="K47" s="1">
        <v>17</v>
      </c>
      <c r="L47" s="11">
        <v>42.6</v>
      </c>
      <c r="M47" s="81">
        <f t="shared" si="1"/>
        <v>0.22500000000000001</v>
      </c>
      <c r="N47" s="21">
        <v>0.01</v>
      </c>
      <c r="O47" s="6" t="s">
        <v>174</v>
      </c>
      <c r="P47" s="94"/>
      <c r="Q47" s="72">
        <f>Y47</f>
        <v>3.4599199999999999</v>
      </c>
      <c r="R47" s="82">
        <f>X47</f>
        <v>0.22500000000000001</v>
      </c>
      <c r="S47" s="44"/>
      <c r="T47" s="3"/>
      <c r="V47" s="43"/>
      <c r="W47" s="49">
        <v>3.48</v>
      </c>
      <c r="X47" s="82">
        <v>0.22500000000000001</v>
      </c>
      <c r="Y47" s="43">
        <f>0.929*W47+0.227</f>
        <v>3.4599199999999999</v>
      </c>
      <c r="Z47" s="53"/>
      <c r="AA47" s="82"/>
      <c r="AB47" s="43"/>
      <c r="AC47" s="47"/>
      <c r="AD47" s="82"/>
      <c r="AE47" s="43"/>
      <c r="AF47" s="45"/>
      <c r="AG47" s="82"/>
      <c r="AH47" s="43"/>
      <c r="AI47" s="47"/>
      <c r="AJ47" s="4"/>
      <c r="AK47" s="4"/>
      <c r="AL47" s="4"/>
      <c r="AM47" s="27"/>
      <c r="AN47" s="5"/>
      <c r="AO47" s="4"/>
      <c r="AP47" s="4"/>
      <c r="AQ47" s="4"/>
      <c r="AR47" s="19">
        <v>3.48</v>
      </c>
      <c r="AS47" s="5"/>
      <c r="AT47" s="3"/>
    </row>
    <row r="48" spans="1:51" x14ac:dyDescent="0.25">
      <c r="A48" s="4" t="s">
        <v>1</v>
      </c>
      <c r="B48" s="11">
        <v>3.6</v>
      </c>
      <c r="C48" s="88">
        <f t="shared" si="0"/>
        <v>3.2032017459550826</v>
      </c>
      <c r="D48" s="80">
        <v>-110.39700000000001</v>
      </c>
      <c r="E48" s="23">
        <v>43.290999999999997</v>
      </c>
      <c r="F48" s="1">
        <v>5</v>
      </c>
      <c r="G48" s="1">
        <v>1988</v>
      </c>
      <c r="H48" s="1">
        <v>10</v>
      </c>
      <c r="I48" s="1">
        <v>22</v>
      </c>
      <c r="J48" s="1">
        <v>3</v>
      </c>
      <c r="K48" s="1">
        <v>49</v>
      </c>
      <c r="L48" s="1">
        <v>4.5199999999999996</v>
      </c>
      <c r="M48" s="81">
        <f t="shared" si="1"/>
        <v>0.16083765575665815</v>
      </c>
      <c r="N48" s="21">
        <v>0.01</v>
      </c>
      <c r="O48" s="3" t="s">
        <v>175</v>
      </c>
      <c r="P48" s="94">
        <f>1/((1/X48^2)+(1/AA48^2))</f>
        <v>2.586875150929727E-2</v>
      </c>
      <c r="Q48" s="72">
        <f>(P48/X48^2*Y48)+(P48/AA48^2*AB48)</f>
        <v>3.2032017459550826</v>
      </c>
      <c r="R48" s="82">
        <f>SQRT(P48)</f>
        <v>0.16083765575665815</v>
      </c>
      <c r="S48" s="44"/>
      <c r="T48" s="3"/>
      <c r="V48" s="43"/>
      <c r="W48" s="49">
        <v>2.62</v>
      </c>
      <c r="X48" s="82">
        <v>0.22500000000000001</v>
      </c>
      <c r="Y48" s="43">
        <f>0.929*W48+0.227</f>
        <v>2.6609799999999999</v>
      </c>
      <c r="Z48" s="55">
        <v>3.6</v>
      </c>
      <c r="AA48" s="82">
        <v>0.23</v>
      </c>
      <c r="AB48" s="43">
        <f>0.791*(Z48+0.09)+0.851</f>
        <v>3.76979</v>
      </c>
      <c r="AC48" s="53"/>
      <c r="AD48" s="82"/>
      <c r="AE48" s="43"/>
      <c r="AF48" s="45"/>
      <c r="AG48" s="82"/>
      <c r="AH48" s="43"/>
      <c r="AI48" s="47" t="s">
        <v>82</v>
      </c>
      <c r="AJ48" s="27"/>
      <c r="AK48" s="5"/>
      <c r="AL48" s="4"/>
      <c r="AM48" s="27">
        <v>3.6</v>
      </c>
      <c r="AN48" s="5"/>
      <c r="AO48" s="4">
        <v>460</v>
      </c>
      <c r="AP48" s="5" t="s">
        <v>44</v>
      </c>
      <c r="AQ48" s="5" t="s">
        <v>44</v>
      </c>
      <c r="AR48" s="19">
        <v>2.62</v>
      </c>
      <c r="AS48" s="5"/>
      <c r="AT48" s="3"/>
      <c r="AU48" s="2" t="s">
        <v>44</v>
      </c>
      <c r="AV48" s="2"/>
      <c r="AY48">
        <v>9</v>
      </c>
    </row>
    <row r="49" spans="1:58" x14ac:dyDescent="0.25">
      <c r="A49" s="4" t="s">
        <v>1</v>
      </c>
      <c r="B49" s="11">
        <v>3.5</v>
      </c>
      <c r="C49" s="88">
        <f t="shared" si="0"/>
        <v>3.69069</v>
      </c>
      <c r="D49" s="80">
        <v>-110.358</v>
      </c>
      <c r="E49" s="23">
        <v>43.359000000000002</v>
      </c>
      <c r="F49" s="1">
        <v>5</v>
      </c>
      <c r="G49" s="1">
        <v>1988</v>
      </c>
      <c r="H49" s="1">
        <v>10</v>
      </c>
      <c r="I49" s="1">
        <v>22</v>
      </c>
      <c r="J49" s="1">
        <v>4</v>
      </c>
      <c r="K49" s="1">
        <v>5</v>
      </c>
      <c r="L49" s="1">
        <v>35.78</v>
      </c>
      <c r="M49" s="81">
        <f t="shared" si="1"/>
        <v>0.23</v>
      </c>
      <c r="N49" s="21">
        <v>0.01</v>
      </c>
      <c r="O49" s="6" t="s">
        <v>174</v>
      </c>
      <c r="P49" s="94"/>
      <c r="Q49" s="72">
        <f>$AB$49</f>
        <v>3.69069</v>
      </c>
      <c r="R49" s="82">
        <f>AA49</f>
        <v>0.23</v>
      </c>
      <c r="S49" s="44"/>
      <c r="T49" s="3"/>
      <c r="V49" s="43"/>
      <c r="W49" s="46"/>
      <c r="Y49" s="43"/>
      <c r="Z49" s="55">
        <v>3.5</v>
      </c>
      <c r="AA49" s="82">
        <v>0.23</v>
      </c>
      <c r="AB49" s="43">
        <f>0.791*(Z49+0.09)+0.851</f>
        <v>3.69069</v>
      </c>
      <c r="AC49" s="53"/>
      <c r="AD49" s="82"/>
      <c r="AE49" s="43"/>
      <c r="AF49" s="45"/>
      <c r="AG49" s="82"/>
      <c r="AH49" s="43"/>
      <c r="AI49" s="47" t="s">
        <v>54</v>
      </c>
      <c r="AJ49" s="27"/>
      <c r="AK49" s="5"/>
      <c r="AL49" s="4"/>
      <c r="AM49" s="27">
        <v>3.5</v>
      </c>
      <c r="AN49" s="5"/>
      <c r="AO49" s="4">
        <v>460</v>
      </c>
      <c r="AP49" s="5" t="s">
        <v>44</v>
      </c>
      <c r="AQ49" s="5" t="s">
        <v>44</v>
      </c>
      <c r="AR49" s="9"/>
      <c r="AS49" s="5"/>
      <c r="AT49" s="3"/>
      <c r="AU49" s="2" t="s">
        <v>44</v>
      </c>
      <c r="AV49" s="2"/>
      <c r="AY49">
        <v>7</v>
      </c>
    </row>
    <row r="50" spans="1:58" x14ac:dyDescent="0.25">
      <c r="A50" s="3" t="s">
        <v>2</v>
      </c>
      <c r="B50" s="18">
        <v>2.7</v>
      </c>
      <c r="C50" s="88">
        <f t="shared" si="0"/>
        <v>2.7353000000000001</v>
      </c>
      <c r="D50" s="80">
        <v>-110.48399999999999</v>
      </c>
      <c r="E50" s="23">
        <v>42.710999999999999</v>
      </c>
      <c r="F50" s="1">
        <v>2</v>
      </c>
      <c r="G50" s="1">
        <v>1988</v>
      </c>
      <c r="H50" s="1">
        <v>11</v>
      </c>
      <c r="I50" s="1">
        <v>2</v>
      </c>
      <c r="J50" s="1">
        <v>15</v>
      </c>
      <c r="K50" s="1">
        <v>45</v>
      </c>
      <c r="L50" s="11">
        <v>57.3</v>
      </c>
      <c r="M50" s="81">
        <f t="shared" si="1"/>
        <v>0.22500000000000001</v>
      </c>
      <c r="N50" s="21">
        <v>0.01</v>
      </c>
      <c r="O50" s="6" t="s">
        <v>174</v>
      </c>
      <c r="P50" s="94"/>
      <c r="Q50" s="72">
        <f>Y50</f>
        <v>2.7353000000000001</v>
      </c>
      <c r="R50" s="82">
        <f>X50</f>
        <v>0.22500000000000001</v>
      </c>
      <c r="S50" s="44"/>
      <c r="T50" s="3"/>
      <c r="V50" s="43"/>
      <c r="W50" s="49">
        <v>2.7</v>
      </c>
      <c r="X50" s="82">
        <v>0.22500000000000001</v>
      </c>
      <c r="Y50" s="43">
        <f t="shared" ref="Y50:Y56" si="9">0.929*W50+0.227</f>
        <v>2.7353000000000001</v>
      </c>
      <c r="Z50" s="53"/>
      <c r="AA50" s="82"/>
      <c r="AB50" s="43"/>
      <c r="AC50" s="47"/>
      <c r="AD50" s="82"/>
      <c r="AE50" s="43"/>
      <c r="AF50" s="45"/>
      <c r="AG50" s="82"/>
      <c r="AH50" s="43"/>
      <c r="AI50" s="47"/>
      <c r="AJ50" s="4"/>
      <c r="AK50" s="4"/>
      <c r="AL50" s="4"/>
      <c r="AM50" s="27"/>
      <c r="AN50" s="5"/>
      <c r="AO50" s="4"/>
      <c r="AP50" s="4"/>
      <c r="AQ50" s="4"/>
      <c r="AR50" s="19">
        <v>2.7</v>
      </c>
      <c r="AS50" s="5"/>
      <c r="AT50" s="3"/>
    </row>
    <row r="51" spans="1:58" x14ac:dyDescent="0.25">
      <c r="A51" s="4" t="s">
        <v>1</v>
      </c>
      <c r="B51" s="11">
        <v>4</v>
      </c>
      <c r="C51" s="88">
        <f t="shared" si="0"/>
        <v>3.8658623303549859</v>
      </c>
      <c r="D51" s="80">
        <v>-110.974</v>
      </c>
      <c r="E51" s="23">
        <v>42.636000000000003</v>
      </c>
      <c r="F51" s="1">
        <v>5</v>
      </c>
      <c r="G51" s="1">
        <v>1988</v>
      </c>
      <c r="H51" s="1">
        <v>11</v>
      </c>
      <c r="I51" s="1">
        <v>13</v>
      </c>
      <c r="J51" s="1">
        <v>11</v>
      </c>
      <c r="K51" s="1">
        <v>53</v>
      </c>
      <c r="L51" s="1">
        <v>25.03</v>
      </c>
      <c r="M51" s="81">
        <f t="shared" si="1"/>
        <v>0.16083765575665815</v>
      </c>
      <c r="N51" s="21">
        <v>0.01</v>
      </c>
      <c r="O51" s="3" t="s">
        <v>175</v>
      </c>
      <c r="P51" s="94">
        <f>1/((1/X51^2)+(1/AA51^2))</f>
        <v>2.586875150929727E-2</v>
      </c>
      <c r="Q51" s="72">
        <f>(P51/X51^2*Y51)+(P51/AA51^2*AB51)</f>
        <v>3.8658623303549859</v>
      </c>
      <c r="R51" s="82">
        <f>SQRT(P51)</f>
        <v>0.16083765575665815</v>
      </c>
      <c r="S51" s="44"/>
      <c r="T51" s="3"/>
      <c r="V51" s="43"/>
      <c r="W51" s="49">
        <v>3.69</v>
      </c>
      <c r="X51" s="82">
        <v>0.22500000000000001</v>
      </c>
      <c r="Y51" s="43">
        <f t="shared" si="9"/>
        <v>3.6550099999999999</v>
      </c>
      <c r="Z51" s="55">
        <v>4</v>
      </c>
      <c r="AA51" s="82">
        <v>0.23</v>
      </c>
      <c r="AB51" s="43">
        <f>0.791*(Z51+0.09)+0.851</f>
        <v>4.0861900000000002</v>
      </c>
      <c r="AC51" s="53"/>
      <c r="AD51" s="82"/>
      <c r="AE51" s="43"/>
      <c r="AF51" s="53"/>
      <c r="AG51" s="82"/>
      <c r="AH51" s="43"/>
      <c r="AI51" s="47" t="s">
        <v>83</v>
      </c>
      <c r="AJ51" s="27"/>
      <c r="AK51" s="5"/>
      <c r="AL51" s="4"/>
      <c r="AM51" s="27">
        <v>4</v>
      </c>
      <c r="AN51" s="27"/>
      <c r="AO51" s="4">
        <v>460</v>
      </c>
      <c r="AP51" s="5">
        <v>5</v>
      </c>
      <c r="AQ51" s="5" t="s">
        <v>12</v>
      </c>
      <c r="AR51" s="19">
        <v>3.69</v>
      </c>
      <c r="AS51" s="5"/>
      <c r="AT51" s="3"/>
      <c r="AU51" s="2">
        <v>5</v>
      </c>
      <c r="AV51" s="2" t="s">
        <v>1</v>
      </c>
      <c r="AY51">
        <v>26</v>
      </c>
    </row>
    <row r="52" spans="1:58" x14ac:dyDescent="0.25">
      <c r="A52" s="3" t="s">
        <v>2</v>
      </c>
      <c r="B52" s="18">
        <v>2.93</v>
      </c>
      <c r="C52" s="88">
        <f t="shared" si="0"/>
        <v>2.9489700000000001</v>
      </c>
      <c r="D52" s="80">
        <v>-114.32899999999999</v>
      </c>
      <c r="E52" s="23">
        <v>37.409999999999997</v>
      </c>
      <c r="F52" s="1">
        <v>2</v>
      </c>
      <c r="G52" s="1">
        <v>1989</v>
      </c>
      <c r="H52" s="1">
        <v>1</v>
      </c>
      <c r="I52" s="1">
        <v>26</v>
      </c>
      <c r="J52" s="1">
        <v>0</v>
      </c>
      <c r="K52" s="1">
        <v>1</v>
      </c>
      <c r="L52" s="11">
        <v>28.6</v>
      </c>
      <c r="M52" s="81">
        <f t="shared" si="1"/>
        <v>0.22500000000000001</v>
      </c>
      <c r="N52" s="21">
        <v>0.01</v>
      </c>
      <c r="O52" s="6" t="s">
        <v>174</v>
      </c>
      <c r="P52" s="94"/>
      <c r="Q52" s="72">
        <f>Y52</f>
        <v>2.9489700000000001</v>
      </c>
      <c r="R52" s="82">
        <f>X52</f>
        <v>0.22500000000000001</v>
      </c>
      <c r="S52" s="44"/>
      <c r="T52" s="3"/>
      <c r="V52" s="43"/>
      <c r="W52" s="49">
        <v>2.93</v>
      </c>
      <c r="X52" s="82">
        <v>0.22500000000000001</v>
      </c>
      <c r="Y52" s="43">
        <f t="shared" si="9"/>
        <v>2.9489700000000001</v>
      </c>
      <c r="Z52" s="53"/>
      <c r="AA52" s="82"/>
      <c r="AB52" s="43"/>
      <c r="AC52" s="47"/>
      <c r="AD52" s="82"/>
      <c r="AE52" s="43"/>
      <c r="AF52" s="45"/>
      <c r="AG52" s="82"/>
      <c r="AH52" s="43"/>
      <c r="AI52" s="47"/>
      <c r="AJ52" s="4"/>
      <c r="AK52" s="4"/>
      <c r="AL52" s="4"/>
      <c r="AM52" s="27"/>
      <c r="AN52" s="5"/>
      <c r="AO52" s="4"/>
      <c r="AP52" s="4"/>
      <c r="AQ52" s="4"/>
      <c r="AR52" s="19">
        <v>2.93</v>
      </c>
      <c r="AS52" s="5"/>
      <c r="AT52" s="3"/>
    </row>
    <row r="53" spans="1:58" x14ac:dyDescent="0.25">
      <c r="A53" s="3" t="s">
        <v>2</v>
      </c>
      <c r="B53" s="18">
        <v>2.94</v>
      </c>
      <c r="C53" s="88">
        <f t="shared" si="0"/>
        <v>2.9582600000000001</v>
      </c>
      <c r="D53" s="80">
        <v>-111.43600000000001</v>
      </c>
      <c r="E53" s="23">
        <v>42.777000000000001</v>
      </c>
      <c r="F53" s="1">
        <v>0</v>
      </c>
      <c r="G53" s="1">
        <v>1989</v>
      </c>
      <c r="H53" s="1">
        <v>1</v>
      </c>
      <c r="I53" s="1">
        <v>30</v>
      </c>
      <c r="J53" s="1">
        <v>2</v>
      </c>
      <c r="K53" s="1">
        <v>11</v>
      </c>
      <c r="L53" s="11">
        <v>30.3</v>
      </c>
      <c r="M53" s="81">
        <f t="shared" si="1"/>
        <v>0.22500000000000001</v>
      </c>
      <c r="N53" s="21">
        <v>0.01</v>
      </c>
      <c r="O53" s="6" t="s">
        <v>174</v>
      </c>
      <c r="P53" s="94"/>
      <c r="Q53" s="72">
        <f>Y53</f>
        <v>2.9582600000000001</v>
      </c>
      <c r="R53" s="82">
        <f>X53</f>
        <v>0.22500000000000001</v>
      </c>
      <c r="S53" s="44"/>
      <c r="T53" s="3"/>
      <c r="V53" s="43"/>
      <c r="W53" s="49">
        <v>2.94</v>
      </c>
      <c r="X53" s="82">
        <v>0.22500000000000001</v>
      </c>
      <c r="Y53" s="43">
        <f t="shared" si="9"/>
        <v>2.9582600000000001</v>
      </c>
      <c r="Z53" s="53"/>
      <c r="AA53" s="82"/>
      <c r="AB53" s="43"/>
      <c r="AC53" s="47"/>
      <c r="AD53" s="82"/>
      <c r="AE53" s="43"/>
      <c r="AF53" s="45"/>
      <c r="AG53" s="82"/>
      <c r="AH53" s="43"/>
      <c r="AI53" s="47"/>
      <c r="AJ53" s="4"/>
      <c r="AK53" s="4"/>
      <c r="AL53" s="4"/>
      <c r="AM53" s="27"/>
      <c r="AN53" s="5"/>
      <c r="AO53" s="4"/>
      <c r="AP53" s="4"/>
      <c r="AQ53" s="4"/>
      <c r="AR53" s="19">
        <v>2.94</v>
      </c>
      <c r="AS53" s="5"/>
      <c r="AT53" s="3"/>
    </row>
    <row r="54" spans="1:58" x14ac:dyDescent="0.25">
      <c r="A54" s="3" t="s">
        <v>2</v>
      </c>
      <c r="B54" s="18">
        <v>4.34</v>
      </c>
      <c r="C54" s="88">
        <f t="shared" si="0"/>
        <v>4.2588600000000003</v>
      </c>
      <c r="D54" s="80">
        <v>-112.099</v>
      </c>
      <c r="E54" s="23">
        <v>36.040999999999997</v>
      </c>
      <c r="F54" s="1">
        <v>6</v>
      </c>
      <c r="G54" s="1">
        <v>1989</v>
      </c>
      <c r="H54" s="1">
        <v>3</v>
      </c>
      <c r="I54" s="1">
        <v>5</v>
      </c>
      <c r="J54" s="1">
        <v>0</v>
      </c>
      <c r="K54" s="1">
        <v>40</v>
      </c>
      <c r="L54" s="11">
        <v>32.299999999999997</v>
      </c>
      <c r="M54" s="81">
        <f t="shared" si="1"/>
        <v>0.22500000000000001</v>
      </c>
      <c r="N54" s="21">
        <v>0.01</v>
      </c>
      <c r="O54" s="6" t="s">
        <v>174</v>
      </c>
      <c r="P54" s="94"/>
      <c r="Q54" s="72">
        <f>Y54</f>
        <v>4.2588600000000003</v>
      </c>
      <c r="R54" s="82">
        <f>X54</f>
        <v>0.22500000000000001</v>
      </c>
      <c r="S54" s="44"/>
      <c r="T54" s="3"/>
      <c r="V54" s="43"/>
      <c r="W54" s="49">
        <v>4.34</v>
      </c>
      <c r="X54" s="82">
        <v>0.22500000000000001</v>
      </c>
      <c r="Y54" s="43">
        <f t="shared" si="9"/>
        <v>4.2588600000000003</v>
      </c>
      <c r="Z54" s="53"/>
      <c r="AA54" s="82"/>
      <c r="AB54" s="43"/>
      <c r="AC54" s="47"/>
      <c r="AD54" s="82"/>
      <c r="AE54" s="43"/>
      <c r="AF54" s="45"/>
      <c r="AG54" s="82"/>
      <c r="AH54" s="43"/>
      <c r="AI54" s="47"/>
      <c r="AJ54" s="4"/>
      <c r="AK54" s="4"/>
      <c r="AL54" s="4"/>
      <c r="AM54" s="27"/>
      <c r="AN54" s="5"/>
      <c r="AO54" s="4"/>
      <c r="AP54" s="4"/>
      <c r="AQ54" s="4"/>
      <c r="AR54" s="19">
        <v>4.34</v>
      </c>
      <c r="AS54" s="5"/>
      <c r="AT54" s="3"/>
    </row>
    <row r="55" spans="1:58" x14ac:dyDescent="0.25">
      <c r="A55" s="3" t="s">
        <v>2</v>
      </c>
      <c r="B55" s="18">
        <v>4.3600000000000003</v>
      </c>
      <c r="C55" s="88">
        <f t="shared" si="0"/>
        <v>4.2774400000000012</v>
      </c>
      <c r="D55" s="80">
        <v>-112.057</v>
      </c>
      <c r="E55" s="23">
        <v>36.027000000000001</v>
      </c>
      <c r="F55" s="1">
        <v>4</v>
      </c>
      <c r="G55" s="1">
        <v>1989</v>
      </c>
      <c r="H55" s="1">
        <v>3</v>
      </c>
      <c r="I55" s="1">
        <v>5</v>
      </c>
      <c r="J55" s="1">
        <v>9</v>
      </c>
      <c r="K55" s="1">
        <v>17</v>
      </c>
      <c r="L55" s="11">
        <v>57</v>
      </c>
      <c r="M55" s="81">
        <f t="shared" si="1"/>
        <v>0.22500000000000001</v>
      </c>
      <c r="N55" s="21">
        <v>0.01</v>
      </c>
      <c r="O55" s="6" t="s">
        <v>174</v>
      </c>
      <c r="P55" s="94"/>
      <c r="Q55" s="72">
        <f>Y55</f>
        <v>4.2774400000000012</v>
      </c>
      <c r="R55" s="82">
        <f>X55</f>
        <v>0.22500000000000001</v>
      </c>
      <c r="S55" s="44"/>
      <c r="T55" s="3"/>
      <c r="V55" s="43"/>
      <c r="W55" s="49">
        <v>4.3600000000000003</v>
      </c>
      <c r="X55" s="82">
        <v>0.22500000000000001</v>
      </c>
      <c r="Y55" s="43">
        <f t="shared" si="9"/>
        <v>4.2774400000000012</v>
      </c>
      <c r="Z55" s="53"/>
      <c r="AA55" s="82"/>
      <c r="AB55" s="43"/>
      <c r="AC55" s="47"/>
      <c r="AD55" s="82"/>
      <c r="AE55" s="43"/>
      <c r="AF55" s="45"/>
      <c r="AG55" s="82"/>
      <c r="AH55" s="43"/>
      <c r="AI55" s="47"/>
      <c r="AJ55" s="4"/>
      <c r="AK55" s="4"/>
      <c r="AL55" s="4"/>
      <c r="AM55" s="27"/>
      <c r="AN55" s="5"/>
      <c r="AO55" s="4"/>
      <c r="AP55" s="4"/>
      <c r="AQ55" s="4"/>
      <c r="AR55" s="19">
        <v>4.3600000000000003</v>
      </c>
      <c r="AS55" s="5"/>
      <c r="AT55" s="3"/>
    </row>
    <row r="56" spans="1:58" x14ac:dyDescent="0.25">
      <c r="A56" s="3" t="s">
        <v>2</v>
      </c>
      <c r="B56" s="18">
        <v>2.86</v>
      </c>
      <c r="C56" s="88">
        <f t="shared" si="0"/>
        <v>2.8839399999999999</v>
      </c>
      <c r="D56" s="80">
        <v>-112.09699999999999</v>
      </c>
      <c r="E56" s="23">
        <v>36.036000000000001</v>
      </c>
      <c r="F56" s="1">
        <v>2</v>
      </c>
      <c r="G56" s="1">
        <v>1989</v>
      </c>
      <c r="H56" s="1">
        <v>3</v>
      </c>
      <c r="I56" s="1">
        <v>10</v>
      </c>
      <c r="J56" s="1">
        <v>11</v>
      </c>
      <c r="K56" s="1">
        <v>0</v>
      </c>
      <c r="L56" s="11">
        <v>44.4</v>
      </c>
      <c r="M56" s="81">
        <f t="shared" si="1"/>
        <v>0.22500000000000001</v>
      </c>
      <c r="N56" s="21">
        <v>0.01</v>
      </c>
      <c r="O56" s="6" t="s">
        <v>174</v>
      </c>
      <c r="P56" s="94"/>
      <c r="Q56" s="72">
        <f>Y56</f>
        <v>2.8839399999999999</v>
      </c>
      <c r="R56" s="82">
        <f>X56</f>
        <v>0.22500000000000001</v>
      </c>
      <c r="S56" s="44"/>
      <c r="T56" s="3"/>
      <c r="V56" s="43"/>
      <c r="W56" s="49">
        <v>2.86</v>
      </c>
      <c r="X56" s="82">
        <v>0.22500000000000001</v>
      </c>
      <c r="Y56" s="43">
        <f t="shared" si="9"/>
        <v>2.8839399999999999</v>
      </c>
      <c r="Z56" s="53"/>
      <c r="AA56" s="82"/>
      <c r="AB56" s="43"/>
      <c r="AC56" s="47"/>
      <c r="AD56" s="82"/>
      <c r="AE56" s="43"/>
      <c r="AF56" s="45"/>
      <c r="AG56" s="82"/>
      <c r="AH56" s="43"/>
      <c r="AI56" s="47"/>
      <c r="AJ56" s="4"/>
      <c r="AK56" s="4"/>
      <c r="AL56" s="4"/>
      <c r="AM56" s="27"/>
      <c r="AN56" s="5"/>
      <c r="AO56" s="4"/>
      <c r="AP56" s="4"/>
      <c r="AQ56" s="4"/>
      <c r="AR56" s="19">
        <v>2.86</v>
      </c>
      <c r="AS56" s="5"/>
      <c r="AT56" s="3"/>
    </row>
    <row r="57" spans="1:58" x14ac:dyDescent="0.25">
      <c r="A57" s="4" t="s">
        <v>1</v>
      </c>
      <c r="B57" s="11">
        <v>2.7</v>
      </c>
      <c r="C57" s="88">
        <f t="shared" si="0"/>
        <v>3.05789</v>
      </c>
      <c r="D57" s="80">
        <v>-114.661</v>
      </c>
      <c r="E57" s="23">
        <v>36.045999999999999</v>
      </c>
      <c r="F57" s="1">
        <v>5</v>
      </c>
      <c r="G57" s="1">
        <v>1989</v>
      </c>
      <c r="H57" s="1">
        <v>4</v>
      </c>
      <c r="I57" s="1">
        <v>6</v>
      </c>
      <c r="J57" s="1">
        <v>16</v>
      </c>
      <c r="K57" s="1">
        <v>10</v>
      </c>
      <c r="L57" s="1">
        <v>4.09</v>
      </c>
      <c r="M57" s="81">
        <f t="shared" si="1"/>
        <v>0.23</v>
      </c>
      <c r="N57" s="21">
        <v>0.01</v>
      </c>
      <c r="O57" s="6" t="s">
        <v>174</v>
      </c>
      <c r="P57" s="94"/>
      <c r="Q57" s="72">
        <f>$AB$57</f>
        <v>3.05789</v>
      </c>
      <c r="R57" s="82">
        <f>AA57</f>
        <v>0.23</v>
      </c>
      <c r="S57" s="44"/>
      <c r="T57" s="3"/>
      <c r="V57" s="43"/>
      <c r="W57" s="46"/>
      <c r="Y57" s="43"/>
      <c r="Z57" s="55">
        <v>2.7</v>
      </c>
      <c r="AA57" s="82">
        <v>0.23</v>
      </c>
      <c r="AB57" s="43">
        <f>0.791*(Z57+0.09)+0.851</f>
        <v>3.05789</v>
      </c>
      <c r="AC57" s="53"/>
      <c r="AD57" s="82"/>
      <c r="AE57" s="43"/>
      <c r="AF57" s="45"/>
      <c r="AG57" s="82"/>
      <c r="AH57" s="43"/>
      <c r="AI57" s="47" t="s">
        <v>93</v>
      </c>
      <c r="AJ57" s="27"/>
      <c r="AK57" s="5"/>
      <c r="AL57" s="4"/>
      <c r="AM57" s="27">
        <v>2.7</v>
      </c>
      <c r="AN57" s="5"/>
      <c r="AO57" s="4">
        <v>41</v>
      </c>
      <c r="AP57" s="5" t="s">
        <v>44</v>
      </c>
      <c r="AQ57" s="5" t="s">
        <v>12</v>
      </c>
      <c r="AR57" s="9"/>
      <c r="AS57" s="5"/>
      <c r="AT57" s="3"/>
      <c r="AU57" s="2" t="s">
        <v>44</v>
      </c>
      <c r="AV57" s="2"/>
      <c r="AY57">
        <v>17</v>
      </c>
    </row>
    <row r="58" spans="1:58" x14ac:dyDescent="0.25">
      <c r="A58" s="4" t="s">
        <v>1</v>
      </c>
      <c r="B58" s="11">
        <v>3.4</v>
      </c>
      <c r="C58" s="88">
        <f t="shared" si="0"/>
        <v>3.6765007655155753</v>
      </c>
      <c r="D58" s="80">
        <v>-111.611</v>
      </c>
      <c r="E58" s="23">
        <v>42.84</v>
      </c>
      <c r="F58" s="1">
        <v>5</v>
      </c>
      <c r="G58" s="1">
        <v>1989</v>
      </c>
      <c r="H58" s="1">
        <v>5</v>
      </c>
      <c r="I58" s="1">
        <v>3</v>
      </c>
      <c r="J58" s="1">
        <v>5</v>
      </c>
      <c r="K58" s="1">
        <v>4</v>
      </c>
      <c r="L58" s="1">
        <v>26.16</v>
      </c>
      <c r="M58" s="81">
        <f t="shared" si="1"/>
        <v>0.16083765575665815</v>
      </c>
      <c r="N58" s="21">
        <v>0.01</v>
      </c>
      <c r="O58" s="3" t="s">
        <v>175</v>
      </c>
      <c r="P58" s="94">
        <f>1/((1/X58^2)+(1/AA58^2))</f>
        <v>2.586875150929727E-2</v>
      </c>
      <c r="Q58" s="72">
        <f>(P58/X58^2*Y58)+(P58/AA58^2*AB58)</f>
        <v>3.6765007655155753</v>
      </c>
      <c r="R58" s="82">
        <f>SQRT(P58)</f>
        <v>0.16083765575665815</v>
      </c>
      <c r="S58" s="44"/>
      <c r="T58" s="3"/>
      <c r="V58" s="43"/>
      <c r="W58" s="49">
        <v>3.78</v>
      </c>
      <c r="X58" s="82">
        <v>0.22500000000000001</v>
      </c>
      <c r="Y58" s="43">
        <f t="shared" ref="Y58:Y63" si="10">0.929*W58+0.227</f>
        <v>3.7386200000000001</v>
      </c>
      <c r="Z58" s="55">
        <v>3.4</v>
      </c>
      <c r="AA58" s="82">
        <v>0.23</v>
      </c>
      <c r="AB58" s="43">
        <f>0.791*(Z58+0.09)+0.851</f>
        <v>3.6115900000000001</v>
      </c>
      <c r="AC58" s="53"/>
      <c r="AD58" s="82"/>
      <c r="AE58" s="43"/>
      <c r="AF58" s="45"/>
      <c r="AG58" s="82"/>
      <c r="AH58" s="43"/>
      <c r="AI58" s="47" t="s">
        <v>95</v>
      </c>
      <c r="AJ58" s="27"/>
      <c r="AK58" s="5"/>
      <c r="AL58" s="4"/>
      <c r="AM58" s="27">
        <v>3.4</v>
      </c>
      <c r="AN58" s="5"/>
      <c r="AO58" s="4">
        <v>457</v>
      </c>
      <c r="AP58" s="5" t="s">
        <v>44</v>
      </c>
      <c r="AQ58" s="5" t="s">
        <v>44</v>
      </c>
      <c r="AR58" s="19">
        <v>3.78</v>
      </c>
      <c r="AS58" s="5"/>
      <c r="AT58" s="3"/>
      <c r="AU58" s="2" t="s">
        <v>44</v>
      </c>
      <c r="AV58" s="2"/>
      <c r="AY58">
        <v>8</v>
      </c>
    </row>
    <row r="59" spans="1:58" x14ac:dyDescent="0.25">
      <c r="A59" s="3" t="s">
        <v>2</v>
      </c>
      <c r="B59" s="18">
        <v>2.68</v>
      </c>
      <c r="C59" s="88">
        <f t="shared" si="0"/>
        <v>2.71672</v>
      </c>
      <c r="D59" s="80">
        <v>-111.48699999999999</v>
      </c>
      <c r="E59" s="23">
        <v>42.683999999999997</v>
      </c>
      <c r="F59" s="1">
        <v>2</v>
      </c>
      <c r="G59" s="1">
        <v>1989</v>
      </c>
      <c r="H59" s="1">
        <v>6</v>
      </c>
      <c r="I59" s="1">
        <v>14</v>
      </c>
      <c r="J59" s="1">
        <v>22</v>
      </c>
      <c r="K59" s="1">
        <v>42</v>
      </c>
      <c r="L59" s="11">
        <v>54.9</v>
      </c>
      <c r="M59" s="81">
        <f t="shared" si="1"/>
        <v>0.22500000000000001</v>
      </c>
      <c r="N59" s="21">
        <v>0.01</v>
      </c>
      <c r="O59" s="6" t="s">
        <v>174</v>
      </c>
      <c r="P59" s="94"/>
      <c r="Q59" s="72">
        <f>Y59</f>
        <v>2.71672</v>
      </c>
      <c r="R59" s="82">
        <f>X59</f>
        <v>0.22500000000000001</v>
      </c>
      <c r="S59" s="44"/>
      <c r="T59" s="3"/>
      <c r="V59" s="43"/>
      <c r="W59" s="49">
        <v>2.68</v>
      </c>
      <c r="X59" s="82">
        <v>0.22500000000000001</v>
      </c>
      <c r="Y59" s="43">
        <f t="shared" si="10"/>
        <v>2.71672</v>
      </c>
      <c r="Z59" s="53"/>
      <c r="AA59" s="82"/>
      <c r="AB59" s="43"/>
      <c r="AC59" s="47"/>
      <c r="AD59" s="82"/>
      <c r="AE59" s="43"/>
      <c r="AF59" s="45"/>
      <c r="AG59" s="82"/>
      <c r="AH59" s="43"/>
      <c r="AI59" s="47"/>
      <c r="AJ59" s="4"/>
      <c r="AK59" s="4"/>
      <c r="AL59" s="4"/>
      <c r="AM59" s="27"/>
      <c r="AN59" s="5"/>
      <c r="AO59" s="4"/>
      <c r="AP59" s="4"/>
      <c r="AQ59" s="4"/>
      <c r="AR59" s="19">
        <v>2.68</v>
      </c>
      <c r="AS59" s="5"/>
      <c r="AT59" s="3"/>
    </row>
    <row r="60" spans="1:58" x14ac:dyDescent="0.25">
      <c r="A60" s="3" t="s">
        <v>2</v>
      </c>
      <c r="B60" s="18">
        <v>2.79</v>
      </c>
      <c r="C60" s="88">
        <f t="shared" si="0"/>
        <v>2.8189100000000002</v>
      </c>
      <c r="D60" s="80">
        <v>-111.492</v>
      </c>
      <c r="E60" s="23">
        <v>42.688000000000002</v>
      </c>
      <c r="F60" s="1">
        <v>2</v>
      </c>
      <c r="G60" s="1">
        <v>1989</v>
      </c>
      <c r="H60" s="1">
        <v>6</v>
      </c>
      <c r="I60" s="1">
        <v>15</v>
      </c>
      <c r="J60" s="1">
        <v>15</v>
      </c>
      <c r="K60" s="1">
        <v>9</v>
      </c>
      <c r="L60" s="11">
        <v>33.6</v>
      </c>
      <c r="M60" s="81">
        <f t="shared" si="1"/>
        <v>0.22500000000000001</v>
      </c>
      <c r="N60" s="21">
        <v>0.01</v>
      </c>
      <c r="O60" s="6" t="s">
        <v>174</v>
      </c>
      <c r="P60" s="94"/>
      <c r="Q60" s="72">
        <f>Y60</f>
        <v>2.8189100000000002</v>
      </c>
      <c r="R60" s="82">
        <f>X60</f>
        <v>0.22500000000000001</v>
      </c>
      <c r="S60" s="44"/>
      <c r="T60" s="3"/>
      <c r="V60" s="43"/>
      <c r="W60" s="49">
        <v>2.79</v>
      </c>
      <c r="X60" s="82">
        <v>0.22500000000000001</v>
      </c>
      <c r="Y60" s="43">
        <f t="shared" si="10"/>
        <v>2.8189100000000002</v>
      </c>
      <c r="Z60" s="53"/>
      <c r="AA60" s="82"/>
      <c r="AB60" s="43"/>
      <c r="AC60" s="47"/>
      <c r="AD60" s="82"/>
      <c r="AE60" s="43"/>
      <c r="AF60" s="45"/>
      <c r="AG60" s="82"/>
      <c r="AH60" s="43"/>
      <c r="AI60" s="47"/>
      <c r="AJ60" s="4"/>
      <c r="AK60" s="4"/>
      <c r="AL60" s="4"/>
      <c r="AM60" s="27"/>
      <c r="AN60" s="5"/>
      <c r="AO60" s="4"/>
      <c r="AP60" s="4"/>
      <c r="AQ60" s="4"/>
      <c r="AR60" s="19">
        <v>2.79</v>
      </c>
      <c r="AS60" s="5"/>
      <c r="AT60" s="3"/>
    </row>
    <row r="61" spans="1:58" x14ac:dyDescent="0.25">
      <c r="A61" s="3" t="s">
        <v>2</v>
      </c>
      <c r="B61" s="18">
        <v>2.82</v>
      </c>
      <c r="C61" s="88">
        <f t="shared" si="0"/>
        <v>2.8467799999999999</v>
      </c>
      <c r="D61" s="80">
        <v>-111.55500000000001</v>
      </c>
      <c r="E61" s="23">
        <v>42.997</v>
      </c>
      <c r="F61" s="1">
        <v>8</v>
      </c>
      <c r="G61" s="1">
        <v>1989</v>
      </c>
      <c r="H61" s="1">
        <v>8</v>
      </c>
      <c r="I61" s="1">
        <v>6</v>
      </c>
      <c r="J61" s="1">
        <v>2</v>
      </c>
      <c r="K61" s="1">
        <v>49</v>
      </c>
      <c r="L61" s="11">
        <v>59.3</v>
      </c>
      <c r="M61" s="81">
        <f t="shared" si="1"/>
        <v>0.22500000000000001</v>
      </c>
      <c r="N61" s="21">
        <v>0.01</v>
      </c>
      <c r="O61" s="6" t="s">
        <v>174</v>
      </c>
      <c r="P61" s="94"/>
      <c r="Q61" s="72">
        <f>Y61</f>
        <v>2.8467799999999999</v>
      </c>
      <c r="R61" s="82">
        <f>X61</f>
        <v>0.22500000000000001</v>
      </c>
      <c r="S61" s="44"/>
      <c r="T61" s="3"/>
      <c r="V61" s="43"/>
      <c r="W61" s="49">
        <v>2.82</v>
      </c>
      <c r="X61" s="82">
        <v>0.22500000000000001</v>
      </c>
      <c r="Y61" s="43">
        <f t="shared" si="10"/>
        <v>2.8467799999999999</v>
      </c>
      <c r="Z61" s="53"/>
      <c r="AA61" s="82"/>
      <c r="AB61" s="43"/>
      <c r="AC61" s="47"/>
      <c r="AD61" s="82"/>
      <c r="AE61" s="43"/>
      <c r="AF61" s="45"/>
      <c r="AG61" s="82"/>
      <c r="AH61" s="43"/>
      <c r="AI61" s="47"/>
      <c r="AJ61" s="4"/>
      <c r="AK61" s="4"/>
      <c r="AL61" s="4"/>
      <c r="AM61" s="27"/>
      <c r="AN61" s="5"/>
      <c r="AO61" s="4"/>
      <c r="AP61" s="4"/>
      <c r="AQ61" s="4"/>
      <c r="AR61" s="19">
        <v>2.82</v>
      </c>
      <c r="AS61" s="5"/>
      <c r="AT61" s="3"/>
      <c r="BA61" s="4"/>
      <c r="BB61" s="4"/>
      <c r="BC61" s="4"/>
      <c r="BD61" s="4"/>
      <c r="BE61" s="4"/>
      <c r="BF61" s="4"/>
    </row>
    <row r="62" spans="1:58" x14ac:dyDescent="0.25">
      <c r="A62" s="3" t="s">
        <v>2</v>
      </c>
      <c r="B62" s="18">
        <v>2.84</v>
      </c>
      <c r="C62" s="88">
        <f t="shared" si="0"/>
        <v>2.8653599999999999</v>
      </c>
      <c r="D62" s="80">
        <v>-111.58199999999999</v>
      </c>
      <c r="E62" s="23">
        <v>42.978000000000002</v>
      </c>
      <c r="F62" s="1">
        <v>0</v>
      </c>
      <c r="G62" s="1">
        <v>1989</v>
      </c>
      <c r="H62" s="1">
        <v>8</v>
      </c>
      <c r="I62" s="1">
        <v>6</v>
      </c>
      <c r="J62" s="1">
        <v>15</v>
      </c>
      <c r="K62" s="1">
        <v>5</v>
      </c>
      <c r="L62" s="11">
        <v>25.4</v>
      </c>
      <c r="M62" s="81">
        <f t="shared" si="1"/>
        <v>0.22500000000000001</v>
      </c>
      <c r="N62" s="21">
        <v>0.01</v>
      </c>
      <c r="O62" s="6" t="s">
        <v>174</v>
      </c>
      <c r="P62" s="94"/>
      <c r="Q62" s="72">
        <f>Y62</f>
        <v>2.8653599999999999</v>
      </c>
      <c r="R62" s="82">
        <f>X62</f>
        <v>0.22500000000000001</v>
      </c>
      <c r="S62" s="44"/>
      <c r="T62" s="3"/>
      <c r="V62" s="43"/>
      <c r="W62" s="49">
        <v>2.84</v>
      </c>
      <c r="X62" s="82">
        <v>0.22500000000000001</v>
      </c>
      <c r="Y62" s="43">
        <f t="shared" si="10"/>
        <v>2.8653599999999999</v>
      </c>
      <c r="Z62" s="53"/>
      <c r="AA62" s="82"/>
      <c r="AB62" s="43"/>
      <c r="AC62" s="47"/>
      <c r="AD62" s="82"/>
      <c r="AE62" s="43"/>
      <c r="AF62" s="45"/>
      <c r="AG62" s="82"/>
      <c r="AH62" s="43"/>
      <c r="AI62" s="47"/>
      <c r="AJ62" s="4"/>
      <c r="AK62" s="4"/>
      <c r="AL62" s="4"/>
      <c r="AM62" s="27"/>
      <c r="AN62" s="5"/>
      <c r="AO62" s="4"/>
      <c r="AP62" s="4"/>
      <c r="AQ62" s="4"/>
      <c r="AR62" s="19">
        <v>2.84</v>
      </c>
      <c r="AS62" s="5"/>
      <c r="AT62" s="3"/>
    </row>
    <row r="63" spans="1:58" x14ac:dyDescent="0.25">
      <c r="A63" s="3" t="s">
        <v>2</v>
      </c>
      <c r="B63" s="18">
        <v>2.4700000000000002</v>
      </c>
      <c r="C63" s="88">
        <f t="shared" si="0"/>
        <v>2.52163</v>
      </c>
      <c r="D63" s="80">
        <v>-111.587</v>
      </c>
      <c r="E63" s="23">
        <v>42.999000000000002</v>
      </c>
      <c r="F63" s="1">
        <v>4</v>
      </c>
      <c r="G63" s="1">
        <v>1989</v>
      </c>
      <c r="H63" s="1">
        <v>8</v>
      </c>
      <c r="I63" s="1">
        <v>6</v>
      </c>
      <c r="J63" s="1">
        <v>15</v>
      </c>
      <c r="K63" s="1">
        <v>8</v>
      </c>
      <c r="L63" s="11">
        <v>38.4</v>
      </c>
      <c r="M63" s="81">
        <f t="shared" si="1"/>
        <v>0.22500000000000001</v>
      </c>
      <c r="N63" s="21">
        <v>0.01</v>
      </c>
      <c r="O63" s="6" t="s">
        <v>174</v>
      </c>
      <c r="P63" s="94"/>
      <c r="Q63" s="72">
        <f>Y63</f>
        <v>2.52163</v>
      </c>
      <c r="R63" s="82">
        <f>X63</f>
        <v>0.22500000000000001</v>
      </c>
      <c r="S63" s="44"/>
      <c r="T63" s="3"/>
      <c r="V63" s="43"/>
      <c r="W63" s="49">
        <v>2.4700000000000002</v>
      </c>
      <c r="X63" s="82">
        <v>0.22500000000000001</v>
      </c>
      <c r="Y63" s="43">
        <f t="shared" si="10"/>
        <v>2.52163</v>
      </c>
      <c r="Z63" s="53"/>
      <c r="AA63" s="82"/>
      <c r="AB63" s="43"/>
      <c r="AC63" s="47"/>
      <c r="AD63" s="82"/>
      <c r="AE63" s="43"/>
      <c r="AF63" s="45"/>
      <c r="AG63" s="82"/>
      <c r="AH63" s="43"/>
      <c r="AI63" s="47"/>
      <c r="AJ63" s="4"/>
      <c r="AK63" s="4"/>
      <c r="AL63" s="4"/>
      <c r="AM63" s="27"/>
      <c r="AN63" s="5"/>
      <c r="AO63" s="4"/>
      <c r="AP63" s="4"/>
      <c r="AQ63" s="4"/>
      <c r="AR63" s="19">
        <v>2.4700000000000002</v>
      </c>
      <c r="AS63" s="5"/>
      <c r="AT63" s="3"/>
    </row>
    <row r="64" spans="1:58" x14ac:dyDescent="0.25">
      <c r="A64" s="4" t="s">
        <v>1</v>
      </c>
      <c r="B64" s="11">
        <v>3.7</v>
      </c>
      <c r="C64" s="88">
        <f t="shared" si="0"/>
        <v>3.8488900000000004</v>
      </c>
      <c r="D64" s="80">
        <v>-112.407</v>
      </c>
      <c r="E64" s="23">
        <v>36.662999999999997</v>
      </c>
      <c r="F64" s="1">
        <v>5</v>
      </c>
      <c r="G64" s="1">
        <v>1989</v>
      </c>
      <c r="H64" s="1">
        <v>9</v>
      </c>
      <c r="I64" s="1">
        <v>19</v>
      </c>
      <c r="J64" s="1">
        <v>9</v>
      </c>
      <c r="K64" s="1">
        <v>46</v>
      </c>
      <c r="L64" s="1">
        <v>0.79</v>
      </c>
      <c r="M64" s="81">
        <f t="shared" si="1"/>
        <v>0.23</v>
      </c>
      <c r="N64" s="21">
        <v>0.01</v>
      </c>
      <c r="O64" s="6" t="s">
        <v>174</v>
      </c>
      <c r="P64" s="94"/>
      <c r="Q64" s="72">
        <f>$AB$64</f>
        <v>3.8488900000000004</v>
      </c>
      <c r="R64" s="82">
        <f>AA64</f>
        <v>0.23</v>
      </c>
      <c r="S64" s="44"/>
      <c r="T64" s="3"/>
      <c r="V64" s="43"/>
      <c r="W64" s="46"/>
      <c r="Y64" s="43"/>
      <c r="Z64" s="55">
        <v>3.7</v>
      </c>
      <c r="AA64" s="82">
        <v>0.23</v>
      </c>
      <c r="AB64" s="43">
        <f>0.791*(Z64+0.09)+0.851</f>
        <v>3.8488900000000004</v>
      </c>
      <c r="AC64" s="53"/>
      <c r="AD64" s="82"/>
      <c r="AE64" s="43"/>
      <c r="AF64" s="45"/>
      <c r="AG64" s="82"/>
      <c r="AH64" s="43"/>
      <c r="AI64" s="47" t="s">
        <v>42</v>
      </c>
      <c r="AJ64" s="27"/>
      <c r="AK64" s="5"/>
      <c r="AL64" s="4"/>
      <c r="AM64" s="27">
        <v>3.7</v>
      </c>
      <c r="AN64" s="5"/>
      <c r="AO64" s="4">
        <v>42</v>
      </c>
      <c r="AP64" s="5">
        <v>3</v>
      </c>
      <c r="AQ64" s="5" t="s">
        <v>12</v>
      </c>
      <c r="AR64" s="9"/>
      <c r="AS64" s="5"/>
      <c r="AT64" s="3"/>
      <c r="AU64" s="2">
        <v>3</v>
      </c>
      <c r="AV64" s="2" t="s">
        <v>1</v>
      </c>
      <c r="AY64">
        <v>21</v>
      </c>
    </row>
    <row r="65" spans="1:58" x14ac:dyDescent="0.25">
      <c r="A65" s="3" t="s">
        <v>2</v>
      </c>
      <c r="B65" s="18">
        <v>3.16</v>
      </c>
      <c r="C65" s="88">
        <f t="shared" si="0"/>
        <v>3.1626400000000001</v>
      </c>
      <c r="D65" s="80">
        <v>-111.276</v>
      </c>
      <c r="E65" s="23">
        <v>42.686</v>
      </c>
      <c r="F65" s="1">
        <v>0</v>
      </c>
      <c r="G65" s="1">
        <v>1989</v>
      </c>
      <c r="H65" s="1">
        <v>10</v>
      </c>
      <c r="I65" s="1">
        <v>1</v>
      </c>
      <c r="J65" s="1">
        <v>22</v>
      </c>
      <c r="K65" s="1">
        <v>35</v>
      </c>
      <c r="L65" s="11">
        <v>13.4</v>
      </c>
      <c r="M65" s="81">
        <f t="shared" si="1"/>
        <v>0.22500000000000001</v>
      </c>
      <c r="N65" s="21">
        <v>0.01</v>
      </c>
      <c r="O65" s="6" t="s">
        <v>174</v>
      </c>
      <c r="P65" s="94"/>
      <c r="Q65" s="72">
        <f>Y65</f>
        <v>3.1626400000000001</v>
      </c>
      <c r="R65" s="82">
        <f>X65</f>
        <v>0.22500000000000001</v>
      </c>
      <c r="S65" s="44"/>
      <c r="T65" s="3"/>
      <c r="V65" s="43"/>
      <c r="W65" s="49">
        <v>3.16</v>
      </c>
      <c r="X65" s="82">
        <v>0.22500000000000001</v>
      </c>
      <c r="Y65" s="43">
        <f>0.929*W65+0.227</f>
        <v>3.1626400000000001</v>
      </c>
      <c r="Z65" s="53"/>
      <c r="AA65" s="82"/>
      <c r="AB65" s="43"/>
      <c r="AC65" s="47"/>
      <c r="AD65" s="82"/>
      <c r="AE65" s="43"/>
      <c r="AF65" s="45"/>
      <c r="AG65" s="82"/>
      <c r="AH65" s="43"/>
      <c r="AI65" s="47" t="s">
        <v>46</v>
      </c>
      <c r="AJ65" s="4"/>
      <c r="AK65" s="4"/>
      <c r="AL65" s="4"/>
      <c r="AM65" s="27"/>
      <c r="AN65" s="5"/>
      <c r="AO65" s="4"/>
      <c r="AP65" s="4"/>
      <c r="AQ65" s="4"/>
      <c r="AR65" s="19">
        <v>3.16</v>
      </c>
      <c r="AS65" s="5"/>
      <c r="AT65" s="3"/>
    </row>
    <row r="66" spans="1:58" x14ac:dyDescent="0.25">
      <c r="A66" s="4" t="s">
        <v>1</v>
      </c>
      <c r="B66" s="11">
        <v>3.4</v>
      </c>
      <c r="C66" s="88">
        <f t="shared" ref="C66:C129" si="11">Q66</f>
        <v>3.5435826491185698</v>
      </c>
      <c r="D66" s="80">
        <v>-111.334</v>
      </c>
      <c r="E66" s="23">
        <v>42.719000000000001</v>
      </c>
      <c r="F66" s="1">
        <v>5</v>
      </c>
      <c r="G66" s="1">
        <v>1989</v>
      </c>
      <c r="H66" s="1">
        <v>10</v>
      </c>
      <c r="I66" s="1">
        <v>16</v>
      </c>
      <c r="J66" s="1">
        <v>10</v>
      </c>
      <c r="K66" s="1">
        <v>14</v>
      </c>
      <c r="L66" s="1">
        <v>1.1200000000000001</v>
      </c>
      <c r="M66" s="81">
        <f t="shared" ref="M66:M129" si="12">R66</f>
        <v>0.16083765575665815</v>
      </c>
      <c r="N66" s="21">
        <v>0.01</v>
      </c>
      <c r="O66" s="3" t="s">
        <v>175</v>
      </c>
      <c r="P66" s="94">
        <f>1/((1/X66^2)+(1/AA66^2))</f>
        <v>2.586875150929727E-2</v>
      </c>
      <c r="Q66" s="72">
        <f>(P66/X66^2*Y66)+(P66/AA66^2*AB66)</f>
        <v>3.5435826491185698</v>
      </c>
      <c r="R66" s="82">
        <f>SQRT(P66)</f>
        <v>0.16083765575665815</v>
      </c>
      <c r="S66" s="44"/>
      <c r="T66" s="3"/>
      <c r="V66" s="43"/>
      <c r="W66" s="49">
        <v>3.5</v>
      </c>
      <c r="X66" s="82">
        <v>0.22500000000000001</v>
      </c>
      <c r="Y66" s="43">
        <f>0.929*W66+0.227</f>
        <v>3.4784999999999999</v>
      </c>
      <c r="Z66" s="55">
        <v>3.4</v>
      </c>
      <c r="AA66" s="82">
        <v>0.23</v>
      </c>
      <c r="AB66" s="43">
        <f>0.791*(Z66+0.09)+0.851</f>
        <v>3.6115900000000001</v>
      </c>
      <c r="AC66" s="53"/>
      <c r="AD66" s="82"/>
      <c r="AE66" s="43"/>
      <c r="AF66" s="45"/>
      <c r="AG66" s="82"/>
      <c r="AH66" s="43"/>
      <c r="AI66" s="47" t="s">
        <v>95</v>
      </c>
      <c r="AJ66" s="27"/>
      <c r="AK66" s="5"/>
      <c r="AL66" s="4"/>
      <c r="AM66" s="27">
        <v>3.4</v>
      </c>
      <c r="AN66" s="5"/>
      <c r="AO66" s="4">
        <v>457</v>
      </c>
      <c r="AP66" s="5" t="s">
        <v>44</v>
      </c>
      <c r="AQ66" s="5" t="s">
        <v>44</v>
      </c>
      <c r="AR66" s="19">
        <v>3.5</v>
      </c>
      <c r="AS66" s="5"/>
      <c r="AT66" s="3"/>
      <c r="AU66" s="2" t="s">
        <v>44</v>
      </c>
      <c r="AV66" s="2"/>
      <c r="AY66">
        <v>28</v>
      </c>
    </row>
    <row r="67" spans="1:58" x14ac:dyDescent="0.25">
      <c r="A67" s="3" t="s">
        <v>2</v>
      </c>
      <c r="B67" s="18">
        <v>2.84</v>
      </c>
      <c r="C67" s="88">
        <f t="shared" si="11"/>
        <v>2.8653599999999999</v>
      </c>
      <c r="D67" s="80">
        <v>-110.94499999999999</v>
      </c>
      <c r="E67" s="23">
        <v>42.606999999999999</v>
      </c>
      <c r="F67" s="1">
        <v>2</v>
      </c>
      <c r="G67" s="1">
        <v>1989</v>
      </c>
      <c r="H67" s="1">
        <v>10</v>
      </c>
      <c r="I67" s="1">
        <v>16</v>
      </c>
      <c r="J67" s="1">
        <v>13</v>
      </c>
      <c r="K67" s="1">
        <v>29</v>
      </c>
      <c r="L67" s="11">
        <v>22.2</v>
      </c>
      <c r="M67" s="81">
        <f t="shared" si="12"/>
        <v>0.22500000000000001</v>
      </c>
      <c r="N67" s="21">
        <v>0.01</v>
      </c>
      <c r="O67" s="6" t="s">
        <v>174</v>
      </c>
      <c r="P67" s="94"/>
      <c r="Q67" s="72">
        <f>Y67</f>
        <v>2.8653599999999999</v>
      </c>
      <c r="R67" s="82">
        <f>X67</f>
        <v>0.22500000000000001</v>
      </c>
      <c r="S67" s="44"/>
      <c r="T67" s="3"/>
      <c r="V67" s="43"/>
      <c r="W67" s="49">
        <v>2.84</v>
      </c>
      <c r="X67" s="82">
        <v>0.22500000000000001</v>
      </c>
      <c r="Y67" s="43">
        <f>0.929*W67+0.227</f>
        <v>2.8653599999999999</v>
      </c>
      <c r="Z67" s="53"/>
      <c r="AA67" s="82"/>
      <c r="AB67" s="43"/>
      <c r="AC67" s="47"/>
      <c r="AD67" s="82"/>
      <c r="AE67" s="43"/>
      <c r="AF67" s="45"/>
      <c r="AG67" s="82"/>
      <c r="AH67" s="43"/>
      <c r="AI67" s="47"/>
      <c r="AJ67" s="4"/>
      <c r="AK67" s="4"/>
      <c r="AL67" s="4"/>
      <c r="AM67" s="27"/>
      <c r="AN67" s="5"/>
      <c r="AO67" s="4"/>
      <c r="AP67" s="4"/>
      <c r="AQ67" s="4"/>
      <c r="AR67" s="19">
        <v>2.84</v>
      </c>
      <c r="AS67" s="5"/>
      <c r="AT67" s="3"/>
    </row>
    <row r="68" spans="1:58" x14ac:dyDescent="0.25">
      <c r="A68" s="3" t="s">
        <v>2</v>
      </c>
      <c r="B68" s="18">
        <v>2.82</v>
      </c>
      <c r="C68" s="88">
        <f t="shared" si="11"/>
        <v>2.8467799999999999</v>
      </c>
      <c r="D68" s="80">
        <v>-111.233</v>
      </c>
      <c r="E68" s="23">
        <v>42.709000000000003</v>
      </c>
      <c r="F68" s="1">
        <v>4</v>
      </c>
      <c r="G68" s="1">
        <v>1989</v>
      </c>
      <c r="H68" s="1">
        <v>11</v>
      </c>
      <c r="I68" s="1">
        <v>3</v>
      </c>
      <c r="J68" s="1">
        <v>13</v>
      </c>
      <c r="K68" s="1">
        <v>28</v>
      </c>
      <c r="L68" s="11">
        <v>56.7</v>
      </c>
      <c r="M68" s="81">
        <f t="shared" si="12"/>
        <v>0.22500000000000001</v>
      </c>
      <c r="N68" s="21">
        <v>0.01</v>
      </c>
      <c r="O68" s="6" t="s">
        <v>174</v>
      </c>
      <c r="P68" s="94"/>
      <c r="Q68" s="72">
        <f>Y68</f>
        <v>2.8467799999999999</v>
      </c>
      <c r="R68" s="82">
        <f>X68</f>
        <v>0.22500000000000001</v>
      </c>
      <c r="S68" s="44"/>
      <c r="T68" s="3"/>
      <c r="V68" s="43"/>
      <c r="W68" s="49">
        <v>2.82</v>
      </c>
      <c r="X68" s="82">
        <v>0.22500000000000001</v>
      </c>
      <c r="Y68" s="43">
        <f>0.929*W68+0.227</f>
        <v>2.8467799999999999</v>
      </c>
      <c r="Z68" s="53"/>
      <c r="AA68" s="82"/>
      <c r="AB68" s="43"/>
      <c r="AC68" s="47"/>
      <c r="AD68" s="82"/>
      <c r="AE68" s="43"/>
      <c r="AF68" s="45"/>
      <c r="AG68" s="82"/>
      <c r="AH68" s="43"/>
      <c r="AI68" s="47"/>
      <c r="AJ68" s="4"/>
      <c r="AK68" s="4"/>
      <c r="AL68" s="4"/>
      <c r="AM68" s="27"/>
      <c r="AN68" s="5"/>
      <c r="AO68" s="4"/>
      <c r="AP68" s="4"/>
      <c r="AQ68" s="4"/>
      <c r="AR68" s="19">
        <v>2.82</v>
      </c>
      <c r="AS68" s="5"/>
      <c r="AT68" s="3"/>
      <c r="BA68" s="26"/>
      <c r="BB68" s="26"/>
      <c r="BC68" s="26"/>
      <c r="BD68" s="26"/>
      <c r="BE68" s="26"/>
      <c r="BF68" s="26"/>
    </row>
    <row r="69" spans="1:58" x14ac:dyDescent="0.25">
      <c r="A69" s="3" t="s">
        <v>2</v>
      </c>
      <c r="B69" s="18">
        <v>2.54</v>
      </c>
      <c r="C69" s="88">
        <f t="shared" si="11"/>
        <v>2.5866600000000002</v>
      </c>
      <c r="D69" s="80">
        <v>-111.098</v>
      </c>
      <c r="E69" s="23">
        <v>42.695999999999998</v>
      </c>
      <c r="F69" s="1">
        <v>0</v>
      </c>
      <c r="G69" s="1">
        <v>1989</v>
      </c>
      <c r="H69" s="1">
        <v>11</v>
      </c>
      <c r="I69" s="1">
        <v>28</v>
      </c>
      <c r="J69" s="1">
        <v>22</v>
      </c>
      <c r="K69" s="1">
        <v>25</v>
      </c>
      <c r="L69" s="11">
        <v>11.1</v>
      </c>
      <c r="M69" s="81">
        <f t="shared" si="12"/>
        <v>0.22500000000000001</v>
      </c>
      <c r="N69" s="21">
        <v>0.01</v>
      </c>
      <c r="O69" s="6" t="s">
        <v>174</v>
      </c>
      <c r="P69" s="94"/>
      <c r="Q69" s="72">
        <f>Y69</f>
        <v>2.5866600000000002</v>
      </c>
      <c r="R69" s="82">
        <f>X69</f>
        <v>0.22500000000000001</v>
      </c>
      <c r="S69" s="44"/>
      <c r="T69" s="3"/>
      <c r="V69" s="43"/>
      <c r="W69" s="49">
        <v>2.54</v>
      </c>
      <c r="X69" s="82">
        <v>0.22500000000000001</v>
      </c>
      <c r="Y69" s="43">
        <f>0.929*W69+0.227</f>
        <v>2.5866600000000002</v>
      </c>
      <c r="Z69" s="53"/>
      <c r="AA69" s="82"/>
      <c r="AB69" s="43"/>
      <c r="AC69" s="47"/>
      <c r="AD69" s="82"/>
      <c r="AE69" s="43"/>
      <c r="AF69" s="45"/>
      <c r="AG69" s="82"/>
      <c r="AH69" s="43"/>
      <c r="AI69" s="47"/>
      <c r="AJ69" s="4"/>
      <c r="AK69" s="4"/>
      <c r="AL69" s="4"/>
      <c r="AM69" s="27"/>
      <c r="AN69" s="5"/>
      <c r="AO69" s="4"/>
      <c r="AP69" s="4"/>
      <c r="AQ69" s="4"/>
      <c r="AR69" s="19">
        <v>2.54</v>
      </c>
      <c r="AS69" s="5"/>
      <c r="AT69" s="3"/>
    </row>
    <row r="70" spans="1:58" x14ac:dyDescent="0.25">
      <c r="A70" s="4" t="s">
        <v>1</v>
      </c>
      <c r="B70" s="11">
        <v>3.1</v>
      </c>
      <c r="C70" s="88">
        <f t="shared" si="11"/>
        <v>3.69069</v>
      </c>
      <c r="D70" s="80">
        <v>-114.92100000000001</v>
      </c>
      <c r="E70" s="23">
        <v>36.965000000000003</v>
      </c>
      <c r="F70" s="1">
        <v>5</v>
      </c>
      <c r="G70" s="1">
        <v>1990</v>
      </c>
      <c r="H70" s="1">
        <v>1</v>
      </c>
      <c r="I70" s="1">
        <v>2</v>
      </c>
      <c r="J70" s="1">
        <v>17</v>
      </c>
      <c r="K70" s="1">
        <v>45</v>
      </c>
      <c r="L70" s="1">
        <v>25.1</v>
      </c>
      <c r="M70" s="81">
        <f t="shared" si="12"/>
        <v>0.23</v>
      </c>
      <c r="N70" s="21">
        <v>0.01</v>
      </c>
      <c r="O70" s="6" t="s">
        <v>174</v>
      </c>
      <c r="P70" s="94"/>
      <c r="Q70" s="72">
        <f>AB74</f>
        <v>3.69069</v>
      </c>
      <c r="R70" s="82">
        <f>AA70</f>
        <v>0.23</v>
      </c>
      <c r="S70" s="44"/>
      <c r="T70" s="3"/>
      <c r="V70" s="43"/>
      <c r="W70" s="46"/>
      <c r="Y70" s="43"/>
      <c r="Z70" s="55">
        <v>3.1</v>
      </c>
      <c r="AA70" s="82">
        <v>0.23</v>
      </c>
      <c r="AB70" s="43">
        <f>0.791*(Z70+0.09)+0.851</f>
        <v>3.3742900000000002</v>
      </c>
      <c r="AC70" s="53"/>
      <c r="AD70" s="82"/>
      <c r="AE70" s="43"/>
      <c r="AF70" s="45"/>
      <c r="AG70" s="82"/>
      <c r="AH70" s="43"/>
      <c r="AI70" s="47" t="s">
        <v>92</v>
      </c>
      <c r="AJ70" s="27"/>
      <c r="AK70" s="5"/>
      <c r="AL70" s="4"/>
      <c r="AM70" s="27">
        <v>3.1</v>
      </c>
      <c r="AN70" s="5"/>
      <c r="AO70" s="4">
        <v>41</v>
      </c>
      <c r="AP70" s="5" t="s">
        <v>44</v>
      </c>
      <c r="AQ70" s="5" t="s">
        <v>44</v>
      </c>
      <c r="AR70" s="9"/>
      <c r="AS70" s="5"/>
      <c r="AT70" s="3"/>
      <c r="AU70" s="2" t="s">
        <v>44</v>
      </c>
      <c r="AV70" s="2"/>
      <c r="AY70">
        <v>6</v>
      </c>
    </row>
    <row r="71" spans="1:58" x14ac:dyDescent="0.25">
      <c r="A71" s="3" t="s">
        <v>2</v>
      </c>
      <c r="B71" s="18">
        <v>2.58</v>
      </c>
      <c r="C71" s="88">
        <f t="shared" si="11"/>
        <v>2.6238200000000003</v>
      </c>
      <c r="D71" s="80">
        <v>-111.989</v>
      </c>
      <c r="E71" s="23">
        <v>43.042999999999999</v>
      </c>
      <c r="F71" s="1">
        <v>0</v>
      </c>
      <c r="G71" s="1">
        <v>1990</v>
      </c>
      <c r="H71" s="1">
        <v>3</v>
      </c>
      <c r="I71" s="1">
        <v>1</v>
      </c>
      <c r="J71" s="1">
        <v>19</v>
      </c>
      <c r="K71" s="1">
        <v>34</v>
      </c>
      <c r="L71" s="11">
        <v>1.3</v>
      </c>
      <c r="M71" s="81">
        <f t="shared" si="12"/>
        <v>0.22500000000000001</v>
      </c>
      <c r="N71" s="21">
        <v>0.01</v>
      </c>
      <c r="O71" s="6" t="s">
        <v>174</v>
      </c>
      <c r="P71" s="94"/>
      <c r="Q71" s="72">
        <f>Y71</f>
        <v>2.6238200000000003</v>
      </c>
      <c r="R71" s="82">
        <f>X71</f>
        <v>0.22500000000000001</v>
      </c>
      <c r="S71" s="44"/>
      <c r="T71" s="3"/>
      <c r="V71" s="43"/>
      <c r="W71" s="49">
        <v>2.58</v>
      </c>
      <c r="X71" s="82">
        <v>0.22500000000000001</v>
      </c>
      <c r="Y71" s="43">
        <f t="shared" ref="Y71:Y81" si="13">0.929*W71+0.227</f>
        <v>2.6238200000000003</v>
      </c>
      <c r="Z71" s="53"/>
      <c r="AA71" s="82"/>
      <c r="AB71" s="43"/>
      <c r="AC71" s="47"/>
      <c r="AD71" s="82"/>
      <c r="AE71" s="43"/>
      <c r="AF71" s="45"/>
      <c r="AG71" s="82"/>
      <c r="AH71" s="43"/>
      <c r="AI71" s="47"/>
      <c r="AJ71" s="4"/>
      <c r="AK71" s="4"/>
      <c r="AL71" s="4"/>
      <c r="AM71" s="27"/>
      <c r="AN71" s="5"/>
      <c r="AO71" s="4"/>
      <c r="AP71" s="4"/>
      <c r="AQ71" s="4"/>
      <c r="AR71" s="19">
        <v>2.58</v>
      </c>
      <c r="AS71" s="5"/>
      <c r="AT71" s="3"/>
    </row>
    <row r="72" spans="1:58" x14ac:dyDescent="0.25">
      <c r="A72" s="4" t="s">
        <v>1</v>
      </c>
      <c r="B72" s="11">
        <v>4.0999999999999996</v>
      </c>
      <c r="C72" s="88">
        <f t="shared" si="11"/>
        <v>3.698989729640755</v>
      </c>
      <c r="D72" s="80">
        <v>-110.717</v>
      </c>
      <c r="E72" s="23">
        <v>43.401000000000003</v>
      </c>
      <c r="F72" s="1">
        <v>5</v>
      </c>
      <c r="G72" s="1">
        <v>1990</v>
      </c>
      <c r="H72" s="1">
        <v>3</v>
      </c>
      <c r="I72" s="1">
        <v>5</v>
      </c>
      <c r="J72" s="1">
        <v>6</v>
      </c>
      <c r="K72" s="1">
        <v>50</v>
      </c>
      <c r="L72" s="1">
        <v>56.22</v>
      </c>
      <c r="M72" s="81">
        <f t="shared" si="12"/>
        <v>0.14584981701043995</v>
      </c>
      <c r="N72" s="21">
        <v>0.01</v>
      </c>
      <c r="O72" s="3" t="s">
        <v>175</v>
      </c>
      <c r="P72" s="94">
        <f>1/((1/X72^2)+(1/AA72^2)+(1/AD72^2))</f>
        <v>2.1272169121978816E-2</v>
      </c>
      <c r="Q72" s="72">
        <f>(P72/X72^2*Y72)+(P72/AA72^2*AB72)+(P72/AD72^2*AE72)</f>
        <v>3.698989729640755</v>
      </c>
      <c r="R72" s="82">
        <f>SQRT(P72)</f>
        <v>0.14584981701043995</v>
      </c>
      <c r="S72" s="44"/>
      <c r="T72" s="3"/>
      <c r="V72" s="43"/>
      <c r="W72" s="58">
        <v>3.58</v>
      </c>
      <c r="X72" s="82">
        <v>0.22500000000000001</v>
      </c>
      <c r="Y72" s="43">
        <f t="shared" si="13"/>
        <v>3.5528200000000001</v>
      </c>
      <c r="Z72" s="55">
        <v>3.9</v>
      </c>
      <c r="AA72" s="82">
        <v>0.23</v>
      </c>
      <c r="AB72" s="43">
        <f>0.791*(Z72+0.09)+0.851</f>
        <v>4.0070899999999998</v>
      </c>
      <c r="AC72" s="55">
        <v>3.5</v>
      </c>
      <c r="AD72" s="82">
        <v>0.34599999999999997</v>
      </c>
      <c r="AE72" s="43">
        <f>0.791*(1.088*AC72-0.652)+0.851</f>
        <v>3.3473960000000003</v>
      </c>
      <c r="AF72" s="45"/>
      <c r="AG72" s="82"/>
      <c r="AH72" s="43"/>
      <c r="AI72" s="47" t="s">
        <v>66</v>
      </c>
      <c r="AJ72" s="27">
        <v>3.5</v>
      </c>
      <c r="AK72" s="5"/>
      <c r="AL72" s="4" t="s">
        <v>98</v>
      </c>
      <c r="AM72" s="27">
        <v>3.9</v>
      </c>
      <c r="AN72" s="5"/>
      <c r="AO72" s="4">
        <v>460</v>
      </c>
      <c r="AP72" s="5">
        <v>4</v>
      </c>
      <c r="AQ72" s="5" t="s">
        <v>12</v>
      </c>
      <c r="AR72" s="62">
        <v>3.58</v>
      </c>
      <c r="AS72" s="5"/>
      <c r="AT72" s="3"/>
      <c r="AU72" s="2">
        <v>4</v>
      </c>
      <c r="AV72" s="2" t="s">
        <v>1</v>
      </c>
      <c r="AY72">
        <v>34</v>
      </c>
    </row>
    <row r="73" spans="1:58" x14ac:dyDescent="0.25">
      <c r="A73" s="3" t="s">
        <v>2</v>
      </c>
      <c r="B73" s="18">
        <v>2.82</v>
      </c>
      <c r="C73" s="88">
        <f t="shared" si="11"/>
        <v>2.8467799999999999</v>
      </c>
      <c r="D73" s="80">
        <v>-110.657</v>
      </c>
      <c r="E73" s="23">
        <v>43.287999999999997</v>
      </c>
      <c r="F73" s="1">
        <v>3</v>
      </c>
      <c r="G73" s="1">
        <v>1990</v>
      </c>
      <c r="H73" s="1">
        <v>3</v>
      </c>
      <c r="I73" s="1">
        <v>14</v>
      </c>
      <c r="J73" s="1">
        <v>21</v>
      </c>
      <c r="K73" s="1">
        <v>25</v>
      </c>
      <c r="L73" s="11">
        <v>20.8</v>
      </c>
      <c r="M73" s="81">
        <f t="shared" si="12"/>
        <v>0.22500000000000001</v>
      </c>
      <c r="N73" s="21">
        <v>0.01</v>
      </c>
      <c r="O73" s="6" t="s">
        <v>174</v>
      </c>
      <c r="P73" s="94"/>
      <c r="Q73" s="72">
        <f>Y73</f>
        <v>2.8467799999999999</v>
      </c>
      <c r="R73" s="82">
        <f>X73</f>
        <v>0.22500000000000001</v>
      </c>
      <c r="S73" s="44"/>
      <c r="T73" s="3"/>
      <c r="V73" s="43"/>
      <c r="W73" s="49">
        <v>2.82</v>
      </c>
      <c r="X73" s="82">
        <v>0.22500000000000001</v>
      </c>
      <c r="Y73" s="43">
        <f t="shared" si="13"/>
        <v>2.8467799999999999</v>
      </c>
      <c r="Z73" s="53"/>
      <c r="AA73" s="82"/>
      <c r="AB73" s="43"/>
      <c r="AC73" s="47"/>
      <c r="AD73" s="82"/>
      <c r="AE73" s="43"/>
      <c r="AF73" s="45"/>
      <c r="AG73" s="82"/>
      <c r="AH73" s="43"/>
      <c r="AI73" s="47"/>
      <c r="AJ73" s="4"/>
      <c r="AK73" s="4"/>
      <c r="AL73" s="4"/>
      <c r="AM73" s="27"/>
      <c r="AN73" s="5"/>
      <c r="AO73" s="4"/>
      <c r="AP73" s="4"/>
      <c r="AQ73" s="4"/>
      <c r="AR73" s="19">
        <v>2.82</v>
      </c>
      <c r="AS73" s="5"/>
      <c r="AT73" s="3"/>
    </row>
    <row r="74" spans="1:58" x14ac:dyDescent="0.25">
      <c r="A74" s="4" t="s">
        <v>1</v>
      </c>
      <c r="B74" s="11">
        <v>3.5</v>
      </c>
      <c r="C74" s="88">
        <f t="shared" si="11"/>
        <v>3.5632752209611196</v>
      </c>
      <c r="D74" s="80">
        <v>-110.628</v>
      </c>
      <c r="E74" s="23">
        <v>43.145000000000003</v>
      </c>
      <c r="F74" s="1">
        <v>5</v>
      </c>
      <c r="G74" s="1">
        <v>1990</v>
      </c>
      <c r="H74" s="1">
        <v>4</v>
      </c>
      <c r="I74" s="1">
        <v>9</v>
      </c>
      <c r="J74" s="1">
        <v>16</v>
      </c>
      <c r="K74" s="1">
        <v>56</v>
      </c>
      <c r="L74" s="1">
        <v>53.33</v>
      </c>
      <c r="M74" s="81">
        <f t="shared" si="12"/>
        <v>0.16083765575665815</v>
      </c>
      <c r="N74" s="21">
        <v>0.01</v>
      </c>
      <c r="O74" s="3" t="s">
        <v>175</v>
      </c>
      <c r="P74" s="94">
        <f>1/((1/X74^2)+(1/AA74^2))</f>
        <v>2.586875150929727E-2</v>
      </c>
      <c r="Q74" s="72">
        <f>(P74/X74^2*Y74)+(P74/AA74^2*AB74)</f>
        <v>3.5632752209611196</v>
      </c>
      <c r="R74" s="82">
        <f>SQRT(P74)</f>
        <v>0.16083765575665815</v>
      </c>
      <c r="S74" s="44"/>
      <c r="T74" s="3"/>
      <c r="V74" s="43"/>
      <c r="W74" s="49">
        <v>3.46</v>
      </c>
      <c r="X74" s="82">
        <v>0.22500000000000001</v>
      </c>
      <c r="Y74" s="43">
        <f t="shared" si="13"/>
        <v>3.4413399999999998</v>
      </c>
      <c r="Z74" s="55">
        <v>3.5</v>
      </c>
      <c r="AA74" s="82">
        <v>0.23</v>
      </c>
      <c r="AB74" s="43">
        <f>0.791*(Z74+0.09)+0.851</f>
        <v>3.69069</v>
      </c>
      <c r="AC74" s="53">
        <v>3.4</v>
      </c>
      <c r="AD74" s="82">
        <v>0.34599999999999997</v>
      </c>
      <c r="AE74" s="43">
        <f>0.791*(1.088*AC74-0.652)+0.851</f>
        <v>3.2613352</v>
      </c>
      <c r="AF74" s="45"/>
      <c r="AG74" s="82"/>
      <c r="AH74" s="43"/>
      <c r="AI74" s="47" t="s">
        <v>54</v>
      </c>
      <c r="AJ74" s="27">
        <v>3.4</v>
      </c>
      <c r="AK74" s="5"/>
      <c r="AL74" s="4"/>
      <c r="AM74" s="27">
        <v>3.5</v>
      </c>
      <c r="AN74" s="5"/>
      <c r="AO74" s="4">
        <v>460</v>
      </c>
      <c r="AP74" s="5" t="s">
        <v>44</v>
      </c>
      <c r="AQ74" s="5" t="s">
        <v>44</v>
      </c>
      <c r="AR74" s="19">
        <v>3.46</v>
      </c>
      <c r="AS74" s="5"/>
      <c r="AT74" s="3"/>
      <c r="AU74" s="2" t="s">
        <v>44</v>
      </c>
      <c r="AV74" s="2"/>
      <c r="AY74">
        <v>16</v>
      </c>
    </row>
    <row r="75" spans="1:58" x14ac:dyDescent="0.25">
      <c r="A75" s="4" t="s">
        <v>1</v>
      </c>
      <c r="B75" s="11">
        <v>3.3</v>
      </c>
      <c r="C75" s="88">
        <f t="shared" si="11"/>
        <v>3.3705751195363436</v>
      </c>
      <c r="D75" s="80">
        <v>-111.163</v>
      </c>
      <c r="E75" s="23">
        <v>43.265999999999998</v>
      </c>
      <c r="F75" s="1">
        <v>5</v>
      </c>
      <c r="G75" s="1">
        <v>1990</v>
      </c>
      <c r="H75" s="1">
        <v>4</v>
      </c>
      <c r="I75" s="1">
        <v>19</v>
      </c>
      <c r="J75" s="1">
        <v>8</v>
      </c>
      <c r="K75" s="1">
        <v>37</v>
      </c>
      <c r="L75" s="1">
        <v>34.840000000000003</v>
      </c>
      <c r="M75" s="81">
        <f t="shared" si="12"/>
        <v>0.16083765575665815</v>
      </c>
      <c r="N75" s="21">
        <v>0.01</v>
      </c>
      <c r="O75" s="3" t="s">
        <v>175</v>
      </c>
      <c r="P75" s="94">
        <f>1/((1/X75^2)+(1/AA75^2))</f>
        <v>2.586875150929727E-2</v>
      </c>
      <c r="Q75" s="72">
        <f>(P75/X75^2*Y75)+(P75/AA75^2*AB75)</f>
        <v>3.3705751195363436</v>
      </c>
      <c r="R75" s="82">
        <f>SQRT(P75)</f>
        <v>0.16083765575665815</v>
      </c>
      <c r="S75" s="44"/>
      <c r="T75" s="3"/>
      <c r="V75" s="43"/>
      <c r="W75" s="49">
        <v>3.38</v>
      </c>
      <c r="X75" s="82">
        <v>0.22500000000000001</v>
      </c>
      <c r="Y75" s="43">
        <f t="shared" si="13"/>
        <v>3.3670200000000001</v>
      </c>
      <c r="Z75" s="55">
        <v>3.1</v>
      </c>
      <c r="AA75" s="82">
        <v>0.23</v>
      </c>
      <c r="AB75" s="43">
        <f>0.791*(Z75+0.09)+0.851</f>
        <v>3.3742900000000002</v>
      </c>
      <c r="AC75" s="53"/>
      <c r="AD75" s="82"/>
      <c r="AE75" s="43"/>
      <c r="AF75" s="45"/>
      <c r="AG75" s="82"/>
      <c r="AH75" s="43"/>
      <c r="AI75" s="47" t="s">
        <v>92</v>
      </c>
      <c r="AJ75" s="27"/>
      <c r="AK75" s="5"/>
      <c r="AL75" s="4" t="s">
        <v>99</v>
      </c>
      <c r="AM75" s="27">
        <v>3.1</v>
      </c>
      <c r="AN75" s="5"/>
      <c r="AO75" s="4">
        <v>457</v>
      </c>
      <c r="AP75" s="5">
        <v>4</v>
      </c>
      <c r="AQ75" s="5" t="s">
        <v>12</v>
      </c>
      <c r="AR75" s="19">
        <v>3.38</v>
      </c>
      <c r="AS75" s="5"/>
      <c r="AT75" s="3"/>
      <c r="AU75" s="2">
        <v>4</v>
      </c>
      <c r="AV75" s="2" t="s">
        <v>1</v>
      </c>
      <c r="AY75">
        <v>29</v>
      </c>
      <c r="BA75" s="4"/>
      <c r="BB75" s="4"/>
      <c r="BC75" s="4"/>
      <c r="BD75" s="4"/>
      <c r="BE75" s="4"/>
      <c r="BF75" s="4"/>
    </row>
    <row r="76" spans="1:58" x14ac:dyDescent="0.25">
      <c r="A76" s="3" t="s">
        <v>2</v>
      </c>
      <c r="B76" s="18">
        <v>2.68</v>
      </c>
      <c r="C76" s="88">
        <f t="shared" si="11"/>
        <v>2.71672</v>
      </c>
      <c r="D76" s="80">
        <v>-111.292</v>
      </c>
      <c r="E76" s="23">
        <v>42.860999999999997</v>
      </c>
      <c r="F76" s="1">
        <v>6</v>
      </c>
      <c r="G76" s="1">
        <v>1990</v>
      </c>
      <c r="H76" s="1">
        <v>6</v>
      </c>
      <c r="I76" s="1">
        <v>1</v>
      </c>
      <c r="J76" s="1">
        <v>11</v>
      </c>
      <c r="K76" s="1">
        <v>54</v>
      </c>
      <c r="L76" s="11">
        <v>16.899999999999999</v>
      </c>
      <c r="M76" s="81">
        <f t="shared" si="12"/>
        <v>0.22500000000000001</v>
      </c>
      <c r="N76" s="21">
        <v>0.01</v>
      </c>
      <c r="O76" s="6" t="s">
        <v>174</v>
      </c>
      <c r="P76" s="94"/>
      <c r="Q76" s="72">
        <f>Y76</f>
        <v>2.71672</v>
      </c>
      <c r="R76" s="82">
        <f>X76</f>
        <v>0.22500000000000001</v>
      </c>
      <c r="S76" s="44"/>
      <c r="T76" s="3"/>
      <c r="V76" s="43"/>
      <c r="W76" s="49">
        <v>2.68</v>
      </c>
      <c r="X76" s="82">
        <v>0.22500000000000001</v>
      </c>
      <c r="Y76" s="43">
        <f t="shared" si="13"/>
        <v>2.71672</v>
      </c>
      <c r="Z76" s="53"/>
      <c r="AA76" s="82"/>
      <c r="AB76" s="43"/>
      <c r="AC76" s="47"/>
      <c r="AD76" s="82"/>
      <c r="AE76" s="43"/>
      <c r="AF76" s="45"/>
      <c r="AG76" s="82"/>
      <c r="AH76" s="43"/>
      <c r="AI76" s="47"/>
      <c r="AJ76" s="4"/>
      <c r="AK76" s="4"/>
      <c r="AL76" s="4"/>
      <c r="AM76" s="27"/>
      <c r="AN76" s="5"/>
      <c r="AO76" s="4"/>
      <c r="AP76" s="4"/>
      <c r="AQ76" s="4"/>
      <c r="AR76" s="19">
        <v>2.68</v>
      </c>
      <c r="AS76" s="5"/>
      <c r="AT76" s="3"/>
    </row>
    <row r="77" spans="1:58" x14ac:dyDescent="0.25">
      <c r="A77" s="3" t="s">
        <v>2</v>
      </c>
      <c r="B77" s="18">
        <v>3.24</v>
      </c>
      <c r="C77" s="88">
        <f t="shared" si="11"/>
        <v>3.2369600000000003</v>
      </c>
      <c r="D77" s="80">
        <v>-111.377</v>
      </c>
      <c r="E77" s="23">
        <v>42.582000000000001</v>
      </c>
      <c r="F77" s="1">
        <v>0</v>
      </c>
      <c r="G77" s="1">
        <v>1990</v>
      </c>
      <c r="H77" s="1">
        <v>6</v>
      </c>
      <c r="I77" s="1">
        <v>3</v>
      </c>
      <c r="J77" s="1">
        <v>7</v>
      </c>
      <c r="K77" s="1">
        <v>14</v>
      </c>
      <c r="L77" s="11">
        <v>32.299999999999997</v>
      </c>
      <c r="M77" s="81">
        <f t="shared" si="12"/>
        <v>0.22500000000000001</v>
      </c>
      <c r="N77" s="21">
        <v>0.01</v>
      </c>
      <c r="O77" s="6" t="s">
        <v>174</v>
      </c>
      <c r="P77" s="94"/>
      <c r="Q77" s="72">
        <f>Y77</f>
        <v>3.2369600000000003</v>
      </c>
      <c r="R77" s="82">
        <f>X77</f>
        <v>0.22500000000000001</v>
      </c>
      <c r="S77" s="44"/>
      <c r="T77" s="3"/>
      <c r="V77" s="43"/>
      <c r="W77" s="49">
        <v>3.24</v>
      </c>
      <c r="X77" s="82">
        <v>0.22500000000000001</v>
      </c>
      <c r="Y77" s="43">
        <f t="shared" si="13"/>
        <v>3.2369600000000003</v>
      </c>
      <c r="Z77" s="53"/>
      <c r="AA77" s="82"/>
      <c r="AB77" s="43"/>
      <c r="AC77" s="47"/>
      <c r="AD77" s="82"/>
      <c r="AE77" s="43"/>
      <c r="AF77" s="45"/>
      <c r="AG77" s="82"/>
      <c r="AH77" s="43"/>
      <c r="AI77" s="47"/>
      <c r="AJ77" s="4"/>
      <c r="AK77" s="4"/>
      <c r="AL77" s="4"/>
      <c r="AM77" s="27"/>
      <c r="AN77" s="5"/>
      <c r="AO77" s="4"/>
      <c r="AP77" s="4"/>
      <c r="AQ77" s="4"/>
      <c r="AR77" s="19">
        <v>3.24</v>
      </c>
      <c r="AS77" s="5"/>
      <c r="AT77" s="3"/>
    </row>
    <row r="78" spans="1:58" x14ac:dyDescent="0.25">
      <c r="A78" s="3" t="s">
        <v>2</v>
      </c>
      <c r="B78" s="18">
        <v>3.33</v>
      </c>
      <c r="C78" s="88">
        <f t="shared" si="11"/>
        <v>3.32057</v>
      </c>
      <c r="D78" s="80">
        <v>-111.398</v>
      </c>
      <c r="E78" s="23">
        <v>42.567999999999998</v>
      </c>
      <c r="F78" s="1">
        <v>0</v>
      </c>
      <c r="G78" s="1">
        <v>1990</v>
      </c>
      <c r="H78" s="1">
        <v>6</v>
      </c>
      <c r="I78" s="1">
        <v>5</v>
      </c>
      <c r="J78" s="1">
        <v>9</v>
      </c>
      <c r="K78" s="1">
        <v>3</v>
      </c>
      <c r="L78" s="11">
        <v>27.3</v>
      </c>
      <c r="M78" s="81">
        <f t="shared" si="12"/>
        <v>0.22500000000000001</v>
      </c>
      <c r="N78" s="21">
        <v>0.01</v>
      </c>
      <c r="O78" s="6" t="s">
        <v>174</v>
      </c>
      <c r="P78" s="94"/>
      <c r="Q78" s="72">
        <f>Y78</f>
        <v>3.32057</v>
      </c>
      <c r="R78" s="82">
        <f>X78</f>
        <v>0.22500000000000001</v>
      </c>
      <c r="S78" s="44"/>
      <c r="T78" s="3"/>
      <c r="V78" s="43"/>
      <c r="W78" s="49">
        <v>3.33</v>
      </c>
      <c r="X78" s="82">
        <v>0.22500000000000001</v>
      </c>
      <c r="Y78" s="43">
        <f t="shared" si="13"/>
        <v>3.32057</v>
      </c>
      <c r="Z78" s="53"/>
      <c r="AA78" s="82"/>
      <c r="AB78" s="43"/>
      <c r="AC78" s="47"/>
      <c r="AD78" s="82"/>
      <c r="AE78" s="43"/>
      <c r="AF78" s="45"/>
      <c r="AG78" s="82"/>
      <c r="AH78" s="43"/>
      <c r="AI78" s="47" t="s">
        <v>46</v>
      </c>
      <c r="AJ78" s="4"/>
      <c r="AK78" s="4"/>
      <c r="AL78" s="4"/>
      <c r="AM78" s="27"/>
      <c r="AN78" s="5"/>
      <c r="AO78" s="4"/>
      <c r="AP78" s="4"/>
      <c r="AQ78" s="4"/>
      <c r="AR78" s="19">
        <v>3.33</v>
      </c>
      <c r="AS78" s="5"/>
      <c r="AT78" s="3"/>
    </row>
    <row r="79" spans="1:58" x14ac:dyDescent="0.25">
      <c r="A79" s="3" t="s">
        <v>2</v>
      </c>
      <c r="B79" s="18">
        <v>3.14</v>
      </c>
      <c r="C79" s="88">
        <f t="shared" si="11"/>
        <v>3.3340070538517259</v>
      </c>
      <c r="D79" s="80">
        <v>-111.392</v>
      </c>
      <c r="E79" s="23">
        <v>42.575000000000003</v>
      </c>
      <c r="F79" s="1">
        <v>0</v>
      </c>
      <c r="G79" s="1">
        <v>1990</v>
      </c>
      <c r="H79" s="1">
        <v>6</v>
      </c>
      <c r="I79" s="1">
        <v>5</v>
      </c>
      <c r="J79" s="1">
        <v>12</v>
      </c>
      <c r="K79" s="1">
        <v>19</v>
      </c>
      <c r="L79" s="11">
        <v>28.4</v>
      </c>
      <c r="M79" s="81">
        <f t="shared" si="12"/>
        <v>0.16083765575665815</v>
      </c>
      <c r="N79" s="21">
        <v>0.01</v>
      </c>
      <c r="O79" s="3" t="s">
        <v>175</v>
      </c>
      <c r="P79" s="94">
        <f>1/((1/X79^2)+(1/AA79^2))</f>
        <v>2.586875150929727E-2</v>
      </c>
      <c r="Q79" s="72">
        <f>(P79/X79^2*Y79)+(P79/AA79^2*AB79)</f>
        <v>3.3340070538517259</v>
      </c>
      <c r="R79" s="82">
        <f>SQRT(P79)</f>
        <v>0.16083765575665815</v>
      </c>
      <c r="S79" s="44"/>
      <c r="T79" s="3"/>
      <c r="V79" s="43"/>
      <c r="W79" s="49">
        <v>3.14</v>
      </c>
      <c r="X79" s="82">
        <v>0.22500000000000001</v>
      </c>
      <c r="Y79" s="43">
        <f t="shared" si="13"/>
        <v>3.1440600000000001</v>
      </c>
      <c r="Z79" s="55">
        <v>3.3</v>
      </c>
      <c r="AA79" s="82">
        <v>0.23</v>
      </c>
      <c r="AB79" s="43">
        <f>0.791*(Z79+0.09)+0.851</f>
        <v>3.5324899999999997</v>
      </c>
      <c r="AC79" s="47"/>
      <c r="AD79" s="82"/>
      <c r="AE79" s="43"/>
      <c r="AF79" s="45"/>
      <c r="AG79" s="82"/>
      <c r="AH79" s="43"/>
      <c r="AI79" s="47" t="s">
        <v>55</v>
      </c>
      <c r="AJ79" s="4"/>
      <c r="AK79" s="4"/>
      <c r="AL79" s="4"/>
      <c r="AM79" s="27">
        <v>3.3</v>
      </c>
      <c r="AN79" s="5"/>
      <c r="AO79" s="4"/>
      <c r="AP79" s="4"/>
      <c r="AQ79" s="4"/>
      <c r="AR79" s="19">
        <v>3.14</v>
      </c>
      <c r="AS79" s="5"/>
      <c r="AT79" s="3"/>
      <c r="BA79" s="4"/>
      <c r="BB79" s="4"/>
      <c r="BC79" s="4"/>
      <c r="BD79" s="4"/>
      <c r="BE79" s="4"/>
      <c r="BF79" s="4"/>
    </row>
    <row r="80" spans="1:58" x14ac:dyDescent="0.25">
      <c r="A80" s="3" t="s">
        <v>2</v>
      </c>
      <c r="B80" s="18">
        <v>2.6</v>
      </c>
      <c r="C80" s="88">
        <f t="shared" si="11"/>
        <v>2.6423999999999999</v>
      </c>
      <c r="D80" s="80">
        <v>-111.34399999999999</v>
      </c>
      <c r="E80" s="23">
        <v>42.609000000000002</v>
      </c>
      <c r="F80" s="1">
        <v>1</v>
      </c>
      <c r="G80" s="1">
        <v>1990</v>
      </c>
      <c r="H80" s="1">
        <v>6</v>
      </c>
      <c r="I80" s="1">
        <v>14</v>
      </c>
      <c r="J80" s="1">
        <v>11</v>
      </c>
      <c r="K80" s="1">
        <v>57</v>
      </c>
      <c r="L80" s="11">
        <v>52.6</v>
      </c>
      <c r="M80" s="81">
        <f t="shared" si="12"/>
        <v>0.22500000000000001</v>
      </c>
      <c r="N80" s="21">
        <v>0.01</v>
      </c>
      <c r="O80" s="6" t="s">
        <v>174</v>
      </c>
      <c r="P80" s="94"/>
      <c r="Q80" s="72">
        <f>Y80</f>
        <v>2.6423999999999999</v>
      </c>
      <c r="R80" s="82">
        <f>X80</f>
        <v>0.22500000000000001</v>
      </c>
      <c r="S80" s="44"/>
      <c r="T80" s="3"/>
      <c r="V80" s="43"/>
      <c r="W80" s="49">
        <v>2.6</v>
      </c>
      <c r="X80" s="82">
        <v>0.22500000000000001</v>
      </c>
      <c r="Y80" s="43">
        <f t="shared" si="13"/>
        <v>2.6423999999999999</v>
      </c>
      <c r="Z80" s="53"/>
      <c r="AA80" s="82"/>
      <c r="AB80" s="43"/>
      <c r="AC80" s="47"/>
      <c r="AD80" s="82"/>
      <c r="AE80" s="43"/>
      <c r="AF80" s="45"/>
      <c r="AG80" s="82"/>
      <c r="AH80" s="43"/>
      <c r="AI80" s="47"/>
      <c r="AJ80" s="4"/>
      <c r="AK80" s="4"/>
      <c r="AL80" s="4"/>
      <c r="AM80" s="27"/>
      <c r="AN80" s="5"/>
      <c r="AO80" s="4"/>
      <c r="AP80" s="4"/>
      <c r="AQ80" s="4"/>
      <c r="AR80" s="19">
        <v>2.6</v>
      </c>
      <c r="AS80" s="5"/>
      <c r="AT80" s="3"/>
    </row>
    <row r="81" spans="1:58" x14ac:dyDescent="0.25">
      <c r="A81" s="3" t="s">
        <v>2</v>
      </c>
      <c r="B81" s="18">
        <v>2.5</v>
      </c>
      <c r="C81" s="88">
        <f t="shared" si="11"/>
        <v>2.5495000000000001</v>
      </c>
      <c r="D81" s="80">
        <v>-111.33499999999999</v>
      </c>
      <c r="E81" s="23">
        <v>43.307000000000002</v>
      </c>
      <c r="F81" s="1">
        <v>3</v>
      </c>
      <c r="G81" s="1">
        <v>1990</v>
      </c>
      <c r="H81" s="1">
        <v>6</v>
      </c>
      <c r="I81" s="1">
        <v>19</v>
      </c>
      <c r="J81" s="1">
        <v>8</v>
      </c>
      <c r="K81" s="1">
        <v>47</v>
      </c>
      <c r="L81" s="11">
        <v>9.1999999999999993</v>
      </c>
      <c r="M81" s="81">
        <f t="shared" si="12"/>
        <v>0.22500000000000001</v>
      </c>
      <c r="N81" s="21">
        <v>0.01</v>
      </c>
      <c r="O81" s="6" t="s">
        <v>174</v>
      </c>
      <c r="P81" s="94"/>
      <c r="Q81" s="72">
        <f>Y81</f>
        <v>2.5495000000000001</v>
      </c>
      <c r="R81" s="82">
        <f>X81</f>
        <v>0.22500000000000001</v>
      </c>
      <c r="S81" s="44"/>
      <c r="T81" s="3"/>
      <c r="V81" s="43"/>
      <c r="W81" s="49">
        <v>2.5</v>
      </c>
      <c r="X81" s="82">
        <v>0.22500000000000001</v>
      </c>
      <c r="Y81" s="43">
        <f t="shared" si="13"/>
        <v>2.5495000000000001</v>
      </c>
      <c r="Z81" s="53"/>
      <c r="AA81" s="82"/>
      <c r="AB81" s="43"/>
      <c r="AC81" s="47"/>
      <c r="AD81" s="82"/>
      <c r="AE81" s="43"/>
      <c r="AF81" s="45"/>
      <c r="AG81" s="82"/>
      <c r="AH81" s="43"/>
      <c r="AI81" s="47"/>
      <c r="AJ81" s="4"/>
      <c r="AK81" s="4"/>
      <c r="AL81" s="4"/>
      <c r="AM81" s="27"/>
      <c r="AN81" s="5"/>
      <c r="AO81" s="4"/>
      <c r="AP81" s="4"/>
      <c r="AQ81" s="4"/>
      <c r="AR81" s="19">
        <v>2.5</v>
      </c>
      <c r="AS81" s="5"/>
      <c r="AT81" s="3"/>
      <c r="BA81" s="25"/>
      <c r="BB81" s="25"/>
      <c r="BC81" s="25"/>
      <c r="BD81" s="25"/>
      <c r="BE81" s="25"/>
      <c r="BF81" s="25"/>
    </row>
    <row r="82" spans="1:58" x14ac:dyDescent="0.25">
      <c r="A82" s="4" t="s">
        <v>1</v>
      </c>
      <c r="B82" s="11">
        <v>2.5</v>
      </c>
      <c r="C82" s="88">
        <f t="shared" si="11"/>
        <v>3.6115900000000001</v>
      </c>
      <c r="D82" s="80">
        <v>-108.355</v>
      </c>
      <c r="E82" s="23">
        <v>38.908000000000001</v>
      </c>
      <c r="F82" s="1">
        <v>10</v>
      </c>
      <c r="G82" s="1">
        <v>1990</v>
      </c>
      <c r="H82" s="1">
        <v>10</v>
      </c>
      <c r="I82" s="1">
        <v>21</v>
      </c>
      <c r="J82" s="1">
        <v>4</v>
      </c>
      <c r="K82" s="1">
        <v>31</v>
      </c>
      <c r="L82" s="1">
        <v>19.899999999999999</v>
      </c>
      <c r="M82" s="81">
        <f t="shared" si="12"/>
        <v>0.23</v>
      </c>
      <c r="N82" s="21">
        <v>0.01</v>
      </c>
      <c r="O82" s="6" t="s">
        <v>174</v>
      </c>
      <c r="P82" s="94"/>
      <c r="Q82" s="72">
        <f>AB86</f>
        <v>3.6115900000000001</v>
      </c>
      <c r="R82" s="82">
        <f>AA82</f>
        <v>0.23</v>
      </c>
      <c r="S82" s="44"/>
      <c r="T82" s="3"/>
      <c r="V82" s="43"/>
      <c r="W82" s="46"/>
      <c r="Y82" s="43"/>
      <c r="Z82" s="55">
        <v>2.5</v>
      </c>
      <c r="AA82" s="82">
        <v>0.23</v>
      </c>
      <c r="AB82" s="43">
        <f>0.791*(Z82+0.09)+0.851</f>
        <v>2.8996900000000001</v>
      </c>
      <c r="AC82" s="53"/>
      <c r="AD82" s="82"/>
      <c r="AE82" s="43"/>
      <c r="AF82" s="45"/>
      <c r="AG82" s="82"/>
      <c r="AH82" s="43"/>
      <c r="AI82" s="47" t="s">
        <v>58</v>
      </c>
      <c r="AJ82" s="27"/>
      <c r="AK82" s="5"/>
      <c r="AL82" s="4"/>
      <c r="AM82" s="27">
        <v>2.5</v>
      </c>
      <c r="AN82" s="5"/>
      <c r="AO82" s="4">
        <v>479</v>
      </c>
      <c r="AP82" s="5">
        <v>5</v>
      </c>
      <c r="AQ82" s="5" t="s">
        <v>12</v>
      </c>
      <c r="AR82" s="9"/>
      <c r="AS82" s="5"/>
      <c r="AT82" s="3"/>
      <c r="AU82" s="2">
        <v>5</v>
      </c>
      <c r="AV82" s="2" t="s">
        <v>1</v>
      </c>
      <c r="AY82">
        <v>21</v>
      </c>
    </row>
    <row r="83" spans="1:58" x14ac:dyDescent="0.25">
      <c r="A83" s="3" t="s">
        <v>2</v>
      </c>
      <c r="B83" s="18">
        <v>2.73</v>
      </c>
      <c r="C83" s="88">
        <f t="shared" si="11"/>
        <v>2.7631700000000001</v>
      </c>
      <c r="D83" s="80">
        <v>-110.98699999999999</v>
      </c>
      <c r="E83" s="23">
        <v>42.631</v>
      </c>
      <c r="F83" s="1">
        <v>1</v>
      </c>
      <c r="G83" s="1">
        <v>1990</v>
      </c>
      <c r="H83" s="1">
        <v>10</v>
      </c>
      <c r="I83" s="1">
        <v>27</v>
      </c>
      <c r="J83" s="1">
        <v>23</v>
      </c>
      <c r="K83" s="1">
        <v>20</v>
      </c>
      <c r="L83" s="11">
        <v>19.899999999999999</v>
      </c>
      <c r="M83" s="81">
        <f t="shared" si="12"/>
        <v>0.22500000000000001</v>
      </c>
      <c r="N83" s="21">
        <v>0.01</v>
      </c>
      <c r="O83" s="6" t="s">
        <v>174</v>
      </c>
      <c r="P83" s="94"/>
      <c r="Q83" s="72">
        <f>Y83</f>
        <v>2.7631700000000001</v>
      </c>
      <c r="R83" s="82">
        <f>X83</f>
        <v>0.22500000000000001</v>
      </c>
      <c r="S83" s="44"/>
      <c r="T83" s="3"/>
      <c r="V83" s="43"/>
      <c r="W83" s="49">
        <v>2.73</v>
      </c>
      <c r="X83" s="82">
        <v>0.22500000000000001</v>
      </c>
      <c r="Y83" s="43">
        <f>0.929*W83+0.227</f>
        <v>2.7631700000000001</v>
      </c>
      <c r="Z83" s="53"/>
      <c r="AA83" s="82"/>
      <c r="AB83" s="43"/>
      <c r="AC83" s="47"/>
      <c r="AD83" s="82"/>
      <c r="AE83" s="43"/>
      <c r="AF83" s="45"/>
      <c r="AG83" s="82"/>
      <c r="AH83" s="43"/>
      <c r="AI83" s="47"/>
      <c r="AJ83" s="4"/>
      <c r="AK83" s="4"/>
      <c r="AL83" s="4"/>
      <c r="AM83" s="27"/>
      <c r="AN83" s="5"/>
      <c r="AO83" s="4"/>
      <c r="AP83" s="4"/>
      <c r="AQ83" s="4"/>
      <c r="AR83" s="19">
        <v>2.73</v>
      </c>
      <c r="AS83" s="5"/>
      <c r="AT83" s="3"/>
    </row>
    <row r="84" spans="1:58" x14ac:dyDescent="0.25">
      <c r="A84" s="3" t="s">
        <v>2</v>
      </c>
      <c r="B84" s="18">
        <v>2.5299999999999998</v>
      </c>
      <c r="C84" s="88">
        <f t="shared" si="11"/>
        <v>2.5773699999999997</v>
      </c>
      <c r="D84" s="80">
        <v>-111</v>
      </c>
      <c r="E84" s="23">
        <v>42.720999999999997</v>
      </c>
      <c r="F84" s="1">
        <v>6</v>
      </c>
      <c r="G84" s="1">
        <v>1990</v>
      </c>
      <c r="H84" s="1">
        <v>11</v>
      </c>
      <c r="I84" s="1">
        <v>28</v>
      </c>
      <c r="J84" s="1">
        <v>21</v>
      </c>
      <c r="K84" s="1">
        <v>33</v>
      </c>
      <c r="L84" s="11">
        <v>23.8</v>
      </c>
      <c r="M84" s="81">
        <f t="shared" si="12"/>
        <v>0.22500000000000001</v>
      </c>
      <c r="N84" s="21">
        <v>0.01</v>
      </c>
      <c r="O84" s="6" t="s">
        <v>174</v>
      </c>
      <c r="P84" s="94"/>
      <c r="Q84" s="72">
        <f>Y84</f>
        <v>2.5773699999999997</v>
      </c>
      <c r="R84" s="82">
        <f>X84</f>
        <v>0.22500000000000001</v>
      </c>
      <c r="S84" s="44"/>
      <c r="T84" s="3"/>
      <c r="V84" s="43"/>
      <c r="W84" s="49">
        <v>2.5299999999999998</v>
      </c>
      <c r="X84" s="82">
        <v>0.22500000000000001</v>
      </c>
      <c r="Y84" s="43">
        <f>0.929*W84+0.227</f>
        <v>2.5773699999999997</v>
      </c>
      <c r="Z84" s="53"/>
      <c r="AA84" s="82"/>
      <c r="AB84" s="43"/>
      <c r="AC84" s="47"/>
      <c r="AD84" s="82"/>
      <c r="AE84" s="43"/>
      <c r="AF84" s="45"/>
      <c r="AG84" s="82"/>
      <c r="AH84" s="43"/>
      <c r="AI84" s="47"/>
      <c r="AJ84" s="4"/>
      <c r="AK84" s="4"/>
      <c r="AL84" s="4"/>
      <c r="AM84" s="27"/>
      <c r="AN84" s="5"/>
      <c r="AO84" s="4"/>
      <c r="AP84" s="4"/>
      <c r="AQ84" s="4"/>
      <c r="AR84" s="19">
        <v>2.5299999999999998</v>
      </c>
      <c r="AS84" s="5"/>
      <c r="AT84" s="3"/>
    </row>
    <row r="85" spans="1:58" x14ac:dyDescent="0.25">
      <c r="A85" s="3" t="s">
        <v>2</v>
      </c>
      <c r="B85" s="18">
        <v>3.11</v>
      </c>
      <c r="C85" s="88">
        <f t="shared" si="11"/>
        <v>3.11619</v>
      </c>
      <c r="D85" s="80">
        <v>-111.47199999999999</v>
      </c>
      <c r="E85" s="23">
        <v>42.648000000000003</v>
      </c>
      <c r="F85" s="1">
        <v>1</v>
      </c>
      <c r="G85" s="1">
        <v>1990</v>
      </c>
      <c r="H85" s="1">
        <v>12</v>
      </c>
      <c r="I85" s="1">
        <v>3</v>
      </c>
      <c r="J85" s="1">
        <v>21</v>
      </c>
      <c r="K85" s="1">
        <v>11</v>
      </c>
      <c r="L85" s="11">
        <v>52.9</v>
      </c>
      <c r="M85" s="81">
        <f t="shared" si="12"/>
        <v>0.22500000000000001</v>
      </c>
      <c r="N85" s="21">
        <v>0.01</v>
      </c>
      <c r="O85" s="6" t="s">
        <v>174</v>
      </c>
      <c r="P85" s="94"/>
      <c r="Q85" s="72">
        <f>Y85</f>
        <v>3.11619</v>
      </c>
      <c r="R85" s="82">
        <f>X85</f>
        <v>0.22500000000000001</v>
      </c>
      <c r="S85" s="44"/>
      <c r="T85" s="3"/>
      <c r="V85" s="43"/>
      <c r="W85" s="49">
        <v>3.11</v>
      </c>
      <c r="X85" s="82">
        <v>0.22500000000000001</v>
      </c>
      <c r="Y85" s="43">
        <f>0.929*W85+0.227</f>
        <v>3.11619</v>
      </c>
      <c r="Z85" s="53"/>
      <c r="AA85" s="82"/>
      <c r="AB85" s="43"/>
      <c r="AC85" s="47"/>
      <c r="AD85" s="82"/>
      <c r="AE85" s="43"/>
      <c r="AF85" s="45"/>
      <c r="AG85" s="82"/>
      <c r="AH85" s="43"/>
      <c r="AI85" s="47"/>
      <c r="AJ85" s="4"/>
      <c r="AK85" s="4"/>
      <c r="AL85" s="4"/>
      <c r="AM85" s="27"/>
      <c r="AN85" s="5"/>
      <c r="AO85" s="4"/>
      <c r="AP85" s="4"/>
      <c r="AQ85" s="4"/>
      <c r="AR85" s="19">
        <v>3.11</v>
      </c>
      <c r="AS85" s="5"/>
      <c r="AT85" s="3"/>
    </row>
    <row r="86" spans="1:58" x14ac:dyDescent="0.25">
      <c r="A86" s="4" t="s">
        <v>1</v>
      </c>
      <c r="B86" s="11">
        <v>3.4</v>
      </c>
      <c r="C86" s="88">
        <f t="shared" si="11"/>
        <v>3.6115900000000001</v>
      </c>
      <c r="D86" s="80">
        <v>-114.70699999999999</v>
      </c>
      <c r="E86" s="23">
        <v>41.002000000000002</v>
      </c>
      <c r="F86" s="1">
        <v>5</v>
      </c>
      <c r="G86" s="1">
        <v>1991</v>
      </c>
      <c r="H86" s="1">
        <v>1</v>
      </c>
      <c r="I86" s="1">
        <v>22</v>
      </c>
      <c r="J86" s="1">
        <v>12</v>
      </c>
      <c r="K86" s="1">
        <v>39</v>
      </c>
      <c r="L86" s="1">
        <v>3.78</v>
      </c>
      <c r="M86" s="81">
        <f t="shared" si="12"/>
        <v>0.23</v>
      </c>
      <c r="N86" s="21">
        <v>0.01</v>
      </c>
      <c r="O86" s="6" t="s">
        <v>174</v>
      </c>
      <c r="P86" s="94"/>
      <c r="Q86" s="72">
        <f>$AB$86</f>
        <v>3.6115900000000001</v>
      </c>
      <c r="R86" s="82">
        <f>AA86</f>
        <v>0.23</v>
      </c>
      <c r="S86" s="44"/>
      <c r="T86" s="3"/>
      <c r="V86" s="43"/>
      <c r="W86" s="46"/>
      <c r="Y86" s="43"/>
      <c r="Z86" s="55">
        <v>3.4</v>
      </c>
      <c r="AA86" s="82">
        <v>0.23</v>
      </c>
      <c r="AB86" s="43">
        <f>0.791*(Z86+0.09)+0.851</f>
        <v>3.6115900000000001</v>
      </c>
      <c r="AC86" s="53"/>
      <c r="AD86" s="82"/>
      <c r="AE86" s="43"/>
      <c r="AF86" s="45"/>
      <c r="AG86" s="82"/>
      <c r="AH86" s="43"/>
      <c r="AI86" s="47" t="s">
        <v>95</v>
      </c>
      <c r="AJ86" s="27"/>
      <c r="AK86" s="5"/>
      <c r="AL86" s="4"/>
      <c r="AM86" s="27">
        <v>3.4</v>
      </c>
      <c r="AN86" s="5"/>
      <c r="AO86" s="4">
        <v>37</v>
      </c>
      <c r="AP86" s="5">
        <v>3</v>
      </c>
      <c r="AQ86" s="5" t="s">
        <v>12</v>
      </c>
      <c r="AR86" s="9"/>
      <c r="AS86" s="5"/>
      <c r="AT86" s="3"/>
      <c r="AU86" s="2">
        <v>3</v>
      </c>
      <c r="AV86" s="2" t="s">
        <v>1</v>
      </c>
      <c r="AY86">
        <v>6</v>
      </c>
    </row>
    <row r="87" spans="1:58" x14ac:dyDescent="0.25">
      <c r="A87" s="3" t="s">
        <v>2</v>
      </c>
      <c r="B87" s="18">
        <v>2.72</v>
      </c>
      <c r="C87" s="88">
        <f t="shared" si="11"/>
        <v>2.7538800000000001</v>
      </c>
      <c r="D87" s="80">
        <v>-111.01900000000001</v>
      </c>
      <c r="E87" s="23">
        <v>42.716999999999999</v>
      </c>
      <c r="F87" s="1">
        <v>0</v>
      </c>
      <c r="G87" s="1">
        <v>1991</v>
      </c>
      <c r="H87" s="1">
        <v>1</v>
      </c>
      <c r="I87" s="1">
        <v>28</v>
      </c>
      <c r="J87" s="1">
        <v>22</v>
      </c>
      <c r="K87" s="1">
        <v>28</v>
      </c>
      <c r="L87" s="11">
        <v>8.3000000000000007</v>
      </c>
      <c r="M87" s="81">
        <f t="shared" si="12"/>
        <v>0.22500000000000001</v>
      </c>
      <c r="N87" s="21">
        <v>0.01</v>
      </c>
      <c r="O87" s="6" t="s">
        <v>174</v>
      </c>
      <c r="P87" s="94"/>
      <c r="Q87" s="72">
        <f>Y87</f>
        <v>2.7538800000000001</v>
      </c>
      <c r="R87" s="82">
        <f>X87</f>
        <v>0.22500000000000001</v>
      </c>
      <c r="S87" s="44"/>
      <c r="T87" s="3"/>
      <c r="V87" s="43"/>
      <c r="W87" s="49">
        <v>2.72</v>
      </c>
      <c r="X87" s="82">
        <v>0.22500000000000001</v>
      </c>
      <c r="Y87" s="43">
        <f t="shared" ref="Y87:Y101" si="14">0.929*W87+0.227</f>
        <v>2.7538800000000001</v>
      </c>
      <c r="Z87" s="53"/>
      <c r="AA87" s="82"/>
      <c r="AB87" s="43"/>
      <c r="AC87" s="47"/>
      <c r="AD87" s="82"/>
      <c r="AE87" s="43"/>
      <c r="AF87" s="45"/>
      <c r="AG87" s="82"/>
      <c r="AH87" s="43"/>
      <c r="AI87" s="47"/>
      <c r="AJ87" s="4"/>
      <c r="AK87" s="4"/>
      <c r="AL87" s="4"/>
      <c r="AM87" s="27"/>
      <c r="AN87" s="5"/>
      <c r="AO87" s="4"/>
      <c r="AP87" s="4"/>
      <c r="AQ87" s="4"/>
      <c r="AR87" s="19">
        <v>2.72</v>
      </c>
      <c r="AS87" s="5"/>
      <c r="AT87" s="3"/>
    </row>
    <row r="88" spans="1:58" x14ac:dyDescent="0.25">
      <c r="A88" s="3" t="s">
        <v>2</v>
      </c>
      <c r="B88" s="18">
        <v>2.54</v>
      </c>
      <c r="C88" s="88">
        <f t="shared" si="11"/>
        <v>2.5866600000000002</v>
      </c>
      <c r="D88" s="80">
        <v>-111.05800000000001</v>
      </c>
      <c r="E88" s="23">
        <v>42.860999999999997</v>
      </c>
      <c r="F88" s="1">
        <v>2</v>
      </c>
      <c r="G88" s="1">
        <v>1991</v>
      </c>
      <c r="H88" s="1">
        <v>2</v>
      </c>
      <c r="I88" s="1">
        <v>1</v>
      </c>
      <c r="J88" s="1">
        <v>22</v>
      </c>
      <c r="K88" s="1">
        <v>12</v>
      </c>
      <c r="L88" s="11">
        <v>19.2</v>
      </c>
      <c r="M88" s="81">
        <f t="shared" si="12"/>
        <v>0.22500000000000001</v>
      </c>
      <c r="N88" s="21">
        <v>0.01</v>
      </c>
      <c r="O88" s="6" t="s">
        <v>174</v>
      </c>
      <c r="P88" s="94"/>
      <c r="Q88" s="72">
        <f>Y88</f>
        <v>2.5866600000000002</v>
      </c>
      <c r="R88" s="82">
        <f>X88</f>
        <v>0.22500000000000001</v>
      </c>
      <c r="S88" s="44"/>
      <c r="T88" s="3"/>
      <c r="V88" s="43"/>
      <c r="W88" s="49">
        <v>2.54</v>
      </c>
      <c r="X88" s="82">
        <v>0.22500000000000001</v>
      </c>
      <c r="Y88" s="43">
        <f t="shared" si="14"/>
        <v>2.5866600000000002</v>
      </c>
      <c r="Z88" s="53"/>
      <c r="AA88" s="82"/>
      <c r="AB88" s="43"/>
      <c r="AC88" s="47"/>
      <c r="AD88" s="82"/>
      <c r="AE88" s="43"/>
      <c r="AF88" s="45"/>
      <c r="AG88" s="82"/>
      <c r="AH88" s="43"/>
      <c r="AI88" s="47"/>
      <c r="AJ88" s="4"/>
      <c r="AK88" s="4"/>
      <c r="AL88" s="4"/>
      <c r="AM88" s="27"/>
      <c r="AN88" s="5"/>
      <c r="AO88" s="4"/>
      <c r="AP88" s="4"/>
      <c r="AQ88" s="4"/>
      <c r="AR88" s="19">
        <v>2.54</v>
      </c>
      <c r="AS88" s="5"/>
      <c r="AT88" s="3"/>
    </row>
    <row r="89" spans="1:58" x14ac:dyDescent="0.25">
      <c r="A89" s="3" t="s">
        <v>2</v>
      </c>
      <c r="B89" s="18">
        <v>2.4500000000000002</v>
      </c>
      <c r="C89" s="88">
        <f t="shared" si="11"/>
        <v>2.50305</v>
      </c>
      <c r="D89" s="80">
        <v>-112.081</v>
      </c>
      <c r="E89" s="23">
        <v>43.040999999999997</v>
      </c>
      <c r="F89" s="1">
        <v>0</v>
      </c>
      <c r="G89" s="1">
        <v>1991</v>
      </c>
      <c r="H89" s="1">
        <v>2</v>
      </c>
      <c r="I89" s="1">
        <v>6</v>
      </c>
      <c r="J89" s="1">
        <v>19</v>
      </c>
      <c r="K89" s="1">
        <v>37</v>
      </c>
      <c r="L89" s="11">
        <v>26.3</v>
      </c>
      <c r="M89" s="81">
        <f t="shared" si="12"/>
        <v>0.22500000000000001</v>
      </c>
      <c r="N89" s="21">
        <v>0.01</v>
      </c>
      <c r="O89" s="6" t="s">
        <v>174</v>
      </c>
      <c r="P89" s="94"/>
      <c r="Q89" s="72">
        <f>Y89</f>
        <v>2.50305</v>
      </c>
      <c r="R89" s="82">
        <f>X89</f>
        <v>0.22500000000000001</v>
      </c>
      <c r="S89" s="44"/>
      <c r="T89" s="3"/>
      <c r="V89" s="43"/>
      <c r="W89" s="49">
        <v>2.4500000000000002</v>
      </c>
      <c r="X89" s="82">
        <v>0.22500000000000001</v>
      </c>
      <c r="Y89" s="43">
        <f t="shared" si="14"/>
        <v>2.50305</v>
      </c>
      <c r="Z89" s="53"/>
      <c r="AA89" s="82"/>
      <c r="AB89" s="43"/>
      <c r="AC89" s="47"/>
      <c r="AD89" s="82"/>
      <c r="AE89" s="43"/>
      <c r="AF89" s="45"/>
      <c r="AG89" s="82"/>
      <c r="AH89" s="43"/>
      <c r="AI89" s="47"/>
      <c r="AJ89" s="4"/>
      <c r="AK89" s="4"/>
      <c r="AL89" s="4"/>
      <c r="AM89" s="27"/>
      <c r="AN89" s="5"/>
      <c r="AO89" s="4"/>
      <c r="AP89" s="4"/>
      <c r="AQ89" s="4"/>
      <c r="AR89" s="19">
        <v>2.4500000000000002</v>
      </c>
      <c r="AS89" s="5"/>
      <c r="AT89" s="3"/>
      <c r="BA89" s="25"/>
      <c r="BB89" s="25"/>
      <c r="BC89" s="25"/>
      <c r="BD89" s="25"/>
      <c r="BE89" s="25"/>
      <c r="BF89" s="25"/>
    </row>
    <row r="90" spans="1:58" x14ac:dyDescent="0.25">
      <c r="A90" s="3" t="s">
        <v>2</v>
      </c>
      <c r="B90" s="18">
        <v>2.59</v>
      </c>
      <c r="C90" s="88">
        <f t="shared" si="11"/>
        <v>2.6331099999999998</v>
      </c>
      <c r="D90" s="80">
        <v>-111.563</v>
      </c>
      <c r="E90" s="23">
        <v>42.619</v>
      </c>
      <c r="F90" s="1">
        <v>1</v>
      </c>
      <c r="G90" s="1">
        <v>1991</v>
      </c>
      <c r="H90" s="1">
        <v>2</v>
      </c>
      <c r="I90" s="1">
        <v>6</v>
      </c>
      <c r="J90" s="1">
        <v>21</v>
      </c>
      <c r="K90" s="1">
        <v>47</v>
      </c>
      <c r="L90" s="11">
        <v>36.1</v>
      </c>
      <c r="M90" s="81">
        <f t="shared" si="12"/>
        <v>0.22500000000000001</v>
      </c>
      <c r="N90" s="21">
        <v>0.01</v>
      </c>
      <c r="O90" s="6" t="s">
        <v>174</v>
      </c>
      <c r="P90" s="94"/>
      <c r="Q90" s="72">
        <f>Y90</f>
        <v>2.6331099999999998</v>
      </c>
      <c r="R90" s="82">
        <f>X90</f>
        <v>0.22500000000000001</v>
      </c>
      <c r="S90" s="44"/>
      <c r="T90" s="3"/>
      <c r="V90" s="43"/>
      <c r="W90" s="49">
        <v>2.59</v>
      </c>
      <c r="X90" s="82">
        <v>0.22500000000000001</v>
      </c>
      <c r="Y90" s="43">
        <f t="shared" si="14"/>
        <v>2.6331099999999998</v>
      </c>
      <c r="Z90" s="53"/>
      <c r="AA90" s="82"/>
      <c r="AB90" s="43"/>
      <c r="AC90" s="47"/>
      <c r="AD90" s="82"/>
      <c r="AE90" s="43"/>
      <c r="AF90" s="45"/>
      <c r="AG90" s="82"/>
      <c r="AH90" s="43"/>
      <c r="AI90" s="47"/>
      <c r="AJ90" s="4"/>
      <c r="AK90" s="4"/>
      <c r="AL90" s="4"/>
      <c r="AM90" s="27"/>
      <c r="AN90" s="5"/>
      <c r="AO90" s="4"/>
      <c r="AP90" s="4"/>
      <c r="AQ90" s="4"/>
      <c r="AR90" s="19">
        <v>2.59</v>
      </c>
      <c r="AS90" s="5"/>
      <c r="AT90" s="3"/>
    </row>
    <row r="91" spans="1:58" x14ac:dyDescent="0.25">
      <c r="A91" s="4" t="s">
        <v>1</v>
      </c>
      <c r="B91" s="11">
        <v>3.5</v>
      </c>
      <c r="C91" s="88">
        <f t="shared" si="11"/>
        <v>3.5442869186186901</v>
      </c>
      <c r="D91" s="80">
        <v>-111.294</v>
      </c>
      <c r="E91" s="23">
        <v>42.817</v>
      </c>
      <c r="F91" s="1">
        <v>2</v>
      </c>
      <c r="G91" s="1">
        <v>1991</v>
      </c>
      <c r="H91" s="1">
        <v>2</v>
      </c>
      <c r="I91" s="1">
        <v>15</v>
      </c>
      <c r="J91" s="1">
        <v>7</v>
      </c>
      <c r="K91" s="1">
        <v>9</v>
      </c>
      <c r="L91" s="1">
        <v>22.2</v>
      </c>
      <c r="M91" s="81">
        <f t="shared" si="12"/>
        <v>0.16083765575665815</v>
      </c>
      <c r="N91" s="21">
        <v>0.01</v>
      </c>
      <c r="O91" s="3" t="s">
        <v>175</v>
      </c>
      <c r="P91" s="94">
        <f>1/((1/X91^2)+(1/AA91^2))</f>
        <v>2.586875150929727E-2</v>
      </c>
      <c r="Q91" s="72">
        <f>(P91/X91^2*Y91)+(P91/AA91^2*AB91)</f>
        <v>3.5442869186186901</v>
      </c>
      <c r="R91" s="82">
        <f>SQRT(P91)</f>
        <v>0.16083765575665815</v>
      </c>
      <c r="S91" s="44"/>
      <c r="T91" s="3"/>
      <c r="V91" s="43"/>
      <c r="W91" s="49">
        <v>3.42</v>
      </c>
      <c r="X91" s="82">
        <v>0.22500000000000001</v>
      </c>
      <c r="Y91" s="43">
        <f t="shared" si="14"/>
        <v>3.4041799999999998</v>
      </c>
      <c r="Z91" s="55">
        <v>3.5</v>
      </c>
      <c r="AA91" s="82">
        <v>0.23</v>
      </c>
      <c r="AB91" s="43">
        <f>0.791*(Z91+0.09)+0.851</f>
        <v>3.69069</v>
      </c>
      <c r="AC91" s="53"/>
      <c r="AD91" s="82"/>
      <c r="AE91" s="43"/>
      <c r="AF91" s="45"/>
      <c r="AG91" s="82"/>
      <c r="AH91" s="43"/>
      <c r="AI91" s="47" t="s">
        <v>54</v>
      </c>
      <c r="AJ91" s="27"/>
      <c r="AK91" s="5"/>
      <c r="AL91" s="4"/>
      <c r="AM91" s="27">
        <v>3.5</v>
      </c>
      <c r="AN91" s="5"/>
      <c r="AO91" s="4">
        <v>457</v>
      </c>
      <c r="AP91" s="5" t="s">
        <v>44</v>
      </c>
      <c r="AQ91" s="5" t="s">
        <v>44</v>
      </c>
      <c r="AR91" s="19">
        <v>3.42</v>
      </c>
      <c r="AS91" s="5"/>
      <c r="AT91" s="3"/>
      <c r="AU91" s="2" t="s">
        <v>44</v>
      </c>
      <c r="AV91" s="2"/>
      <c r="AY91">
        <v>22</v>
      </c>
    </row>
    <row r="92" spans="1:58" x14ac:dyDescent="0.25">
      <c r="A92" s="3" t="s">
        <v>2</v>
      </c>
      <c r="B92" s="18">
        <v>2.5</v>
      </c>
      <c r="C92" s="88">
        <f t="shared" si="11"/>
        <v>2.5495000000000001</v>
      </c>
      <c r="D92" s="80">
        <v>-111.693</v>
      </c>
      <c r="E92" s="23">
        <v>42.75</v>
      </c>
      <c r="F92" s="1">
        <v>0</v>
      </c>
      <c r="G92" s="1">
        <v>1991</v>
      </c>
      <c r="H92" s="1">
        <v>3</v>
      </c>
      <c r="I92" s="1">
        <v>7</v>
      </c>
      <c r="J92" s="1">
        <v>5</v>
      </c>
      <c r="K92" s="1">
        <v>19</v>
      </c>
      <c r="L92" s="11">
        <v>2</v>
      </c>
      <c r="M92" s="81">
        <f t="shared" si="12"/>
        <v>0.22500000000000001</v>
      </c>
      <c r="N92" s="21">
        <v>0.01</v>
      </c>
      <c r="O92" s="6" t="s">
        <v>174</v>
      </c>
      <c r="P92" s="94"/>
      <c r="Q92" s="72">
        <f t="shared" ref="Q92:Q98" si="15">Y92</f>
        <v>2.5495000000000001</v>
      </c>
      <c r="R92" s="82">
        <f t="shared" ref="R92:R98" si="16">X92</f>
        <v>0.22500000000000001</v>
      </c>
      <c r="S92" s="44"/>
      <c r="T92" s="3"/>
      <c r="V92" s="43"/>
      <c r="W92" s="49">
        <v>2.5</v>
      </c>
      <c r="X92" s="82">
        <v>0.22500000000000001</v>
      </c>
      <c r="Y92" s="43">
        <f t="shared" si="14"/>
        <v>2.5495000000000001</v>
      </c>
      <c r="Z92" s="53"/>
      <c r="AA92" s="82"/>
      <c r="AB92" s="43"/>
      <c r="AC92" s="47"/>
      <c r="AD92" s="82"/>
      <c r="AE92" s="43"/>
      <c r="AF92" s="45"/>
      <c r="AG92" s="82"/>
      <c r="AH92" s="43"/>
      <c r="AI92" s="47"/>
      <c r="AJ92" s="4"/>
      <c r="AK92" s="4"/>
      <c r="AL92" s="4"/>
      <c r="AM92" s="27"/>
      <c r="AN92" s="5"/>
      <c r="AO92" s="4"/>
      <c r="AP92" s="4"/>
      <c r="AQ92" s="4"/>
      <c r="AR92" s="19">
        <v>2.5</v>
      </c>
      <c r="AS92" s="5"/>
      <c r="AT92" s="3"/>
    </row>
    <row r="93" spans="1:58" x14ac:dyDescent="0.25">
      <c r="A93" s="3" t="s">
        <v>2</v>
      </c>
      <c r="B93" s="18">
        <v>2.71</v>
      </c>
      <c r="C93" s="88">
        <f t="shared" si="11"/>
        <v>2.7445900000000001</v>
      </c>
      <c r="D93" s="80">
        <v>-111.23399999999999</v>
      </c>
      <c r="E93" s="23">
        <v>43.017000000000003</v>
      </c>
      <c r="F93" s="1">
        <v>1</v>
      </c>
      <c r="G93" s="1">
        <v>1991</v>
      </c>
      <c r="H93" s="1">
        <v>3</v>
      </c>
      <c r="I93" s="1">
        <v>15</v>
      </c>
      <c r="J93" s="1">
        <v>18</v>
      </c>
      <c r="K93" s="1">
        <v>10</v>
      </c>
      <c r="L93" s="11">
        <v>45.6</v>
      </c>
      <c r="M93" s="81">
        <f t="shared" si="12"/>
        <v>0.22500000000000001</v>
      </c>
      <c r="N93" s="21">
        <v>0.01</v>
      </c>
      <c r="O93" s="6" t="s">
        <v>174</v>
      </c>
      <c r="P93" s="94"/>
      <c r="Q93" s="72">
        <f t="shared" si="15"/>
        <v>2.7445900000000001</v>
      </c>
      <c r="R93" s="82">
        <f t="shared" si="16"/>
        <v>0.22500000000000001</v>
      </c>
      <c r="S93" s="44"/>
      <c r="T93" s="3"/>
      <c r="V93" s="43"/>
      <c r="W93" s="49">
        <v>2.71</v>
      </c>
      <c r="X93" s="82">
        <v>0.22500000000000001</v>
      </c>
      <c r="Y93" s="43">
        <f t="shared" si="14"/>
        <v>2.7445900000000001</v>
      </c>
      <c r="Z93" s="53"/>
      <c r="AA93" s="82"/>
      <c r="AB93" s="43"/>
      <c r="AC93" s="47"/>
      <c r="AD93" s="82"/>
      <c r="AE93" s="43"/>
      <c r="AF93" s="45"/>
      <c r="AG93" s="82"/>
      <c r="AH93" s="43"/>
      <c r="AI93" s="47"/>
      <c r="AJ93" s="4"/>
      <c r="AK93" s="4"/>
      <c r="AL93" s="4"/>
      <c r="AM93" s="27"/>
      <c r="AN93" s="5"/>
      <c r="AO93" s="4"/>
      <c r="AP93" s="4"/>
      <c r="AQ93" s="4"/>
      <c r="AR93" s="19">
        <v>2.71</v>
      </c>
      <c r="AS93" s="5"/>
      <c r="AT93" s="3"/>
    </row>
    <row r="94" spans="1:58" x14ac:dyDescent="0.25">
      <c r="A94" s="3" t="s">
        <v>2</v>
      </c>
      <c r="B94" s="18">
        <v>2.46</v>
      </c>
      <c r="C94" s="88">
        <f t="shared" si="11"/>
        <v>2.51234</v>
      </c>
      <c r="D94" s="80">
        <v>-111.416</v>
      </c>
      <c r="E94" s="23">
        <v>42.59</v>
      </c>
      <c r="F94" s="1">
        <v>3</v>
      </c>
      <c r="G94" s="1">
        <v>1991</v>
      </c>
      <c r="H94" s="1">
        <v>3</v>
      </c>
      <c r="I94" s="1">
        <v>19</v>
      </c>
      <c r="J94" s="1">
        <v>1</v>
      </c>
      <c r="K94" s="1">
        <v>8</v>
      </c>
      <c r="L94" s="11">
        <v>21.2</v>
      </c>
      <c r="M94" s="81">
        <f t="shared" si="12"/>
        <v>0.22500000000000001</v>
      </c>
      <c r="N94" s="21">
        <v>0.01</v>
      </c>
      <c r="O94" s="6" t="s">
        <v>174</v>
      </c>
      <c r="P94" s="94"/>
      <c r="Q94" s="72">
        <f t="shared" si="15"/>
        <v>2.51234</v>
      </c>
      <c r="R94" s="82">
        <f t="shared" si="16"/>
        <v>0.22500000000000001</v>
      </c>
      <c r="S94" s="44"/>
      <c r="T94" s="3"/>
      <c r="V94" s="43"/>
      <c r="W94" s="49">
        <v>2.46</v>
      </c>
      <c r="X94" s="82">
        <v>0.22500000000000001</v>
      </c>
      <c r="Y94" s="43">
        <f t="shared" si="14"/>
        <v>2.51234</v>
      </c>
      <c r="Z94" s="53"/>
      <c r="AA94" s="82"/>
      <c r="AB94" s="43"/>
      <c r="AC94" s="47"/>
      <c r="AD94" s="82"/>
      <c r="AE94" s="43"/>
      <c r="AF94" s="45"/>
      <c r="AG94" s="82"/>
      <c r="AH94" s="43"/>
      <c r="AI94" s="47"/>
      <c r="AJ94" s="4"/>
      <c r="AK94" s="4"/>
      <c r="AL94" s="4"/>
      <c r="AM94" s="27"/>
      <c r="AN94" s="5"/>
      <c r="AO94" s="4"/>
      <c r="AP94" s="4"/>
      <c r="AQ94" s="4"/>
      <c r="AR94" s="19">
        <v>2.46</v>
      </c>
      <c r="AS94" s="5"/>
      <c r="AT94" s="3"/>
    </row>
    <row r="95" spans="1:58" x14ac:dyDescent="0.25">
      <c r="A95" s="3" t="s">
        <v>2</v>
      </c>
      <c r="B95" s="18">
        <v>2.4500000000000002</v>
      </c>
      <c r="C95" s="88">
        <f t="shared" si="11"/>
        <v>2.50305</v>
      </c>
      <c r="D95" s="80">
        <v>-111.074</v>
      </c>
      <c r="E95" s="23">
        <v>42.68</v>
      </c>
      <c r="F95" s="1">
        <v>5</v>
      </c>
      <c r="G95" s="1">
        <v>1991</v>
      </c>
      <c r="H95" s="1">
        <v>4</v>
      </c>
      <c r="I95" s="1">
        <v>4</v>
      </c>
      <c r="J95" s="1">
        <v>0</v>
      </c>
      <c r="K95" s="1">
        <v>57</v>
      </c>
      <c r="L95" s="11">
        <v>36.200000000000003</v>
      </c>
      <c r="M95" s="81">
        <f t="shared" si="12"/>
        <v>0.22500000000000001</v>
      </c>
      <c r="N95" s="21">
        <v>0.01</v>
      </c>
      <c r="O95" s="6" t="s">
        <v>174</v>
      </c>
      <c r="P95" s="94"/>
      <c r="Q95" s="72">
        <f t="shared" si="15"/>
        <v>2.50305</v>
      </c>
      <c r="R95" s="82">
        <f t="shared" si="16"/>
        <v>0.22500000000000001</v>
      </c>
      <c r="S95" s="44"/>
      <c r="T95" s="3"/>
      <c r="V95" s="43"/>
      <c r="W95" s="49">
        <v>2.4500000000000002</v>
      </c>
      <c r="X95" s="82">
        <v>0.22500000000000001</v>
      </c>
      <c r="Y95" s="43">
        <f t="shared" si="14"/>
        <v>2.50305</v>
      </c>
      <c r="Z95" s="53"/>
      <c r="AA95" s="82"/>
      <c r="AB95" s="43"/>
      <c r="AC95" s="47"/>
      <c r="AD95" s="82"/>
      <c r="AE95" s="43"/>
      <c r="AF95" s="45"/>
      <c r="AG95" s="82"/>
      <c r="AH95" s="43"/>
      <c r="AI95" s="47"/>
      <c r="AJ95" s="4"/>
      <c r="AK95" s="4"/>
      <c r="AL95" s="4"/>
      <c r="AM95" s="27"/>
      <c r="AN95" s="5"/>
      <c r="AO95" s="4"/>
      <c r="AP95" s="4"/>
      <c r="AQ95" s="4"/>
      <c r="AR95" s="19">
        <v>2.4500000000000002</v>
      </c>
      <c r="AS95" s="5"/>
      <c r="AT95" s="3"/>
    </row>
    <row r="96" spans="1:58" x14ac:dyDescent="0.25">
      <c r="A96" s="3" t="s">
        <v>2</v>
      </c>
      <c r="B96" s="18">
        <v>2.84</v>
      </c>
      <c r="C96" s="88">
        <f t="shared" si="11"/>
        <v>2.8653599999999999</v>
      </c>
      <c r="D96" s="80">
        <v>-114.35</v>
      </c>
      <c r="E96" s="23">
        <v>37.450000000000003</v>
      </c>
      <c r="F96" s="1">
        <v>0</v>
      </c>
      <c r="G96" s="1">
        <v>1991</v>
      </c>
      <c r="H96" s="1">
        <v>4</v>
      </c>
      <c r="I96" s="1">
        <v>4</v>
      </c>
      <c r="J96" s="1">
        <v>6</v>
      </c>
      <c r="K96" s="1">
        <v>6</v>
      </c>
      <c r="L96" s="11">
        <v>4.9000000000000004</v>
      </c>
      <c r="M96" s="81">
        <f t="shared" si="12"/>
        <v>0.22500000000000001</v>
      </c>
      <c r="N96" s="21">
        <v>0.01</v>
      </c>
      <c r="O96" s="6" t="s">
        <v>174</v>
      </c>
      <c r="P96" s="94"/>
      <c r="Q96" s="72">
        <f t="shared" si="15"/>
        <v>2.8653599999999999</v>
      </c>
      <c r="R96" s="82">
        <f t="shared" si="16"/>
        <v>0.22500000000000001</v>
      </c>
      <c r="S96" s="44"/>
      <c r="T96" s="3"/>
      <c r="V96" s="43"/>
      <c r="W96" s="49">
        <v>2.84</v>
      </c>
      <c r="X96" s="82">
        <v>0.22500000000000001</v>
      </c>
      <c r="Y96" s="43">
        <f t="shared" si="14"/>
        <v>2.8653599999999999</v>
      </c>
      <c r="Z96" s="53"/>
      <c r="AA96" s="82"/>
      <c r="AB96" s="43"/>
      <c r="AC96" s="47"/>
      <c r="AD96" s="82"/>
      <c r="AE96" s="43"/>
      <c r="AF96" s="45"/>
      <c r="AG96" s="82"/>
      <c r="AH96" s="43"/>
      <c r="AI96" s="47"/>
      <c r="AJ96" s="4"/>
      <c r="AK96" s="4"/>
      <c r="AL96" s="4"/>
      <c r="AM96" s="27"/>
      <c r="AN96" s="5"/>
      <c r="AO96" s="4"/>
      <c r="AP96" s="4"/>
      <c r="AQ96" s="4"/>
      <c r="AR96" s="19">
        <v>2.84</v>
      </c>
      <c r="AS96" s="5"/>
      <c r="AT96" s="3"/>
    </row>
    <row r="97" spans="1:51" x14ac:dyDescent="0.25">
      <c r="A97" s="3" t="s">
        <v>2</v>
      </c>
      <c r="B97" s="18">
        <v>2.4700000000000002</v>
      </c>
      <c r="C97" s="88">
        <f t="shared" si="11"/>
        <v>2.52163</v>
      </c>
      <c r="D97" s="80">
        <v>-111.408</v>
      </c>
      <c r="E97" s="23">
        <v>42.8</v>
      </c>
      <c r="F97" s="1">
        <v>0</v>
      </c>
      <c r="G97" s="1">
        <v>1991</v>
      </c>
      <c r="H97" s="1">
        <v>4</v>
      </c>
      <c r="I97" s="1">
        <v>19</v>
      </c>
      <c r="J97" s="1">
        <v>20</v>
      </c>
      <c r="K97" s="1">
        <v>31</v>
      </c>
      <c r="L97" s="11">
        <v>14.1</v>
      </c>
      <c r="M97" s="81">
        <f t="shared" si="12"/>
        <v>0.22500000000000001</v>
      </c>
      <c r="N97" s="21">
        <v>0.01</v>
      </c>
      <c r="O97" s="6" t="s">
        <v>174</v>
      </c>
      <c r="P97" s="94"/>
      <c r="Q97" s="72">
        <f t="shared" si="15"/>
        <v>2.52163</v>
      </c>
      <c r="R97" s="82">
        <f t="shared" si="16"/>
        <v>0.22500000000000001</v>
      </c>
      <c r="S97" s="44"/>
      <c r="T97" s="3"/>
      <c r="V97" s="43"/>
      <c r="W97" s="49">
        <v>2.4700000000000002</v>
      </c>
      <c r="X97" s="82">
        <v>0.22500000000000001</v>
      </c>
      <c r="Y97" s="43">
        <f t="shared" si="14"/>
        <v>2.52163</v>
      </c>
      <c r="Z97" s="53"/>
      <c r="AA97" s="82"/>
      <c r="AB97" s="43"/>
      <c r="AC97" s="47"/>
      <c r="AD97" s="82"/>
      <c r="AE97" s="43"/>
      <c r="AF97" s="45"/>
      <c r="AG97" s="82"/>
      <c r="AH97" s="43"/>
      <c r="AI97" s="47"/>
      <c r="AJ97" s="4"/>
      <c r="AK97" s="4"/>
      <c r="AL97" s="4"/>
      <c r="AM97" s="27"/>
      <c r="AN97" s="5"/>
      <c r="AO97" s="4"/>
      <c r="AP97" s="4"/>
      <c r="AQ97" s="4"/>
      <c r="AR97" s="19">
        <v>2.4700000000000002</v>
      </c>
      <c r="AS97" s="5"/>
      <c r="AT97" s="3"/>
    </row>
    <row r="98" spans="1:51" x14ac:dyDescent="0.25">
      <c r="A98" s="3" t="s">
        <v>2</v>
      </c>
      <c r="B98" s="18">
        <v>2.69</v>
      </c>
      <c r="C98" s="88">
        <f t="shared" si="11"/>
        <v>2.72601</v>
      </c>
      <c r="D98" s="80">
        <v>-112.084</v>
      </c>
      <c r="E98" s="23">
        <v>43.055999999999997</v>
      </c>
      <c r="F98" s="1">
        <v>3</v>
      </c>
      <c r="G98" s="1">
        <v>1991</v>
      </c>
      <c r="H98" s="1">
        <v>4</v>
      </c>
      <c r="I98" s="1">
        <v>23</v>
      </c>
      <c r="J98" s="1">
        <v>18</v>
      </c>
      <c r="K98" s="1">
        <v>3</v>
      </c>
      <c r="L98" s="11">
        <v>22.6</v>
      </c>
      <c r="M98" s="81">
        <f t="shared" si="12"/>
        <v>0.22500000000000001</v>
      </c>
      <c r="N98" s="21">
        <v>0.01</v>
      </c>
      <c r="O98" s="6" t="s">
        <v>174</v>
      </c>
      <c r="P98" s="94"/>
      <c r="Q98" s="72">
        <f t="shared" si="15"/>
        <v>2.72601</v>
      </c>
      <c r="R98" s="82">
        <f t="shared" si="16"/>
        <v>0.22500000000000001</v>
      </c>
      <c r="S98" s="46"/>
      <c r="T98" s="3"/>
      <c r="V98" s="43"/>
      <c r="W98" s="49">
        <v>2.69</v>
      </c>
      <c r="X98" s="82">
        <v>0.22500000000000001</v>
      </c>
      <c r="Y98" s="43">
        <f t="shared" si="14"/>
        <v>2.72601</v>
      </c>
      <c r="Z98" s="53"/>
      <c r="AA98" s="82"/>
      <c r="AB98" s="43"/>
      <c r="AC98" s="47"/>
      <c r="AD98" s="82"/>
      <c r="AE98" s="43"/>
      <c r="AF98" s="45"/>
      <c r="AG98" s="82"/>
      <c r="AH98" s="43"/>
      <c r="AI98" s="47"/>
      <c r="AJ98" s="4"/>
      <c r="AK98" s="4"/>
      <c r="AL98" s="4"/>
      <c r="AM98" s="27"/>
      <c r="AN98" s="5"/>
      <c r="AO98" s="4"/>
      <c r="AP98" s="4"/>
      <c r="AQ98" s="4"/>
      <c r="AR98" s="19">
        <v>2.69</v>
      </c>
      <c r="AS98" s="9"/>
      <c r="AT98" s="3"/>
    </row>
    <row r="99" spans="1:51" x14ac:dyDescent="0.25">
      <c r="A99" s="4" t="s">
        <v>1</v>
      </c>
      <c r="B99" s="11">
        <v>3.9</v>
      </c>
      <c r="C99" s="88">
        <f t="shared" si="11"/>
        <v>4.026558630765515</v>
      </c>
      <c r="D99" s="80">
        <v>-112.345</v>
      </c>
      <c r="E99" s="23">
        <v>36.627000000000002</v>
      </c>
      <c r="F99" s="1">
        <v>10</v>
      </c>
      <c r="G99" s="1">
        <v>1991</v>
      </c>
      <c r="H99" s="1">
        <v>4</v>
      </c>
      <c r="I99" s="1">
        <v>26</v>
      </c>
      <c r="J99" s="1">
        <v>13</v>
      </c>
      <c r="K99" s="1">
        <v>8</v>
      </c>
      <c r="L99" s="1">
        <v>20.64</v>
      </c>
      <c r="M99" s="81">
        <f t="shared" si="12"/>
        <v>0.16083765575665815</v>
      </c>
      <c r="N99" s="21">
        <v>0.01</v>
      </c>
      <c r="O99" s="3" t="s">
        <v>175</v>
      </c>
      <c r="P99" s="94">
        <f>1/((1/X99^2)+(1/AA99^2))</f>
        <v>2.586875150929727E-2</v>
      </c>
      <c r="Q99" s="72">
        <f>(P99/X99^2*Y99)+(P99/AA99^2*AB99)</f>
        <v>4.026558630765515</v>
      </c>
      <c r="R99" s="82">
        <f>SQRT(P99)</f>
        <v>0.16083765575665815</v>
      </c>
      <c r="S99" s="46"/>
      <c r="T99" s="3"/>
      <c r="V99" s="43"/>
      <c r="W99" s="49">
        <v>4.1100000000000003</v>
      </c>
      <c r="X99" s="82">
        <v>0.22500000000000001</v>
      </c>
      <c r="Y99" s="43">
        <f t="shared" si="14"/>
        <v>4.0451900000000007</v>
      </c>
      <c r="Z99" s="55">
        <v>3.9</v>
      </c>
      <c r="AA99" s="82">
        <v>0.23</v>
      </c>
      <c r="AB99" s="43">
        <f>0.791*(Z99+0.09)+0.851</f>
        <v>4.0070899999999998</v>
      </c>
      <c r="AC99" s="53">
        <v>3.3</v>
      </c>
      <c r="AD99" s="82">
        <v>0.20699999999999999</v>
      </c>
      <c r="AE99" s="43">
        <f>1.078*AC99-0.427</f>
        <v>3.1303999999999998</v>
      </c>
      <c r="AF99" s="45"/>
      <c r="AG99" s="82"/>
      <c r="AH99" s="43"/>
      <c r="AI99" s="47" t="s">
        <v>66</v>
      </c>
      <c r="AJ99" s="27">
        <v>3.3</v>
      </c>
      <c r="AK99" s="5"/>
      <c r="AL99" s="4"/>
      <c r="AM99" s="27">
        <v>3.9</v>
      </c>
      <c r="AN99" s="5"/>
      <c r="AO99" s="4">
        <v>42</v>
      </c>
      <c r="AP99" s="5">
        <v>4</v>
      </c>
      <c r="AQ99" s="5" t="s">
        <v>12</v>
      </c>
      <c r="AR99" s="19">
        <v>4.1100000000000003</v>
      </c>
      <c r="AS99" s="9"/>
      <c r="AT99" s="3"/>
      <c r="AU99" s="2">
        <v>4</v>
      </c>
      <c r="AV99" s="2" t="s">
        <v>1</v>
      </c>
      <c r="AY99">
        <v>21</v>
      </c>
    </row>
    <row r="100" spans="1:51" x14ac:dyDescent="0.25">
      <c r="A100" s="3" t="s">
        <v>2</v>
      </c>
      <c r="B100" s="18">
        <v>2.91</v>
      </c>
      <c r="C100" s="88">
        <f t="shared" si="11"/>
        <v>2.9303900000000001</v>
      </c>
      <c r="D100" s="80">
        <v>-110.569</v>
      </c>
      <c r="E100" s="23">
        <v>43.210999999999999</v>
      </c>
      <c r="F100" s="1">
        <v>3</v>
      </c>
      <c r="G100" s="1">
        <v>1991</v>
      </c>
      <c r="H100" s="1">
        <v>5</v>
      </c>
      <c r="I100" s="1">
        <v>2</v>
      </c>
      <c r="J100" s="1">
        <v>3</v>
      </c>
      <c r="K100" s="1">
        <v>0</v>
      </c>
      <c r="L100" s="11">
        <v>48.9</v>
      </c>
      <c r="M100" s="81">
        <f t="shared" si="12"/>
        <v>0.22500000000000001</v>
      </c>
      <c r="N100" s="21">
        <v>0.01</v>
      </c>
      <c r="O100" s="6" t="s">
        <v>174</v>
      </c>
      <c r="P100" s="94"/>
      <c r="Q100" s="72">
        <f>Y100</f>
        <v>2.9303900000000001</v>
      </c>
      <c r="R100" s="82">
        <f>X100</f>
        <v>0.22500000000000001</v>
      </c>
      <c r="S100" s="46"/>
      <c r="T100" s="3"/>
      <c r="V100" s="43"/>
      <c r="W100" s="49">
        <v>2.91</v>
      </c>
      <c r="X100" s="82">
        <v>0.22500000000000001</v>
      </c>
      <c r="Y100" s="43">
        <f t="shared" si="14"/>
        <v>2.9303900000000001</v>
      </c>
      <c r="Z100" s="53"/>
      <c r="AA100" s="82"/>
      <c r="AB100" s="43"/>
      <c r="AC100" s="47"/>
      <c r="AD100" s="82"/>
      <c r="AE100" s="43"/>
      <c r="AF100" s="45"/>
      <c r="AG100" s="82"/>
      <c r="AH100" s="43"/>
      <c r="AI100" s="47"/>
      <c r="AJ100" s="4"/>
      <c r="AK100" s="4"/>
      <c r="AL100" s="4"/>
      <c r="AM100" s="27"/>
      <c r="AN100" s="5"/>
      <c r="AO100" s="4"/>
      <c r="AP100" s="4"/>
      <c r="AQ100" s="4"/>
      <c r="AR100" s="19">
        <v>2.91</v>
      </c>
      <c r="AS100" s="9"/>
      <c r="AT100" s="3"/>
    </row>
    <row r="101" spans="1:51" x14ac:dyDescent="0.25">
      <c r="A101" s="3" t="s">
        <v>2</v>
      </c>
      <c r="B101" s="18">
        <v>2.75</v>
      </c>
      <c r="C101" s="88">
        <f t="shared" si="11"/>
        <v>2.7817500000000002</v>
      </c>
      <c r="D101" s="80">
        <v>-111.43300000000001</v>
      </c>
      <c r="E101" s="23">
        <v>42.872999999999998</v>
      </c>
      <c r="F101" s="1">
        <v>0</v>
      </c>
      <c r="G101" s="1">
        <v>1991</v>
      </c>
      <c r="H101" s="1">
        <v>5</v>
      </c>
      <c r="I101" s="1">
        <v>8</v>
      </c>
      <c r="J101" s="1">
        <v>22</v>
      </c>
      <c r="K101" s="1">
        <v>34</v>
      </c>
      <c r="L101" s="11">
        <v>27.1</v>
      </c>
      <c r="M101" s="81">
        <f t="shared" si="12"/>
        <v>0.22500000000000001</v>
      </c>
      <c r="N101" s="21">
        <v>0.01</v>
      </c>
      <c r="O101" s="6" t="s">
        <v>174</v>
      </c>
      <c r="P101" s="94"/>
      <c r="Q101" s="72">
        <f>Y101</f>
        <v>2.7817500000000002</v>
      </c>
      <c r="R101" s="82">
        <f>X101</f>
        <v>0.22500000000000001</v>
      </c>
      <c r="S101" s="46"/>
      <c r="T101" s="3"/>
      <c r="V101" s="43"/>
      <c r="W101" s="49">
        <v>2.75</v>
      </c>
      <c r="X101" s="82">
        <v>0.22500000000000001</v>
      </c>
      <c r="Y101" s="43">
        <f t="shared" si="14"/>
        <v>2.7817500000000002</v>
      </c>
      <c r="Z101" s="53"/>
      <c r="AA101" s="82"/>
      <c r="AB101" s="43"/>
      <c r="AC101" s="47"/>
      <c r="AD101" s="82"/>
      <c r="AE101" s="43"/>
      <c r="AF101" s="45"/>
      <c r="AG101" s="82"/>
      <c r="AH101" s="43"/>
      <c r="AI101" s="47"/>
      <c r="AJ101" s="4"/>
      <c r="AK101" s="4"/>
      <c r="AL101" s="4"/>
      <c r="AM101" s="27"/>
      <c r="AN101" s="5"/>
      <c r="AO101" s="4"/>
      <c r="AP101" s="4"/>
      <c r="AQ101" s="4"/>
      <c r="AR101" s="19">
        <v>2.75</v>
      </c>
      <c r="AS101" s="9"/>
      <c r="AT101" s="3"/>
    </row>
    <row r="102" spans="1:51" x14ac:dyDescent="0.25">
      <c r="A102" s="4" t="s">
        <v>1</v>
      </c>
      <c r="B102" s="11">
        <v>3.2</v>
      </c>
      <c r="C102" s="88">
        <f t="shared" si="11"/>
        <v>3.4533900000000002</v>
      </c>
      <c r="D102" s="80">
        <v>-114.96</v>
      </c>
      <c r="E102" s="23">
        <v>39.194000000000003</v>
      </c>
      <c r="F102" s="1">
        <v>5</v>
      </c>
      <c r="G102" s="1">
        <v>1991</v>
      </c>
      <c r="H102" s="1">
        <v>5</v>
      </c>
      <c r="I102" s="1">
        <v>17</v>
      </c>
      <c r="J102" s="1">
        <v>11</v>
      </c>
      <c r="K102" s="1">
        <v>23</v>
      </c>
      <c r="L102" s="1">
        <v>2.4300000000000002</v>
      </c>
      <c r="M102" s="81">
        <f t="shared" si="12"/>
        <v>0.23</v>
      </c>
      <c r="N102" s="21">
        <v>0.01</v>
      </c>
      <c r="O102" s="6" t="s">
        <v>174</v>
      </c>
      <c r="P102" s="94"/>
      <c r="Q102" s="72">
        <f>$AB$102</f>
        <v>3.4533900000000002</v>
      </c>
      <c r="R102" s="82">
        <f>AA102</f>
        <v>0.23</v>
      </c>
      <c r="S102" s="46"/>
      <c r="T102" s="3"/>
      <c r="V102" s="43"/>
      <c r="W102" s="46"/>
      <c r="Y102" s="43"/>
      <c r="Z102" s="55">
        <v>3.2</v>
      </c>
      <c r="AA102" s="82">
        <v>0.23</v>
      </c>
      <c r="AB102" s="43">
        <f>0.791*(Z102+0.09)+0.851</f>
        <v>3.4533900000000002</v>
      </c>
      <c r="AC102" s="53"/>
      <c r="AD102" s="82"/>
      <c r="AE102" s="43"/>
      <c r="AF102" s="45"/>
      <c r="AG102" s="82"/>
      <c r="AH102" s="43"/>
      <c r="AI102" s="47" t="s">
        <v>79</v>
      </c>
      <c r="AJ102" s="27"/>
      <c r="AK102" s="5"/>
      <c r="AL102" s="4"/>
      <c r="AM102" s="27">
        <v>3.2</v>
      </c>
      <c r="AN102" s="5"/>
      <c r="AO102" s="4">
        <v>37</v>
      </c>
      <c r="AP102" s="5">
        <v>4</v>
      </c>
      <c r="AQ102" s="5" t="s">
        <v>12</v>
      </c>
      <c r="AR102" s="9"/>
      <c r="AS102" s="9"/>
      <c r="AT102" s="3"/>
      <c r="AU102" s="2">
        <v>4</v>
      </c>
      <c r="AV102" s="2" t="s">
        <v>1</v>
      </c>
      <c r="AY102">
        <v>7</v>
      </c>
    </row>
    <row r="103" spans="1:51" x14ac:dyDescent="0.25">
      <c r="A103" s="3" t="s">
        <v>2</v>
      </c>
      <c r="B103" s="18">
        <v>2.89</v>
      </c>
      <c r="C103" s="88">
        <f t="shared" si="11"/>
        <v>2.91181</v>
      </c>
      <c r="D103" s="80">
        <v>-111.732</v>
      </c>
      <c r="E103" s="23">
        <v>42.531999999999996</v>
      </c>
      <c r="F103" s="1">
        <v>9</v>
      </c>
      <c r="G103" s="1">
        <v>1991</v>
      </c>
      <c r="H103" s="1">
        <v>5</v>
      </c>
      <c r="I103" s="1">
        <v>26</v>
      </c>
      <c r="J103" s="1">
        <v>16</v>
      </c>
      <c r="K103" s="1">
        <v>30</v>
      </c>
      <c r="L103" s="11">
        <v>19.7</v>
      </c>
      <c r="M103" s="81">
        <f t="shared" si="12"/>
        <v>0.22500000000000001</v>
      </c>
      <c r="N103" s="21">
        <v>0.01</v>
      </c>
      <c r="O103" s="6" t="s">
        <v>174</v>
      </c>
      <c r="P103" s="94"/>
      <c r="Q103" s="72">
        <f>Y103</f>
        <v>2.91181</v>
      </c>
      <c r="R103" s="82">
        <f>X103</f>
        <v>0.22500000000000001</v>
      </c>
      <c r="S103" s="46"/>
      <c r="T103" s="3"/>
      <c r="V103" s="43"/>
      <c r="W103" s="49">
        <v>2.89</v>
      </c>
      <c r="X103" s="82">
        <v>0.22500000000000001</v>
      </c>
      <c r="Y103" s="43">
        <f>0.929*W103+0.227</f>
        <v>2.91181</v>
      </c>
      <c r="Z103" s="53"/>
      <c r="AA103" s="82"/>
      <c r="AB103" s="43"/>
      <c r="AC103" s="47"/>
      <c r="AD103" s="82"/>
      <c r="AE103" s="43"/>
      <c r="AF103" s="45"/>
      <c r="AG103" s="82"/>
      <c r="AH103" s="43"/>
      <c r="AI103" s="47"/>
      <c r="AJ103" s="4"/>
      <c r="AK103" s="4"/>
      <c r="AL103" s="4"/>
      <c r="AM103" s="27"/>
      <c r="AN103" s="5"/>
      <c r="AO103" s="4"/>
      <c r="AP103" s="4"/>
      <c r="AQ103" s="4"/>
      <c r="AR103" s="19">
        <v>2.89</v>
      </c>
      <c r="AS103" s="9"/>
      <c r="AT103" s="3"/>
    </row>
    <row r="104" spans="1:51" x14ac:dyDescent="0.25">
      <c r="A104" s="3" t="s">
        <v>2</v>
      </c>
      <c r="B104" s="18">
        <v>2.5499999999999998</v>
      </c>
      <c r="C104" s="88">
        <f t="shared" si="11"/>
        <v>2.5959499999999998</v>
      </c>
      <c r="D104" s="80">
        <v>-111.458</v>
      </c>
      <c r="E104" s="23">
        <v>42.813000000000002</v>
      </c>
      <c r="F104" s="1">
        <v>5</v>
      </c>
      <c r="G104" s="1">
        <v>1991</v>
      </c>
      <c r="H104" s="1">
        <v>6</v>
      </c>
      <c r="I104" s="1">
        <v>11</v>
      </c>
      <c r="J104" s="1">
        <v>3</v>
      </c>
      <c r="K104" s="1">
        <v>1</v>
      </c>
      <c r="L104" s="11">
        <v>54.6</v>
      </c>
      <c r="M104" s="81">
        <f t="shared" si="12"/>
        <v>0.22500000000000001</v>
      </c>
      <c r="N104" s="21">
        <v>0.01</v>
      </c>
      <c r="O104" s="6" t="s">
        <v>174</v>
      </c>
      <c r="P104" s="94"/>
      <c r="Q104" s="72">
        <f>Y104</f>
        <v>2.5959499999999998</v>
      </c>
      <c r="R104" s="82">
        <f>X104</f>
        <v>0.22500000000000001</v>
      </c>
      <c r="S104" s="46"/>
      <c r="T104" s="3"/>
      <c r="V104" s="43"/>
      <c r="W104" s="49">
        <v>2.5499999999999998</v>
      </c>
      <c r="X104" s="82">
        <v>0.22500000000000001</v>
      </c>
      <c r="Y104" s="43">
        <f>0.929*W104+0.227</f>
        <v>2.5959499999999998</v>
      </c>
      <c r="Z104" s="53"/>
      <c r="AA104" s="82"/>
      <c r="AB104" s="43"/>
      <c r="AC104" s="47"/>
      <c r="AD104" s="82"/>
      <c r="AE104" s="43"/>
      <c r="AF104" s="45"/>
      <c r="AG104" s="82"/>
      <c r="AH104" s="43"/>
      <c r="AI104" s="47"/>
      <c r="AJ104" s="4"/>
      <c r="AK104" s="4"/>
      <c r="AL104" s="4"/>
      <c r="AM104" s="27"/>
      <c r="AN104" s="5"/>
      <c r="AO104" s="4"/>
      <c r="AP104" s="4"/>
      <c r="AQ104" s="4"/>
      <c r="AR104" s="19">
        <v>2.5499999999999998</v>
      </c>
      <c r="AS104" s="9"/>
      <c r="AT104" s="3"/>
    </row>
    <row r="105" spans="1:51" x14ac:dyDescent="0.25">
      <c r="A105" s="4" t="s">
        <v>1</v>
      </c>
      <c r="B105" s="11">
        <v>3.2</v>
      </c>
      <c r="C105" s="88">
        <f t="shared" si="11"/>
        <v>3.2951899999999998</v>
      </c>
      <c r="D105" s="80">
        <v>-111.232</v>
      </c>
      <c r="E105" s="23">
        <v>42.838000000000001</v>
      </c>
      <c r="F105" s="1">
        <v>5</v>
      </c>
      <c r="G105" s="1">
        <v>1991</v>
      </c>
      <c r="H105" s="1">
        <v>6</v>
      </c>
      <c r="I105" s="1">
        <v>25</v>
      </c>
      <c r="J105" s="1">
        <v>23</v>
      </c>
      <c r="K105" s="1">
        <v>1</v>
      </c>
      <c r="L105" s="1">
        <v>3.35</v>
      </c>
      <c r="M105" s="81">
        <f t="shared" si="12"/>
        <v>0.23</v>
      </c>
      <c r="N105" s="21">
        <v>0.01</v>
      </c>
      <c r="O105" s="6" t="s">
        <v>174</v>
      </c>
      <c r="P105" s="94"/>
      <c r="Q105" s="72">
        <f>AB109</f>
        <v>3.2951899999999998</v>
      </c>
      <c r="R105" s="82">
        <f>AA105</f>
        <v>0.23</v>
      </c>
      <c r="S105" s="46"/>
      <c r="T105" s="3"/>
      <c r="V105" s="43"/>
      <c r="W105" s="46"/>
      <c r="Y105" s="43"/>
      <c r="Z105" s="55">
        <v>3.2</v>
      </c>
      <c r="AA105" s="82">
        <v>0.23</v>
      </c>
      <c r="AB105" s="43">
        <f>0.791*(Z105+0.09)+0.851</f>
        <v>3.4533900000000002</v>
      </c>
      <c r="AC105" s="53"/>
      <c r="AD105" s="82"/>
      <c r="AE105" s="43"/>
      <c r="AF105" s="45"/>
      <c r="AG105" s="82"/>
      <c r="AH105" s="43"/>
      <c r="AI105" s="47" t="s">
        <v>79</v>
      </c>
      <c r="AJ105" s="27"/>
      <c r="AK105" s="5"/>
      <c r="AL105" s="4"/>
      <c r="AM105" s="27">
        <v>3.2</v>
      </c>
      <c r="AN105" s="5"/>
      <c r="AO105" s="4">
        <v>457</v>
      </c>
      <c r="AP105" s="5" t="s">
        <v>44</v>
      </c>
      <c r="AQ105" s="5" t="s">
        <v>44</v>
      </c>
      <c r="AR105" s="9"/>
      <c r="AS105" s="9"/>
      <c r="AT105" s="3"/>
      <c r="AU105" s="2" t="s">
        <v>44</v>
      </c>
      <c r="AV105" s="2"/>
      <c r="AY105">
        <v>18</v>
      </c>
    </row>
    <row r="106" spans="1:51" x14ac:dyDescent="0.25">
      <c r="A106" s="3" t="s">
        <v>2</v>
      </c>
      <c r="B106" s="18">
        <v>2.64</v>
      </c>
      <c r="C106" s="88">
        <f t="shared" si="11"/>
        <v>2.6795599999999999</v>
      </c>
      <c r="D106" s="80">
        <v>-110.73</v>
      </c>
      <c r="E106" s="23">
        <v>43.054000000000002</v>
      </c>
      <c r="F106" s="1">
        <v>1</v>
      </c>
      <c r="G106" s="1">
        <v>1991</v>
      </c>
      <c r="H106" s="1">
        <v>7</v>
      </c>
      <c r="I106" s="1">
        <v>9</v>
      </c>
      <c r="J106" s="1">
        <v>5</v>
      </c>
      <c r="K106" s="1">
        <v>6</v>
      </c>
      <c r="L106" s="11">
        <v>33.200000000000003</v>
      </c>
      <c r="M106" s="81">
        <f t="shared" si="12"/>
        <v>0.22500000000000001</v>
      </c>
      <c r="N106" s="21">
        <v>0.01</v>
      </c>
      <c r="O106" s="6" t="s">
        <v>174</v>
      </c>
      <c r="P106" s="94"/>
      <c r="Q106" s="72">
        <f>Y106</f>
        <v>2.6795599999999999</v>
      </c>
      <c r="R106" s="82">
        <f>X106</f>
        <v>0.22500000000000001</v>
      </c>
      <c r="S106" s="46"/>
      <c r="T106" s="3"/>
      <c r="V106" s="43"/>
      <c r="W106" s="49">
        <v>2.64</v>
      </c>
      <c r="X106" s="82">
        <v>0.22500000000000001</v>
      </c>
      <c r="Y106" s="43">
        <f t="shared" ref="Y106:Y113" si="17">0.929*W106+0.227</f>
        <v>2.6795599999999999</v>
      </c>
      <c r="Z106" s="53"/>
      <c r="AA106" s="82"/>
      <c r="AB106" s="43"/>
      <c r="AC106" s="47"/>
      <c r="AD106" s="82"/>
      <c r="AE106" s="43"/>
      <c r="AF106" s="45"/>
      <c r="AG106" s="82"/>
      <c r="AH106" s="43"/>
      <c r="AI106" s="47"/>
      <c r="AJ106" s="4"/>
      <c r="AK106" s="4"/>
      <c r="AL106" s="4"/>
      <c r="AM106" s="27"/>
      <c r="AN106" s="5"/>
      <c r="AO106" s="4"/>
      <c r="AP106" s="4"/>
      <c r="AQ106" s="4"/>
      <c r="AR106" s="19">
        <v>2.64</v>
      </c>
      <c r="AS106" s="9"/>
      <c r="AT106" s="3"/>
    </row>
    <row r="107" spans="1:51" x14ac:dyDescent="0.25">
      <c r="A107" s="3" t="s">
        <v>2</v>
      </c>
      <c r="B107" s="18">
        <v>2.67</v>
      </c>
      <c r="C107" s="88">
        <f t="shared" si="11"/>
        <v>2.70743</v>
      </c>
      <c r="D107" s="80">
        <v>-110.864</v>
      </c>
      <c r="E107" s="23">
        <v>43.094999999999999</v>
      </c>
      <c r="F107" s="1">
        <v>5</v>
      </c>
      <c r="G107" s="1">
        <v>1991</v>
      </c>
      <c r="H107" s="1">
        <v>7</v>
      </c>
      <c r="I107" s="1">
        <v>9</v>
      </c>
      <c r="J107" s="1">
        <v>11</v>
      </c>
      <c r="K107" s="1">
        <v>10</v>
      </c>
      <c r="L107" s="11">
        <v>41.2</v>
      </c>
      <c r="M107" s="81">
        <f t="shared" si="12"/>
        <v>0.22500000000000001</v>
      </c>
      <c r="N107" s="21">
        <v>0.01</v>
      </c>
      <c r="O107" s="6" t="s">
        <v>174</v>
      </c>
      <c r="P107" s="94"/>
      <c r="Q107" s="72">
        <f>Y107</f>
        <v>2.70743</v>
      </c>
      <c r="R107" s="82">
        <f>X107</f>
        <v>0.22500000000000001</v>
      </c>
      <c r="S107" s="46"/>
      <c r="T107" s="3"/>
      <c r="V107" s="43"/>
      <c r="W107" s="49">
        <v>2.67</v>
      </c>
      <c r="X107" s="82">
        <v>0.22500000000000001</v>
      </c>
      <c r="Y107" s="43">
        <f t="shared" si="17"/>
        <v>2.70743</v>
      </c>
      <c r="Z107" s="53"/>
      <c r="AA107" s="82"/>
      <c r="AB107" s="43"/>
      <c r="AC107" s="47"/>
      <c r="AD107" s="82"/>
      <c r="AE107" s="43"/>
      <c r="AF107" s="45"/>
      <c r="AG107" s="82"/>
      <c r="AH107" s="43"/>
      <c r="AI107" s="47"/>
      <c r="AJ107" s="4"/>
      <c r="AK107" s="4"/>
      <c r="AL107" s="4"/>
      <c r="AM107" s="27"/>
      <c r="AN107" s="5"/>
      <c r="AO107" s="4"/>
      <c r="AP107" s="4"/>
      <c r="AQ107" s="4"/>
      <c r="AR107" s="19">
        <v>2.67</v>
      </c>
      <c r="AS107" s="9"/>
      <c r="AT107" s="3"/>
    </row>
    <row r="108" spans="1:51" x14ac:dyDescent="0.25">
      <c r="A108" s="3" t="s">
        <v>2</v>
      </c>
      <c r="B108" s="18">
        <v>2.81</v>
      </c>
      <c r="C108" s="88">
        <f t="shared" si="11"/>
        <v>2.8374899999999998</v>
      </c>
      <c r="D108" s="80">
        <v>-110.958</v>
      </c>
      <c r="E108" s="23">
        <v>42.734999999999999</v>
      </c>
      <c r="F108" s="1">
        <v>0</v>
      </c>
      <c r="G108" s="1">
        <v>1991</v>
      </c>
      <c r="H108" s="1">
        <v>8</v>
      </c>
      <c r="I108" s="1">
        <v>12</v>
      </c>
      <c r="J108" s="1">
        <v>19</v>
      </c>
      <c r="K108" s="1">
        <v>20</v>
      </c>
      <c r="L108" s="11">
        <v>22.5</v>
      </c>
      <c r="M108" s="81">
        <f t="shared" si="12"/>
        <v>0.22500000000000001</v>
      </c>
      <c r="N108" s="21">
        <v>0.01</v>
      </c>
      <c r="O108" s="6" t="s">
        <v>174</v>
      </c>
      <c r="P108" s="94"/>
      <c r="Q108" s="72">
        <f>Y108</f>
        <v>2.8374899999999998</v>
      </c>
      <c r="R108" s="82">
        <f>X108</f>
        <v>0.22500000000000001</v>
      </c>
      <c r="S108" s="46"/>
      <c r="T108" s="3"/>
      <c r="V108" s="43"/>
      <c r="W108" s="49">
        <v>2.81</v>
      </c>
      <c r="X108" s="82">
        <v>0.22500000000000001</v>
      </c>
      <c r="Y108" s="43">
        <f t="shared" si="17"/>
        <v>2.8374899999999998</v>
      </c>
      <c r="Z108" s="53"/>
      <c r="AA108" s="82"/>
      <c r="AB108" s="43"/>
      <c r="AC108" s="47"/>
      <c r="AD108" s="82"/>
      <c r="AE108" s="43"/>
      <c r="AF108" s="45"/>
      <c r="AG108" s="82"/>
      <c r="AH108" s="43"/>
      <c r="AI108" s="47"/>
      <c r="AJ108" s="4"/>
      <c r="AK108" s="4"/>
      <c r="AL108" s="4"/>
      <c r="AM108" s="27"/>
      <c r="AN108" s="5"/>
      <c r="AO108" s="4"/>
      <c r="AP108" s="4"/>
      <c r="AQ108" s="4"/>
      <c r="AR108" s="19">
        <v>2.81</v>
      </c>
      <c r="AS108" s="9"/>
      <c r="AT108" s="3"/>
    </row>
    <row r="109" spans="1:51" x14ac:dyDescent="0.25">
      <c r="A109" s="4" t="s">
        <v>1</v>
      </c>
      <c r="B109" s="11">
        <v>3</v>
      </c>
      <c r="C109" s="88">
        <f t="shared" si="11"/>
        <v>3.1657465998551069</v>
      </c>
      <c r="D109" s="80">
        <v>-111.27</v>
      </c>
      <c r="E109" s="23">
        <v>42.854999999999997</v>
      </c>
      <c r="F109" s="1">
        <v>5</v>
      </c>
      <c r="G109" s="1">
        <v>1991</v>
      </c>
      <c r="H109" s="1">
        <v>8</v>
      </c>
      <c r="I109" s="1">
        <v>13</v>
      </c>
      <c r="J109" s="1">
        <v>6</v>
      </c>
      <c r="K109" s="1">
        <v>56</v>
      </c>
      <c r="L109" s="1">
        <v>31.64</v>
      </c>
      <c r="M109" s="81">
        <f t="shared" si="12"/>
        <v>0.16083765575665815</v>
      </c>
      <c r="N109" s="21">
        <v>0.01</v>
      </c>
      <c r="O109" s="3" t="s">
        <v>175</v>
      </c>
      <c r="P109" s="94">
        <f>1/((1/X109^2)+(1/AA109^2))</f>
        <v>2.586875150929727E-2</v>
      </c>
      <c r="Q109" s="72">
        <f>(P109/X109^2*Y109)+(P109/AA109^2*AB109)</f>
        <v>3.1657465998551069</v>
      </c>
      <c r="R109" s="82">
        <f>SQRT(P109)</f>
        <v>0.16083765575665815</v>
      </c>
      <c r="S109" s="46"/>
      <c r="T109" s="3"/>
      <c r="V109" s="43"/>
      <c r="W109" s="49">
        <v>3.03</v>
      </c>
      <c r="X109" s="82">
        <v>0.22500000000000001</v>
      </c>
      <c r="Y109" s="43">
        <f t="shared" si="17"/>
        <v>3.0418699999999999</v>
      </c>
      <c r="Z109" s="55">
        <v>3</v>
      </c>
      <c r="AA109" s="82">
        <v>0.23</v>
      </c>
      <c r="AB109" s="43">
        <f>0.791*(Z109+0.09)+0.851</f>
        <v>3.2951899999999998</v>
      </c>
      <c r="AC109" s="53"/>
      <c r="AD109" s="82"/>
      <c r="AE109" s="43"/>
      <c r="AF109" s="45"/>
      <c r="AG109" s="82"/>
      <c r="AH109" s="43"/>
      <c r="AI109" s="47" t="s">
        <v>50</v>
      </c>
      <c r="AJ109" s="27"/>
      <c r="AK109" s="5"/>
      <c r="AL109" s="4" t="s">
        <v>105</v>
      </c>
      <c r="AM109" s="27">
        <v>3</v>
      </c>
      <c r="AN109" s="5"/>
      <c r="AO109" s="4">
        <v>457</v>
      </c>
      <c r="AP109" s="5" t="s">
        <v>44</v>
      </c>
      <c r="AQ109" s="5" t="s">
        <v>44</v>
      </c>
      <c r="AR109" s="19">
        <v>3.03</v>
      </c>
      <c r="AS109" s="9"/>
      <c r="AT109" s="3"/>
      <c r="AU109" s="2" t="s">
        <v>44</v>
      </c>
      <c r="AV109" s="2"/>
      <c r="AY109">
        <v>23</v>
      </c>
    </row>
    <row r="110" spans="1:51" x14ac:dyDescent="0.25">
      <c r="A110" s="4" t="s">
        <v>1</v>
      </c>
      <c r="B110" s="11">
        <v>3</v>
      </c>
      <c r="C110" s="88">
        <f t="shared" si="11"/>
        <v>2.9711165008452056</v>
      </c>
      <c r="D110" s="80">
        <v>-110.669</v>
      </c>
      <c r="E110" s="23">
        <v>43.368000000000002</v>
      </c>
      <c r="F110" s="1">
        <v>5</v>
      </c>
      <c r="G110" s="1">
        <v>1991</v>
      </c>
      <c r="H110" s="1">
        <v>8</v>
      </c>
      <c r="I110" s="1">
        <v>14</v>
      </c>
      <c r="J110" s="1">
        <v>7</v>
      </c>
      <c r="K110" s="1">
        <v>40</v>
      </c>
      <c r="L110" s="1">
        <v>14.47</v>
      </c>
      <c r="M110" s="81">
        <f t="shared" si="12"/>
        <v>0.16083765575665815</v>
      </c>
      <c r="N110" s="21">
        <v>0.01</v>
      </c>
      <c r="O110" s="3" t="s">
        <v>175</v>
      </c>
      <c r="P110" s="94">
        <f>1/((1/X110^2)+(1/AA110^2))</f>
        <v>2.586875150929727E-2</v>
      </c>
      <c r="Q110" s="72">
        <f>(P110/X110^2*Y110)+(P110/AA110^2*AB110)</f>
        <v>2.9711165008452056</v>
      </c>
      <c r="R110" s="82">
        <f>SQRT(P110)</f>
        <v>0.16083765575665815</v>
      </c>
      <c r="S110" s="46"/>
      <c r="T110" s="3"/>
      <c r="V110" s="43"/>
      <c r="W110" s="49">
        <v>2.62</v>
      </c>
      <c r="X110" s="82">
        <v>0.22500000000000001</v>
      </c>
      <c r="Y110" s="43">
        <f t="shared" si="17"/>
        <v>2.6609799999999999</v>
      </c>
      <c r="Z110" s="55">
        <v>3</v>
      </c>
      <c r="AA110" s="82">
        <v>0.23</v>
      </c>
      <c r="AB110" s="43">
        <f>0.791*(Z110+0.09)+0.851</f>
        <v>3.2951899999999998</v>
      </c>
      <c r="AC110" s="53"/>
      <c r="AD110" s="82"/>
      <c r="AE110" s="43"/>
      <c r="AF110" s="45"/>
      <c r="AG110" s="82"/>
      <c r="AH110" s="43"/>
      <c r="AI110" s="47" t="s">
        <v>50</v>
      </c>
      <c r="AJ110" s="27"/>
      <c r="AK110" s="5"/>
      <c r="AL110" s="4" t="s">
        <v>105</v>
      </c>
      <c r="AM110" s="27">
        <v>3</v>
      </c>
      <c r="AN110" s="5"/>
      <c r="AO110" s="4">
        <v>460</v>
      </c>
      <c r="AP110" s="5" t="s">
        <v>44</v>
      </c>
      <c r="AQ110" s="5" t="s">
        <v>44</v>
      </c>
      <c r="AR110" s="19">
        <v>2.62</v>
      </c>
      <c r="AS110" s="9"/>
      <c r="AT110" s="3"/>
      <c r="AU110" s="2" t="s">
        <v>44</v>
      </c>
      <c r="AV110" s="2"/>
      <c r="AY110">
        <v>12</v>
      </c>
    </row>
    <row r="111" spans="1:51" x14ac:dyDescent="0.25">
      <c r="A111" s="3" t="s">
        <v>2</v>
      </c>
      <c r="B111" s="18">
        <v>3.23</v>
      </c>
      <c r="C111" s="88">
        <f t="shared" si="11"/>
        <v>3.2276699999999998</v>
      </c>
      <c r="D111" s="80">
        <v>-114.761</v>
      </c>
      <c r="E111" s="23">
        <v>37.704000000000001</v>
      </c>
      <c r="F111" s="1">
        <v>8</v>
      </c>
      <c r="G111" s="1">
        <v>1991</v>
      </c>
      <c r="H111" s="1">
        <v>8</v>
      </c>
      <c r="I111" s="1">
        <v>17</v>
      </c>
      <c r="J111" s="1">
        <v>14</v>
      </c>
      <c r="K111" s="1">
        <v>14</v>
      </c>
      <c r="L111" s="11">
        <v>33.1</v>
      </c>
      <c r="M111" s="81">
        <f t="shared" si="12"/>
        <v>0.22500000000000001</v>
      </c>
      <c r="N111" s="21">
        <v>0.01</v>
      </c>
      <c r="O111" s="6" t="s">
        <v>174</v>
      </c>
      <c r="P111" s="94"/>
      <c r="Q111" s="72">
        <f>Y111</f>
        <v>3.2276699999999998</v>
      </c>
      <c r="R111" s="82">
        <f>X111</f>
        <v>0.22500000000000001</v>
      </c>
      <c r="S111" s="46"/>
      <c r="T111" s="3"/>
      <c r="V111" s="43"/>
      <c r="W111" s="49">
        <v>3.23</v>
      </c>
      <c r="X111" s="82">
        <v>0.22500000000000001</v>
      </c>
      <c r="Y111" s="43">
        <f t="shared" si="17"/>
        <v>3.2276699999999998</v>
      </c>
      <c r="Z111" s="53"/>
      <c r="AA111" s="82"/>
      <c r="AB111" s="43"/>
      <c r="AC111" s="47"/>
      <c r="AD111" s="82"/>
      <c r="AE111" s="43"/>
      <c r="AF111" s="45"/>
      <c r="AG111" s="82"/>
      <c r="AH111" s="43"/>
      <c r="AI111" s="47"/>
      <c r="AJ111" s="4"/>
      <c r="AK111" s="4"/>
      <c r="AL111" s="4"/>
      <c r="AM111" s="27"/>
      <c r="AN111" s="5"/>
      <c r="AO111" s="4"/>
      <c r="AP111" s="4"/>
      <c r="AQ111" s="4"/>
      <c r="AR111" s="19">
        <v>3.23</v>
      </c>
      <c r="AS111" s="9"/>
      <c r="AT111" s="3"/>
    </row>
    <row r="112" spans="1:51" x14ac:dyDescent="0.25">
      <c r="A112" s="3" t="s">
        <v>2</v>
      </c>
      <c r="B112" s="18">
        <v>2.79</v>
      </c>
      <c r="C112" s="88">
        <f t="shared" si="11"/>
        <v>2.8189100000000002</v>
      </c>
      <c r="D112" s="80">
        <v>-111.37</v>
      </c>
      <c r="E112" s="23">
        <v>42.868000000000002</v>
      </c>
      <c r="F112" s="1">
        <v>0</v>
      </c>
      <c r="G112" s="1">
        <v>1991</v>
      </c>
      <c r="H112" s="1">
        <v>8</v>
      </c>
      <c r="I112" s="1">
        <v>29</v>
      </c>
      <c r="J112" s="1">
        <v>23</v>
      </c>
      <c r="K112" s="1">
        <v>16</v>
      </c>
      <c r="L112" s="11">
        <v>21.2</v>
      </c>
      <c r="M112" s="81">
        <f t="shared" si="12"/>
        <v>0.22500000000000001</v>
      </c>
      <c r="N112" s="21">
        <v>0.01</v>
      </c>
      <c r="O112" s="6" t="s">
        <v>174</v>
      </c>
      <c r="P112" s="94"/>
      <c r="Q112" s="72">
        <f>Y112</f>
        <v>2.8189100000000002</v>
      </c>
      <c r="R112" s="82">
        <f>X112</f>
        <v>0.22500000000000001</v>
      </c>
      <c r="S112" s="46"/>
      <c r="T112" s="3"/>
      <c r="V112" s="43"/>
      <c r="W112" s="49">
        <v>2.79</v>
      </c>
      <c r="X112" s="82">
        <v>0.22500000000000001</v>
      </c>
      <c r="Y112" s="43">
        <f t="shared" si="17"/>
        <v>2.8189100000000002</v>
      </c>
      <c r="Z112" s="53"/>
      <c r="AA112" s="82"/>
      <c r="AB112" s="43"/>
      <c r="AC112" s="47"/>
      <c r="AD112" s="82"/>
      <c r="AE112" s="43"/>
      <c r="AF112" s="45"/>
      <c r="AG112" s="82"/>
      <c r="AH112" s="43"/>
      <c r="AI112" s="47"/>
      <c r="AJ112" s="4"/>
      <c r="AK112" s="4"/>
      <c r="AL112" s="4"/>
      <c r="AM112" s="27"/>
      <c r="AN112" s="5"/>
      <c r="AO112" s="4"/>
      <c r="AP112" s="4"/>
      <c r="AQ112" s="4"/>
      <c r="AR112" s="19">
        <v>2.79</v>
      </c>
      <c r="AS112" s="9"/>
      <c r="AT112" s="3"/>
    </row>
    <row r="113" spans="1:51" x14ac:dyDescent="0.25">
      <c r="A113" s="3" t="s">
        <v>2</v>
      </c>
      <c r="B113" s="18">
        <v>2.72</v>
      </c>
      <c r="C113" s="88">
        <f t="shared" si="11"/>
        <v>2.7538800000000001</v>
      </c>
      <c r="D113" s="80">
        <v>-111.38800000000001</v>
      </c>
      <c r="E113" s="23">
        <v>42.86</v>
      </c>
      <c r="F113" s="1">
        <v>1</v>
      </c>
      <c r="G113" s="1">
        <v>1991</v>
      </c>
      <c r="H113" s="1">
        <v>9</v>
      </c>
      <c r="I113" s="1">
        <v>18</v>
      </c>
      <c r="J113" s="1">
        <v>23</v>
      </c>
      <c r="K113" s="1">
        <v>49</v>
      </c>
      <c r="L113" s="11">
        <v>1.6</v>
      </c>
      <c r="M113" s="81">
        <f t="shared" si="12"/>
        <v>0.22500000000000001</v>
      </c>
      <c r="N113" s="21">
        <v>0.01</v>
      </c>
      <c r="O113" s="6" t="s">
        <v>174</v>
      </c>
      <c r="P113" s="94"/>
      <c r="Q113" s="72">
        <f>Y113</f>
        <v>2.7538800000000001</v>
      </c>
      <c r="R113" s="82">
        <f>X113</f>
        <v>0.22500000000000001</v>
      </c>
      <c r="S113" s="46"/>
      <c r="T113" s="3"/>
      <c r="V113" s="43"/>
      <c r="W113" s="49">
        <v>2.72</v>
      </c>
      <c r="X113" s="82">
        <v>0.22500000000000001</v>
      </c>
      <c r="Y113" s="43">
        <f t="shared" si="17"/>
        <v>2.7538800000000001</v>
      </c>
      <c r="Z113" s="53"/>
      <c r="AA113" s="82"/>
      <c r="AB113" s="43"/>
      <c r="AC113" s="47"/>
      <c r="AD113" s="82"/>
      <c r="AE113" s="43"/>
      <c r="AF113" s="45"/>
      <c r="AG113" s="82"/>
      <c r="AH113" s="43"/>
      <c r="AI113" s="47"/>
      <c r="AJ113" s="4"/>
      <c r="AK113" s="4"/>
      <c r="AL113" s="4"/>
      <c r="AM113" s="27"/>
      <c r="AN113" s="5"/>
      <c r="AO113" s="4"/>
      <c r="AP113" s="4"/>
      <c r="AQ113" s="4"/>
      <c r="AR113" s="19">
        <v>2.72</v>
      </c>
      <c r="AS113" s="9"/>
      <c r="AT113" s="3"/>
    </row>
    <row r="114" spans="1:51" x14ac:dyDescent="0.25">
      <c r="A114" s="4" t="s">
        <v>1</v>
      </c>
      <c r="B114" s="11">
        <v>3.2</v>
      </c>
      <c r="C114" s="88">
        <f t="shared" si="11"/>
        <v>3.4533900000000002</v>
      </c>
      <c r="D114" s="80">
        <v>-110.235</v>
      </c>
      <c r="E114" s="23">
        <v>43.478000000000002</v>
      </c>
      <c r="F114" s="1">
        <v>5</v>
      </c>
      <c r="G114" s="1">
        <v>1991</v>
      </c>
      <c r="H114" s="1">
        <v>9</v>
      </c>
      <c r="I114" s="1">
        <v>30</v>
      </c>
      <c r="J114" s="1">
        <v>5</v>
      </c>
      <c r="K114" s="1">
        <v>34</v>
      </c>
      <c r="L114" s="1">
        <v>20.28</v>
      </c>
      <c r="M114" s="81">
        <f t="shared" si="12"/>
        <v>0.23</v>
      </c>
      <c r="N114" s="21">
        <v>0.01</v>
      </c>
      <c r="O114" s="6" t="s">
        <v>174</v>
      </c>
      <c r="P114" s="94"/>
      <c r="Q114" s="72">
        <f>$AB$114</f>
        <v>3.4533900000000002</v>
      </c>
      <c r="R114" s="82">
        <f>AA114</f>
        <v>0.23</v>
      </c>
      <c r="S114" s="46"/>
      <c r="T114" s="3"/>
      <c r="V114" s="43"/>
      <c r="W114" s="46"/>
      <c r="Y114" s="43"/>
      <c r="Z114" s="55">
        <v>3.2</v>
      </c>
      <c r="AA114" s="82">
        <v>0.23</v>
      </c>
      <c r="AB114" s="43">
        <f>0.791*(Z114+0.09)+0.851</f>
        <v>3.4533900000000002</v>
      </c>
      <c r="AC114" s="53"/>
      <c r="AD114" s="82"/>
      <c r="AE114" s="43"/>
      <c r="AF114" s="45"/>
      <c r="AG114" s="82"/>
      <c r="AH114" s="43"/>
      <c r="AI114" s="47" t="s">
        <v>79</v>
      </c>
      <c r="AJ114" s="27"/>
      <c r="AK114" s="5"/>
      <c r="AL114" s="4" t="s">
        <v>103</v>
      </c>
      <c r="AM114" s="27">
        <v>3.2</v>
      </c>
      <c r="AN114" s="5"/>
      <c r="AO114" s="4">
        <v>460</v>
      </c>
      <c r="AP114" s="5" t="s">
        <v>44</v>
      </c>
      <c r="AQ114" s="5" t="s">
        <v>44</v>
      </c>
      <c r="AR114" s="9"/>
      <c r="AS114" s="9"/>
      <c r="AT114" s="3"/>
      <c r="AU114" s="2" t="s">
        <v>44</v>
      </c>
      <c r="AV114" s="2"/>
      <c r="AY114">
        <v>33</v>
      </c>
    </row>
    <row r="115" spans="1:51" x14ac:dyDescent="0.25">
      <c r="A115" s="3" t="s">
        <v>2</v>
      </c>
      <c r="B115" s="18">
        <v>2.46</v>
      </c>
      <c r="C115" s="88">
        <f t="shared" si="11"/>
        <v>2.51234</v>
      </c>
      <c r="D115" s="80">
        <v>-111.444</v>
      </c>
      <c r="E115" s="23">
        <v>42.667000000000002</v>
      </c>
      <c r="F115" s="1">
        <v>0</v>
      </c>
      <c r="G115" s="1">
        <v>1991</v>
      </c>
      <c r="H115" s="1">
        <v>10</v>
      </c>
      <c r="I115" s="1">
        <v>3</v>
      </c>
      <c r="J115" s="1">
        <v>12</v>
      </c>
      <c r="K115" s="1">
        <v>51</v>
      </c>
      <c r="L115" s="11">
        <v>29.4</v>
      </c>
      <c r="M115" s="81">
        <f t="shared" si="12"/>
        <v>0.22500000000000001</v>
      </c>
      <c r="N115" s="21">
        <v>0.01</v>
      </c>
      <c r="O115" s="6" t="s">
        <v>174</v>
      </c>
      <c r="P115" s="94"/>
      <c r="Q115" s="72">
        <f>Y115</f>
        <v>2.51234</v>
      </c>
      <c r="R115" s="82">
        <f>X115</f>
        <v>0.22500000000000001</v>
      </c>
      <c r="S115" s="46"/>
      <c r="T115" s="3"/>
      <c r="V115" s="43"/>
      <c r="W115" s="49">
        <v>2.46</v>
      </c>
      <c r="X115" s="82">
        <v>0.22500000000000001</v>
      </c>
      <c r="Y115" s="43">
        <f t="shared" ref="Y115:Y129" si="18">0.929*W115+0.227</f>
        <v>2.51234</v>
      </c>
      <c r="Z115" s="53"/>
      <c r="AA115" s="82"/>
      <c r="AB115" s="43"/>
      <c r="AC115" s="47"/>
      <c r="AD115" s="82"/>
      <c r="AE115" s="43"/>
      <c r="AF115" s="45"/>
      <c r="AG115" s="82"/>
      <c r="AH115" s="43"/>
      <c r="AI115" s="47"/>
      <c r="AJ115" s="4"/>
      <c r="AK115" s="4"/>
      <c r="AL115" s="4"/>
      <c r="AM115" s="27"/>
      <c r="AN115" s="5"/>
      <c r="AO115" s="4"/>
      <c r="AP115" s="4"/>
      <c r="AQ115" s="4"/>
      <c r="AR115" s="19">
        <v>2.46</v>
      </c>
      <c r="AS115" s="9"/>
      <c r="AT115" s="3"/>
    </row>
    <row r="116" spans="1:51" x14ac:dyDescent="0.25">
      <c r="A116" s="3" t="s">
        <v>2</v>
      </c>
      <c r="B116" s="18">
        <v>2.83</v>
      </c>
      <c r="C116" s="88">
        <f t="shared" si="11"/>
        <v>2.8560699999999999</v>
      </c>
      <c r="D116" s="80">
        <v>-111.07599999999999</v>
      </c>
      <c r="E116" s="23">
        <v>42.725000000000001</v>
      </c>
      <c r="F116" s="1">
        <v>3</v>
      </c>
      <c r="G116" s="1">
        <v>1991</v>
      </c>
      <c r="H116" s="1">
        <v>10</v>
      </c>
      <c r="I116" s="1">
        <v>30</v>
      </c>
      <c r="J116" s="1">
        <v>23</v>
      </c>
      <c r="K116" s="1">
        <v>21</v>
      </c>
      <c r="L116" s="11">
        <v>57.1</v>
      </c>
      <c r="M116" s="81">
        <f t="shared" si="12"/>
        <v>0.22500000000000001</v>
      </c>
      <c r="N116" s="21">
        <v>0.01</v>
      </c>
      <c r="O116" s="6" t="s">
        <v>174</v>
      </c>
      <c r="P116" s="94"/>
      <c r="Q116" s="72">
        <f>Y116</f>
        <v>2.8560699999999999</v>
      </c>
      <c r="R116" s="82">
        <f>X116</f>
        <v>0.22500000000000001</v>
      </c>
      <c r="S116" s="46"/>
      <c r="T116" s="3"/>
      <c r="V116" s="43"/>
      <c r="W116" s="49">
        <v>2.83</v>
      </c>
      <c r="X116" s="82">
        <v>0.22500000000000001</v>
      </c>
      <c r="Y116" s="43">
        <f t="shared" si="18"/>
        <v>2.8560699999999999</v>
      </c>
      <c r="Z116" s="53"/>
      <c r="AA116" s="82"/>
      <c r="AB116" s="43"/>
      <c r="AC116" s="47"/>
      <c r="AD116" s="82"/>
      <c r="AE116" s="43"/>
      <c r="AF116" s="45"/>
      <c r="AG116" s="82"/>
      <c r="AH116" s="43"/>
      <c r="AI116" s="47"/>
      <c r="AJ116" s="4"/>
      <c r="AK116" s="4"/>
      <c r="AL116" s="4"/>
      <c r="AM116" s="27"/>
      <c r="AN116" s="5"/>
      <c r="AO116" s="4"/>
      <c r="AP116" s="4"/>
      <c r="AQ116" s="4"/>
      <c r="AR116" s="19">
        <v>2.83</v>
      </c>
      <c r="AS116" s="9"/>
      <c r="AT116" s="3"/>
    </row>
    <row r="117" spans="1:51" x14ac:dyDescent="0.25">
      <c r="A117" s="3" t="s">
        <v>2</v>
      </c>
      <c r="B117" s="18">
        <v>3.01</v>
      </c>
      <c r="C117" s="88">
        <f t="shared" si="11"/>
        <v>3.0232899999999998</v>
      </c>
      <c r="D117" s="80">
        <v>-111.38500000000001</v>
      </c>
      <c r="E117" s="23">
        <v>42.875999999999998</v>
      </c>
      <c r="F117" s="1">
        <v>2</v>
      </c>
      <c r="G117" s="1">
        <v>1991</v>
      </c>
      <c r="H117" s="1">
        <v>11</v>
      </c>
      <c r="I117" s="1">
        <v>6</v>
      </c>
      <c r="J117" s="1">
        <v>1</v>
      </c>
      <c r="K117" s="1">
        <v>9</v>
      </c>
      <c r="L117" s="11">
        <v>19.399999999999999</v>
      </c>
      <c r="M117" s="81">
        <f t="shared" si="12"/>
        <v>0.22500000000000001</v>
      </c>
      <c r="N117" s="21">
        <v>0.01</v>
      </c>
      <c r="O117" s="6" t="s">
        <v>174</v>
      </c>
      <c r="P117" s="94"/>
      <c r="Q117" s="72">
        <f>Y117</f>
        <v>3.0232899999999998</v>
      </c>
      <c r="R117" s="82">
        <f>X117</f>
        <v>0.22500000000000001</v>
      </c>
      <c r="S117" s="46"/>
      <c r="T117" s="3"/>
      <c r="V117" s="43"/>
      <c r="W117" s="49">
        <v>3.01</v>
      </c>
      <c r="X117" s="82">
        <v>0.22500000000000001</v>
      </c>
      <c r="Y117" s="43">
        <f t="shared" si="18"/>
        <v>3.0232899999999998</v>
      </c>
      <c r="Z117" s="53"/>
      <c r="AA117" s="82"/>
      <c r="AB117" s="43"/>
      <c r="AC117" s="47"/>
      <c r="AD117" s="82"/>
      <c r="AE117" s="43"/>
      <c r="AF117" s="45"/>
      <c r="AG117" s="82"/>
      <c r="AH117" s="43"/>
      <c r="AI117" s="47"/>
      <c r="AJ117" s="4"/>
      <c r="AK117" s="4"/>
      <c r="AL117" s="4"/>
      <c r="AM117" s="27"/>
      <c r="AN117" s="5"/>
      <c r="AO117" s="4"/>
      <c r="AP117" s="4"/>
      <c r="AQ117" s="4"/>
      <c r="AR117" s="19">
        <v>3.01</v>
      </c>
      <c r="AS117" s="9"/>
      <c r="AT117" s="3"/>
    </row>
    <row r="118" spans="1:51" x14ac:dyDescent="0.25">
      <c r="A118" s="3" t="s">
        <v>2</v>
      </c>
      <c r="B118" s="18">
        <v>2.58</v>
      </c>
      <c r="C118" s="88">
        <f t="shared" si="11"/>
        <v>2.6238200000000003</v>
      </c>
      <c r="D118" s="80">
        <v>-111.108</v>
      </c>
      <c r="E118" s="23">
        <v>42.715000000000003</v>
      </c>
      <c r="F118" s="1">
        <v>0</v>
      </c>
      <c r="G118" s="1">
        <v>1991</v>
      </c>
      <c r="H118" s="1">
        <v>11</v>
      </c>
      <c r="I118" s="1">
        <v>11</v>
      </c>
      <c r="J118" s="1">
        <v>23</v>
      </c>
      <c r="K118" s="1">
        <v>57</v>
      </c>
      <c r="L118" s="11">
        <v>59.4</v>
      </c>
      <c r="M118" s="81">
        <f t="shared" si="12"/>
        <v>0.22500000000000001</v>
      </c>
      <c r="N118" s="21">
        <v>0.01</v>
      </c>
      <c r="O118" s="6" t="s">
        <v>174</v>
      </c>
      <c r="P118" s="94"/>
      <c r="Q118" s="72">
        <f>Y118</f>
        <v>2.6238200000000003</v>
      </c>
      <c r="R118" s="82">
        <f>X118</f>
        <v>0.22500000000000001</v>
      </c>
      <c r="S118" s="46"/>
      <c r="T118" s="3"/>
      <c r="V118" s="43"/>
      <c r="W118" s="49">
        <v>2.58</v>
      </c>
      <c r="X118" s="82">
        <v>0.22500000000000001</v>
      </c>
      <c r="Y118" s="43">
        <f t="shared" si="18"/>
        <v>2.6238200000000003</v>
      </c>
      <c r="Z118" s="53"/>
      <c r="AA118" s="82"/>
      <c r="AB118" s="43"/>
      <c r="AC118" s="47"/>
      <c r="AD118" s="82"/>
      <c r="AE118" s="43"/>
      <c r="AF118" s="45"/>
      <c r="AG118" s="82"/>
      <c r="AH118" s="43"/>
      <c r="AI118" s="47"/>
      <c r="AJ118" s="4"/>
      <c r="AK118" s="4"/>
      <c r="AL118" s="4"/>
      <c r="AM118" s="27"/>
      <c r="AN118" s="5"/>
      <c r="AO118" s="4"/>
      <c r="AP118" s="4"/>
      <c r="AQ118" s="4"/>
      <c r="AR118" s="19">
        <v>2.58</v>
      </c>
      <c r="AS118" s="9"/>
      <c r="AT118" s="3"/>
    </row>
    <row r="119" spans="1:51" x14ac:dyDescent="0.25">
      <c r="A119" s="4" t="s">
        <v>1</v>
      </c>
      <c r="B119" s="11">
        <v>3</v>
      </c>
      <c r="C119" s="88">
        <f t="shared" si="11"/>
        <v>3.3176530185945419</v>
      </c>
      <c r="D119" s="80">
        <v>-111.123</v>
      </c>
      <c r="E119" s="23">
        <v>42.741</v>
      </c>
      <c r="F119" s="1">
        <v>5</v>
      </c>
      <c r="G119" s="1">
        <v>1991</v>
      </c>
      <c r="H119" s="1">
        <v>11</v>
      </c>
      <c r="I119" s="1">
        <v>18</v>
      </c>
      <c r="J119" s="1">
        <v>9</v>
      </c>
      <c r="K119" s="1">
        <v>1</v>
      </c>
      <c r="L119" s="1">
        <v>24.4</v>
      </c>
      <c r="M119" s="81">
        <f t="shared" si="12"/>
        <v>0.16083765575665815</v>
      </c>
      <c r="N119" s="21">
        <v>0.01</v>
      </c>
      <c r="O119" s="3" t="s">
        <v>175</v>
      </c>
      <c r="P119" s="94">
        <f>1/((1/X119^2)+(1/AA119^2))</f>
        <v>2.586875150929727E-2</v>
      </c>
      <c r="Q119" s="72">
        <f>(P119/X119^2*Y119)+(P119/AA119^2*AB119)</f>
        <v>3.3176530185945419</v>
      </c>
      <c r="R119" s="82">
        <f>SQRT(P119)</f>
        <v>0.16083765575665815</v>
      </c>
      <c r="S119" s="46"/>
      <c r="T119" s="3"/>
      <c r="V119" s="43"/>
      <c r="W119" s="49">
        <v>3.35</v>
      </c>
      <c r="X119" s="82">
        <v>0.22500000000000001</v>
      </c>
      <c r="Y119" s="43">
        <f t="shared" si="18"/>
        <v>3.3391500000000001</v>
      </c>
      <c r="Z119" s="55">
        <v>3</v>
      </c>
      <c r="AA119" s="82">
        <v>0.23</v>
      </c>
      <c r="AB119" s="43">
        <f>0.791*(Z119+0.09)+0.851</f>
        <v>3.2951899999999998</v>
      </c>
      <c r="AC119" s="53"/>
      <c r="AD119" s="82"/>
      <c r="AE119" s="43"/>
      <c r="AF119" s="45"/>
      <c r="AG119" s="82"/>
      <c r="AH119" s="43"/>
      <c r="AI119" s="47" t="s">
        <v>50</v>
      </c>
      <c r="AJ119" s="27"/>
      <c r="AK119" s="5"/>
      <c r="AL119" s="4"/>
      <c r="AM119" s="27">
        <v>3</v>
      </c>
      <c r="AN119" s="5"/>
      <c r="AO119" s="4">
        <v>457</v>
      </c>
      <c r="AP119" s="5" t="s">
        <v>44</v>
      </c>
      <c r="AQ119" s="5" t="s">
        <v>44</v>
      </c>
      <c r="AR119" s="19">
        <v>3.35</v>
      </c>
      <c r="AS119" s="9"/>
      <c r="AT119" s="3"/>
      <c r="AU119" s="2" t="s">
        <v>44</v>
      </c>
      <c r="AV119" s="2"/>
      <c r="AY119">
        <v>28</v>
      </c>
    </row>
    <row r="120" spans="1:51" x14ac:dyDescent="0.25">
      <c r="A120" s="3" t="s">
        <v>2</v>
      </c>
      <c r="B120" s="18">
        <v>2.6</v>
      </c>
      <c r="C120" s="88">
        <f t="shared" si="11"/>
        <v>2.6423999999999999</v>
      </c>
      <c r="D120" s="80">
        <v>-111.149</v>
      </c>
      <c r="E120" s="23">
        <v>42.69</v>
      </c>
      <c r="F120" s="1">
        <v>2</v>
      </c>
      <c r="G120" s="1">
        <v>1991</v>
      </c>
      <c r="H120" s="1">
        <v>11</v>
      </c>
      <c r="I120" s="1">
        <v>18</v>
      </c>
      <c r="J120" s="1">
        <v>10</v>
      </c>
      <c r="K120" s="1">
        <v>28</v>
      </c>
      <c r="L120" s="11">
        <v>6.7</v>
      </c>
      <c r="M120" s="81">
        <f t="shared" si="12"/>
        <v>0.22500000000000001</v>
      </c>
      <c r="N120" s="21">
        <v>0.01</v>
      </c>
      <c r="O120" s="6" t="s">
        <v>174</v>
      </c>
      <c r="P120" s="94"/>
      <c r="Q120" s="72">
        <f>Y120</f>
        <v>2.6423999999999999</v>
      </c>
      <c r="R120" s="82">
        <f>X120</f>
        <v>0.22500000000000001</v>
      </c>
      <c r="S120" s="46"/>
      <c r="T120" s="3"/>
      <c r="V120" s="43"/>
      <c r="W120" s="49">
        <v>2.6</v>
      </c>
      <c r="X120" s="82">
        <v>0.22500000000000001</v>
      </c>
      <c r="Y120" s="43">
        <f t="shared" si="18"/>
        <v>2.6423999999999999</v>
      </c>
      <c r="Z120" s="53"/>
      <c r="AA120" s="82"/>
      <c r="AB120" s="43"/>
      <c r="AC120" s="47"/>
      <c r="AD120" s="82"/>
      <c r="AE120" s="43"/>
      <c r="AF120" s="45"/>
      <c r="AG120" s="82"/>
      <c r="AH120" s="43"/>
      <c r="AI120" s="47"/>
      <c r="AJ120" s="4"/>
      <c r="AK120" s="4"/>
      <c r="AL120" s="4"/>
      <c r="AM120" s="27"/>
      <c r="AN120" s="5"/>
      <c r="AO120" s="4"/>
      <c r="AP120" s="4"/>
      <c r="AQ120" s="4"/>
      <c r="AR120" s="19">
        <v>2.6</v>
      </c>
      <c r="AS120" s="9"/>
      <c r="AT120" s="3"/>
    </row>
    <row r="121" spans="1:51" x14ac:dyDescent="0.25">
      <c r="A121" s="3" t="s">
        <v>2</v>
      </c>
      <c r="B121" s="18">
        <v>3.14</v>
      </c>
      <c r="C121" s="88">
        <f t="shared" si="11"/>
        <v>3.1440600000000001</v>
      </c>
      <c r="D121" s="80">
        <v>-111.27800000000001</v>
      </c>
      <c r="E121" s="23">
        <v>42.866</v>
      </c>
      <c r="F121" s="1">
        <v>0</v>
      </c>
      <c r="G121" s="1">
        <v>1991</v>
      </c>
      <c r="H121" s="1">
        <v>11</v>
      </c>
      <c r="I121" s="1">
        <v>24</v>
      </c>
      <c r="J121" s="1">
        <v>4</v>
      </c>
      <c r="K121" s="1">
        <v>14</v>
      </c>
      <c r="L121" s="11">
        <v>57.1</v>
      </c>
      <c r="M121" s="81">
        <f t="shared" si="12"/>
        <v>0.22500000000000001</v>
      </c>
      <c r="N121" s="21">
        <v>0.01</v>
      </c>
      <c r="O121" s="6" t="s">
        <v>174</v>
      </c>
      <c r="P121" s="94"/>
      <c r="Q121" s="72">
        <f>Y121</f>
        <v>3.1440600000000001</v>
      </c>
      <c r="R121" s="82">
        <f>X121</f>
        <v>0.22500000000000001</v>
      </c>
      <c r="S121" s="46"/>
      <c r="T121" s="3"/>
      <c r="V121" s="43"/>
      <c r="W121" s="49">
        <v>3.14</v>
      </c>
      <c r="X121" s="82">
        <v>0.22500000000000001</v>
      </c>
      <c r="Y121" s="43">
        <f t="shared" si="18"/>
        <v>3.1440600000000001</v>
      </c>
      <c r="Z121" s="53"/>
      <c r="AA121" s="82"/>
      <c r="AB121" s="43"/>
      <c r="AC121" s="47"/>
      <c r="AD121" s="82"/>
      <c r="AE121" s="43"/>
      <c r="AF121" s="45"/>
      <c r="AG121" s="82"/>
      <c r="AH121" s="43"/>
      <c r="AI121" s="47"/>
      <c r="AJ121" s="4"/>
      <c r="AK121" s="4"/>
      <c r="AL121" s="4"/>
      <c r="AM121" s="27"/>
      <c r="AN121" s="5"/>
      <c r="AO121" s="4"/>
      <c r="AP121" s="4"/>
      <c r="AQ121" s="4"/>
      <c r="AR121" s="19">
        <v>3.14</v>
      </c>
      <c r="AS121" s="9"/>
      <c r="AT121" s="3"/>
    </row>
    <row r="122" spans="1:51" x14ac:dyDescent="0.25">
      <c r="A122" s="3" t="s">
        <v>2</v>
      </c>
      <c r="B122" s="18">
        <v>2.79</v>
      </c>
      <c r="C122" s="88">
        <f t="shared" si="11"/>
        <v>2.8189100000000002</v>
      </c>
      <c r="D122" s="80">
        <v>-111.73399999999999</v>
      </c>
      <c r="E122" s="23">
        <v>42.686</v>
      </c>
      <c r="F122" s="1">
        <v>1</v>
      </c>
      <c r="G122" s="1">
        <v>1991</v>
      </c>
      <c r="H122" s="1">
        <v>12</v>
      </c>
      <c r="I122" s="1">
        <v>15</v>
      </c>
      <c r="J122" s="1">
        <v>17</v>
      </c>
      <c r="K122" s="1">
        <v>28</v>
      </c>
      <c r="L122" s="11">
        <v>10.1</v>
      </c>
      <c r="M122" s="81">
        <f t="shared" si="12"/>
        <v>0.22500000000000001</v>
      </c>
      <c r="N122" s="21">
        <v>0.01</v>
      </c>
      <c r="O122" s="6" t="s">
        <v>174</v>
      </c>
      <c r="P122" s="94"/>
      <c r="Q122" s="72">
        <f>Y122</f>
        <v>2.8189100000000002</v>
      </c>
      <c r="R122" s="82">
        <f>X122</f>
        <v>0.22500000000000001</v>
      </c>
      <c r="S122" s="46"/>
      <c r="T122" s="3"/>
      <c r="V122" s="43"/>
      <c r="W122" s="49">
        <v>2.79</v>
      </c>
      <c r="X122" s="82">
        <v>0.22500000000000001</v>
      </c>
      <c r="Y122" s="43">
        <f t="shared" si="18"/>
        <v>2.8189100000000002</v>
      </c>
      <c r="Z122" s="53"/>
      <c r="AA122" s="82"/>
      <c r="AB122" s="43"/>
      <c r="AC122" s="47"/>
      <c r="AD122" s="82"/>
      <c r="AE122" s="43"/>
      <c r="AF122" s="45"/>
      <c r="AG122" s="82"/>
      <c r="AH122" s="43"/>
      <c r="AI122" s="47"/>
      <c r="AJ122" s="4"/>
      <c r="AK122" s="4"/>
      <c r="AL122" s="4"/>
      <c r="AM122" s="27"/>
      <c r="AN122" s="5"/>
      <c r="AO122" s="4"/>
      <c r="AP122" s="4"/>
      <c r="AQ122" s="4"/>
      <c r="AR122" s="19">
        <v>2.79</v>
      </c>
      <c r="AS122" s="9"/>
      <c r="AT122" s="3"/>
    </row>
    <row r="123" spans="1:51" x14ac:dyDescent="0.25">
      <c r="A123" s="3" t="s">
        <v>2</v>
      </c>
      <c r="B123" s="18">
        <v>2.75</v>
      </c>
      <c r="C123" s="88">
        <f t="shared" si="11"/>
        <v>2.7817500000000002</v>
      </c>
      <c r="D123" s="80">
        <v>-111.2</v>
      </c>
      <c r="E123" s="23">
        <v>42.575000000000003</v>
      </c>
      <c r="F123" s="1">
        <v>0</v>
      </c>
      <c r="G123" s="1">
        <v>1991</v>
      </c>
      <c r="H123" s="1">
        <v>12</v>
      </c>
      <c r="I123" s="1">
        <v>21</v>
      </c>
      <c r="J123" s="1">
        <v>12</v>
      </c>
      <c r="K123" s="1">
        <v>45</v>
      </c>
      <c r="L123" s="11">
        <v>1.4</v>
      </c>
      <c r="M123" s="81">
        <f t="shared" si="12"/>
        <v>0.22500000000000001</v>
      </c>
      <c r="N123" s="21">
        <v>0.01</v>
      </c>
      <c r="O123" s="6" t="s">
        <v>174</v>
      </c>
      <c r="P123" s="94"/>
      <c r="Q123" s="72">
        <f>Y123</f>
        <v>2.7817500000000002</v>
      </c>
      <c r="R123" s="82">
        <f>X123</f>
        <v>0.22500000000000001</v>
      </c>
      <c r="S123" s="46"/>
      <c r="T123" s="3"/>
      <c r="V123" s="43"/>
      <c r="W123" s="49">
        <v>2.75</v>
      </c>
      <c r="X123" s="82">
        <v>0.22500000000000001</v>
      </c>
      <c r="Y123" s="43">
        <f t="shared" si="18"/>
        <v>2.7817500000000002</v>
      </c>
      <c r="Z123" s="53"/>
      <c r="AA123" s="82"/>
      <c r="AB123" s="43"/>
      <c r="AC123" s="47"/>
      <c r="AD123" s="82"/>
      <c r="AE123" s="43"/>
      <c r="AF123" s="45"/>
      <c r="AG123" s="82"/>
      <c r="AH123" s="43"/>
      <c r="AI123" s="47"/>
      <c r="AJ123" s="4"/>
      <c r="AK123" s="4"/>
      <c r="AL123" s="4"/>
      <c r="AM123" s="27"/>
      <c r="AN123" s="5"/>
      <c r="AO123" s="4"/>
      <c r="AP123" s="4"/>
      <c r="AQ123" s="4"/>
      <c r="AR123" s="19">
        <v>2.75</v>
      </c>
      <c r="AS123" s="9"/>
      <c r="AT123" s="3"/>
    </row>
    <row r="124" spans="1:51" x14ac:dyDescent="0.25">
      <c r="A124" s="4" t="s">
        <v>1</v>
      </c>
      <c r="B124" s="11">
        <v>2.8</v>
      </c>
      <c r="C124" s="88">
        <f t="shared" si="11"/>
        <v>3.1358556073412212</v>
      </c>
      <c r="D124" s="80">
        <v>-108.947</v>
      </c>
      <c r="E124" s="23">
        <v>43.02</v>
      </c>
      <c r="F124" s="1">
        <v>5</v>
      </c>
      <c r="G124" s="1">
        <v>1992</v>
      </c>
      <c r="H124" s="1">
        <v>1</v>
      </c>
      <c r="I124" s="1">
        <v>31</v>
      </c>
      <c r="J124" s="1">
        <v>12</v>
      </c>
      <c r="K124" s="1">
        <v>1</v>
      </c>
      <c r="L124" s="1">
        <v>47.91</v>
      </c>
      <c r="M124" s="81">
        <f t="shared" si="12"/>
        <v>0.16083765575665815</v>
      </c>
      <c r="N124" s="21">
        <v>0.01</v>
      </c>
      <c r="O124" s="3" t="s">
        <v>175</v>
      </c>
      <c r="P124" s="94">
        <f>1/((1/X124^2)+(1/AA124^2))</f>
        <v>2.586875150929727E-2</v>
      </c>
      <c r="Q124" s="72">
        <f>(P124/X124^2*Y124)+(P124/AA124^2*AB124)</f>
        <v>3.1358556073412212</v>
      </c>
      <c r="R124" s="82">
        <f>SQRT(P124)</f>
        <v>0.16083765575665815</v>
      </c>
      <c r="S124" s="46"/>
      <c r="T124" s="3"/>
      <c r="V124" s="43"/>
      <c r="W124" s="49">
        <v>3.13</v>
      </c>
      <c r="X124" s="82">
        <v>0.22500000000000001</v>
      </c>
      <c r="Y124" s="43">
        <f t="shared" si="18"/>
        <v>3.1347700000000001</v>
      </c>
      <c r="Z124" s="55">
        <v>2.8</v>
      </c>
      <c r="AA124" s="82">
        <v>0.23</v>
      </c>
      <c r="AB124" s="43">
        <f>0.791*(Z124+0.09)+0.851</f>
        <v>3.1369899999999999</v>
      </c>
      <c r="AC124" s="53">
        <v>2.5</v>
      </c>
      <c r="AD124" s="82">
        <v>0.20699999999999999</v>
      </c>
      <c r="AE124" s="43">
        <f>1.078*AC124-0.427</f>
        <v>2.2680000000000002</v>
      </c>
      <c r="AF124" s="45"/>
      <c r="AG124" s="82"/>
      <c r="AH124" s="43"/>
      <c r="AI124" s="47" t="s">
        <v>48</v>
      </c>
      <c r="AJ124" s="27">
        <v>2.5</v>
      </c>
      <c r="AK124" s="5"/>
      <c r="AL124" s="4"/>
      <c r="AM124" s="27">
        <v>2.8</v>
      </c>
      <c r="AN124" s="5"/>
      <c r="AO124" s="4">
        <v>460</v>
      </c>
      <c r="AP124" s="5" t="s">
        <v>44</v>
      </c>
      <c r="AQ124" s="5" t="s">
        <v>12</v>
      </c>
      <c r="AR124" s="19">
        <v>3.13</v>
      </c>
      <c r="AS124" s="9"/>
      <c r="AT124" s="3"/>
      <c r="AU124" s="2" t="s">
        <v>44</v>
      </c>
      <c r="AV124" s="2"/>
      <c r="AY124">
        <v>9</v>
      </c>
    </row>
    <row r="125" spans="1:51" x14ac:dyDescent="0.25">
      <c r="A125" s="3" t="s">
        <v>2</v>
      </c>
      <c r="B125" s="18">
        <v>2.4700000000000002</v>
      </c>
      <c r="C125" s="88">
        <f t="shared" si="11"/>
        <v>2.52163</v>
      </c>
      <c r="D125" s="80">
        <v>-111.375</v>
      </c>
      <c r="E125" s="23">
        <v>42.847999999999999</v>
      </c>
      <c r="F125" s="1">
        <v>1</v>
      </c>
      <c r="G125" s="1">
        <v>1992</v>
      </c>
      <c r="H125" s="1">
        <v>2</v>
      </c>
      <c r="I125" s="1">
        <v>4</v>
      </c>
      <c r="J125" s="1">
        <v>23</v>
      </c>
      <c r="K125" s="1">
        <v>12</v>
      </c>
      <c r="L125" s="11">
        <v>27.4</v>
      </c>
      <c r="M125" s="81">
        <f t="shared" si="12"/>
        <v>0.22500000000000001</v>
      </c>
      <c r="N125" s="21">
        <v>0.01</v>
      </c>
      <c r="O125" s="6" t="s">
        <v>174</v>
      </c>
      <c r="P125" s="94"/>
      <c r="Q125" s="72">
        <f>Y125</f>
        <v>2.52163</v>
      </c>
      <c r="R125" s="82">
        <f>X125</f>
        <v>0.22500000000000001</v>
      </c>
      <c r="S125" s="46"/>
      <c r="T125" s="3"/>
      <c r="V125" s="43"/>
      <c r="W125" s="49">
        <v>2.4700000000000002</v>
      </c>
      <c r="X125" s="82">
        <v>0.22500000000000001</v>
      </c>
      <c r="Y125" s="43">
        <f t="shared" si="18"/>
        <v>2.52163</v>
      </c>
      <c r="Z125" s="53"/>
      <c r="AA125" s="82"/>
      <c r="AB125" s="43"/>
      <c r="AC125" s="47"/>
      <c r="AD125" s="82"/>
      <c r="AE125" s="43"/>
      <c r="AF125" s="45"/>
      <c r="AG125" s="82"/>
      <c r="AH125" s="43"/>
      <c r="AI125" s="47"/>
      <c r="AJ125" s="4"/>
      <c r="AK125" s="4"/>
      <c r="AL125" s="4"/>
      <c r="AM125" s="27"/>
      <c r="AN125" s="5"/>
      <c r="AO125" s="4"/>
      <c r="AP125" s="4"/>
      <c r="AQ125" s="4"/>
      <c r="AR125" s="19">
        <v>2.4700000000000002</v>
      </c>
      <c r="AS125" s="9"/>
      <c r="AT125" s="3"/>
    </row>
    <row r="126" spans="1:51" x14ac:dyDescent="0.25">
      <c r="A126" s="4" t="s">
        <v>1</v>
      </c>
      <c r="B126" s="11">
        <v>3.2</v>
      </c>
      <c r="C126" s="88">
        <f t="shared" si="11"/>
        <v>3.2132173557111803</v>
      </c>
      <c r="D126" s="80">
        <v>-111.828</v>
      </c>
      <c r="E126" s="23">
        <v>42.636000000000003</v>
      </c>
      <c r="F126" s="1">
        <v>5</v>
      </c>
      <c r="G126" s="1">
        <v>1992</v>
      </c>
      <c r="H126" s="1">
        <v>2</v>
      </c>
      <c r="I126" s="1">
        <v>11</v>
      </c>
      <c r="J126" s="1">
        <v>15</v>
      </c>
      <c r="K126" s="1">
        <v>13</v>
      </c>
      <c r="L126" s="1">
        <v>9.9499999999999993</v>
      </c>
      <c r="M126" s="81">
        <f t="shared" si="12"/>
        <v>0.16083765575665815</v>
      </c>
      <c r="N126" s="21">
        <v>0.01</v>
      </c>
      <c r="O126" s="3" t="s">
        <v>175</v>
      </c>
      <c r="P126" s="94">
        <f>1/((1/X126^2)+(1/AA126^2))</f>
        <v>2.586875150929727E-2</v>
      </c>
      <c r="Q126" s="72">
        <f>(P126/X126^2*Y126)+(P126/AA126^2*AB126)</f>
        <v>3.2132173557111803</v>
      </c>
      <c r="R126" s="82">
        <f>SQRT(P126)</f>
        <v>0.16083765575665815</v>
      </c>
      <c r="S126" s="46"/>
      <c r="T126" s="3"/>
      <c r="V126" s="43"/>
      <c r="W126" s="49">
        <v>3.13</v>
      </c>
      <c r="X126" s="82">
        <v>0.22500000000000001</v>
      </c>
      <c r="Y126" s="43">
        <f t="shared" si="18"/>
        <v>3.1347700000000001</v>
      </c>
      <c r="Z126" s="55">
        <v>3</v>
      </c>
      <c r="AA126" s="82">
        <v>0.23</v>
      </c>
      <c r="AB126" s="43">
        <f>0.791*(Z126+0.09)+0.851</f>
        <v>3.2951899999999998</v>
      </c>
      <c r="AC126" s="53"/>
      <c r="AD126" s="82"/>
      <c r="AE126" s="43"/>
      <c r="AF126" s="45"/>
      <c r="AG126" s="82"/>
      <c r="AH126" s="43"/>
      <c r="AI126" s="47" t="s">
        <v>50</v>
      </c>
      <c r="AJ126" s="27"/>
      <c r="AK126" s="5"/>
      <c r="AL126" s="4" t="s">
        <v>103</v>
      </c>
      <c r="AM126" s="27">
        <v>3</v>
      </c>
      <c r="AN126" s="5"/>
      <c r="AO126" s="4">
        <v>457</v>
      </c>
      <c r="AP126" s="5">
        <v>4</v>
      </c>
      <c r="AQ126" s="5" t="s">
        <v>12</v>
      </c>
      <c r="AR126" s="19">
        <v>3.13</v>
      </c>
      <c r="AS126" s="9"/>
      <c r="AT126" s="3"/>
      <c r="AU126" s="2">
        <v>4</v>
      </c>
      <c r="AV126" s="2" t="s">
        <v>1</v>
      </c>
      <c r="AY126">
        <v>21</v>
      </c>
    </row>
    <row r="127" spans="1:51" x14ac:dyDescent="0.25">
      <c r="A127" s="3" t="s">
        <v>2</v>
      </c>
      <c r="B127" s="18">
        <v>2.6</v>
      </c>
      <c r="C127" s="88">
        <f t="shared" si="11"/>
        <v>2.6423999999999999</v>
      </c>
      <c r="D127" s="80">
        <v>-111.404</v>
      </c>
      <c r="E127" s="23">
        <v>42.817999999999998</v>
      </c>
      <c r="F127" s="1">
        <v>1</v>
      </c>
      <c r="G127" s="1">
        <v>1992</v>
      </c>
      <c r="H127" s="1">
        <v>2</v>
      </c>
      <c r="I127" s="1">
        <v>20</v>
      </c>
      <c r="J127" s="1">
        <v>23</v>
      </c>
      <c r="K127" s="1">
        <v>27</v>
      </c>
      <c r="L127" s="11">
        <v>47</v>
      </c>
      <c r="M127" s="81">
        <f t="shared" si="12"/>
        <v>0.22500000000000001</v>
      </c>
      <c r="N127" s="21">
        <v>0.01</v>
      </c>
      <c r="O127" s="6" t="s">
        <v>174</v>
      </c>
      <c r="P127" s="94"/>
      <c r="Q127" s="72">
        <f>Y127</f>
        <v>2.6423999999999999</v>
      </c>
      <c r="R127" s="82">
        <f>X127</f>
        <v>0.22500000000000001</v>
      </c>
      <c r="S127" s="46"/>
      <c r="T127" s="3"/>
      <c r="V127" s="43"/>
      <c r="W127" s="49">
        <v>2.6</v>
      </c>
      <c r="X127" s="82">
        <v>0.22500000000000001</v>
      </c>
      <c r="Y127" s="43">
        <f t="shared" si="18"/>
        <v>2.6423999999999999</v>
      </c>
      <c r="Z127" s="53"/>
      <c r="AA127" s="82"/>
      <c r="AB127" s="43"/>
      <c r="AC127" s="47"/>
      <c r="AD127" s="82"/>
      <c r="AE127" s="43"/>
      <c r="AF127" s="45"/>
      <c r="AG127" s="82"/>
      <c r="AH127" s="43"/>
      <c r="AI127" s="47"/>
      <c r="AJ127" s="4"/>
      <c r="AK127" s="4"/>
      <c r="AL127" s="4"/>
      <c r="AM127" s="27"/>
      <c r="AN127" s="5"/>
      <c r="AO127" s="4"/>
      <c r="AP127" s="4"/>
      <c r="AQ127" s="4"/>
      <c r="AR127" s="19">
        <v>2.6</v>
      </c>
      <c r="AS127" s="9"/>
      <c r="AT127" s="3"/>
    </row>
    <row r="128" spans="1:51" x14ac:dyDescent="0.25">
      <c r="A128" s="3" t="s">
        <v>2</v>
      </c>
      <c r="B128" s="18">
        <v>3.14</v>
      </c>
      <c r="C128" s="88">
        <f t="shared" si="11"/>
        <v>3.1440600000000001</v>
      </c>
      <c r="D128" s="80">
        <v>-111.444</v>
      </c>
      <c r="E128" s="23">
        <v>43.116999999999997</v>
      </c>
      <c r="F128" s="1">
        <v>1</v>
      </c>
      <c r="G128" s="1">
        <v>1992</v>
      </c>
      <c r="H128" s="1">
        <v>3</v>
      </c>
      <c r="I128" s="1">
        <v>7</v>
      </c>
      <c r="J128" s="1">
        <v>2</v>
      </c>
      <c r="K128" s="1">
        <v>51</v>
      </c>
      <c r="L128" s="11">
        <v>44.6</v>
      </c>
      <c r="M128" s="81">
        <f t="shared" si="12"/>
        <v>0.22500000000000001</v>
      </c>
      <c r="N128" s="21">
        <v>0.01</v>
      </c>
      <c r="O128" s="6" t="s">
        <v>174</v>
      </c>
      <c r="P128" s="94"/>
      <c r="Q128" s="72">
        <f>Y128</f>
        <v>3.1440600000000001</v>
      </c>
      <c r="R128" s="82">
        <f>X128</f>
        <v>0.22500000000000001</v>
      </c>
      <c r="S128" s="46"/>
      <c r="T128" s="3"/>
      <c r="V128" s="43"/>
      <c r="W128" s="49">
        <v>3.14</v>
      </c>
      <c r="X128" s="82">
        <v>0.22500000000000001</v>
      </c>
      <c r="Y128" s="43">
        <f t="shared" si="18"/>
        <v>3.1440600000000001</v>
      </c>
      <c r="Z128" s="53"/>
      <c r="AA128" s="82"/>
      <c r="AB128" s="43"/>
      <c r="AC128" s="47"/>
      <c r="AD128" s="82"/>
      <c r="AE128" s="43"/>
      <c r="AF128" s="45"/>
      <c r="AG128" s="82"/>
      <c r="AH128" s="43"/>
      <c r="AI128" s="47"/>
      <c r="AJ128" s="4"/>
      <c r="AK128" s="4"/>
      <c r="AL128" s="4"/>
      <c r="AM128" s="27"/>
      <c r="AN128" s="5"/>
      <c r="AO128" s="4"/>
      <c r="AP128" s="4"/>
      <c r="AQ128" s="4"/>
      <c r="AR128" s="19">
        <v>3.14</v>
      </c>
      <c r="AS128" s="9"/>
      <c r="AT128" s="3"/>
    </row>
    <row r="129" spans="1:51" x14ac:dyDescent="0.25">
      <c r="A129" s="3" t="s">
        <v>2</v>
      </c>
      <c r="B129" s="18">
        <v>4.46</v>
      </c>
      <c r="C129" s="88">
        <f t="shared" si="11"/>
        <v>4.3703400000000006</v>
      </c>
      <c r="D129" s="80">
        <v>-112.26600000000001</v>
      </c>
      <c r="E129" s="23">
        <v>36.01</v>
      </c>
      <c r="F129" s="1">
        <v>5</v>
      </c>
      <c r="G129" s="1">
        <v>1992</v>
      </c>
      <c r="H129" s="1">
        <v>3</v>
      </c>
      <c r="I129" s="1">
        <v>14</v>
      </c>
      <c r="J129" s="1">
        <v>5</v>
      </c>
      <c r="K129" s="1">
        <v>13</v>
      </c>
      <c r="L129" s="11">
        <v>33.4</v>
      </c>
      <c r="M129" s="81">
        <f t="shared" si="12"/>
        <v>0.22500000000000001</v>
      </c>
      <c r="N129" s="21">
        <v>0.01</v>
      </c>
      <c r="O129" s="6" t="s">
        <v>174</v>
      </c>
      <c r="P129" s="94"/>
      <c r="Q129" s="72">
        <f>Y129</f>
        <v>4.3703400000000006</v>
      </c>
      <c r="R129" s="82">
        <f>X129</f>
        <v>0.22500000000000001</v>
      </c>
      <c r="S129" s="46"/>
      <c r="T129" s="3"/>
      <c r="V129" s="43"/>
      <c r="W129" s="49">
        <v>4.46</v>
      </c>
      <c r="X129" s="82">
        <v>0.22500000000000001</v>
      </c>
      <c r="Y129" s="43">
        <f t="shared" si="18"/>
        <v>4.3703400000000006</v>
      </c>
      <c r="Z129" s="53"/>
      <c r="AA129" s="82"/>
      <c r="AB129" s="43"/>
      <c r="AC129" s="47"/>
      <c r="AD129" s="82"/>
      <c r="AE129" s="43"/>
      <c r="AF129" s="45"/>
      <c r="AG129" s="82"/>
      <c r="AH129" s="43"/>
      <c r="AI129" s="47"/>
      <c r="AJ129" s="4"/>
      <c r="AK129" s="4"/>
      <c r="AL129" s="4"/>
      <c r="AM129" s="27"/>
      <c r="AN129" s="5"/>
      <c r="AO129" s="4"/>
      <c r="AP129" s="4"/>
      <c r="AQ129" s="4"/>
      <c r="AR129" s="19">
        <v>4.46</v>
      </c>
      <c r="AS129" s="9"/>
      <c r="AT129" s="3"/>
    </row>
    <row r="130" spans="1:51" x14ac:dyDescent="0.25">
      <c r="A130" s="4" t="s">
        <v>1</v>
      </c>
      <c r="B130" s="11">
        <v>2.2999999999999998</v>
      </c>
      <c r="C130" s="88">
        <f t="shared" ref="C130:C193" si="19">Q130</f>
        <v>2.7414899999999998</v>
      </c>
      <c r="D130" s="80">
        <v>-112.19499999999999</v>
      </c>
      <c r="E130" s="23">
        <v>36.027000000000001</v>
      </c>
      <c r="F130" s="1">
        <v>5</v>
      </c>
      <c r="G130" s="1">
        <v>1992</v>
      </c>
      <c r="H130" s="1">
        <v>3</v>
      </c>
      <c r="I130" s="1">
        <v>14</v>
      </c>
      <c r="J130" s="1">
        <v>14</v>
      </c>
      <c r="K130" s="1">
        <v>9</v>
      </c>
      <c r="L130" s="1">
        <v>6.6</v>
      </c>
      <c r="M130" s="81">
        <f t="shared" ref="M130:M193" si="20">R130</f>
        <v>0.23</v>
      </c>
      <c r="N130" s="21">
        <v>0.01</v>
      </c>
      <c r="O130" s="6" t="s">
        <v>174</v>
      </c>
      <c r="P130" s="94"/>
      <c r="Q130" s="72">
        <f>AB130</f>
        <v>2.7414899999999998</v>
      </c>
      <c r="R130" s="82">
        <f>AA130</f>
        <v>0.23</v>
      </c>
      <c r="S130" s="46"/>
      <c r="T130" s="3"/>
      <c r="V130" s="43"/>
      <c r="W130" s="46"/>
      <c r="Y130" s="43"/>
      <c r="Z130" s="55">
        <v>2.2999999999999998</v>
      </c>
      <c r="AA130" s="82">
        <v>0.23</v>
      </c>
      <c r="AB130" s="43">
        <f>0.791*(Z130+0.09)+0.851</f>
        <v>2.7414899999999998</v>
      </c>
      <c r="AC130" s="53"/>
      <c r="AD130" s="82"/>
      <c r="AE130" s="43"/>
      <c r="AF130" s="45"/>
      <c r="AG130" s="82"/>
      <c r="AH130" s="43"/>
      <c r="AI130" s="47" t="s">
        <v>106</v>
      </c>
      <c r="AJ130" s="27"/>
      <c r="AK130" s="5"/>
      <c r="AL130" s="4"/>
      <c r="AM130" s="27">
        <v>2.2999999999999998</v>
      </c>
      <c r="AN130" s="5"/>
      <c r="AO130" s="4">
        <v>42</v>
      </c>
      <c r="AP130" s="5" t="s">
        <v>44</v>
      </c>
      <c r="AQ130" s="5" t="s">
        <v>12</v>
      </c>
      <c r="AR130" s="9"/>
      <c r="AS130" s="9"/>
      <c r="AT130" s="3"/>
      <c r="AU130" s="2" t="s">
        <v>44</v>
      </c>
      <c r="AV130" s="2"/>
      <c r="AY130">
        <v>5</v>
      </c>
    </row>
    <row r="131" spans="1:51" x14ac:dyDescent="0.25">
      <c r="A131" s="4" t="s">
        <v>1</v>
      </c>
      <c r="B131" s="11">
        <v>2.5</v>
      </c>
      <c r="C131" s="88">
        <f t="shared" si="19"/>
        <v>3.2160899999999999</v>
      </c>
      <c r="D131" s="80">
        <v>-112.121</v>
      </c>
      <c r="E131" s="23">
        <v>36.021999999999998</v>
      </c>
      <c r="F131" s="1">
        <v>5</v>
      </c>
      <c r="G131" s="1">
        <v>1992</v>
      </c>
      <c r="H131" s="1">
        <v>3</v>
      </c>
      <c r="I131" s="1">
        <v>15</v>
      </c>
      <c r="J131" s="1">
        <v>14</v>
      </c>
      <c r="K131" s="1">
        <v>13</v>
      </c>
      <c r="L131" s="1">
        <v>23.26</v>
      </c>
      <c r="M131" s="81">
        <f t="shared" si="20"/>
        <v>0.23</v>
      </c>
      <c r="N131" s="21">
        <v>0.01</v>
      </c>
      <c r="O131" s="6" t="s">
        <v>174</v>
      </c>
      <c r="P131" s="94"/>
      <c r="Q131" s="72">
        <f>AB135</f>
        <v>3.2160899999999999</v>
      </c>
      <c r="R131" s="82">
        <f>AA131</f>
        <v>0.23</v>
      </c>
      <c r="S131" s="46"/>
      <c r="T131" s="3"/>
      <c r="V131" s="43"/>
      <c r="W131" s="46"/>
      <c r="Y131" s="43"/>
      <c r="Z131" s="55">
        <v>2.5</v>
      </c>
      <c r="AA131" s="82">
        <v>0.23</v>
      </c>
      <c r="AB131" s="43">
        <f>0.791*(Z131+0.09)+0.851</f>
        <v>2.8996900000000001</v>
      </c>
      <c r="AC131" s="53"/>
      <c r="AD131" s="82"/>
      <c r="AE131" s="43"/>
      <c r="AF131" s="45"/>
      <c r="AG131" s="82"/>
      <c r="AH131" s="43"/>
      <c r="AI131" s="47" t="s">
        <v>58</v>
      </c>
      <c r="AJ131" s="27"/>
      <c r="AK131" s="5"/>
      <c r="AL131" s="4"/>
      <c r="AM131" s="27">
        <v>2.5</v>
      </c>
      <c r="AN131" s="5"/>
      <c r="AO131" s="4">
        <v>42</v>
      </c>
      <c r="AP131" s="5" t="s">
        <v>44</v>
      </c>
      <c r="AQ131" s="5" t="s">
        <v>12</v>
      </c>
      <c r="AR131" s="9"/>
      <c r="AS131" s="9"/>
      <c r="AT131" s="3"/>
      <c r="AU131" s="2" t="s">
        <v>44</v>
      </c>
      <c r="AV131" s="2"/>
      <c r="AY131">
        <v>5</v>
      </c>
    </row>
    <row r="132" spans="1:51" x14ac:dyDescent="0.25">
      <c r="A132" s="3" t="s">
        <v>2</v>
      </c>
      <c r="B132" s="18">
        <v>2.56</v>
      </c>
      <c r="C132" s="88">
        <f t="shared" si="19"/>
        <v>2.6052400000000002</v>
      </c>
      <c r="D132" s="80">
        <v>-111.083</v>
      </c>
      <c r="E132" s="23">
        <v>42.712000000000003</v>
      </c>
      <c r="F132" s="1">
        <v>0</v>
      </c>
      <c r="G132" s="1">
        <v>1992</v>
      </c>
      <c r="H132" s="1">
        <v>4</v>
      </c>
      <c r="I132" s="1">
        <v>7</v>
      </c>
      <c r="J132" s="1">
        <v>20</v>
      </c>
      <c r="K132" s="1">
        <v>35</v>
      </c>
      <c r="L132" s="11">
        <v>36.200000000000003</v>
      </c>
      <c r="M132" s="81">
        <f t="shared" si="20"/>
        <v>0.22500000000000001</v>
      </c>
      <c r="N132" s="21">
        <v>0.01</v>
      </c>
      <c r="O132" s="6" t="s">
        <v>174</v>
      </c>
      <c r="P132" s="94"/>
      <c r="Q132" s="72">
        <f>Y132</f>
        <v>2.6052400000000002</v>
      </c>
      <c r="R132" s="82">
        <f>X132</f>
        <v>0.22500000000000001</v>
      </c>
      <c r="S132" s="44"/>
      <c r="T132" s="3"/>
      <c r="V132" s="43"/>
      <c r="W132" s="49">
        <v>2.56</v>
      </c>
      <c r="X132" s="82">
        <v>0.22500000000000001</v>
      </c>
      <c r="Y132" s="43">
        <f>0.929*W132+0.227</f>
        <v>2.6052400000000002</v>
      </c>
      <c r="Z132" s="53"/>
      <c r="AA132" s="82"/>
      <c r="AB132" s="43"/>
      <c r="AC132" s="47"/>
      <c r="AD132" s="82"/>
      <c r="AE132" s="43"/>
      <c r="AF132" s="45"/>
      <c r="AG132" s="82"/>
      <c r="AH132" s="43"/>
      <c r="AI132" s="47"/>
      <c r="AJ132" s="4"/>
      <c r="AK132" s="4"/>
      <c r="AL132" s="4"/>
      <c r="AM132" s="27"/>
      <c r="AN132" s="5"/>
      <c r="AO132" s="4"/>
      <c r="AP132" s="4"/>
      <c r="AQ132" s="4"/>
      <c r="AR132" s="19">
        <v>2.56</v>
      </c>
      <c r="AS132" s="5"/>
      <c r="AT132" s="3"/>
    </row>
    <row r="133" spans="1:51" x14ac:dyDescent="0.25">
      <c r="A133" s="3" t="s">
        <v>2</v>
      </c>
      <c r="B133" s="18">
        <v>2.59</v>
      </c>
      <c r="C133" s="88">
        <f t="shared" si="19"/>
        <v>2.6331099999999998</v>
      </c>
      <c r="D133" s="80">
        <v>-112.465</v>
      </c>
      <c r="E133" s="23">
        <v>42.634</v>
      </c>
      <c r="F133" s="1">
        <v>5</v>
      </c>
      <c r="G133" s="1">
        <v>1992</v>
      </c>
      <c r="H133" s="1">
        <v>4</v>
      </c>
      <c r="I133" s="1">
        <v>12</v>
      </c>
      <c r="J133" s="1">
        <v>15</v>
      </c>
      <c r="K133" s="1">
        <v>41</v>
      </c>
      <c r="L133" s="11">
        <v>23.5</v>
      </c>
      <c r="M133" s="81">
        <f t="shared" si="20"/>
        <v>0.22500000000000001</v>
      </c>
      <c r="N133" s="21">
        <v>0.01</v>
      </c>
      <c r="O133" s="6" t="s">
        <v>174</v>
      </c>
      <c r="P133" s="94"/>
      <c r="Q133" s="72">
        <f>Y133</f>
        <v>2.6331099999999998</v>
      </c>
      <c r="R133" s="82">
        <f>X133</f>
        <v>0.22500000000000001</v>
      </c>
      <c r="S133" s="47"/>
      <c r="T133" s="3"/>
      <c r="V133" s="43"/>
      <c r="W133" s="49">
        <v>2.59</v>
      </c>
      <c r="X133" s="82">
        <v>0.22500000000000001</v>
      </c>
      <c r="Y133" s="43">
        <f>0.929*W133+0.227</f>
        <v>2.6331099999999998</v>
      </c>
      <c r="Z133" s="53"/>
      <c r="AA133" s="82"/>
      <c r="AB133" s="43"/>
      <c r="AC133" s="47"/>
      <c r="AD133" s="82"/>
      <c r="AE133" s="43"/>
      <c r="AF133" s="45"/>
      <c r="AG133" s="82"/>
      <c r="AH133" s="43"/>
      <c r="AI133" s="47"/>
      <c r="AJ133" s="4"/>
      <c r="AK133" s="4"/>
      <c r="AL133" s="4"/>
      <c r="AM133" s="27"/>
      <c r="AN133" s="5"/>
      <c r="AO133" s="4"/>
      <c r="AP133" s="4"/>
      <c r="AQ133" s="4"/>
      <c r="AR133" s="19">
        <v>2.59</v>
      </c>
      <c r="AS133" s="4"/>
      <c r="AT133" s="3"/>
    </row>
    <row r="134" spans="1:51" x14ac:dyDescent="0.25">
      <c r="A134" s="3" t="s">
        <v>2</v>
      </c>
      <c r="B134" s="18">
        <v>2.63</v>
      </c>
      <c r="C134" s="88">
        <f t="shared" si="19"/>
        <v>2.6702699999999999</v>
      </c>
      <c r="D134" s="80">
        <v>-111.42100000000001</v>
      </c>
      <c r="E134" s="23">
        <v>42.8</v>
      </c>
      <c r="F134" s="1">
        <v>1</v>
      </c>
      <c r="G134" s="1">
        <v>1992</v>
      </c>
      <c r="H134" s="1">
        <v>4</v>
      </c>
      <c r="I134" s="1">
        <v>18</v>
      </c>
      <c r="J134" s="1">
        <v>0</v>
      </c>
      <c r="K134" s="1">
        <v>54</v>
      </c>
      <c r="L134" s="11">
        <v>15.5</v>
      </c>
      <c r="M134" s="81">
        <f t="shared" si="20"/>
        <v>0.22500000000000001</v>
      </c>
      <c r="N134" s="21">
        <v>0.01</v>
      </c>
      <c r="O134" s="6" t="s">
        <v>174</v>
      </c>
      <c r="P134" s="94"/>
      <c r="Q134" s="72">
        <f>Y134</f>
        <v>2.6702699999999999</v>
      </c>
      <c r="R134" s="82">
        <f>X134</f>
        <v>0.22500000000000001</v>
      </c>
      <c r="S134" s="44"/>
      <c r="T134" s="3"/>
      <c r="V134" s="43"/>
      <c r="W134" s="49">
        <v>2.63</v>
      </c>
      <c r="X134" s="82">
        <v>0.22500000000000001</v>
      </c>
      <c r="Y134" s="43">
        <f>0.929*W134+0.227</f>
        <v>2.6702699999999999</v>
      </c>
      <c r="Z134" s="53"/>
      <c r="AA134" s="82"/>
      <c r="AB134" s="43"/>
      <c r="AC134" s="47"/>
      <c r="AD134" s="82"/>
      <c r="AE134" s="43"/>
      <c r="AF134" s="45"/>
      <c r="AG134" s="82"/>
      <c r="AH134" s="43"/>
      <c r="AI134" s="47"/>
      <c r="AJ134" s="4"/>
      <c r="AK134" s="4"/>
      <c r="AL134" s="4"/>
      <c r="AM134" s="27"/>
      <c r="AN134" s="5"/>
      <c r="AO134" s="4"/>
      <c r="AP134" s="4"/>
      <c r="AQ134" s="4"/>
      <c r="AR134" s="19">
        <v>2.63</v>
      </c>
      <c r="AS134" s="5"/>
      <c r="AT134" s="3"/>
    </row>
    <row r="135" spans="1:51" x14ac:dyDescent="0.25">
      <c r="A135" s="4" t="s">
        <v>1</v>
      </c>
      <c r="B135" s="11">
        <v>2.9</v>
      </c>
      <c r="C135" s="88">
        <f t="shared" si="19"/>
        <v>3.4533900000000002</v>
      </c>
      <c r="D135" s="80">
        <v>-112.04300000000001</v>
      </c>
      <c r="E135" s="23">
        <v>36.345999999999997</v>
      </c>
      <c r="F135" s="1">
        <v>5</v>
      </c>
      <c r="G135" s="1">
        <v>1992</v>
      </c>
      <c r="H135" s="1">
        <v>5</v>
      </c>
      <c r="I135" s="1">
        <v>6</v>
      </c>
      <c r="J135" s="1">
        <v>1</v>
      </c>
      <c r="K135" s="1">
        <v>41</v>
      </c>
      <c r="L135" s="1">
        <v>1.27</v>
      </c>
      <c r="M135" s="81">
        <f t="shared" si="20"/>
        <v>0.23</v>
      </c>
      <c r="N135" s="21">
        <v>0.01</v>
      </c>
      <c r="O135" s="6" t="s">
        <v>174</v>
      </c>
      <c r="P135" s="94"/>
      <c r="Q135" s="72">
        <f>AB139</f>
        <v>3.4533900000000002</v>
      </c>
      <c r="R135" s="82">
        <f>AA135</f>
        <v>0.23</v>
      </c>
      <c r="S135" s="46"/>
      <c r="T135" s="3"/>
      <c r="V135" s="43"/>
      <c r="W135" s="46"/>
      <c r="Y135" s="43"/>
      <c r="Z135" s="55">
        <v>2.9</v>
      </c>
      <c r="AA135" s="82">
        <v>0.23</v>
      </c>
      <c r="AB135" s="43">
        <f t="shared" ref="AB135:AB140" si="21">0.791*(Z135+0.09)+0.851</f>
        <v>3.2160899999999999</v>
      </c>
      <c r="AC135" s="53"/>
      <c r="AD135" s="82"/>
      <c r="AE135" s="43"/>
      <c r="AF135" s="45"/>
      <c r="AG135" s="82"/>
      <c r="AH135" s="43"/>
      <c r="AI135" s="47" t="s">
        <v>49</v>
      </c>
      <c r="AJ135" s="27"/>
      <c r="AK135" s="5"/>
      <c r="AL135" s="4"/>
      <c r="AM135" s="27">
        <v>2.9</v>
      </c>
      <c r="AN135" s="5"/>
      <c r="AO135" s="4">
        <v>42</v>
      </c>
      <c r="AP135" s="5" t="s">
        <v>44</v>
      </c>
      <c r="AQ135" s="5" t="s">
        <v>12</v>
      </c>
      <c r="AR135" s="9"/>
      <c r="AS135" s="9"/>
      <c r="AT135" s="3"/>
      <c r="AU135" s="2" t="s">
        <v>44</v>
      </c>
      <c r="AV135" s="2"/>
      <c r="AY135">
        <v>7</v>
      </c>
    </row>
    <row r="136" spans="1:51" x14ac:dyDescent="0.25">
      <c r="A136" s="4" t="s">
        <v>1</v>
      </c>
      <c r="B136" s="11">
        <v>2.5</v>
      </c>
      <c r="C136" s="88">
        <f t="shared" si="19"/>
        <v>4.0070899999999998</v>
      </c>
      <c r="D136" s="80">
        <v>-114.55</v>
      </c>
      <c r="E136" s="23">
        <v>36.155999999999999</v>
      </c>
      <c r="F136" s="1">
        <v>5</v>
      </c>
      <c r="G136" s="1">
        <v>1992</v>
      </c>
      <c r="H136" s="1">
        <v>7</v>
      </c>
      <c r="I136" s="1">
        <v>4</v>
      </c>
      <c r="J136" s="1">
        <v>8</v>
      </c>
      <c r="K136" s="1">
        <v>31</v>
      </c>
      <c r="L136" s="1">
        <v>24.03</v>
      </c>
      <c r="M136" s="81">
        <f t="shared" si="20"/>
        <v>0.23</v>
      </c>
      <c r="N136" s="21">
        <v>0.01</v>
      </c>
      <c r="O136" s="6" t="s">
        <v>174</v>
      </c>
      <c r="P136" s="94"/>
      <c r="Q136" s="72">
        <f>AB140</f>
        <v>4.0070899999999998</v>
      </c>
      <c r="R136" s="82">
        <f>AA136</f>
        <v>0.23</v>
      </c>
      <c r="S136" s="46"/>
      <c r="T136" s="3"/>
      <c r="V136" s="43"/>
      <c r="W136" s="46"/>
      <c r="Y136" s="43"/>
      <c r="Z136" s="55">
        <v>2.5</v>
      </c>
      <c r="AA136" s="82">
        <v>0.23</v>
      </c>
      <c r="AB136" s="43">
        <f t="shared" si="21"/>
        <v>2.8996900000000001</v>
      </c>
      <c r="AC136" s="53"/>
      <c r="AD136" s="82"/>
      <c r="AE136" s="43"/>
      <c r="AF136" s="45"/>
      <c r="AG136" s="82"/>
      <c r="AH136" s="43"/>
      <c r="AI136" s="47" t="s">
        <v>58</v>
      </c>
      <c r="AJ136" s="27"/>
      <c r="AK136" s="5"/>
      <c r="AL136" s="4"/>
      <c r="AM136" s="27">
        <v>2.5</v>
      </c>
      <c r="AN136" s="5"/>
      <c r="AO136" s="4">
        <v>41</v>
      </c>
      <c r="AP136" s="5" t="s">
        <v>44</v>
      </c>
      <c r="AQ136" s="5" t="s">
        <v>12</v>
      </c>
      <c r="AR136" s="9"/>
      <c r="AS136" s="9"/>
      <c r="AT136" s="3"/>
      <c r="AU136" s="2" t="s">
        <v>44</v>
      </c>
      <c r="AV136" s="2"/>
      <c r="AY136">
        <v>6</v>
      </c>
    </row>
    <row r="137" spans="1:51" x14ac:dyDescent="0.25">
      <c r="A137" s="4" t="s">
        <v>1</v>
      </c>
      <c r="B137" s="11">
        <v>2.5</v>
      </c>
      <c r="C137" s="88">
        <f t="shared" si="19"/>
        <v>2.8996900000000001</v>
      </c>
      <c r="D137" s="80">
        <v>-114.946</v>
      </c>
      <c r="E137" s="23">
        <v>36.143000000000001</v>
      </c>
      <c r="F137" s="1">
        <v>5</v>
      </c>
      <c r="G137" s="1">
        <v>1992</v>
      </c>
      <c r="H137" s="1">
        <v>7</v>
      </c>
      <c r="I137" s="1">
        <v>22</v>
      </c>
      <c r="J137" s="1">
        <v>19</v>
      </c>
      <c r="K137" s="1">
        <v>35</v>
      </c>
      <c r="L137" s="1">
        <v>50.03</v>
      </c>
      <c r="M137" s="81">
        <f t="shared" si="20"/>
        <v>0.23</v>
      </c>
      <c r="N137" s="21">
        <v>0.01</v>
      </c>
      <c r="O137" s="6" t="s">
        <v>174</v>
      </c>
      <c r="P137" s="94"/>
      <c r="Q137" s="72">
        <f>$AB$137</f>
        <v>2.8996900000000001</v>
      </c>
      <c r="R137" s="82">
        <f>AA137</f>
        <v>0.23</v>
      </c>
      <c r="S137" s="46"/>
      <c r="T137" s="3"/>
      <c r="V137" s="43"/>
      <c r="W137" s="46"/>
      <c r="Y137" s="43"/>
      <c r="Z137" s="55">
        <v>2.5</v>
      </c>
      <c r="AA137" s="82">
        <v>0.23</v>
      </c>
      <c r="AB137" s="43">
        <f t="shared" si="21"/>
        <v>2.8996900000000001</v>
      </c>
      <c r="AC137" s="53"/>
      <c r="AD137" s="82"/>
      <c r="AE137" s="43"/>
      <c r="AF137" s="45"/>
      <c r="AG137" s="82"/>
      <c r="AH137" s="43"/>
      <c r="AI137" s="47" t="s">
        <v>58</v>
      </c>
      <c r="AJ137" s="27"/>
      <c r="AK137" s="5"/>
      <c r="AL137" s="4"/>
      <c r="AM137" s="27">
        <v>2.5</v>
      </c>
      <c r="AN137" s="5"/>
      <c r="AO137" s="4">
        <v>41</v>
      </c>
      <c r="AP137" s="5">
        <v>3</v>
      </c>
      <c r="AQ137" s="5" t="s">
        <v>12</v>
      </c>
      <c r="AR137" s="9"/>
      <c r="AS137" s="9"/>
      <c r="AT137" s="3"/>
      <c r="AU137" s="2">
        <v>3</v>
      </c>
      <c r="AV137" s="2" t="s">
        <v>1</v>
      </c>
      <c r="AY137">
        <v>13</v>
      </c>
    </row>
    <row r="138" spans="1:51" x14ac:dyDescent="0.25">
      <c r="A138" s="4" t="s">
        <v>1</v>
      </c>
      <c r="B138" s="11">
        <v>3.2</v>
      </c>
      <c r="C138" s="88">
        <f t="shared" si="19"/>
        <v>3.4533900000000002</v>
      </c>
      <c r="D138" s="80">
        <v>-114.85899999999999</v>
      </c>
      <c r="E138" s="23">
        <v>37.856000000000002</v>
      </c>
      <c r="F138" s="1">
        <v>5</v>
      </c>
      <c r="G138" s="1">
        <v>1992</v>
      </c>
      <c r="H138" s="1">
        <v>7</v>
      </c>
      <c r="I138" s="1">
        <v>26</v>
      </c>
      <c r="J138" s="1">
        <v>12</v>
      </c>
      <c r="K138" s="1">
        <v>10</v>
      </c>
      <c r="L138" s="1">
        <v>45.56</v>
      </c>
      <c r="M138" s="81">
        <f t="shared" si="20"/>
        <v>0.23</v>
      </c>
      <c r="N138" s="21">
        <v>0.01</v>
      </c>
      <c r="O138" s="6" t="s">
        <v>174</v>
      </c>
      <c r="P138" s="94"/>
      <c r="Q138" s="72">
        <f>$AB$138</f>
        <v>3.4533900000000002</v>
      </c>
      <c r="R138" s="82">
        <f>AA138</f>
        <v>0.23</v>
      </c>
      <c r="S138" s="46"/>
      <c r="T138" s="3"/>
      <c r="V138" s="43"/>
      <c r="W138" s="46"/>
      <c r="Y138" s="43"/>
      <c r="Z138" s="55">
        <v>3.2</v>
      </c>
      <c r="AA138" s="82">
        <v>0.23</v>
      </c>
      <c r="AB138" s="43">
        <f t="shared" si="21"/>
        <v>3.4533900000000002</v>
      </c>
      <c r="AC138" s="53"/>
      <c r="AD138" s="82"/>
      <c r="AE138" s="43"/>
      <c r="AF138" s="45"/>
      <c r="AG138" s="82"/>
      <c r="AH138" s="43"/>
      <c r="AI138" s="47" t="s">
        <v>79</v>
      </c>
      <c r="AJ138" s="27"/>
      <c r="AK138" s="5"/>
      <c r="AL138" s="4"/>
      <c r="AM138" s="27">
        <v>3.2</v>
      </c>
      <c r="AN138" s="5"/>
      <c r="AO138" s="4">
        <v>41</v>
      </c>
      <c r="AP138" s="5" t="s">
        <v>44</v>
      </c>
      <c r="AQ138" s="5" t="s">
        <v>44</v>
      </c>
      <c r="AR138" s="9"/>
      <c r="AS138" s="9"/>
      <c r="AT138" s="3"/>
      <c r="AU138" s="2" t="s">
        <v>44</v>
      </c>
      <c r="AV138" s="2"/>
      <c r="AY138">
        <v>19</v>
      </c>
    </row>
    <row r="139" spans="1:51" x14ac:dyDescent="0.25">
      <c r="A139" s="4" t="s">
        <v>1</v>
      </c>
      <c r="B139" s="11">
        <v>3.2</v>
      </c>
      <c r="C139" s="88">
        <f t="shared" si="19"/>
        <v>4.0861900000000002</v>
      </c>
      <c r="D139" s="80">
        <v>-112.301</v>
      </c>
      <c r="E139" s="23">
        <v>36.017000000000003</v>
      </c>
      <c r="F139" s="1">
        <v>5</v>
      </c>
      <c r="G139" s="1">
        <v>1992</v>
      </c>
      <c r="H139" s="1">
        <v>8</v>
      </c>
      <c r="I139" s="1">
        <v>1</v>
      </c>
      <c r="J139" s="1">
        <v>5</v>
      </c>
      <c r="K139" s="1">
        <v>3</v>
      </c>
      <c r="L139" s="1">
        <v>12.09</v>
      </c>
      <c r="M139" s="81">
        <f t="shared" si="20"/>
        <v>0.23</v>
      </c>
      <c r="N139" s="21">
        <v>0.01</v>
      </c>
      <c r="O139" s="6" t="s">
        <v>174</v>
      </c>
      <c r="P139" s="94"/>
      <c r="Q139" s="72">
        <f>AB143</f>
        <v>4.0861900000000002</v>
      </c>
      <c r="R139" s="82">
        <f>AA139</f>
        <v>0.23</v>
      </c>
      <c r="S139" s="46"/>
      <c r="T139" s="3"/>
      <c r="V139" s="43"/>
      <c r="W139" s="46"/>
      <c r="Y139" s="43"/>
      <c r="Z139" s="55">
        <v>3.2</v>
      </c>
      <c r="AA139" s="82">
        <v>0.23</v>
      </c>
      <c r="AB139" s="43">
        <f t="shared" si="21"/>
        <v>3.4533900000000002</v>
      </c>
      <c r="AC139" s="53"/>
      <c r="AD139" s="82"/>
      <c r="AE139" s="43"/>
      <c r="AF139" s="45"/>
      <c r="AG139" s="82"/>
      <c r="AH139" s="43"/>
      <c r="AI139" s="47" t="s">
        <v>79</v>
      </c>
      <c r="AJ139" s="27"/>
      <c r="AK139" s="5"/>
      <c r="AL139" s="4"/>
      <c r="AM139" s="27">
        <v>3.2</v>
      </c>
      <c r="AN139" s="5"/>
      <c r="AO139" s="4">
        <v>42</v>
      </c>
      <c r="AP139" s="5" t="s">
        <v>44</v>
      </c>
      <c r="AQ139" s="5" t="s">
        <v>44</v>
      </c>
      <c r="AR139" s="9"/>
      <c r="AS139" s="9"/>
      <c r="AT139" s="3"/>
      <c r="AU139" s="2" t="s">
        <v>44</v>
      </c>
      <c r="AV139" s="2"/>
      <c r="AY139">
        <v>11</v>
      </c>
    </row>
    <row r="140" spans="1:51" x14ac:dyDescent="0.25">
      <c r="A140" s="4" t="s">
        <v>1</v>
      </c>
      <c r="B140" s="11">
        <v>3.9</v>
      </c>
      <c r="C140" s="88">
        <f t="shared" si="19"/>
        <v>4.2969850276243093</v>
      </c>
      <c r="D140" s="80">
        <v>-114.968</v>
      </c>
      <c r="E140" s="23">
        <v>37.243000000000002</v>
      </c>
      <c r="F140" s="1">
        <v>5</v>
      </c>
      <c r="G140" s="1">
        <v>1992</v>
      </c>
      <c r="H140" s="1">
        <v>8</v>
      </c>
      <c r="I140" s="1">
        <v>4</v>
      </c>
      <c r="J140" s="1">
        <v>13</v>
      </c>
      <c r="K140" s="1">
        <v>37</v>
      </c>
      <c r="L140" s="1">
        <v>27.67</v>
      </c>
      <c r="M140" s="81">
        <f t="shared" si="20"/>
        <v>0.15386188827316344</v>
      </c>
      <c r="N140" s="21">
        <v>0.01</v>
      </c>
      <c r="O140" s="3" t="s">
        <v>175</v>
      </c>
      <c r="P140" s="94">
        <f>1/((1/AA140^2)+(1/AD140^2))</f>
        <v>2.3673480662983425E-2</v>
      </c>
      <c r="Q140" s="72">
        <f>(P140/AA140^2*AB140)+(P140/AD140^2*AE140)</f>
        <v>4.2969850276243093</v>
      </c>
      <c r="R140" s="82">
        <f>SQRT(P140)</f>
        <v>0.15386188827316344</v>
      </c>
      <c r="S140" s="46"/>
      <c r="T140" s="3"/>
      <c r="V140" s="43"/>
      <c r="W140" s="46"/>
      <c r="Y140" s="43"/>
      <c r="Z140" s="55">
        <v>3.9</v>
      </c>
      <c r="AA140" s="82">
        <v>0.23</v>
      </c>
      <c r="AB140" s="43">
        <f t="shared" si="21"/>
        <v>4.0070899999999998</v>
      </c>
      <c r="AC140" s="55">
        <v>4.5999999999999996</v>
      </c>
      <c r="AD140" s="82">
        <v>0.20699999999999999</v>
      </c>
      <c r="AE140" s="43">
        <f>1.078*AC140-0.427</f>
        <v>4.5318000000000005</v>
      </c>
      <c r="AF140" s="45"/>
      <c r="AG140" s="82"/>
      <c r="AH140" s="43"/>
      <c r="AI140" s="47" t="s">
        <v>66</v>
      </c>
      <c r="AJ140" s="27">
        <v>4.5999999999999996</v>
      </c>
      <c r="AK140" s="5"/>
      <c r="AL140" s="4"/>
      <c r="AM140" s="27">
        <v>3.9</v>
      </c>
      <c r="AN140" s="5"/>
      <c r="AO140" s="4">
        <v>41</v>
      </c>
      <c r="AP140" s="5" t="s">
        <v>44</v>
      </c>
      <c r="AQ140" s="5" t="s">
        <v>44</v>
      </c>
      <c r="AR140" s="9"/>
      <c r="AS140" s="9"/>
      <c r="AT140" s="3"/>
      <c r="AU140" s="2" t="s">
        <v>44</v>
      </c>
      <c r="AV140" s="2"/>
      <c r="AY140">
        <v>45</v>
      </c>
    </row>
    <row r="141" spans="1:51" x14ac:dyDescent="0.25">
      <c r="A141" s="3" t="s">
        <v>2</v>
      </c>
      <c r="B141" s="18">
        <v>2.82</v>
      </c>
      <c r="C141" s="88">
        <f t="shared" si="19"/>
        <v>2.8467799999999999</v>
      </c>
      <c r="D141" s="80">
        <v>-111.361</v>
      </c>
      <c r="E141" s="23">
        <v>42.854999999999997</v>
      </c>
      <c r="F141" s="1">
        <v>0</v>
      </c>
      <c r="G141" s="1">
        <v>1992</v>
      </c>
      <c r="H141" s="1">
        <v>8</v>
      </c>
      <c r="I141" s="1">
        <v>31</v>
      </c>
      <c r="J141" s="1">
        <v>22</v>
      </c>
      <c r="K141" s="1">
        <v>16</v>
      </c>
      <c r="L141" s="11">
        <v>4.5999999999999996</v>
      </c>
      <c r="M141" s="81">
        <f t="shared" si="20"/>
        <v>0.22500000000000001</v>
      </c>
      <c r="N141" s="21">
        <v>0.01</v>
      </c>
      <c r="O141" s="6" t="s">
        <v>174</v>
      </c>
      <c r="P141" s="94"/>
      <c r="Q141" s="72">
        <f>Y141</f>
        <v>2.8467799999999999</v>
      </c>
      <c r="R141" s="82">
        <f>X141</f>
        <v>0.22500000000000001</v>
      </c>
      <c r="S141" s="46"/>
      <c r="T141" s="3"/>
      <c r="V141" s="43"/>
      <c r="W141" s="49">
        <v>2.82</v>
      </c>
      <c r="X141" s="82">
        <v>0.22500000000000001</v>
      </c>
      <c r="Y141" s="43">
        <f t="shared" ref="Y141:Y146" si="22">0.929*W141+0.227</f>
        <v>2.8467799999999999</v>
      </c>
      <c r="Z141" s="53"/>
      <c r="AA141" s="82"/>
      <c r="AB141" s="43"/>
      <c r="AC141" s="47"/>
      <c r="AD141" s="82"/>
      <c r="AE141" s="43"/>
      <c r="AF141" s="45"/>
      <c r="AG141" s="82"/>
      <c r="AH141" s="43"/>
      <c r="AI141" s="47"/>
      <c r="AJ141" s="4"/>
      <c r="AK141" s="4"/>
      <c r="AL141" s="4"/>
      <c r="AM141" s="27"/>
      <c r="AN141" s="5"/>
      <c r="AO141" s="4"/>
      <c r="AP141" s="4"/>
      <c r="AQ141" s="4"/>
      <c r="AR141" s="19">
        <v>2.82</v>
      </c>
      <c r="AS141" s="9"/>
      <c r="AT141" s="3"/>
    </row>
    <row r="142" spans="1:51" x14ac:dyDescent="0.25">
      <c r="A142" s="3" t="s">
        <v>2</v>
      </c>
      <c r="B142" s="18">
        <v>2.89</v>
      </c>
      <c r="C142" s="88">
        <f t="shared" si="19"/>
        <v>2.91181</v>
      </c>
      <c r="D142" s="80">
        <v>-114.322</v>
      </c>
      <c r="E142" s="23">
        <v>37.194000000000003</v>
      </c>
      <c r="F142" s="1">
        <v>16</v>
      </c>
      <c r="G142" s="1">
        <v>1992</v>
      </c>
      <c r="H142" s="1">
        <v>9</v>
      </c>
      <c r="I142" s="1">
        <v>3</v>
      </c>
      <c r="J142" s="1">
        <v>6</v>
      </c>
      <c r="K142" s="1">
        <v>18</v>
      </c>
      <c r="L142" s="11">
        <v>25.7</v>
      </c>
      <c r="M142" s="81">
        <f t="shared" si="20"/>
        <v>0.22500000000000001</v>
      </c>
      <c r="N142" s="21">
        <v>0.01</v>
      </c>
      <c r="O142" s="6" t="s">
        <v>174</v>
      </c>
      <c r="P142" s="94"/>
      <c r="Q142" s="72">
        <f>Y142</f>
        <v>2.91181</v>
      </c>
      <c r="R142" s="82">
        <f>X142</f>
        <v>0.22500000000000001</v>
      </c>
      <c r="S142" s="46"/>
      <c r="T142" s="3"/>
      <c r="V142" s="43"/>
      <c r="W142" s="49">
        <v>2.89</v>
      </c>
      <c r="X142" s="82">
        <v>0.22500000000000001</v>
      </c>
      <c r="Y142" s="43">
        <f t="shared" si="22"/>
        <v>2.91181</v>
      </c>
      <c r="Z142" s="53"/>
      <c r="AA142" s="82"/>
      <c r="AB142" s="43"/>
      <c r="AC142" s="47"/>
      <c r="AD142" s="82"/>
      <c r="AE142" s="43"/>
      <c r="AF142" s="45"/>
      <c r="AG142" s="82"/>
      <c r="AH142" s="43"/>
      <c r="AI142" s="47"/>
      <c r="AJ142" s="4"/>
      <c r="AK142" s="4"/>
      <c r="AL142" s="4"/>
      <c r="AM142" s="27"/>
      <c r="AN142" s="5"/>
      <c r="AO142" s="4"/>
      <c r="AP142" s="4"/>
      <c r="AQ142" s="4"/>
      <c r="AR142" s="19">
        <v>2.89</v>
      </c>
      <c r="AS142" s="9"/>
      <c r="AT142" s="3"/>
    </row>
    <row r="143" spans="1:51" x14ac:dyDescent="0.25">
      <c r="A143" s="4" t="s">
        <v>1</v>
      </c>
      <c r="B143" s="11">
        <v>4</v>
      </c>
      <c r="C143" s="88">
        <f t="shared" si="19"/>
        <v>4.0130216735088133</v>
      </c>
      <c r="D143" s="80">
        <v>-111.387</v>
      </c>
      <c r="E143" s="23">
        <v>42.667999999999999</v>
      </c>
      <c r="F143" s="1">
        <v>5</v>
      </c>
      <c r="G143" s="1">
        <v>1992</v>
      </c>
      <c r="H143" s="1">
        <v>9</v>
      </c>
      <c r="I143" s="1">
        <v>4</v>
      </c>
      <c r="J143" s="1">
        <v>4</v>
      </c>
      <c r="K143" s="1">
        <v>54</v>
      </c>
      <c r="L143" s="1">
        <v>15</v>
      </c>
      <c r="M143" s="81">
        <f t="shared" si="20"/>
        <v>0.16083765575665815</v>
      </c>
      <c r="N143" s="21">
        <v>0.01</v>
      </c>
      <c r="O143" s="3" t="s">
        <v>175</v>
      </c>
      <c r="P143" s="94">
        <f>1/((1/X143^2)+(1/AA143^2))</f>
        <v>2.586875150929727E-2</v>
      </c>
      <c r="Q143" s="72">
        <f>(P143/X143^2*Y143)+(P143/AA143^2*AB143)</f>
        <v>4.0130216735088133</v>
      </c>
      <c r="R143" s="82">
        <f>SQRT(P143)</f>
        <v>0.16083765575665815</v>
      </c>
      <c r="S143" s="46"/>
      <c r="T143" s="3"/>
      <c r="V143" s="43"/>
      <c r="W143" s="49">
        <v>4</v>
      </c>
      <c r="X143" s="82">
        <v>0.22500000000000001</v>
      </c>
      <c r="Y143" s="43">
        <f t="shared" si="22"/>
        <v>3.9430000000000001</v>
      </c>
      <c r="Z143" s="55">
        <v>4</v>
      </c>
      <c r="AA143" s="82">
        <v>0.23</v>
      </c>
      <c r="AB143" s="43">
        <f>0.791*(Z143+0.09)+0.851</f>
        <v>4.0861900000000002</v>
      </c>
      <c r="AC143" s="53"/>
      <c r="AD143" s="82"/>
      <c r="AE143" s="43"/>
      <c r="AF143" s="45"/>
      <c r="AG143" s="82"/>
      <c r="AH143" s="43"/>
      <c r="AI143" s="47" t="s">
        <v>83</v>
      </c>
      <c r="AJ143" s="27"/>
      <c r="AK143" s="5"/>
      <c r="AL143" s="4" t="s">
        <v>109</v>
      </c>
      <c r="AM143" s="27">
        <v>4</v>
      </c>
      <c r="AN143" s="5"/>
      <c r="AO143" s="4">
        <v>457</v>
      </c>
      <c r="AP143" s="5">
        <v>3</v>
      </c>
      <c r="AQ143" s="5" t="s">
        <v>12</v>
      </c>
      <c r="AR143" s="19">
        <v>4</v>
      </c>
      <c r="AS143" s="9"/>
      <c r="AT143" s="3"/>
      <c r="AU143" s="2">
        <v>3</v>
      </c>
      <c r="AV143" s="2" t="s">
        <v>1</v>
      </c>
      <c r="AY143">
        <v>37</v>
      </c>
    </row>
    <row r="144" spans="1:51" x14ac:dyDescent="0.25">
      <c r="A144" s="3" t="s">
        <v>2</v>
      </c>
      <c r="B144" s="18">
        <v>3</v>
      </c>
      <c r="C144" s="88">
        <f t="shared" si="19"/>
        <v>3.0139999999999998</v>
      </c>
      <c r="D144" s="80">
        <v>-114.979</v>
      </c>
      <c r="E144" s="23">
        <v>37.292999999999999</v>
      </c>
      <c r="F144" s="1">
        <v>1</v>
      </c>
      <c r="G144" s="1">
        <v>1992</v>
      </c>
      <c r="H144" s="1">
        <v>9</v>
      </c>
      <c r="I144" s="1">
        <v>7</v>
      </c>
      <c r="J144" s="1">
        <v>1</v>
      </c>
      <c r="K144" s="1">
        <v>11</v>
      </c>
      <c r="L144" s="11">
        <v>55.7</v>
      </c>
      <c r="M144" s="81">
        <f t="shared" si="20"/>
        <v>0.22500000000000001</v>
      </c>
      <c r="N144" s="21">
        <v>0.01</v>
      </c>
      <c r="O144" s="6" t="s">
        <v>174</v>
      </c>
      <c r="P144" s="94"/>
      <c r="Q144" s="72">
        <f>Y144</f>
        <v>3.0139999999999998</v>
      </c>
      <c r="R144" s="82">
        <f>X144</f>
        <v>0.22500000000000001</v>
      </c>
      <c r="S144" s="46"/>
      <c r="T144" s="3"/>
      <c r="V144" s="43"/>
      <c r="W144" s="49">
        <v>3</v>
      </c>
      <c r="X144" s="82">
        <v>0.22500000000000001</v>
      </c>
      <c r="Y144" s="43">
        <f t="shared" si="22"/>
        <v>3.0139999999999998</v>
      </c>
      <c r="Z144" s="53"/>
      <c r="AA144" s="82"/>
      <c r="AB144" s="43"/>
      <c r="AC144" s="47"/>
      <c r="AD144" s="82"/>
      <c r="AE144" s="43"/>
      <c r="AF144" s="45"/>
      <c r="AG144" s="82"/>
      <c r="AH144" s="43"/>
      <c r="AI144" s="47"/>
      <c r="AJ144" s="4"/>
      <c r="AK144" s="4"/>
      <c r="AL144" s="4"/>
      <c r="AM144" s="27"/>
      <c r="AN144" s="5"/>
      <c r="AO144" s="4"/>
      <c r="AP144" s="4"/>
      <c r="AQ144" s="4"/>
      <c r="AR144" s="19">
        <v>3</v>
      </c>
      <c r="AS144" s="9"/>
      <c r="AT144" s="3"/>
    </row>
    <row r="145" spans="1:52" x14ac:dyDescent="0.25">
      <c r="A145" s="3" t="s">
        <v>2</v>
      </c>
      <c r="B145" s="18">
        <v>2.79</v>
      </c>
      <c r="C145" s="88">
        <f t="shared" si="19"/>
        <v>2.8189100000000002</v>
      </c>
      <c r="D145" s="80">
        <v>-111.417</v>
      </c>
      <c r="E145" s="23">
        <v>42.872</v>
      </c>
      <c r="F145" s="1">
        <v>1</v>
      </c>
      <c r="G145" s="1">
        <v>1992</v>
      </c>
      <c r="H145" s="1">
        <v>9</v>
      </c>
      <c r="I145" s="1">
        <v>17</v>
      </c>
      <c r="J145" s="1">
        <v>21</v>
      </c>
      <c r="K145" s="1">
        <v>46</v>
      </c>
      <c r="L145" s="11">
        <v>12.9</v>
      </c>
      <c r="M145" s="81">
        <f t="shared" si="20"/>
        <v>0.22500000000000001</v>
      </c>
      <c r="N145" s="21">
        <v>0.01</v>
      </c>
      <c r="O145" s="6" t="s">
        <v>174</v>
      </c>
      <c r="P145" s="94"/>
      <c r="Q145" s="72">
        <f>Y145</f>
        <v>2.8189100000000002</v>
      </c>
      <c r="R145" s="82">
        <f>X145</f>
        <v>0.22500000000000001</v>
      </c>
      <c r="S145" s="46"/>
      <c r="T145" s="3"/>
      <c r="V145" s="43"/>
      <c r="W145" s="49">
        <v>2.79</v>
      </c>
      <c r="X145" s="82">
        <v>0.22500000000000001</v>
      </c>
      <c r="Y145" s="43">
        <f t="shared" si="22"/>
        <v>2.8189100000000002</v>
      </c>
      <c r="Z145" s="53"/>
      <c r="AA145" s="82"/>
      <c r="AB145" s="43"/>
      <c r="AC145" s="47"/>
      <c r="AD145" s="82"/>
      <c r="AE145" s="43"/>
      <c r="AF145" s="45"/>
      <c r="AG145" s="82"/>
      <c r="AH145" s="43"/>
      <c r="AI145" s="47"/>
      <c r="AJ145" s="4"/>
      <c r="AK145" s="4"/>
      <c r="AL145" s="4"/>
      <c r="AM145" s="27"/>
      <c r="AN145" s="5"/>
      <c r="AO145" s="4"/>
      <c r="AP145" s="4"/>
      <c r="AQ145" s="4"/>
      <c r="AR145" s="19">
        <v>2.79</v>
      </c>
      <c r="AS145" s="9"/>
      <c r="AT145" s="3"/>
    </row>
    <row r="146" spans="1:52" x14ac:dyDescent="0.25">
      <c r="A146" s="3" t="s">
        <v>2</v>
      </c>
      <c r="B146" s="18">
        <v>2.81</v>
      </c>
      <c r="C146" s="88">
        <f t="shared" si="19"/>
        <v>2.8374899999999998</v>
      </c>
      <c r="D146" s="80">
        <v>-111.422</v>
      </c>
      <c r="E146" s="23">
        <v>42.808999999999997</v>
      </c>
      <c r="F146" s="1">
        <v>0</v>
      </c>
      <c r="G146" s="1">
        <v>1992</v>
      </c>
      <c r="H146" s="1">
        <v>9</v>
      </c>
      <c r="I146" s="1">
        <v>24</v>
      </c>
      <c r="J146" s="1">
        <v>20</v>
      </c>
      <c r="K146" s="1">
        <v>7</v>
      </c>
      <c r="L146" s="11">
        <v>40.1</v>
      </c>
      <c r="M146" s="81">
        <f t="shared" si="20"/>
        <v>0.22500000000000001</v>
      </c>
      <c r="N146" s="21">
        <v>0.01</v>
      </c>
      <c r="O146" s="6" t="s">
        <v>174</v>
      </c>
      <c r="P146" s="94"/>
      <c r="Q146" s="72">
        <f>Y146</f>
        <v>2.8374899999999998</v>
      </c>
      <c r="R146" s="82">
        <f>X146</f>
        <v>0.22500000000000001</v>
      </c>
      <c r="S146" s="46"/>
      <c r="T146" s="3"/>
      <c r="V146" s="43"/>
      <c r="W146" s="49">
        <v>2.81</v>
      </c>
      <c r="X146" s="82">
        <v>0.22500000000000001</v>
      </c>
      <c r="Y146" s="43">
        <f t="shared" si="22"/>
        <v>2.8374899999999998</v>
      </c>
      <c r="Z146" s="53"/>
      <c r="AA146" s="82"/>
      <c r="AB146" s="43"/>
      <c r="AC146" s="47"/>
      <c r="AD146" s="82"/>
      <c r="AE146" s="43"/>
      <c r="AF146" s="45"/>
      <c r="AG146" s="82"/>
      <c r="AH146" s="43"/>
      <c r="AI146" s="47"/>
      <c r="AJ146" s="4"/>
      <c r="AK146" s="4"/>
      <c r="AL146" s="4"/>
      <c r="AM146" s="27"/>
      <c r="AN146" s="5"/>
      <c r="AO146" s="4"/>
      <c r="AP146" s="4"/>
      <c r="AQ146" s="4"/>
      <c r="AR146" s="19">
        <v>2.81</v>
      </c>
      <c r="AS146" s="9"/>
      <c r="AT146" s="3"/>
    </row>
    <row r="147" spans="1:52" x14ac:dyDescent="0.25">
      <c r="A147" s="4" t="s">
        <v>1</v>
      </c>
      <c r="B147" s="11">
        <v>4</v>
      </c>
      <c r="C147" s="88">
        <f t="shared" si="19"/>
        <v>4.0861900000000002</v>
      </c>
      <c r="D147" s="80">
        <v>-108.242</v>
      </c>
      <c r="E147" s="23">
        <v>42.819000000000003</v>
      </c>
      <c r="F147" s="1">
        <v>5</v>
      </c>
      <c r="G147" s="1">
        <v>1992</v>
      </c>
      <c r="H147" s="1">
        <v>10</v>
      </c>
      <c r="I147" s="1">
        <v>10</v>
      </c>
      <c r="J147" s="1">
        <v>15</v>
      </c>
      <c r="K147" s="1">
        <v>40</v>
      </c>
      <c r="L147" s="1">
        <v>56.25</v>
      </c>
      <c r="M147" s="81">
        <f t="shared" si="20"/>
        <v>0.23</v>
      </c>
      <c r="N147" s="21">
        <v>0.01</v>
      </c>
      <c r="O147" s="6" t="s">
        <v>174</v>
      </c>
      <c r="P147" s="94"/>
      <c r="Q147" s="72">
        <f>$AB$147</f>
        <v>4.0861900000000002</v>
      </c>
      <c r="R147" s="82">
        <f>AA147</f>
        <v>0.23</v>
      </c>
      <c r="S147" s="46"/>
      <c r="T147" s="3"/>
      <c r="V147" s="43"/>
      <c r="W147" s="46"/>
      <c r="Y147" s="43"/>
      <c r="Z147" s="55">
        <v>4</v>
      </c>
      <c r="AA147" s="82">
        <v>0.23</v>
      </c>
      <c r="AB147" s="43">
        <f>0.791*(Z147+0.09)+0.851</f>
        <v>4.0861900000000002</v>
      </c>
      <c r="AC147" s="53"/>
      <c r="AD147" s="82"/>
      <c r="AE147" s="43"/>
      <c r="AF147" s="45"/>
      <c r="AG147" s="82"/>
      <c r="AH147" s="43"/>
      <c r="AI147" s="47" t="s">
        <v>83</v>
      </c>
      <c r="AJ147" s="27"/>
      <c r="AK147" s="5"/>
      <c r="AL147" s="4" t="s">
        <v>110</v>
      </c>
      <c r="AM147" s="27">
        <v>4</v>
      </c>
      <c r="AN147" s="5"/>
      <c r="AO147" s="4">
        <v>460</v>
      </c>
      <c r="AP147" s="5">
        <v>3</v>
      </c>
      <c r="AQ147" s="5" t="s">
        <v>12</v>
      </c>
      <c r="AR147" s="9"/>
      <c r="AS147" s="9"/>
      <c r="AT147" s="3"/>
      <c r="AU147" s="2">
        <v>3</v>
      </c>
      <c r="AV147" s="2" t="s">
        <v>1</v>
      </c>
      <c r="AY147">
        <v>25</v>
      </c>
    </row>
    <row r="148" spans="1:52" x14ac:dyDescent="0.25">
      <c r="A148" s="3" t="s">
        <v>2</v>
      </c>
      <c r="B148" s="18">
        <v>3.08</v>
      </c>
      <c r="C148" s="88">
        <f t="shared" si="19"/>
        <v>3.08832</v>
      </c>
      <c r="D148" s="80">
        <v>-111.398</v>
      </c>
      <c r="E148" s="23">
        <v>42.991999999999997</v>
      </c>
      <c r="F148" s="1">
        <v>0</v>
      </c>
      <c r="G148" s="1">
        <v>1992</v>
      </c>
      <c r="H148" s="1">
        <v>10</v>
      </c>
      <c r="I148" s="1">
        <v>27</v>
      </c>
      <c r="J148" s="1">
        <v>20</v>
      </c>
      <c r="K148" s="1">
        <v>54</v>
      </c>
      <c r="L148" s="11">
        <v>1.4</v>
      </c>
      <c r="M148" s="81">
        <f t="shared" si="20"/>
        <v>0.22500000000000001</v>
      </c>
      <c r="N148" s="21">
        <v>0.01</v>
      </c>
      <c r="O148" s="6" t="s">
        <v>174</v>
      </c>
      <c r="P148" s="94"/>
      <c r="Q148" s="72">
        <f>Y148</f>
        <v>3.08832</v>
      </c>
      <c r="R148" s="82">
        <f>X148</f>
        <v>0.22500000000000001</v>
      </c>
      <c r="S148" s="46"/>
      <c r="T148" s="3"/>
      <c r="V148" s="43"/>
      <c r="W148" s="49">
        <v>3.08</v>
      </c>
      <c r="X148" s="82">
        <v>0.22500000000000001</v>
      </c>
      <c r="Y148" s="43">
        <f>0.929*W148+0.227</f>
        <v>3.08832</v>
      </c>
      <c r="Z148" s="53"/>
      <c r="AA148" s="82"/>
      <c r="AB148" s="43"/>
      <c r="AC148" s="47"/>
      <c r="AD148" s="82"/>
      <c r="AE148" s="43"/>
      <c r="AF148" s="45"/>
      <c r="AG148" s="82"/>
      <c r="AH148" s="43"/>
      <c r="AI148" s="47"/>
      <c r="AJ148" s="4"/>
      <c r="AK148" s="4"/>
      <c r="AL148" s="4"/>
      <c r="AM148" s="27"/>
      <c r="AN148" s="5"/>
      <c r="AO148" s="4"/>
      <c r="AP148" s="4"/>
      <c r="AQ148" s="4"/>
      <c r="AR148" s="19">
        <v>3.08</v>
      </c>
      <c r="AS148" s="9"/>
      <c r="AT148" s="3"/>
    </row>
    <row r="149" spans="1:52" x14ac:dyDescent="0.25">
      <c r="A149" s="3" t="s">
        <v>2</v>
      </c>
      <c r="B149" s="18">
        <v>2.62</v>
      </c>
      <c r="C149" s="88">
        <f t="shared" si="19"/>
        <v>2.6609799999999999</v>
      </c>
      <c r="D149" s="80">
        <v>-111.44499999999999</v>
      </c>
      <c r="E149" s="23">
        <v>42.655999999999999</v>
      </c>
      <c r="F149" s="1">
        <v>2</v>
      </c>
      <c r="G149" s="1">
        <v>1992</v>
      </c>
      <c r="H149" s="1">
        <v>10</v>
      </c>
      <c r="I149" s="1">
        <v>29</v>
      </c>
      <c r="J149" s="1">
        <v>18</v>
      </c>
      <c r="K149" s="1">
        <v>12</v>
      </c>
      <c r="L149" s="11">
        <v>10.5</v>
      </c>
      <c r="M149" s="81">
        <f t="shared" si="20"/>
        <v>0.22500000000000001</v>
      </c>
      <c r="N149" s="21">
        <v>0.01</v>
      </c>
      <c r="O149" s="6" t="s">
        <v>174</v>
      </c>
      <c r="P149" s="94"/>
      <c r="Q149" s="72">
        <f>Y149</f>
        <v>2.6609799999999999</v>
      </c>
      <c r="R149" s="82">
        <f>X149</f>
        <v>0.22500000000000001</v>
      </c>
      <c r="S149" s="46"/>
      <c r="T149" s="3"/>
      <c r="V149" s="43"/>
      <c r="W149" s="49">
        <v>2.62</v>
      </c>
      <c r="X149" s="82">
        <v>0.22500000000000001</v>
      </c>
      <c r="Y149" s="43">
        <f>0.929*W149+0.227</f>
        <v>2.6609799999999999</v>
      </c>
      <c r="Z149" s="53"/>
      <c r="AA149" s="82"/>
      <c r="AB149" s="43"/>
      <c r="AC149" s="47"/>
      <c r="AD149" s="82"/>
      <c r="AE149" s="43"/>
      <c r="AF149" s="45"/>
      <c r="AG149" s="82"/>
      <c r="AH149" s="43"/>
      <c r="AI149" s="47"/>
      <c r="AJ149" s="4"/>
      <c r="AK149" s="4"/>
      <c r="AL149" s="4"/>
      <c r="AM149" s="27"/>
      <c r="AN149" s="5"/>
      <c r="AO149" s="4"/>
      <c r="AP149" s="4"/>
      <c r="AQ149" s="4"/>
      <c r="AR149" s="19">
        <v>2.62</v>
      </c>
      <c r="AS149" s="9"/>
      <c r="AT149" s="3"/>
    </row>
    <row r="150" spans="1:52" x14ac:dyDescent="0.25">
      <c r="A150" s="3" t="s">
        <v>2</v>
      </c>
      <c r="B150" s="18">
        <v>2.5</v>
      </c>
      <c r="C150" s="88">
        <f t="shared" si="19"/>
        <v>2.5495000000000001</v>
      </c>
      <c r="D150" s="80">
        <v>-111.38500000000001</v>
      </c>
      <c r="E150" s="23">
        <v>42.875</v>
      </c>
      <c r="F150" s="1">
        <v>0</v>
      </c>
      <c r="G150" s="1">
        <v>1992</v>
      </c>
      <c r="H150" s="1">
        <v>11</v>
      </c>
      <c r="I150" s="1">
        <v>3</v>
      </c>
      <c r="J150" s="1">
        <v>23</v>
      </c>
      <c r="K150" s="1">
        <v>21</v>
      </c>
      <c r="L150" s="11">
        <v>48.2</v>
      </c>
      <c r="M150" s="81">
        <f t="shared" si="20"/>
        <v>0.22500000000000001</v>
      </c>
      <c r="N150" s="21">
        <v>0.01</v>
      </c>
      <c r="O150" s="6" t="s">
        <v>174</v>
      </c>
      <c r="P150" s="94"/>
      <c r="Q150" s="72">
        <f>Y150</f>
        <v>2.5495000000000001</v>
      </c>
      <c r="R150" s="82">
        <f>X150</f>
        <v>0.22500000000000001</v>
      </c>
      <c r="S150" s="46"/>
      <c r="T150" s="3"/>
      <c r="V150" s="43"/>
      <c r="W150" s="49">
        <v>2.5</v>
      </c>
      <c r="X150" s="82">
        <v>0.22500000000000001</v>
      </c>
      <c r="Y150" s="43">
        <f>0.929*W150+0.227</f>
        <v>2.5495000000000001</v>
      </c>
      <c r="Z150" s="53"/>
      <c r="AA150" s="82"/>
      <c r="AB150" s="43"/>
      <c r="AC150" s="47"/>
      <c r="AD150" s="82"/>
      <c r="AE150" s="43"/>
      <c r="AF150" s="45"/>
      <c r="AG150" s="82"/>
      <c r="AH150" s="43"/>
      <c r="AI150" s="47"/>
      <c r="AJ150" s="4"/>
      <c r="AK150" s="4"/>
      <c r="AL150" s="4"/>
      <c r="AM150" s="27"/>
      <c r="AN150" s="5"/>
      <c r="AO150" s="4"/>
      <c r="AP150" s="4"/>
      <c r="AQ150" s="4"/>
      <c r="AR150" s="19">
        <v>2.5</v>
      </c>
      <c r="AS150" s="9"/>
      <c r="AT150" s="3"/>
    </row>
    <row r="151" spans="1:52" x14ac:dyDescent="0.25">
      <c r="A151" s="3" t="s">
        <v>2</v>
      </c>
      <c r="B151" s="18">
        <v>2.46</v>
      </c>
      <c r="C151" s="88">
        <f t="shared" si="19"/>
        <v>2.51234</v>
      </c>
      <c r="D151" s="80">
        <v>-111.46599999999999</v>
      </c>
      <c r="E151" s="23">
        <v>43.018000000000001</v>
      </c>
      <c r="F151" s="1">
        <v>2</v>
      </c>
      <c r="G151" s="1">
        <v>1992</v>
      </c>
      <c r="H151" s="1">
        <v>11</v>
      </c>
      <c r="I151" s="1">
        <v>10</v>
      </c>
      <c r="J151" s="1">
        <v>10</v>
      </c>
      <c r="K151" s="1">
        <v>40</v>
      </c>
      <c r="L151" s="11">
        <v>38.6</v>
      </c>
      <c r="M151" s="81">
        <f t="shared" si="20"/>
        <v>0.22500000000000001</v>
      </c>
      <c r="N151" s="21">
        <v>0.01</v>
      </c>
      <c r="O151" s="6" t="s">
        <v>174</v>
      </c>
      <c r="P151" s="94"/>
      <c r="Q151" s="72">
        <f>Y151</f>
        <v>2.51234</v>
      </c>
      <c r="R151" s="82">
        <f>X151</f>
        <v>0.22500000000000001</v>
      </c>
      <c r="S151" s="46"/>
      <c r="T151" s="3"/>
      <c r="V151" s="43"/>
      <c r="W151" s="49">
        <v>2.46</v>
      </c>
      <c r="X151" s="82">
        <v>0.22500000000000001</v>
      </c>
      <c r="Y151" s="43">
        <f>0.929*W151+0.227</f>
        <v>2.51234</v>
      </c>
      <c r="Z151" s="53"/>
      <c r="AA151" s="82"/>
      <c r="AB151" s="43"/>
      <c r="AC151" s="47"/>
      <c r="AD151" s="82"/>
      <c r="AE151" s="43"/>
      <c r="AF151" s="45"/>
      <c r="AG151" s="82"/>
      <c r="AH151" s="43"/>
      <c r="AI151" s="47"/>
      <c r="AJ151" s="4"/>
      <c r="AK151" s="4"/>
      <c r="AL151" s="4"/>
      <c r="AM151" s="27"/>
      <c r="AN151" s="5"/>
      <c r="AO151" s="4"/>
      <c r="AP151" s="4"/>
      <c r="AQ151" s="4"/>
      <c r="AR151" s="19">
        <v>2.46</v>
      </c>
      <c r="AS151" s="9"/>
      <c r="AT151" s="3"/>
    </row>
    <row r="152" spans="1:52" x14ac:dyDescent="0.25">
      <c r="A152" s="3" t="s">
        <v>2</v>
      </c>
      <c r="B152" s="18">
        <v>2.56</v>
      </c>
      <c r="C152" s="88">
        <f t="shared" si="19"/>
        <v>2.6052400000000002</v>
      </c>
      <c r="D152" s="80">
        <v>-111.482</v>
      </c>
      <c r="E152" s="23">
        <v>43.036000000000001</v>
      </c>
      <c r="F152" s="1">
        <v>6</v>
      </c>
      <c r="G152" s="1">
        <v>1992</v>
      </c>
      <c r="H152" s="1">
        <v>11</v>
      </c>
      <c r="I152" s="1">
        <v>10</v>
      </c>
      <c r="J152" s="1">
        <v>10</v>
      </c>
      <c r="K152" s="1">
        <v>42</v>
      </c>
      <c r="L152" s="11">
        <v>37.799999999999997</v>
      </c>
      <c r="M152" s="81">
        <f t="shared" si="20"/>
        <v>0.22500000000000001</v>
      </c>
      <c r="N152" s="21">
        <v>0.01</v>
      </c>
      <c r="O152" s="6" t="s">
        <v>174</v>
      </c>
      <c r="P152" s="94"/>
      <c r="Q152" s="72">
        <f>Y152</f>
        <v>2.6052400000000002</v>
      </c>
      <c r="R152" s="82">
        <f>X152</f>
        <v>0.22500000000000001</v>
      </c>
      <c r="S152" s="46"/>
      <c r="T152" s="3"/>
      <c r="V152" s="43"/>
      <c r="W152" s="49">
        <v>2.56</v>
      </c>
      <c r="X152" s="82">
        <v>0.22500000000000001</v>
      </c>
      <c r="Y152" s="43">
        <f>0.929*W152+0.227</f>
        <v>2.6052400000000002</v>
      </c>
      <c r="Z152" s="53"/>
      <c r="AA152" s="82"/>
      <c r="AB152" s="43"/>
      <c r="AC152" s="47"/>
      <c r="AD152" s="82"/>
      <c r="AE152" s="43"/>
      <c r="AF152" s="45"/>
      <c r="AG152" s="82"/>
      <c r="AH152" s="43"/>
      <c r="AI152" s="47"/>
      <c r="AJ152" s="4"/>
      <c r="AK152" s="4"/>
      <c r="AL152" s="4"/>
      <c r="AM152" s="27"/>
      <c r="AN152" s="5"/>
      <c r="AO152" s="4"/>
      <c r="AP152" s="4"/>
      <c r="AQ152" s="4"/>
      <c r="AR152" s="19">
        <v>2.56</v>
      </c>
      <c r="AS152" s="9"/>
      <c r="AT152" s="3"/>
    </row>
    <row r="153" spans="1:52" x14ac:dyDescent="0.25">
      <c r="A153" s="4" t="s">
        <v>1</v>
      </c>
      <c r="B153" s="12">
        <v>3.6</v>
      </c>
      <c r="C153" s="89">
        <f t="shared" si="19"/>
        <v>3.76979</v>
      </c>
      <c r="D153" s="86">
        <v>-111.702</v>
      </c>
      <c r="E153" s="24">
        <v>43.15</v>
      </c>
      <c r="F153" s="9">
        <v>10</v>
      </c>
      <c r="G153" s="9">
        <v>1992</v>
      </c>
      <c r="H153" s="9">
        <v>11</v>
      </c>
      <c r="I153" s="9">
        <v>10</v>
      </c>
      <c r="J153" s="9">
        <v>10</v>
      </c>
      <c r="K153" s="9">
        <v>45</v>
      </c>
      <c r="L153" s="9">
        <v>16.239999999999998</v>
      </c>
      <c r="M153" s="81">
        <f t="shared" si="20"/>
        <v>0.23</v>
      </c>
      <c r="N153" s="21">
        <v>0.01</v>
      </c>
      <c r="O153" s="6" t="s">
        <v>174</v>
      </c>
      <c r="P153" s="94"/>
      <c r="Q153" s="72">
        <f>$AB$153</f>
        <v>3.76979</v>
      </c>
      <c r="R153" s="82">
        <f>AA153</f>
        <v>0.23</v>
      </c>
      <c r="S153" s="48"/>
      <c r="T153" s="6"/>
      <c r="V153" s="43"/>
      <c r="W153" s="48"/>
      <c r="Y153" s="43"/>
      <c r="Z153" s="55">
        <v>3.6</v>
      </c>
      <c r="AA153" s="82">
        <v>0.23</v>
      </c>
      <c r="AB153" s="43">
        <f>0.791*(Z153+0.09)+0.851</f>
        <v>3.76979</v>
      </c>
      <c r="AC153" s="53"/>
      <c r="AD153" s="82"/>
      <c r="AE153" s="43"/>
      <c r="AF153" s="45"/>
      <c r="AG153" s="82"/>
      <c r="AH153" s="43"/>
      <c r="AI153" s="47" t="s">
        <v>82</v>
      </c>
      <c r="AJ153" s="27"/>
      <c r="AK153" s="5"/>
      <c r="AL153" s="4"/>
      <c r="AM153" s="27">
        <v>3.6</v>
      </c>
      <c r="AN153" s="5"/>
      <c r="AO153" s="4">
        <v>457</v>
      </c>
      <c r="AP153" s="5" t="s">
        <v>44</v>
      </c>
      <c r="AQ153" s="5" t="s">
        <v>44</v>
      </c>
      <c r="AR153" s="9"/>
      <c r="AS153" s="9"/>
      <c r="AT153" s="6"/>
      <c r="AU153" s="5" t="s">
        <v>44</v>
      </c>
      <c r="AV153" s="5"/>
      <c r="AW153" s="4"/>
      <c r="AX153" s="4"/>
      <c r="AY153" s="4">
        <v>10</v>
      </c>
      <c r="AZ153" s="4"/>
    </row>
    <row r="154" spans="1:52" x14ac:dyDescent="0.25">
      <c r="A154" s="4" t="s">
        <v>1</v>
      </c>
      <c r="B154" s="12">
        <v>4.8</v>
      </c>
      <c r="C154" s="89">
        <f t="shared" si="19"/>
        <v>4.1006000000000009</v>
      </c>
      <c r="D154" s="86">
        <v>-111.36799999999999</v>
      </c>
      <c r="E154" s="24">
        <v>43.07</v>
      </c>
      <c r="F154" s="9">
        <v>10</v>
      </c>
      <c r="G154" s="9">
        <v>1992</v>
      </c>
      <c r="H154" s="9">
        <v>11</v>
      </c>
      <c r="I154" s="9">
        <v>10</v>
      </c>
      <c r="J154" s="9">
        <v>10</v>
      </c>
      <c r="K154" s="9">
        <v>46</v>
      </c>
      <c r="L154" s="9">
        <v>18.18</v>
      </c>
      <c r="M154" s="81">
        <f t="shared" si="20"/>
        <v>0.20699999999999999</v>
      </c>
      <c r="N154" s="21">
        <v>0.01</v>
      </c>
      <c r="O154" s="6" t="s">
        <v>174</v>
      </c>
      <c r="P154" s="94"/>
      <c r="Q154" s="72">
        <f>AE154</f>
        <v>4.1006000000000009</v>
      </c>
      <c r="R154" s="82">
        <f>AD154</f>
        <v>0.20699999999999999</v>
      </c>
      <c r="S154" s="48"/>
      <c r="T154" s="6"/>
      <c r="V154" s="43"/>
      <c r="W154" s="48"/>
      <c r="Y154" s="43"/>
      <c r="Z154" s="53"/>
      <c r="AA154" s="82"/>
      <c r="AB154" s="43"/>
      <c r="AC154" s="55">
        <v>4.2</v>
      </c>
      <c r="AD154" s="82">
        <v>0.20699999999999999</v>
      </c>
      <c r="AE154" s="43">
        <f>1.078*AC154-0.427</f>
        <v>4.1006000000000009</v>
      </c>
      <c r="AF154" s="45"/>
      <c r="AG154" s="82"/>
      <c r="AH154" s="43"/>
      <c r="AI154" s="47" t="s">
        <v>111</v>
      </c>
      <c r="AJ154" s="27">
        <v>4.2</v>
      </c>
      <c r="AK154" s="5" t="s">
        <v>112</v>
      </c>
      <c r="AL154" s="4"/>
      <c r="AM154" s="27"/>
      <c r="AN154" s="5"/>
      <c r="AO154" s="4">
        <v>457</v>
      </c>
      <c r="AP154" s="5">
        <v>5</v>
      </c>
      <c r="AQ154" s="5" t="s">
        <v>12</v>
      </c>
      <c r="AR154" s="9"/>
      <c r="AS154" s="9"/>
      <c r="AT154" s="6"/>
      <c r="AU154" s="5">
        <v>5</v>
      </c>
      <c r="AV154" s="5" t="s">
        <v>1</v>
      </c>
      <c r="AW154" s="4"/>
      <c r="AX154" s="4"/>
      <c r="AY154" s="4">
        <v>22</v>
      </c>
      <c r="AZ154" s="4"/>
    </row>
    <row r="155" spans="1:52" x14ac:dyDescent="0.25">
      <c r="A155" s="4" t="s">
        <v>1</v>
      </c>
      <c r="B155" s="11">
        <v>4.9000000000000004</v>
      </c>
      <c r="C155" s="88">
        <f t="shared" si="19"/>
        <v>4.4610557458563544</v>
      </c>
      <c r="D155" s="80">
        <v>-111.419</v>
      </c>
      <c r="E155" s="23">
        <v>43.09</v>
      </c>
      <c r="F155" s="1">
        <v>10</v>
      </c>
      <c r="G155" s="1">
        <v>1992</v>
      </c>
      <c r="H155" s="1">
        <v>11</v>
      </c>
      <c r="I155" s="1">
        <v>10</v>
      </c>
      <c r="J155" s="1">
        <v>10</v>
      </c>
      <c r="K155" s="1">
        <v>54</v>
      </c>
      <c r="L155" s="1">
        <v>50.82</v>
      </c>
      <c r="M155" s="81">
        <f t="shared" si="20"/>
        <v>0.15386188827316344</v>
      </c>
      <c r="N155" s="21">
        <v>0.01</v>
      </c>
      <c r="O155" s="3" t="s">
        <v>175</v>
      </c>
      <c r="P155" s="94">
        <f>1/((1/AA155^2)+(1/AD155^2))</f>
        <v>2.3673480662983425E-2</v>
      </c>
      <c r="Q155" s="72">
        <f>(P155/AA155^2*AB155)+(P155/AD155^2*AE155)</f>
        <v>4.4610557458563544</v>
      </c>
      <c r="R155" s="82">
        <f>SQRT(P155)</f>
        <v>0.15386188827316344</v>
      </c>
      <c r="S155" s="46"/>
      <c r="T155" s="3"/>
      <c r="V155" s="43"/>
      <c r="W155" s="46"/>
      <c r="Y155" s="43"/>
      <c r="Z155" s="55">
        <v>4.7</v>
      </c>
      <c r="AA155" s="82">
        <v>0.23</v>
      </c>
      <c r="AB155" s="43">
        <f>0.791*(Z155+0.09)+0.851</f>
        <v>4.6398900000000003</v>
      </c>
      <c r="AC155" s="55">
        <v>4.4000000000000004</v>
      </c>
      <c r="AD155" s="82">
        <v>0.20699999999999999</v>
      </c>
      <c r="AE155" s="43">
        <f>1.078*AC155-0.427</f>
        <v>4.3162000000000011</v>
      </c>
      <c r="AF155" s="45"/>
      <c r="AG155" s="82"/>
      <c r="AH155" s="43"/>
      <c r="AI155" s="47" t="s">
        <v>113</v>
      </c>
      <c r="AJ155" s="27">
        <v>4.4000000000000004</v>
      </c>
      <c r="AK155" s="5" t="s">
        <v>112</v>
      </c>
      <c r="AL155" s="4" t="s">
        <v>114</v>
      </c>
      <c r="AM155" s="27">
        <v>4.7</v>
      </c>
      <c r="AN155" s="5"/>
      <c r="AO155" s="4">
        <v>457</v>
      </c>
      <c r="AP155" s="5">
        <v>5</v>
      </c>
      <c r="AQ155" s="5" t="s">
        <v>12</v>
      </c>
      <c r="AR155" s="9"/>
      <c r="AS155" s="9"/>
      <c r="AT155" s="3"/>
      <c r="AU155" s="2">
        <v>5</v>
      </c>
      <c r="AV155" s="2" t="s">
        <v>1</v>
      </c>
      <c r="AY155">
        <v>82</v>
      </c>
    </row>
    <row r="156" spans="1:52" x14ac:dyDescent="0.25">
      <c r="A156" s="3" t="s">
        <v>2</v>
      </c>
      <c r="B156" s="18">
        <v>2.95</v>
      </c>
      <c r="C156" s="88">
        <f t="shared" si="19"/>
        <v>2.9675500000000001</v>
      </c>
      <c r="D156" s="80">
        <v>-111.521</v>
      </c>
      <c r="E156" s="23">
        <v>43.021999999999998</v>
      </c>
      <c r="F156" s="1">
        <v>7</v>
      </c>
      <c r="G156" s="1">
        <v>1992</v>
      </c>
      <c r="H156" s="1">
        <v>11</v>
      </c>
      <c r="I156" s="1">
        <v>10</v>
      </c>
      <c r="J156" s="1">
        <v>21</v>
      </c>
      <c r="K156" s="1">
        <v>54</v>
      </c>
      <c r="L156" s="11">
        <v>29.9</v>
      </c>
      <c r="M156" s="81">
        <f t="shared" si="20"/>
        <v>0.22500000000000001</v>
      </c>
      <c r="N156" s="21">
        <v>0.01</v>
      </c>
      <c r="O156" s="6" t="s">
        <v>174</v>
      </c>
      <c r="P156" s="94"/>
      <c r="Q156" s="72">
        <f>Y156</f>
        <v>2.9675500000000001</v>
      </c>
      <c r="R156" s="82">
        <f>X156</f>
        <v>0.22500000000000001</v>
      </c>
      <c r="S156" s="46"/>
      <c r="T156" s="3"/>
      <c r="V156" s="43"/>
      <c r="W156" s="49">
        <v>2.95</v>
      </c>
      <c r="X156" s="82">
        <v>0.22500000000000001</v>
      </c>
      <c r="Y156" s="43">
        <f t="shared" ref="Y156:Y186" si="23">0.929*W156+0.227</f>
        <v>2.9675500000000001</v>
      </c>
      <c r="Z156" s="53"/>
      <c r="AA156" s="82"/>
      <c r="AB156" s="43"/>
      <c r="AC156" s="47"/>
      <c r="AD156" s="82"/>
      <c r="AE156" s="43"/>
      <c r="AF156" s="45"/>
      <c r="AG156" s="82"/>
      <c r="AH156" s="43"/>
      <c r="AI156" s="47"/>
      <c r="AJ156" s="4"/>
      <c r="AK156" s="4"/>
      <c r="AL156" s="4"/>
      <c r="AM156" s="27"/>
      <c r="AN156" s="5"/>
      <c r="AO156" s="4"/>
      <c r="AP156" s="4"/>
      <c r="AQ156" s="4"/>
      <c r="AR156" s="19">
        <v>2.95</v>
      </c>
      <c r="AS156" s="9"/>
      <c r="AT156" s="3"/>
    </row>
    <row r="157" spans="1:52" x14ac:dyDescent="0.25">
      <c r="A157" s="3" t="s">
        <v>2</v>
      </c>
      <c r="B157" s="18">
        <v>2.6</v>
      </c>
      <c r="C157" s="88">
        <f t="shared" si="19"/>
        <v>2.6423999999999999</v>
      </c>
      <c r="D157" s="80">
        <v>-111.51900000000001</v>
      </c>
      <c r="E157" s="23">
        <v>43.024999999999999</v>
      </c>
      <c r="F157" s="1">
        <v>1</v>
      </c>
      <c r="G157" s="1">
        <v>1992</v>
      </c>
      <c r="H157" s="1">
        <v>11</v>
      </c>
      <c r="I157" s="1">
        <v>11</v>
      </c>
      <c r="J157" s="1">
        <v>5</v>
      </c>
      <c r="K157" s="1">
        <v>32</v>
      </c>
      <c r="L157" s="11">
        <v>47.5</v>
      </c>
      <c r="M157" s="81">
        <f t="shared" si="20"/>
        <v>0.22500000000000001</v>
      </c>
      <c r="N157" s="21">
        <v>0.01</v>
      </c>
      <c r="O157" s="6" t="s">
        <v>174</v>
      </c>
      <c r="P157" s="94"/>
      <c r="Q157" s="72">
        <f>Y157</f>
        <v>2.6423999999999999</v>
      </c>
      <c r="R157" s="82">
        <f>X157</f>
        <v>0.22500000000000001</v>
      </c>
      <c r="S157" s="46"/>
      <c r="T157" s="3"/>
      <c r="V157" s="43"/>
      <c r="W157" s="49">
        <v>2.6</v>
      </c>
      <c r="X157" s="82">
        <v>0.22500000000000001</v>
      </c>
      <c r="Y157" s="43">
        <f t="shared" si="23"/>
        <v>2.6423999999999999</v>
      </c>
      <c r="Z157" s="53"/>
      <c r="AA157" s="82"/>
      <c r="AB157" s="43"/>
      <c r="AC157" s="47"/>
      <c r="AD157" s="82"/>
      <c r="AE157" s="43"/>
      <c r="AF157" s="45"/>
      <c r="AG157" s="82"/>
      <c r="AH157" s="43"/>
      <c r="AI157" s="47"/>
      <c r="AJ157" s="4"/>
      <c r="AK157" s="4"/>
      <c r="AL157" s="4"/>
      <c r="AM157" s="27"/>
      <c r="AN157" s="5"/>
      <c r="AO157" s="4"/>
      <c r="AP157" s="4"/>
      <c r="AQ157" s="4"/>
      <c r="AR157" s="19">
        <v>2.6</v>
      </c>
      <c r="AS157" s="9"/>
      <c r="AT157" s="3"/>
    </row>
    <row r="158" spans="1:52" x14ac:dyDescent="0.25">
      <c r="A158" s="4" t="s">
        <v>1</v>
      </c>
      <c r="B158" s="11">
        <v>4</v>
      </c>
      <c r="C158" s="88">
        <f t="shared" si="19"/>
        <v>3.8802091718114733</v>
      </c>
      <c r="D158" s="80">
        <v>-111.486</v>
      </c>
      <c r="E158" s="23">
        <v>43.040999999999997</v>
      </c>
      <c r="F158" s="1">
        <v>5</v>
      </c>
      <c r="G158" s="1">
        <v>1992</v>
      </c>
      <c r="H158" s="1">
        <v>11</v>
      </c>
      <c r="I158" s="1">
        <v>11</v>
      </c>
      <c r="J158" s="1">
        <v>12</v>
      </c>
      <c r="K158" s="1">
        <v>8</v>
      </c>
      <c r="L158" s="1">
        <v>6.58</v>
      </c>
      <c r="M158" s="81">
        <f t="shared" si="20"/>
        <v>0.12700581615717579</v>
      </c>
      <c r="N158" s="21">
        <v>0.01</v>
      </c>
      <c r="O158" s="3" t="s">
        <v>175</v>
      </c>
      <c r="P158" s="94">
        <f>1/((1/X158^2)+(1/AA158^2)+(1/AD158^2))</f>
        <v>1.6130477337750339E-2</v>
      </c>
      <c r="Q158" s="72">
        <f>(P158/X158^2*Y158)+(P158/AA158^2*AB158)+(P158/AD158^2*AE158)</f>
        <v>3.8802091718114733</v>
      </c>
      <c r="R158" s="82">
        <f>SQRT(P158)</f>
        <v>0.12700581615717579</v>
      </c>
      <c r="S158" s="46"/>
      <c r="T158" s="3"/>
      <c r="V158" s="43"/>
      <c r="W158" s="49">
        <v>3.74</v>
      </c>
      <c r="X158" s="82">
        <v>0.22500000000000001</v>
      </c>
      <c r="Y158" s="43">
        <f t="shared" si="23"/>
        <v>3.7014600000000004</v>
      </c>
      <c r="Z158" s="55">
        <v>3.8</v>
      </c>
      <c r="AA158" s="82">
        <v>0.23</v>
      </c>
      <c r="AB158" s="43">
        <f>0.791*(Z158+0.09)+0.851</f>
        <v>3.9279899999999999</v>
      </c>
      <c r="AC158" s="55">
        <v>4.0999999999999996</v>
      </c>
      <c r="AD158" s="82">
        <v>0.20699999999999999</v>
      </c>
      <c r="AE158" s="43">
        <f>1.078*AC158-0.427</f>
        <v>3.9927999999999995</v>
      </c>
      <c r="AF158" s="45"/>
      <c r="AG158" s="82"/>
      <c r="AH158" s="43"/>
      <c r="AI158" s="47" t="s">
        <v>68</v>
      </c>
      <c r="AJ158" s="27">
        <v>4.0999999999999996</v>
      </c>
      <c r="AK158" s="5"/>
      <c r="AL158" s="4" t="s">
        <v>110</v>
      </c>
      <c r="AM158" s="27">
        <v>3.8</v>
      </c>
      <c r="AN158" s="5"/>
      <c r="AO158" s="4">
        <v>457</v>
      </c>
      <c r="AP158" s="5">
        <v>5</v>
      </c>
      <c r="AQ158" s="5" t="s">
        <v>12</v>
      </c>
      <c r="AR158" s="19">
        <v>3.74</v>
      </c>
      <c r="AS158" s="9"/>
      <c r="AT158" s="3"/>
      <c r="AU158" s="2">
        <v>5</v>
      </c>
      <c r="AV158" s="2" t="s">
        <v>1</v>
      </c>
      <c r="AY158">
        <v>19</v>
      </c>
    </row>
    <row r="159" spans="1:52" x14ac:dyDescent="0.25">
      <c r="A159" s="3" t="s">
        <v>2</v>
      </c>
      <c r="B159" s="18">
        <v>2.65</v>
      </c>
      <c r="C159" s="88">
        <f t="shared" si="19"/>
        <v>2.68885</v>
      </c>
      <c r="D159" s="80">
        <v>-111.504</v>
      </c>
      <c r="E159" s="23">
        <v>43.045000000000002</v>
      </c>
      <c r="F159" s="1">
        <v>1</v>
      </c>
      <c r="G159" s="1">
        <v>1992</v>
      </c>
      <c r="H159" s="1">
        <v>11</v>
      </c>
      <c r="I159" s="1">
        <v>11</v>
      </c>
      <c r="J159" s="1">
        <v>14</v>
      </c>
      <c r="K159" s="1">
        <v>20</v>
      </c>
      <c r="L159" s="11">
        <v>14.8</v>
      </c>
      <c r="M159" s="81">
        <f t="shared" si="20"/>
        <v>0.22500000000000001</v>
      </c>
      <c r="N159" s="21">
        <v>0.01</v>
      </c>
      <c r="O159" s="6" t="s">
        <v>174</v>
      </c>
      <c r="P159" s="94"/>
      <c r="Q159" s="72">
        <f>Y159</f>
        <v>2.68885</v>
      </c>
      <c r="R159" s="82">
        <f>X159</f>
        <v>0.22500000000000001</v>
      </c>
      <c r="S159" s="46"/>
      <c r="T159" s="3"/>
      <c r="V159" s="43"/>
      <c r="W159" s="49">
        <v>2.65</v>
      </c>
      <c r="X159" s="82">
        <v>0.22500000000000001</v>
      </c>
      <c r="Y159" s="43">
        <f t="shared" si="23"/>
        <v>2.68885</v>
      </c>
      <c r="Z159" s="53"/>
      <c r="AA159" s="82"/>
      <c r="AB159" s="43"/>
      <c r="AC159" s="47"/>
      <c r="AD159" s="82"/>
      <c r="AE159" s="43"/>
      <c r="AF159" s="45"/>
      <c r="AG159" s="82"/>
      <c r="AH159" s="43"/>
      <c r="AI159" s="47"/>
      <c r="AJ159" s="4"/>
      <c r="AK159" s="4"/>
      <c r="AL159" s="4"/>
      <c r="AM159" s="27"/>
      <c r="AN159" s="5"/>
      <c r="AO159" s="4"/>
      <c r="AP159" s="4"/>
      <c r="AQ159" s="4"/>
      <c r="AR159" s="19">
        <v>2.65</v>
      </c>
      <c r="AS159" s="9"/>
      <c r="AT159" s="3"/>
    </row>
    <row r="160" spans="1:52" x14ac:dyDescent="0.25">
      <c r="A160" s="4" t="s">
        <v>1</v>
      </c>
      <c r="B160" s="11">
        <v>3.8</v>
      </c>
      <c r="C160" s="88">
        <f t="shared" si="19"/>
        <v>3.6053836756512574</v>
      </c>
      <c r="D160" s="80">
        <v>-111.485</v>
      </c>
      <c r="E160" s="23">
        <v>43.015999999999998</v>
      </c>
      <c r="F160" s="1">
        <v>5</v>
      </c>
      <c r="G160" s="1">
        <v>1992</v>
      </c>
      <c r="H160" s="1">
        <v>11</v>
      </c>
      <c r="I160" s="1">
        <v>11</v>
      </c>
      <c r="J160" s="1">
        <v>17</v>
      </c>
      <c r="K160" s="1">
        <v>36</v>
      </c>
      <c r="L160" s="1">
        <v>55.6</v>
      </c>
      <c r="M160" s="81">
        <f t="shared" si="20"/>
        <v>0.12700581615717579</v>
      </c>
      <c r="N160" s="21">
        <v>0.01</v>
      </c>
      <c r="O160" s="3" t="s">
        <v>175</v>
      </c>
      <c r="P160" s="94">
        <f>1/((1/X160^2)+(1/AA160^2)+(1/AD160^2))</f>
        <v>1.6130477337750339E-2</v>
      </c>
      <c r="Q160" s="72">
        <f>(P160/X160^2*Y160)+(P160/AA160^2*AB160)+(P160/AD160^2*AE160)</f>
        <v>3.6053836756512574</v>
      </c>
      <c r="R160" s="82">
        <f>SQRT(P160)</f>
        <v>0.12700581615717579</v>
      </c>
      <c r="S160" s="46"/>
      <c r="T160" s="3"/>
      <c r="V160" s="43"/>
      <c r="W160" s="49">
        <v>3.66</v>
      </c>
      <c r="X160" s="82">
        <v>0.22500000000000001</v>
      </c>
      <c r="Y160" s="43">
        <f t="shared" si="23"/>
        <v>3.6271400000000003</v>
      </c>
      <c r="Z160" s="55">
        <v>3.6</v>
      </c>
      <c r="AA160" s="82">
        <v>0.23</v>
      </c>
      <c r="AB160" s="43">
        <f>0.791*(Z160+0.09)+0.851</f>
        <v>3.76979</v>
      </c>
      <c r="AC160" s="55">
        <v>3.6</v>
      </c>
      <c r="AD160" s="82">
        <v>0.20699999999999999</v>
      </c>
      <c r="AE160" s="43">
        <f>1.078*AC160-0.427</f>
        <v>3.4538000000000002</v>
      </c>
      <c r="AF160" s="45"/>
      <c r="AG160" s="82"/>
      <c r="AH160" s="43"/>
      <c r="AI160" s="47" t="s">
        <v>82</v>
      </c>
      <c r="AJ160" s="27">
        <v>3.6</v>
      </c>
      <c r="AK160" s="5"/>
      <c r="AL160" s="4" t="s">
        <v>109</v>
      </c>
      <c r="AM160" s="27">
        <v>3.6</v>
      </c>
      <c r="AN160" s="5"/>
      <c r="AO160" s="4">
        <v>457</v>
      </c>
      <c r="AP160" s="5" t="s">
        <v>44</v>
      </c>
      <c r="AQ160" s="5" t="s">
        <v>44</v>
      </c>
      <c r="AR160" s="19">
        <v>3.66</v>
      </c>
      <c r="AS160" s="9"/>
      <c r="AT160" s="3"/>
      <c r="AU160" s="2" t="s">
        <v>44</v>
      </c>
      <c r="AV160" s="2"/>
      <c r="AY160">
        <v>19</v>
      </c>
    </row>
    <row r="161" spans="1:51" x14ac:dyDescent="0.25">
      <c r="A161" s="4" t="s">
        <v>1</v>
      </c>
      <c r="B161" s="11">
        <v>4.4000000000000004</v>
      </c>
      <c r="C161" s="88">
        <f t="shared" si="19"/>
        <v>4.1111114034031022</v>
      </c>
      <c r="D161" s="80">
        <v>-111.483</v>
      </c>
      <c r="E161" s="23">
        <v>42.994999999999997</v>
      </c>
      <c r="F161" s="1">
        <v>5</v>
      </c>
      <c r="G161" s="1">
        <v>1992</v>
      </c>
      <c r="H161" s="1">
        <v>11</v>
      </c>
      <c r="I161" s="1">
        <v>11</v>
      </c>
      <c r="J161" s="1">
        <v>18</v>
      </c>
      <c r="K161" s="1">
        <v>0</v>
      </c>
      <c r="L161" s="1">
        <v>21.65</v>
      </c>
      <c r="M161" s="81">
        <f t="shared" si="20"/>
        <v>0.12700581615717579</v>
      </c>
      <c r="N161" s="21">
        <v>0.01</v>
      </c>
      <c r="O161" s="3" t="s">
        <v>175</v>
      </c>
      <c r="P161" s="94">
        <f>1/((1/X161^2)+(1/AA161^2)+(1/AD161^2))</f>
        <v>1.6130477337750339E-2</v>
      </c>
      <c r="Q161" s="72">
        <f>(P161/X161^2*Y161)+(P161/AA161^2*AB161)+(P161/AD161^2*AE161)</f>
        <v>4.1111114034031022</v>
      </c>
      <c r="R161" s="82">
        <f>SQRT(P161)</f>
        <v>0.12700581615717579</v>
      </c>
      <c r="S161" s="46"/>
      <c r="T161" s="3"/>
      <c r="V161" s="43"/>
      <c r="W161" s="49">
        <v>4.22</v>
      </c>
      <c r="X161" s="82">
        <v>0.22500000000000001</v>
      </c>
      <c r="Y161" s="43">
        <f t="shared" si="23"/>
        <v>4.1473800000000001</v>
      </c>
      <c r="Z161" s="55">
        <v>4</v>
      </c>
      <c r="AA161" s="82">
        <v>0.23</v>
      </c>
      <c r="AB161" s="43">
        <f>0.791*(Z161+0.09)+0.851</f>
        <v>4.0861900000000002</v>
      </c>
      <c r="AC161" s="55">
        <v>4.2</v>
      </c>
      <c r="AD161" s="82">
        <v>0.20699999999999999</v>
      </c>
      <c r="AE161" s="43">
        <f>1.078*AC161-0.427</f>
        <v>4.1006000000000009</v>
      </c>
      <c r="AF161" s="45"/>
      <c r="AG161" s="82"/>
      <c r="AH161" s="43"/>
      <c r="AI161" s="47" t="s">
        <v>83</v>
      </c>
      <c r="AJ161" s="27">
        <v>4.2</v>
      </c>
      <c r="AK161" s="5"/>
      <c r="AL161" s="4" t="s">
        <v>115</v>
      </c>
      <c r="AM161" s="27">
        <v>4</v>
      </c>
      <c r="AN161" s="5"/>
      <c r="AO161" s="4">
        <v>457</v>
      </c>
      <c r="AP161" s="5">
        <v>5</v>
      </c>
      <c r="AQ161" s="5" t="s">
        <v>12</v>
      </c>
      <c r="AR161" s="19">
        <v>4.22</v>
      </c>
      <c r="AS161" s="9"/>
      <c r="AT161" s="3"/>
      <c r="AU161" s="2">
        <v>5</v>
      </c>
      <c r="AV161" s="2" t="s">
        <v>1</v>
      </c>
      <c r="AY161">
        <v>25</v>
      </c>
    </row>
    <row r="162" spans="1:51" x14ac:dyDescent="0.25">
      <c r="A162" s="4" t="s">
        <v>1</v>
      </c>
      <c r="B162" s="11">
        <v>3.2</v>
      </c>
      <c r="C162" s="88">
        <f t="shared" si="19"/>
        <v>3.2362484641390963</v>
      </c>
      <c r="D162" s="80">
        <v>-111.52500000000001</v>
      </c>
      <c r="E162" s="23">
        <v>42.981999999999999</v>
      </c>
      <c r="F162" s="1">
        <v>5</v>
      </c>
      <c r="G162" s="1">
        <v>1992</v>
      </c>
      <c r="H162" s="1">
        <v>11</v>
      </c>
      <c r="I162" s="1">
        <v>11</v>
      </c>
      <c r="J162" s="1">
        <v>18</v>
      </c>
      <c r="K162" s="1">
        <v>16</v>
      </c>
      <c r="L162" s="1">
        <v>6.07</v>
      </c>
      <c r="M162" s="81">
        <f t="shared" si="20"/>
        <v>0.16083765575665815</v>
      </c>
      <c r="N162" s="21">
        <v>0.01</v>
      </c>
      <c r="O162" s="3" t="s">
        <v>175</v>
      </c>
      <c r="P162" s="94">
        <f>1/((1/X162^2)+(1/AA162^2))</f>
        <v>2.586875150929727E-2</v>
      </c>
      <c r="Q162" s="72">
        <f>(P162/X162^2*Y162)+(P162/AA162^2*AB162)</f>
        <v>3.2362484641390963</v>
      </c>
      <c r="R162" s="82">
        <f>SQRT(P162)</f>
        <v>0.16083765575665815</v>
      </c>
      <c r="S162" s="46"/>
      <c r="T162" s="3"/>
      <c r="V162" s="43"/>
      <c r="W162" s="49">
        <v>3.26</v>
      </c>
      <c r="X162" s="82">
        <v>0.22500000000000001</v>
      </c>
      <c r="Y162" s="43">
        <f t="shared" si="23"/>
        <v>3.2555399999999999</v>
      </c>
      <c r="Z162" s="55">
        <v>2.9</v>
      </c>
      <c r="AA162" s="82">
        <v>0.23</v>
      </c>
      <c r="AB162" s="43">
        <f>0.791*(Z162+0.09)+0.851</f>
        <v>3.2160899999999999</v>
      </c>
      <c r="AC162" s="53"/>
      <c r="AD162" s="82"/>
      <c r="AE162" s="43"/>
      <c r="AF162" s="45"/>
      <c r="AG162" s="82"/>
      <c r="AH162" s="43"/>
      <c r="AI162" s="47" t="s">
        <v>49</v>
      </c>
      <c r="AJ162" s="27"/>
      <c r="AK162" s="5"/>
      <c r="AL162" s="4" t="s">
        <v>103</v>
      </c>
      <c r="AM162" s="27">
        <v>2.9</v>
      </c>
      <c r="AN162" s="5"/>
      <c r="AO162" s="4">
        <v>457</v>
      </c>
      <c r="AP162" s="5" t="s">
        <v>44</v>
      </c>
      <c r="AQ162" s="5" t="s">
        <v>44</v>
      </c>
      <c r="AR162" s="19">
        <v>3.26</v>
      </c>
      <c r="AS162" s="9"/>
      <c r="AT162" s="3"/>
      <c r="AU162" s="2" t="s">
        <v>44</v>
      </c>
      <c r="AV162" s="2"/>
      <c r="AY162">
        <v>14</v>
      </c>
    </row>
    <row r="163" spans="1:51" x14ac:dyDescent="0.25">
      <c r="A163" s="3" t="s">
        <v>2</v>
      </c>
      <c r="B163" s="18">
        <v>2.81</v>
      </c>
      <c r="C163" s="88">
        <f t="shared" si="19"/>
        <v>2.8374899999999998</v>
      </c>
      <c r="D163" s="80">
        <v>-111.474</v>
      </c>
      <c r="E163" s="23">
        <v>43.043999999999997</v>
      </c>
      <c r="F163" s="1">
        <v>6</v>
      </c>
      <c r="G163" s="1">
        <v>1992</v>
      </c>
      <c r="H163" s="1">
        <v>11</v>
      </c>
      <c r="I163" s="1">
        <v>11</v>
      </c>
      <c r="J163" s="1">
        <v>18</v>
      </c>
      <c r="K163" s="1">
        <v>18</v>
      </c>
      <c r="L163" s="11">
        <v>22.4</v>
      </c>
      <c r="M163" s="81">
        <f t="shared" si="20"/>
        <v>0.22500000000000001</v>
      </c>
      <c r="N163" s="21">
        <v>0.01</v>
      </c>
      <c r="O163" s="6" t="s">
        <v>174</v>
      </c>
      <c r="P163" s="94"/>
      <c r="Q163" s="72">
        <f>Y163</f>
        <v>2.8374899999999998</v>
      </c>
      <c r="R163" s="82">
        <f>X163</f>
        <v>0.22500000000000001</v>
      </c>
      <c r="S163" s="46"/>
      <c r="T163" s="3"/>
      <c r="V163" s="43"/>
      <c r="W163" s="49">
        <v>2.81</v>
      </c>
      <c r="X163" s="82">
        <v>0.22500000000000001</v>
      </c>
      <c r="Y163" s="43">
        <f t="shared" si="23"/>
        <v>2.8374899999999998</v>
      </c>
      <c r="Z163" s="53"/>
      <c r="AA163" s="82"/>
      <c r="AB163" s="43"/>
      <c r="AC163" s="47"/>
      <c r="AD163" s="82"/>
      <c r="AE163" s="43"/>
      <c r="AF163" s="45"/>
      <c r="AG163" s="82"/>
      <c r="AH163" s="43"/>
      <c r="AI163" s="47"/>
      <c r="AJ163" s="4"/>
      <c r="AK163" s="4"/>
      <c r="AL163" s="4"/>
      <c r="AM163" s="27"/>
      <c r="AN163" s="5"/>
      <c r="AO163" s="4"/>
      <c r="AP163" s="4"/>
      <c r="AQ163" s="4"/>
      <c r="AR163" s="19">
        <v>2.81</v>
      </c>
      <c r="AS163" s="9"/>
      <c r="AT163" s="3"/>
    </row>
    <row r="164" spans="1:51" x14ac:dyDescent="0.25">
      <c r="A164" s="4" t="s">
        <v>1</v>
      </c>
      <c r="B164" s="11">
        <v>3.3</v>
      </c>
      <c r="C164" s="88">
        <f t="shared" si="19"/>
        <v>3.2782678749094414</v>
      </c>
      <c r="D164" s="80">
        <v>-111.52800000000001</v>
      </c>
      <c r="E164" s="23">
        <v>43.024000000000001</v>
      </c>
      <c r="F164" s="1">
        <v>5</v>
      </c>
      <c r="G164" s="1">
        <v>1992</v>
      </c>
      <c r="H164" s="1">
        <v>11</v>
      </c>
      <c r="I164" s="1">
        <v>11</v>
      </c>
      <c r="J164" s="1">
        <v>23</v>
      </c>
      <c r="K164" s="1">
        <v>15</v>
      </c>
      <c r="L164" s="1">
        <v>32.24</v>
      </c>
      <c r="M164" s="81">
        <f t="shared" si="20"/>
        <v>0.16083765575665815</v>
      </c>
      <c r="N164" s="21">
        <v>0.01</v>
      </c>
      <c r="O164" s="3" t="s">
        <v>175</v>
      </c>
      <c r="P164" s="94">
        <f>1/((1/X164^2)+(1/AA164^2))</f>
        <v>2.586875150929727E-2</v>
      </c>
      <c r="Q164" s="72">
        <f>(P164/X164^2*Y164)+(P164/AA164^2*AB164)</f>
        <v>3.2782678749094414</v>
      </c>
      <c r="R164" s="82">
        <f>SQRT(P164)</f>
        <v>0.16083765575665815</v>
      </c>
      <c r="S164" s="46"/>
      <c r="T164" s="3"/>
      <c r="V164" s="43"/>
      <c r="W164" s="49">
        <v>3.43</v>
      </c>
      <c r="X164" s="82">
        <v>0.22500000000000001</v>
      </c>
      <c r="Y164" s="43">
        <f t="shared" si="23"/>
        <v>3.4134700000000002</v>
      </c>
      <c r="Z164" s="55">
        <v>2.8</v>
      </c>
      <c r="AA164" s="82">
        <v>0.23</v>
      </c>
      <c r="AB164" s="43">
        <f>0.791*(Z164+0.09)+0.851</f>
        <v>3.1369899999999999</v>
      </c>
      <c r="AC164" s="53"/>
      <c r="AD164" s="82"/>
      <c r="AE164" s="43"/>
      <c r="AF164" s="45"/>
      <c r="AG164" s="82"/>
      <c r="AH164" s="43"/>
      <c r="AI164" s="47" t="s">
        <v>48</v>
      </c>
      <c r="AJ164" s="27"/>
      <c r="AK164" s="5"/>
      <c r="AL164" s="4" t="s">
        <v>99</v>
      </c>
      <c r="AM164" s="27">
        <v>2.8</v>
      </c>
      <c r="AN164" s="5"/>
      <c r="AO164" s="4">
        <v>457</v>
      </c>
      <c r="AP164" s="5" t="s">
        <v>44</v>
      </c>
      <c r="AQ164" s="5" t="s">
        <v>44</v>
      </c>
      <c r="AR164" s="19">
        <v>3.43</v>
      </c>
      <c r="AS164" s="9"/>
      <c r="AT164" s="3"/>
      <c r="AU164" s="2" t="s">
        <v>44</v>
      </c>
      <c r="AV164" s="2"/>
      <c r="AY164">
        <v>13</v>
      </c>
    </row>
    <row r="165" spans="1:51" x14ac:dyDescent="0.25">
      <c r="A165" s="3" t="s">
        <v>2</v>
      </c>
      <c r="B165" s="18">
        <v>2.63</v>
      </c>
      <c r="C165" s="88">
        <f t="shared" si="19"/>
        <v>2.6702699999999999</v>
      </c>
      <c r="D165" s="80">
        <v>-111.43600000000001</v>
      </c>
      <c r="E165" s="23">
        <v>43.054000000000002</v>
      </c>
      <c r="F165" s="1">
        <v>5</v>
      </c>
      <c r="G165" s="1">
        <v>1992</v>
      </c>
      <c r="H165" s="1">
        <v>11</v>
      </c>
      <c r="I165" s="1">
        <v>11</v>
      </c>
      <c r="J165" s="1">
        <v>23</v>
      </c>
      <c r="K165" s="1">
        <v>34</v>
      </c>
      <c r="L165" s="11">
        <v>4.4000000000000004</v>
      </c>
      <c r="M165" s="81">
        <f t="shared" si="20"/>
        <v>0.22500000000000001</v>
      </c>
      <c r="N165" s="21">
        <v>0.01</v>
      </c>
      <c r="O165" s="6" t="s">
        <v>174</v>
      </c>
      <c r="P165" s="94"/>
      <c r="Q165" s="72">
        <f>Y165</f>
        <v>2.6702699999999999</v>
      </c>
      <c r="R165" s="82">
        <f>X165</f>
        <v>0.22500000000000001</v>
      </c>
      <c r="S165" s="46"/>
      <c r="T165" s="3"/>
      <c r="V165" s="43"/>
      <c r="W165" s="49">
        <v>2.63</v>
      </c>
      <c r="X165" s="82">
        <v>0.22500000000000001</v>
      </c>
      <c r="Y165" s="43">
        <f t="shared" si="23"/>
        <v>2.6702699999999999</v>
      </c>
      <c r="Z165" s="53"/>
      <c r="AA165" s="82"/>
      <c r="AB165" s="43"/>
      <c r="AC165" s="47"/>
      <c r="AD165" s="82"/>
      <c r="AE165" s="43"/>
      <c r="AF165" s="45"/>
      <c r="AG165" s="82"/>
      <c r="AH165" s="43"/>
      <c r="AI165" s="47"/>
      <c r="AJ165" s="4"/>
      <c r="AK165" s="4"/>
      <c r="AL165" s="4"/>
      <c r="AM165" s="27"/>
      <c r="AN165" s="5"/>
      <c r="AO165" s="4"/>
      <c r="AP165" s="4"/>
      <c r="AQ165" s="4"/>
      <c r="AR165" s="19">
        <v>2.63</v>
      </c>
      <c r="AS165" s="9"/>
      <c r="AT165" s="3"/>
    </row>
    <row r="166" spans="1:51" x14ac:dyDescent="0.25">
      <c r="A166" s="4" t="s">
        <v>1</v>
      </c>
      <c r="B166" s="11">
        <v>3.4</v>
      </c>
      <c r="C166" s="88">
        <f t="shared" si="19"/>
        <v>3.2288671214682436</v>
      </c>
      <c r="D166" s="80">
        <v>-111.52500000000001</v>
      </c>
      <c r="E166" s="23">
        <v>43.026000000000003</v>
      </c>
      <c r="F166" s="1">
        <v>5</v>
      </c>
      <c r="G166" s="1">
        <v>1992</v>
      </c>
      <c r="H166" s="1">
        <v>11</v>
      </c>
      <c r="I166" s="1">
        <v>12</v>
      </c>
      <c r="J166" s="1">
        <v>0</v>
      </c>
      <c r="K166" s="1">
        <v>2</v>
      </c>
      <c r="L166" s="1">
        <v>44.23</v>
      </c>
      <c r="M166" s="81">
        <f t="shared" si="20"/>
        <v>0.16083765575665815</v>
      </c>
      <c r="N166" s="21">
        <v>0.01</v>
      </c>
      <c r="O166" s="3" t="s">
        <v>175</v>
      </c>
      <c r="P166" s="94">
        <f>1/((1/X166^2)+(1/AA166^2))</f>
        <v>2.586875150929727E-2</v>
      </c>
      <c r="Q166" s="72">
        <f>(P166/X166^2*Y166)+(P166/AA166^2*AB166)</f>
        <v>3.2288671214682436</v>
      </c>
      <c r="R166" s="82">
        <f>SQRT(P166)</f>
        <v>0.16083765575665815</v>
      </c>
      <c r="S166" s="46"/>
      <c r="T166" s="3"/>
      <c r="V166" s="43"/>
      <c r="W166" s="49">
        <v>3</v>
      </c>
      <c r="X166" s="82">
        <v>0.22500000000000001</v>
      </c>
      <c r="Y166" s="43">
        <f t="shared" si="23"/>
        <v>3.0139999999999998</v>
      </c>
      <c r="Z166" s="55">
        <v>3.2</v>
      </c>
      <c r="AA166" s="82">
        <v>0.23</v>
      </c>
      <c r="AB166" s="43">
        <f>0.791*(Z166+0.09)+0.851</f>
        <v>3.4533900000000002</v>
      </c>
      <c r="AC166" s="53"/>
      <c r="AD166" s="82"/>
      <c r="AE166" s="43"/>
      <c r="AF166" s="45"/>
      <c r="AG166" s="82"/>
      <c r="AH166" s="43"/>
      <c r="AI166" s="47" t="s">
        <v>79</v>
      </c>
      <c r="AJ166" s="27"/>
      <c r="AK166" s="5"/>
      <c r="AL166" s="4" t="s">
        <v>116</v>
      </c>
      <c r="AM166" s="27">
        <v>3.2</v>
      </c>
      <c r="AN166" s="5"/>
      <c r="AO166" s="4">
        <v>457</v>
      </c>
      <c r="AP166" s="5" t="s">
        <v>44</v>
      </c>
      <c r="AQ166" s="5" t="s">
        <v>44</v>
      </c>
      <c r="AR166" s="19">
        <v>3</v>
      </c>
      <c r="AS166" s="9"/>
      <c r="AT166" s="3"/>
      <c r="AU166" s="2" t="s">
        <v>44</v>
      </c>
      <c r="AV166" s="2"/>
      <c r="AY166">
        <v>16</v>
      </c>
    </row>
    <row r="167" spans="1:51" x14ac:dyDescent="0.25">
      <c r="A167" s="3" t="s">
        <v>2</v>
      </c>
      <c r="B167" s="18">
        <v>2.78</v>
      </c>
      <c r="C167" s="88">
        <f t="shared" si="19"/>
        <v>2.8096199999999998</v>
      </c>
      <c r="D167" s="80">
        <v>-111.499</v>
      </c>
      <c r="E167" s="23">
        <v>43.030999999999999</v>
      </c>
      <c r="F167" s="1">
        <v>7</v>
      </c>
      <c r="G167" s="1">
        <v>1992</v>
      </c>
      <c r="H167" s="1">
        <v>11</v>
      </c>
      <c r="I167" s="1">
        <v>12</v>
      </c>
      <c r="J167" s="1">
        <v>5</v>
      </c>
      <c r="K167" s="1">
        <v>1</v>
      </c>
      <c r="L167" s="11">
        <v>39.5</v>
      </c>
      <c r="M167" s="81">
        <f t="shared" si="20"/>
        <v>0.22500000000000001</v>
      </c>
      <c r="N167" s="21">
        <v>0.01</v>
      </c>
      <c r="O167" s="6" t="s">
        <v>174</v>
      </c>
      <c r="P167" s="94"/>
      <c r="Q167" s="72">
        <f>Y167</f>
        <v>2.8096199999999998</v>
      </c>
      <c r="R167" s="82">
        <f>X167</f>
        <v>0.22500000000000001</v>
      </c>
      <c r="S167" s="46"/>
      <c r="T167" s="3"/>
      <c r="V167" s="43"/>
      <c r="W167" s="49">
        <v>2.78</v>
      </c>
      <c r="X167" s="82">
        <v>0.22500000000000001</v>
      </c>
      <c r="Y167" s="43">
        <f t="shared" si="23"/>
        <v>2.8096199999999998</v>
      </c>
      <c r="Z167" s="53"/>
      <c r="AA167" s="82"/>
      <c r="AB167" s="43"/>
      <c r="AC167" s="47"/>
      <c r="AD167" s="82"/>
      <c r="AE167" s="43"/>
      <c r="AF167" s="45"/>
      <c r="AG167" s="82"/>
      <c r="AH167" s="43"/>
      <c r="AI167" s="47"/>
      <c r="AJ167" s="4"/>
      <c r="AK167" s="4"/>
      <c r="AL167" s="4"/>
      <c r="AM167" s="27"/>
      <c r="AN167" s="5"/>
      <c r="AO167" s="4"/>
      <c r="AP167" s="4"/>
      <c r="AQ167" s="4"/>
      <c r="AR167" s="19">
        <v>2.78</v>
      </c>
      <c r="AS167" s="9"/>
      <c r="AT167" s="3"/>
    </row>
    <row r="168" spans="1:51" x14ac:dyDescent="0.25">
      <c r="A168" s="4" t="s">
        <v>1</v>
      </c>
      <c r="B168" s="11">
        <v>3.5</v>
      </c>
      <c r="C168" s="88">
        <f t="shared" si="19"/>
        <v>3.5815592538034284</v>
      </c>
      <c r="D168" s="80">
        <v>-111.514</v>
      </c>
      <c r="E168" s="23">
        <v>43.015000000000001</v>
      </c>
      <c r="F168" s="1">
        <v>5</v>
      </c>
      <c r="G168" s="1">
        <v>1992</v>
      </c>
      <c r="H168" s="1">
        <v>11</v>
      </c>
      <c r="I168" s="1">
        <v>12</v>
      </c>
      <c r="J168" s="1">
        <v>6</v>
      </c>
      <c r="K168" s="1">
        <v>32</v>
      </c>
      <c r="L168" s="1">
        <v>57.65</v>
      </c>
      <c r="M168" s="81">
        <f t="shared" si="20"/>
        <v>0.16083765575665815</v>
      </c>
      <c r="N168" s="21">
        <v>0.01</v>
      </c>
      <c r="O168" s="3" t="s">
        <v>175</v>
      </c>
      <c r="P168" s="94">
        <f>1/((1/X168^2)+(1/AA168^2))</f>
        <v>2.586875150929727E-2</v>
      </c>
      <c r="Q168" s="72">
        <f>(P168/X168^2*Y168)+(P168/AA168^2*AB168)</f>
        <v>3.5815592538034284</v>
      </c>
      <c r="R168" s="82">
        <f>SQRT(P168)</f>
        <v>0.16083765575665815</v>
      </c>
      <c r="S168" s="46"/>
      <c r="T168" s="3"/>
      <c r="V168" s="43"/>
      <c r="W168" s="49">
        <v>3.58</v>
      </c>
      <c r="X168" s="82">
        <v>0.22500000000000001</v>
      </c>
      <c r="Y168" s="43">
        <f t="shared" si="23"/>
        <v>3.5528200000000001</v>
      </c>
      <c r="Z168" s="55">
        <v>3.4</v>
      </c>
      <c r="AA168" s="82">
        <v>0.23</v>
      </c>
      <c r="AB168" s="43">
        <f>0.791*(Z168+0.09)+0.851</f>
        <v>3.6115900000000001</v>
      </c>
      <c r="AC168" s="53"/>
      <c r="AD168" s="82"/>
      <c r="AE168" s="43"/>
      <c r="AF168" s="45"/>
      <c r="AG168" s="82"/>
      <c r="AH168" s="43"/>
      <c r="AI168" s="47" t="s">
        <v>95</v>
      </c>
      <c r="AJ168" s="27"/>
      <c r="AK168" s="5"/>
      <c r="AL168" s="4" t="s">
        <v>117</v>
      </c>
      <c r="AM168" s="27">
        <v>3.4</v>
      </c>
      <c r="AN168" s="5"/>
      <c r="AO168" s="4">
        <v>457</v>
      </c>
      <c r="AP168" s="5" t="s">
        <v>44</v>
      </c>
      <c r="AQ168" s="5" t="s">
        <v>44</v>
      </c>
      <c r="AR168" s="19">
        <v>3.58</v>
      </c>
      <c r="AS168" s="9"/>
      <c r="AT168" s="3"/>
      <c r="AU168" s="2" t="s">
        <v>44</v>
      </c>
      <c r="AV168" s="2"/>
      <c r="AY168">
        <v>16</v>
      </c>
    </row>
    <row r="169" spans="1:51" x14ac:dyDescent="0.25">
      <c r="A169" s="4" t="s">
        <v>1</v>
      </c>
      <c r="B169" s="11">
        <v>3.4</v>
      </c>
      <c r="C169" s="88">
        <f t="shared" si="19"/>
        <v>3.328555708765998</v>
      </c>
      <c r="D169" s="80">
        <v>-111.52200000000001</v>
      </c>
      <c r="E169" s="23">
        <v>43.051000000000002</v>
      </c>
      <c r="F169" s="1">
        <v>5</v>
      </c>
      <c r="G169" s="1">
        <v>1992</v>
      </c>
      <c r="H169" s="1">
        <v>11</v>
      </c>
      <c r="I169" s="1">
        <v>12</v>
      </c>
      <c r="J169" s="1">
        <v>7</v>
      </c>
      <c r="K169" s="1">
        <v>15</v>
      </c>
      <c r="L169" s="1">
        <v>32.99</v>
      </c>
      <c r="M169" s="81">
        <f t="shared" si="20"/>
        <v>0.16083765575665815</v>
      </c>
      <c r="N169" s="21">
        <v>0.01</v>
      </c>
      <c r="O169" s="3" t="s">
        <v>175</v>
      </c>
      <c r="P169" s="94">
        <f>1/((1/X169^2)+(1/AA169^2))</f>
        <v>2.586875150929727E-2</v>
      </c>
      <c r="Q169" s="72">
        <f>(P169/X169^2*Y169)+(P169/AA169^2*AB169)</f>
        <v>3.328555708765998</v>
      </c>
      <c r="R169" s="82">
        <f>SQRT(P169)</f>
        <v>0.16083765575665815</v>
      </c>
      <c r="S169" s="46"/>
      <c r="T169" s="3"/>
      <c r="V169" s="43"/>
      <c r="W169" s="49">
        <v>3.21</v>
      </c>
      <c r="X169" s="82">
        <v>0.22500000000000001</v>
      </c>
      <c r="Y169" s="43">
        <f t="shared" si="23"/>
        <v>3.2090899999999998</v>
      </c>
      <c r="Z169" s="55">
        <v>3.2</v>
      </c>
      <c r="AA169" s="82">
        <v>0.23</v>
      </c>
      <c r="AB169" s="43">
        <f>0.791*(Z169+0.09)+0.851</f>
        <v>3.4533900000000002</v>
      </c>
      <c r="AC169" s="53"/>
      <c r="AD169" s="82"/>
      <c r="AE169" s="43"/>
      <c r="AF169" s="45"/>
      <c r="AG169" s="82"/>
      <c r="AH169" s="43"/>
      <c r="AI169" s="47" t="s">
        <v>79</v>
      </c>
      <c r="AJ169" s="27"/>
      <c r="AK169" s="5"/>
      <c r="AL169" s="4" t="s">
        <v>116</v>
      </c>
      <c r="AM169" s="27">
        <v>3.2</v>
      </c>
      <c r="AN169" s="5"/>
      <c r="AO169" s="4">
        <v>457</v>
      </c>
      <c r="AP169" s="5" t="s">
        <v>44</v>
      </c>
      <c r="AQ169" s="5" t="s">
        <v>44</v>
      </c>
      <c r="AR169" s="19">
        <v>3.21</v>
      </c>
      <c r="AS169" s="9"/>
      <c r="AT169" s="3"/>
      <c r="AU169" s="2" t="s">
        <v>44</v>
      </c>
      <c r="AV169" s="2"/>
      <c r="AY169">
        <v>16</v>
      </c>
    </row>
    <row r="170" spans="1:51" x14ac:dyDescent="0.25">
      <c r="A170" s="3" t="s">
        <v>2</v>
      </c>
      <c r="B170" s="18">
        <v>2.4900000000000002</v>
      </c>
      <c r="C170" s="88">
        <f t="shared" si="19"/>
        <v>2.5402100000000001</v>
      </c>
      <c r="D170" s="80">
        <v>-111.51900000000001</v>
      </c>
      <c r="E170" s="23">
        <v>43.058999999999997</v>
      </c>
      <c r="F170" s="1">
        <v>13</v>
      </c>
      <c r="G170" s="1">
        <v>1992</v>
      </c>
      <c r="H170" s="1">
        <v>11</v>
      </c>
      <c r="I170" s="1">
        <v>12</v>
      </c>
      <c r="J170" s="1">
        <v>14</v>
      </c>
      <c r="K170" s="1">
        <v>18</v>
      </c>
      <c r="L170" s="11">
        <v>48.5</v>
      </c>
      <c r="M170" s="81">
        <f t="shared" si="20"/>
        <v>0.22500000000000001</v>
      </c>
      <c r="N170" s="21">
        <v>0.01</v>
      </c>
      <c r="O170" s="6" t="s">
        <v>174</v>
      </c>
      <c r="P170" s="94"/>
      <c r="Q170" s="72">
        <f>Y170</f>
        <v>2.5402100000000001</v>
      </c>
      <c r="R170" s="82">
        <f>X170</f>
        <v>0.22500000000000001</v>
      </c>
      <c r="S170" s="46"/>
      <c r="T170" s="3"/>
      <c r="V170" s="43"/>
      <c r="W170" s="49">
        <v>2.4900000000000002</v>
      </c>
      <c r="X170" s="82">
        <v>0.22500000000000001</v>
      </c>
      <c r="Y170" s="43">
        <f t="shared" si="23"/>
        <v>2.5402100000000001</v>
      </c>
      <c r="Z170" s="53"/>
      <c r="AA170" s="82"/>
      <c r="AB170" s="43"/>
      <c r="AC170" s="47"/>
      <c r="AD170" s="82"/>
      <c r="AE170" s="43"/>
      <c r="AF170" s="45"/>
      <c r="AG170" s="82"/>
      <c r="AH170" s="43"/>
      <c r="AI170" s="47"/>
      <c r="AJ170" s="4"/>
      <c r="AK170" s="4"/>
      <c r="AL170" s="4"/>
      <c r="AM170" s="27"/>
      <c r="AN170" s="5"/>
      <c r="AO170" s="4"/>
      <c r="AP170" s="4"/>
      <c r="AQ170" s="4"/>
      <c r="AR170" s="19">
        <v>2.4900000000000002</v>
      </c>
      <c r="AS170" s="9"/>
      <c r="AT170" s="3"/>
    </row>
    <row r="171" spans="1:51" x14ac:dyDescent="0.25">
      <c r="A171" s="3" t="s">
        <v>2</v>
      </c>
      <c r="B171" s="18">
        <v>2.61</v>
      </c>
      <c r="C171" s="88">
        <f t="shared" si="19"/>
        <v>2.6516899999999999</v>
      </c>
      <c r="D171" s="80">
        <v>-111.511</v>
      </c>
      <c r="E171" s="23">
        <v>43.037999999999997</v>
      </c>
      <c r="F171" s="1">
        <v>1</v>
      </c>
      <c r="G171" s="1">
        <v>1992</v>
      </c>
      <c r="H171" s="1">
        <v>11</v>
      </c>
      <c r="I171" s="1">
        <v>12</v>
      </c>
      <c r="J171" s="1">
        <v>15</v>
      </c>
      <c r="K171" s="1">
        <v>1</v>
      </c>
      <c r="L171" s="11">
        <v>39.700000000000003</v>
      </c>
      <c r="M171" s="81">
        <f t="shared" si="20"/>
        <v>0.22500000000000001</v>
      </c>
      <c r="N171" s="21">
        <v>0.01</v>
      </c>
      <c r="O171" s="6" t="s">
        <v>174</v>
      </c>
      <c r="P171" s="94"/>
      <c r="Q171" s="72">
        <f>Y171</f>
        <v>2.6516899999999999</v>
      </c>
      <c r="R171" s="82">
        <f>X171</f>
        <v>0.22500000000000001</v>
      </c>
      <c r="S171" s="46"/>
      <c r="T171" s="3"/>
      <c r="V171" s="43"/>
      <c r="W171" s="49">
        <v>2.61</v>
      </c>
      <c r="X171" s="82">
        <v>0.22500000000000001</v>
      </c>
      <c r="Y171" s="43">
        <f t="shared" si="23"/>
        <v>2.6516899999999999</v>
      </c>
      <c r="Z171" s="53"/>
      <c r="AA171" s="82"/>
      <c r="AB171" s="43"/>
      <c r="AC171" s="47"/>
      <c r="AD171" s="82"/>
      <c r="AE171" s="43"/>
      <c r="AF171" s="45"/>
      <c r="AG171" s="82"/>
      <c r="AH171" s="43"/>
      <c r="AI171" s="47"/>
      <c r="AJ171" s="4"/>
      <c r="AK171" s="4"/>
      <c r="AL171" s="4"/>
      <c r="AM171" s="27"/>
      <c r="AN171" s="5"/>
      <c r="AO171" s="4"/>
      <c r="AP171" s="4"/>
      <c r="AQ171" s="4"/>
      <c r="AR171" s="19">
        <v>2.61</v>
      </c>
      <c r="AS171" s="9"/>
      <c r="AT171" s="3"/>
    </row>
    <row r="172" spans="1:51" x14ac:dyDescent="0.25">
      <c r="A172" s="3" t="s">
        <v>2</v>
      </c>
      <c r="B172" s="18">
        <v>2.54</v>
      </c>
      <c r="C172" s="88">
        <f t="shared" si="19"/>
        <v>2.5866600000000002</v>
      </c>
      <c r="D172" s="80">
        <v>-111.49299999999999</v>
      </c>
      <c r="E172" s="23">
        <v>43.036999999999999</v>
      </c>
      <c r="F172" s="1">
        <v>6</v>
      </c>
      <c r="G172" s="1">
        <v>1992</v>
      </c>
      <c r="H172" s="1">
        <v>11</v>
      </c>
      <c r="I172" s="1">
        <v>12</v>
      </c>
      <c r="J172" s="1">
        <v>15</v>
      </c>
      <c r="K172" s="1">
        <v>43</v>
      </c>
      <c r="L172" s="11">
        <v>53.9</v>
      </c>
      <c r="M172" s="81">
        <f t="shared" si="20"/>
        <v>0.22500000000000001</v>
      </c>
      <c r="N172" s="21">
        <v>0.01</v>
      </c>
      <c r="O172" s="6" t="s">
        <v>174</v>
      </c>
      <c r="P172" s="94"/>
      <c r="Q172" s="72">
        <f>Y172</f>
        <v>2.5866600000000002</v>
      </c>
      <c r="R172" s="82">
        <f>X172</f>
        <v>0.22500000000000001</v>
      </c>
      <c r="S172" s="46"/>
      <c r="T172" s="3"/>
      <c r="V172" s="43"/>
      <c r="W172" s="49">
        <v>2.54</v>
      </c>
      <c r="X172" s="82">
        <v>0.22500000000000001</v>
      </c>
      <c r="Y172" s="43">
        <f t="shared" si="23"/>
        <v>2.5866600000000002</v>
      </c>
      <c r="Z172" s="53"/>
      <c r="AA172" s="82"/>
      <c r="AB172" s="43"/>
      <c r="AC172" s="47"/>
      <c r="AD172" s="82"/>
      <c r="AE172" s="43"/>
      <c r="AF172" s="45"/>
      <c r="AG172" s="82"/>
      <c r="AH172" s="43"/>
      <c r="AI172" s="47"/>
      <c r="AJ172" s="4"/>
      <c r="AK172" s="4"/>
      <c r="AL172" s="4"/>
      <c r="AM172" s="27"/>
      <c r="AN172" s="5"/>
      <c r="AO172" s="4"/>
      <c r="AP172" s="4"/>
      <c r="AQ172" s="4"/>
      <c r="AR172" s="19">
        <v>2.54</v>
      </c>
      <c r="AS172" s="9"/>
      <c r="AT172" s="3"/>
    </row>
    <row r="173" spans="1:51" x14ac:dyDescent="0.25">
      <c r="A173" s="3" t="s">
        <v>2</v>
      </c>
      <c r="B173" s="18">
        <v>3.08</v>
      </c>
      <c r="C173" s="88">
        <f t="shared" si="19"/>
        <v>3.08832</v>
      </c>
      <c r="D173" s="80">
        <v>-111.489</v>
      </c>
      <c r="E173" s="23">
        <v>43.031999999999996</v>
      </c>
      <c r="F173" s="1">
        <v>6</v>
      </c>
      <c r="G173" s="1">
        <v>1992</v>
      </c>
      <c r="H173" s="1">
        <v>11</v>
      </c>
      <c r="I173" s="1">
        <v>12</v>
      </c>
      <c r="J173" s="1">
        <v>17</v>
      </c>
      <c r="K173" s="1">
        <v>41</v>
      </c>
      <c r="L173" s="11">
        <v>34.5</v>
      </c>
      <c r="M173" s="81">
        <f t="shared" si="20"/>
        <v>0.22500000000000001</v>
      </c>
      <c r="N173" s="21">
        <v>0.01</v>
      </c>
      <c r="O173" s="6" t="s">
        <v>174</v>
      </c>
      <c r="P173" s="94"/>
      <c r="Q173" s="72">
        <f>Y173</f>
        <v>3.08832</v>
      </c>
      <c r="R173" s="82">
        <f>X173</f>
        <v>0.22500000000000001</v>
      </c>
      <c r="S173" s="46"/>
      <c r="T173" s="3"/>
      <c r="V173" s="43"/>
      <c r="W173" s="49">
        <v>3.08</v>
      </c>
      <c r="X173" s="82">
        <v>0.22500000000000001</v>
      </c>
      <c r="Y173" s="43">
        <f t="shared" si="23"/>
        <v>3.08832</v>
      </c>
      <c r="Z173" s="53"/>
      <c r="AA173" s="82"/>
      <c r="AB173" s="43"/>
      <c r="AC173" s="47"/>
      <c r="AD173" s="82"/>
      <c r="AE173" s="43"/>
      <c r="AF173" s="45"/>
      <c r="AG173" s="82"/>
      <c r="AH173" s="43"/>
      <c r="AI173" s="47"/>
      <c r="AJ173" s="4"/>
      <c r="AK173" s="4"/>
      <c r="AL173" s="4"/>
      <c r="AM173" s="27"/>
      <c r="AN173" s="5"/>
      <c r="AO173" s="4"/>
      <c r="AP173" s="4"/>
      <c r="AQ173" s="4"/>
      <c r="AR173" s="19">
        <v>3.08</v>
      </c>
      <c r="AS173" s="9"/>
      <c r="AT173" s="3"/>
    </row>
    <row r="174" spans="1:51" x14ac:dyDescent="0.25">
      <c r="A174" s="4" t="s">
        <v>1</v>
      </c>
      <c r="B174" s="11">
        <v>3.4</v>
      </c>
      <c r="C174" s="88">
        <f t="shared" si="19"/>
        <v>3.3522910866940347</v>
      </c>
      <c r="D174" s="80">
        <v>-111.562</v>
      </c>
      <c r="E174" s="23">
        <v>42.996000000000002</v>
      </c>
      <c r="F174" s="1">
        <v>5</v>
      </c>
      <c r="G174" s="1">
        <v>1992</v>
      </c>
      <c r="H174" s="1">
        <v>11</v>
      </c>
      <c r="I174" s="1">
        <v>12</v>
      </c>
      <c r="J174" s="1">
        <v>18</v>
      </c>
      <c r="K174" s="1">
        <v>53</v>
      </c>
      <c r="L174" s="1">
        <v>56.07</v>
      </c>
      <c r="M174" s="81">
        <f t="shared" si="20"/>
        <v>0.16083765575665815</v>
      </c>
      <c r="N174" s="21">
        <v>0.01</v>
      </c>
      <c r="O174" s="3" t="s">
        <v>175</v>
      </c>
      <c r="P174" s="94">
        <f>1/((1/X174^2)+(1/AA174^2))</f>
        <v>2.586875150929727E-2</v>
      </c>
      <c r="Q174" s="72">
        <f>(P174/X174^2*Y174)+(P174/AA174^2*AB174)</f>
        <v>3.3522910866940347</v>
      </c>
      <c r="R174" s="82">
        <f>SQRT(P174)</f>
        <v>0.16083765575665815</v>
      </c>
      <c r="S174" s="46"/>
      <c r="T174" s="3"/>
      <c r="V174" s="43"/>
      <c r="W174" s="49">
        <v>3.26</v>
      </c>
      <c r="X174" s="82">
        <v>0.22500000000000001</v>
      </c>
      <c r="Y174" s="43">
        <f t="shared" si="23"/>
        <v>3.2555399999999999</v>
      </c>
      <c r="Z174" s="55">
        <v>3.2</v>
      </c>
      <c r="AA174" s="82">
        <v>0.23</v>
      </c>
      <c r="AB174" s="43">
        <f>0.791*(Z174+0.09)+0.851</f>
        <v>3.4533900000000002</v>
      </c>
      <c r="AC174" s="53"/>
      <c r="AD174" s="82"/>
      <c r="AE174" s="43"/>
      <c r="AF174" s="45"/>
      <c r="AG174" s="82"/>
      <c r="AH174" s="43"/>
      <c r="AI174" s="47" t="s">
        <v>79</v>
      </c>
      <c r="AJ174" s="27"/>
      <c r="AK174" s="5"/>
      <c r="AL174" s="4" t="s">
        <v>116</v>
      </c>
      <c r="AM174" s="27">
        <v>3.2</v>
      </c>
      <c r="AN174" s="5"/>
      <c r="AO174" s="4">
        <v>457</v>
      </c>
      <c r="AP174" s="5" t="s">
        <v>44</v>
      </c>
      <c r="AQ174" s="5" t="s">
        <v>44</v>
      </c>
      <c r="AR174" s="19">
        <v>3.26</v>
      </c>
      <c r="AS174" s="9"/>
      <c r="AT174" s="3"/>
      <c r="AU174" s="2" t="s">
        <v>44</v>
      </c>
      <c r="AV174" s="2"/>
      <c r="AY174">
        <v>16</v>
      </c>
    </row>
    <row r="175" spans="1:51" x14ac:dyDescent="0.25">
      <c r="A175" s="3" t="s">
        <v>2</v>
      </c>
      <c r="B175" s="18">
        <v>2.57</v>
      </c>
      <c r="C175" s="88">
        <f t="shared" si="19"/>
        <v>2.6145299999999998</v>
      </c>
      <c r="D175" s="80">
        <v>-111.497</v>
      </c>
      <c r="E175" s="23">
        <v>43.046999999999997</v>
      </c>
      <c r="F175" s="1">
        <v>1</v>
      </c>
      <c r="G175" s="1">
        <v>1992</v>
      </c>
      <c r="H175" s="1">
        <v>11</v>
      </c>
      <c r="I175" s="1">
        <v>12</v>
      </c>
      <c r="J175" s="1">
        <v>21</v>
      </c>
      <c r="K175" s="1">
        <v>2</v>
      </c>
      <c r="L175" s="11">
        <v>56.6</v>
      </c>
      <c r="M175" s="81">
        <f t="shared" si="20"/>
        <v>0.22500000000000001</v>
      </c>
      <c r="N175" s="21">
        <v>0.01</v>
      </c>
      <c r="O175" s="6" t="s">
        <v>174</v>
      </c>
      <c r="P175" s="94"/>
      <c r="Q175" s="72">
        <f>Y175</f>
        <v>2.6145299999999998</v>
      </c>
      <c r="R175" s="82">
        <f>X175</f>
        <v>0.22500000000000001</v>
      </c>
      <c r="S175" s="46"/>
      <c r="T175" s="3"/>
      <c r="V175" s="43"/>
      <c r="W175" s="49">
        <v>2.57</v>
      </c>
      <c r="X175" s="82">
        <v>0.22500000000000001</v>
      </c>
      <c r="Y175" s="43">
        <f t="shared" si="23"/>
        <v>2.6145299999999998</v>
      </c>
      <c r="Z175" s="53"/>
      <c r="AA175" s="82"/>
      <c r="AB175" s="43"/>
      <c r="AC175" s="47"/>
      <c r="AD175" s="82"/>
      <c r="AE175" s="43"/>
      <c r="AF175" s="45"/>
      <c r="AG175" s="82"/>
      <c r="AH175" s="43"/>
      <c r="AI175" s="47"/>
      <c r="AJ175" s="4"/>
      <c r="AK175" s="4"/>
      <c r="AL175" s="4"/>
      <c r="AM175" s="27"/>
      <c r="AN175" s="5"/>
      <c r="AO175" s="4"/>
      <c r="AP175" s="4"/>
      <c r="AQ175" s="4"/>
      <c r="AR175" s="19">
        <v>2.57</v>
      </c>
      <c r="AS175" s="9"/>
      <c r="AT175" s="3"/>
    </row>
    <row r="176" spans="1:51" x14ac:dyDescent="0.25">
      <c r="A176" s="4" t="s">
        <v>1</v>
      </c>
      <c r="B176" s="11">
        <v>3.4</v>
      </c>
      <c r="C176" s="88">
        <f t="shared" si="19"/>
        <v>3.2851277589954115</v>
      </c>
      <c r="D176" s="80">
        <v>-111.447</v>
      </c>
      <c r="E176" s="23">
        <v>43.039000000000001</v>
      </c>
      <c r="F176" s="1">
        <v>5</v>
      </c>
      <c r="G176" s="1">
        <v>1992</v>
      </c>
      <c r="H176" s="1">
        <v>11</v>
      </c>
      <c r="I176" s="1">
        <v>12</v>
      </c>
      <c r="J176" s="1">
        <v>21</v>
      </c>
      <c r="K176" s="1">
        <v>31</v>
      </c>
      <c r="L176" s="1">
        <v>4.0199999999999996</v>
      </c>
      <c r="M176" s="81">
        <f t="shared" si="20"/>
        <v>0.16083765575665815</v>
      </c>
      <c r="N176" s="21">
        <v>0.01</v>
      </c>
      <c r="O176" s="3" t="s">
        <v>175</v>
      </c>
      <c r="P176" s="94">
        <f>1/((1/X176^2)+(1/AA176^2))</f>
        <v>2.586875150929727E-2</v>
      </c>
      <c r="Q176" s="72">
        <f>(P176/X176^2*Y176)+(P176/AA176^2*AB176)</f>
        <v>3.2851277589954115</v>
      </c>
      <c r="R176" s="82">
        <f>SQRT(P176)</f>
        <v>0.16083765575665815</v>
      </c>
      <c r="S176" s="46"/>
      <c r="T176" s="3"/>
      <c r="V176" s="43"/>
      <c r="W176" s="49">
        <v>3.2</v>
      </c>
      <c r="X176" s="82">
        <v>0.22500000000000001</v>
      </c>
      <c r="Y176" s="43">
        <f t="shared" si="23"/>
        <v>3.1998000000000002</v>
      </c>
      <c r="Z176" s="55">
        <v>3.1</v>
      </c>
      <c r="AA176" s="82">
        <v>0.23</v>
      </c>
      <c r="AB176" s="43">
        <f>0.791*(Z176+0.09)+0.851</f>
        <v>3.3742900000000002</v>
      </c>
      <c r="AC176" s="53"/>
      <c r="AD176" s="82"/>
      <c r="AE176" s="43"/>
      <c r="AF176" s="45"/>
      <c r="AG176" s="82"/>
      <c r="AH176" s="43"/>
      <c r="AI176" s="47" t="s">
        <v>92</v>
      </c>
      <c r="AJ176" s="27"/>
      <c r="AK176" s="5"/>
      <c r="AL176" s="4" t="s">
        <v>116</v>
      </c>
      <c r="AM176" s="27">
        <v>3.1</v>
      </c>
      <c r="AN176" s="5"/>
      <c r="AO176" s="4">
        <v>457</v>
      </c>
      <c r="AP176" s="5" t="s">
        <v>44</v>
      </c>
      <c r="AQ176" s="5" t="s">
        <v>44</v>
      </c>
      <c r="AR176" s="19">
        <v>3.2</v>
      </c>
      <c r="AS176" s="9"/>
      <c r="AT176" s="3"/>
      <c r="AU176" s="2" t="s">
        <v>44</v>
      </c>
      <c r="AV176" s="2"/>
      <c r="AY176">
        <v>14</v>
      </c>
    </row>
    <row r="177" spans="1:82" x14ac:dyDescent="0.25">
      <c r="A177" s="4" t="s">
        <v>1</v>
      </c>
      <c r="B177" s="11">
        <v>3.6</v>
      </c>
      <c r="C177" s="88">
        <f t="shared" si="19"/>
        <v>3.2722950712388306</v>
      </c>
      <c r="D177" s="80">
        <v>-111.54</v>
      </c>
      <c r="E177" s="23">
        <v>43.031999999999996</v>
      </c>
      <c r="F177" s="1">
        <v>5</v>
      </c>
      <c r="G177" s="1">
        <v>1992</v>
      </c>
      <c r="H177" s="1">
        <v>11</v>
      </c>
      <c r="I177" s="1">
        <v>13</v>
      </c>
      <c r="J177" s="1">
        <v>2</v>
      </c>
      <c r="K177" s="1">
        <v>1</v>
      </c>
      <c r="L177" s="1">
        <v>49.09</v>
      </c>
      <c r="M177" s="81">
        <f t="shared" si="20"/>
        <v>0.16083765575665815</v>
      </c>
      <c r="N177" s="21">
        <v>0.01</v>
      </c>
      <c r="O177" s="3" t="s">
        <v>175</v>
      </c>
      <c r="P177" s="94">
        <f>1/((1/X177^2)+(1/AA177^2))</f>
        <v>2.586875150929727E-2</v>
      </c>
      <c r="Q177" s="72">
        <f>(P177/X177^2*Y177)+(P177/AA177^2*AB177)</f>
        <v>3.2722950712388306</v>
      </c>
      <c r="R177" s="82">
        <f>SQRT(P177)</f>
        <v>0.16083765575665815</v>
      </c>
      <c r="S177" s="46"/>
      <c r="T177" s="3"/>
      <c r="V177" s="43"/>
      <c r="W177" s="49">
        <v>3.01</v>
      </c>
      <c r="X177" s="82">
        <v>0.22500000000000001</v>
      </c>
      <c r="Y177" s="43">
        <f t="shared" si="23"/>
        <v>3.0232899999999998</v>
      </c>
      <c r="Z177" s="55">
        <v>3.3</v>
      </c>
      <c r="AA177" s="82">
        <v>0.23</v>
      </c>
      <c r="AB177" s="43">
        <f>0.791*(Z177+0.09)+0.851</f>
        <v>3.5324899999999997</v>
      </c>
      <c r="AC177" s="53"/>
      <c r="AD177" s="82"/>
      <c r="AE177" s="43"/>
      <c r="AF177" s="45"/>
      <c r="AG177" s="82"/>
      <c r="AH177" s="43"/>
      <c r="AI177" s="47" t="s">
        <v>56</v>
      </c>
      <c r="AJ177" s="27"/>
      <c r="AK177" s="5"/>
      <c r="AL177" s="4" t="s">
        <v>85</v>
      </c>
      <c r="AM177" s="27">
        <v>3.3</v>
      </c>
      <c r="AN177" s="5"/>
      <c r="AO177" s="4">
        <v>457</v>
      </c>
      <c r="AP177" s="5" t="s">
        <v>44</v>
      </c>
      <c r="AQ177" s="5" t="s">
        <v>44</v>
      </c>
      <c r="AR177" s="19">
        <v>3.01</v>
      </c>
      <c r="AS177" s="9"/>
      <c r="AT177" s="3"/>
      <c r="AU177" s="2" t="s">
        <v>44</v>
      </c>
      <c r="AV177" s="2"/>
      <c r="AY177">
        <v>15</v>
      </c>
    </row>
    <row r="178" spans="1:82" x14ac:dyDescent="0.25">
      <c r="A178" s="3" t="s">
        <v>2</v>
      </c>
      <c r="B178" s="18">
        <v>2.72</v>
      </c>
      <c r="C178" s="88">
        <f t="shared" si="19"/>
        <v>2.7538800000000001</v>
      </c>
      <c r="D178" s="80">
        <v>-111.496</v>
      </c>
      <c r="E178" s="23">
        <v>43.052999999999997</v>
      </c>
      <c r="F178" s="1">
        <v>23</v>
      </c>
      <c r="G178" s="1">
        <v>1992</v>
      </c>
      <c r="H178" s="1">
        <v>11</v>
      </c>
      <c r="I178" s="1">
        <v>13</v>
      </c>
      <c r="J178" s="1">
        <v>17</v>
      </c>
      <c r="K178" s="1">
        <v>59</v>
      </c>
      <c r="L178" s="11">
        <v>55.2</v>
      </c>
      <c r="M178" s="81">
        <f t="shared" si="20"/>
        <v>0.22500000000000001</v>
      </c>
      <c r="N178" s="21">
        <v>0.01</v>
      </c>
      <c r="O178" s="6" t="s">
        <v>174</v>
      </c>
      <c r="P178" s="94"/>
      <c r="Q178" s="72">
        <f>Y178</f>
        <v>2.7538800000000001</v>
      </c>
      <c r="R178" s="82">
        <f>X178</f>
        <v>0.22500000000000001</v>
      </c>
      <c r="S178" s="46"/>
      <c r="T178" s="3"/>
      <c r="V178" s="43"/>
      <c r="W178" s="49">
        <v>2.72</v>
      </c>
      <c r="X178" s="82">
        <v>0.22500000000000001</v>
      </c>
      <c r="Y178" s="43">
        <f t="shared" si="23"/>
        <v>2.7538800000000001</v>
      </c>
      <c r="Z178" s="53"/>
      <c r="AA178" s="82"/>
      <c r="AB178" s="43"/>
      <c r="AC178" s="47"/>
      <c r="AD178" s="82"/>
      <c r="AE178" s="43"/>
      <c r="AF178" s="45"/>
      <c r="AG178" s="82"/>
      <c r="AH178" s="43"/>
      <c r="AI178" s="47"/>
      <c r="AJ178" s="4"/>
      <c r="AK178" s="4"/>
      <c r="AL178" s="4"/>
      <c r="AM178" s="27"/>
      <c r="AN178" s="5"/>
      <c r="AO178" s="4"/>
      <c r="AP178" s="4"/>
      <c r="AQ178" s="4"/>
      <c r="AR178" s="19">
        <v>2.72</v>
      </c>
      <c r="AS178" s="9"/>
      <c r="AT178" s="3"/>
    </row>
    <row r="179" spans="1:82" x14ac:dyDescent="0.25">
      <c r="A179" s="3" t="s">
        <v>2</v>
      </c>
      <c r="B179" s="18">
        <v>2.73</v>
      </c>
      <c r="C179" s="88">
        <f t="shared" si="19"/>
        <v>2.7631700000000001</v>
      </c>
      <c r="D179" s="80">
        <v>-111.51300000000001</v>
      </c>
      <c r="E179" s="23">
        <v>43.02</v>
      </c>
      <c r="F179" s="1">
        <v>19</v>
      </c>
      <c r="G179" s="1">
        <v>1992</v>
      </c>
      <c r="H179" s="1">
        <v>11</v>
      </c>
      <c r="I179" s="1">
        <v>15</v>
      </c>
      <c r="J179" s="1">
        <v>23</v>
      </c>
      <c r="K179" s="1">
        <v>52</v>
      </c>
      <c r="L179" s="11">
        <v>52.8</v>
      </c>
      <c r="M179" s="81">
        <f t="shared" si="20"/>
        <v>0.22500000000000001</v>
      </c>
      <c r="N179" s="21">
        <v>0.01</v>
      </c>
      <c r="O179" s="6" t="s">
        <v>174</v>
      </c>
      <c r="P179" s="94"/>
      <c r="Q179" s="72">
        <f>Y179</f>
        <v>2.7631700000000001</v>
      </c>
      <c r="R179" s="82">
        <f>X179</f>
        <v>0.22500000000000001</v>
      </c>
      <c r="S179" s="46"/>
      <c r="T179" s="3"/>
      <c r="V179" s="43"/>
      <c r="W179" s="49">
        <v>2.73</v>
      </c>
      <c r="X179" s="82">
        <v>0.22500000000000001</v>
      </c>
      <c r="Y179" s="43">
        <f t="shared" si="23"/>
        <v>2.7631700000000001</v>
      </c>
      <c r="Z179" s="53"/>
      <c r="AA179" s="82"/>
      <c r="AB179" s="43"/>
      <c r="AC179" s="47"/>
      <c r="AD179" s="82"/>
      <c r="AE179" s="43"/>
      <c r="AF179" s="45"/>
      <c r="AG179" s="82"/>
      <c r="AH179" s="43"/>
      <c r="AI179" s="47"/>
      <c r="AJ179" s="4"/>
      <c r="AK179" s="4"/>
      <c r="AL179" s="4"/>
      <c r="AM179" s="27"/>
      <c r="AN179" s="5"/>
      <c r="AO179" s="4"/>
      <c r="AP179" s="4"/>
      <c r="AQ179" s="4"/>
      <c r="AR179" s="19">
        <v>2.73</v>
      </c>
      <c r="AS179" s="9"/>
      <c r="AT179" s="3"/>
    </row>
    <row r="180" spans="1:82" x14ac:dyDescent="0.25">
      <c r="A180" s="3" t="s">
        <v>2</v>
      </c>
      <c r="B180" s="18">
        <v>2.72</v>
      </c>
      <c r="C180" s="88">
        <f t="shared" si="19"/>
        <v>2.7538800000000001</v>
      </c>
      <c r="D180" s="80">
        <v>-111.505</v>
      </c>
      <c r="E180" s="23">
        <v>43.042000000000002</v>
      </c>
      <c r="F180" s="1">
        <v>7</v>
      </c>
      <c r="G180" s="1">
        <v>1992</v>
      </c>
      <c r="H180" s="1">
        <v>11</v>
      </c>
      <c r="I180" s="1">
        <v>16</v>
      </c>
      <c r="J180" s="1">
        <v>1</v>
      </c>
      <c r="K180" s="1">
        <v>37</v>
      </c>
      <c r="L180" s="11">
        <v>13</v>
      </c>
      <c r="M180" s="81">
        <f t="shared" si="20"/>
        <v>0.22500000000000001</v>
      </c>
      <c r="N180" s="21">
        <v>0.01</v>
      </c>
      <c r="O180" s="6" t="s">
        <v>174</v>
      </c>
      <c r="P180" s="94"/>
      <c r="Q180" s="72">
        <f>Y180</f>
        <v>2.7538800000000001</v>
      </c>
      <c r="R180" s="82">
        <f>X180</f>
        <v>0.22500000000000001</v>
      </c>
      <c r="S180" s="46"/>
      <c r="T180" s="3"/>
      <c r="V180" s="43"/>
      <c r="W180" s="49">
        <v>2.72</v>
      </c>
      <c r="X180" s="82">
        <v>0.22500000000000001</v>
      </c>
      <c r="Y180" s="43">
        <f t="shared" si="23"/>
        <v>2.7538800000000001</v>
      </c>
      <c r="Z180" s="53"/>
      <c r="AA180" s="82"/>
      <c r="AB180" s="43"/>
      <c r="AC180" s="47"/>
      <c r="AD180" s="82"/>
      <c r="AE180" s="43"/>
      <c r="AF180" s="45"/>
      <c r="AG180" s="82"/>
      <c r="AH180" s="43"/>
      <c r="AI180" s="47"/>
      <c r="AJ180" s="4"/>
      <c r="AK180" s="4"/>
      <c r="AL180" s="4"/>
      <c r="AM180" s="27"/>
      <c r="AN180" s="5"/>
      <c r="AO180" s="4"/>
      <c r="AP180" s="4"/>
      <c r="AQ180" s="4"/>
      <c r="AR180" s="19">
        <v>2.72</v>
      </c>
      <c r="AS180" s="9"/>
      <c r="AT180" s="3"/>
    </row>
    <row r="181" spans="1:82" x14ac:dyDescent="0.25">
      <c r="A181" s="4" t="s">
        <v>1</v>
      </c>
      <c r="B181" s="11">
        <v>2.8</v>
      </c>
      <c r="C181" s="88">
        <f t="shared" si="19"/>
        <v>3.1785792876116874</v>
      </c>
      <c r="D181" s="80">
        <v>-111.544</v>
      </c>
      <c r="E181" s="23">
        <v>43.018999999999998</v>
      </c>
      <c r="F181" s="1">
        <v>5</v>
      </c>
      <c r="G181" s="1">
        <v>1992</v>
      </c>
      <c r="H181" s="1">
        <v>11</v>
      </c>
      <c r="I181" s="1">
        <v>16</v>
      </c>
      <c r="J181" s="1">
        <v>1</v>
      </c>
      <c r="K181" s="1">
        <v>51</v>
      </c>
      <c r="L181" s="1">
        <v>23.42</v>
      </c>
      <c r="M181" s="81">
        <f t="shared" si="20"/>
        <v>0.16083765575665815</v>
      </c>
      <c r="N181" s="21">
        <v>0.01</v>
      </c>
      <c r="O181" s="3" t="s">
        <v>175</v>
      </c>
      <c r="P181" s="94">
        <f>1/((1/X181^2)+(1/AA181^2))</f>
        <v>2.586875150929727E-2</v>
      </c>
      <c r="Q181" s="72">
        <f>(P181/X181^2*Y181)+(P181/AA181^2*AB181)</f>
        <v>3.1785792876116874</v>
      </c>
      <c r="R181" s="82">
        <f>SQRT(P181)</f>
        <v>0.16083765575665815</v>
      </c>
      <c r="S181" s="46"/>
      <c r="T181" s="3"/>
      <c r="V181" s="43"/>
      <c r="W181" s="49">
        <v>3.22</v>
      </c>
      <c r="X181" s="82">
        <v>0.22500000000000001</v>
      </c>
      <c r="Y181" s="43">
        <f t="shared" si="23"/>
        <v>3.2183800000000002</v>
      </c>
      <c r="Z181" s="55">
        <v>2.8</v>
      </c>
      <c r="AA181" s="82">
        <v>0.23</v>
      </c>
      <c r="AB181" s="43">
        <f>0.791*(Z181+0.09)+0.851</f>
        <v>3.1369899999999999</v>
      </c>
      <c r="AC181" s="53"/>
      <c r="AD181" s="82"/>
      <c r="AE181" s="43"/>
      <c r="AF181" s="45"/>
      <c r="AG181" s="82"/>
      <c r="AH181" s="43"/>
      <c r="AI181" s="47" t="s">
        <v>48</v>
      </c>
      <c r="AJ181" s="27"/>
      <c r="AK181" s="5"/>
      <c r="AL181" s="4"/>
      <c r="AM181" s="27">
        <v>2.8</v>
      </c>
      <c r="AN181" s="5"/>
      <c r="AO181" s="4">
        <v>457</v>
      </c>
      <c r="AP181" s="5" t="s">
        <v>44</v>
      </c>
      <c r="AQ181" s="5" t="s">
        <v>44</v>
      </c>
      <c r="AR181" s="19">
        <v>3.22</v>
      </c>
      <c r="AS181" s="9"/>
      <c r="AT181" s="3"/>
      <c r="AU181" s="2" t="s">
        <v>44</v>
      </c>
      <c r="AV181" s="2"/>
      <c r="AY181">
        <v>9</v>
      </c>
    </row>
    <row r="182" spans="1:82" s="39" customFormat="1" x14ac:dyDescent="0.25">
      <c r="A182" s="4" t="s">
        <v>1</v>
      </c>
      <c r="B182" s="11">
        <v>3.4</v>
      </c>
      <c r="C182" s="88">
        <f t="shared" si="19"/>
        <v>3.5768121782178213</v>
      </c>
      <c r="D182" s="80">
        <v>-111.533</v>
      </c>
      <c r="E182" s="23">
        <v>43.017000000000003</v>
      </c>
      <c r="F182" s="1">
        <v>5</v>
      </c>
      <c r="G182" s="1">
        <v>1992</v>
      </c>
      <c r="H182" s="1">
        <v>11</v>
      </c>
      <c r="I182" s="1">
        <v>16</v>
      </c>
      <c r="J182" s="1">
        <v>2</v>
      </c>
      <c r="K182" s="1">
        <v>32</v>
      </c>
      <c r="L182" s="1">
        <v>14.38</v>
      </c>
      <c r="M182" s="81">
        <f t="shared" si="20"/>
        <v>0.16083765575665815</v>
      </c>
      <c r="N182" s="21">
        <v>0.01</v>
      </c>
      <c r="O182" s="3" t="s">
        <v>175</v>
      </c>
      <c r="P182" s="94">
        <f>1/((1/X182^2)+(1/AA182^2))</f>
        <v>2.586875150929727E-2</v>
      </c>
      <c r="Q182" s="72">
        <f>(P182/X182^2*Y182)+(P182/AA182^2*AB182)</f>
        <v>3.5768121782178213</v>
      </c>
      <c r="R182" s="82">
        <f>SQRT(P182)</f>
        <v>0.16083765575665815</v>
      </c>
      <c r="S182" s="46"/>
      <c r="T182" s="3"/>
      <c r="U182" s="82"/>
      <c r="V182" s="43"/>
      <c r="W182" s="49">
        <v>3.57</v>
      </c>
      <c r="X182" s="82">
        <v>0.22500000000000001</v>
      </c>
      <c r="Y182" s="43">
        <f t="shared" si="23"/>
        <v>3.5435300000000001</v>
      </c>
      <c r="Z182" s="55">
        <v>3.4</v>
      </c>
      <c r="AA182" s="82">
        <v>0.23</v>
      </c>
      <c r="AB182" s="43">
        <f>0.791*(Z182+0.09)+0.851</f>
        <v>3.6115900000000001</v>
      </c>
      <c r="AC182" s="53"/>
      <c r="AD182" s="82"/>
      <c r="AE182" s="43"/>
      <c r="AF182" s="45"/>
      <c r="AG182" s="82"/>
      <c r="AH182" s="43"/>
      <c r="AI182" s="47" t="s">
        <v>95</v>
      </c>
      <c r="AJ182" s="27"/>
      <c r="AK182" s="5"/>
      <c r="AL182" s="4" t="s">
        <v>99</v>
      </c>
      <c r="AM182" s="27">
        <v>3.4</v>
      </c>
      <c r="AN182" s="5"/>
      <c r="AO182" s="4">
        <v>457</v>
      </c>
      <c r="AP182" s="5">
        <v>5</v>
      </c>
      <c r="AQ182" s="5" t="s">
        <v>12</v>
      </c>
      <c r="AR182" s="19">
        <v>3.57</v>
      </c>
      <c r="AS182" s="9"/>
      <c r="AT182" s="3"/>
      <c r="AU182" s="2">
        <v>5</v>
      </c>
      <c r="AV182" s="2" t="s">
        <v>1</v>
      </c>
      <c r="AW182"/>
      <c r="AX182"/>
      <c r="AY182">
        <v>16</v>
      </c>
      <c r="AZ182"/>
      <c r="BA182"/>
      <c r="BB182"/>
      <c r="BC182"/>
      <c r="BD182"/>
      <c r="BE182"/>
      <c r="BF182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</row>
    <row r="183" spans="1:82" x14ac:dyDescent="0.25">
      <c r="A183" s="4" t="s">
        <v>1</v>
      </c>
      <c r="B183" s="11">
        <v>2.8</v>
      </c>
      <c r="C183" s="88">
        <f t="shared" si="19"/>
        <v>3.0219257932866452</v>
      </c>
      <c r="D183" s="80">
        <v>-111.56399999999999</v>
      </c>
      <c r="E183" s="23">
        <v>43.031999999999996</v>
      </c>
      <c r="F183" s="1">
        <v>10</v>
      </c>
      <c r="G183" s="1">
        <v>1992</v>
      </c>
      <c r="H183" s="1">
        <v>11</v>
      </c>
      <c r="I183" s="1">
        <v>16</v>
      </c>
      <c r="J183" s="1">
        <v>4</v>
      </c>
      <c r="K183" s="1">
        <v>47</v>
      </c>
      <c r="L183" s="1">
        <v>38.03</v>
      </c>
      <c r="M183" s="81">
        <f t="shared" si="20"/>
        <v>0.16083765575665815</v>
      </c>
      <c r="N183" s="21">
        <v>0.01</v>
      </c>
      <c r="O183" s="3" t="s">
        <v>175</v>
      </c>
      <c r="P183" s="94">
        <f>1/((1/X183^2)+(1/AA183^2))</f>
        <v>2.586875150929727E-2</v>
      </c>
      <c r="Q183" s="72">
        <f>(P183/X183^2*Y183)+(P183/AA183^2*AB183)</f>
        <v>3.0219257932866452</v>
      </c>
      <c r="R183" s="82">
        <f>SQRT(P183)</f>
        <v>0.16083765575665815</v>
      </c>
      <c r="S183" s="46"/>
      <c r="T183" s="3"/>
      <c r="V183" s="43"/>
      <c r="W183" s="49">
        <v>2.89</v>
      </c>
      <c r="X183" s="82">
        <v>0.22500000000000001</v>
      </c>
      <c r="Y183" s="43">
        <f t="shared" si="23"/>
        <v>2.91181</v>
      </c>
      <c r="Z183" s="55">
        <v>2.8</v>
      </c>
      <c r="AA183" s="82">
        <v>0.23</v>
      </c>
      <c r="AB183" s="43">
        <f>0.791*(Z183+0.09)+0.851</f>
        <v>3.1369899999999999</v>
      </c>
      <c r="AC183" s="53"/>
      <c r="AD183" s="82"/>
      <c r="AE183" s="43"/>
      <c r="AF183" s="45"/>
      <c r="AG183" s="82"/>
      <c r="AH183" s="43"/>
      <c r="AI183" s="47" t="s">
        <v>48</v>
      </c>
      <c r="AJ183" s="27"/>
      <c r="AK183" s="5"/>
      <c r="AL183" s="4"/>
      <c r="AM183" s="27">
        <v>2.8</v>
      </c>
      <c r="AN183" s="5"/>
      <c r="AO183" s="4">
        <v>457</v>
      </c>
      <c r="AP183" s="5" t="s">
        <v>44</v>
      </c>
      <c r="AQ183" s="5" t="s">
        <v>44</v>
      </c>
      <c r="AR183" s="19">
        <v>2.89</v>
      </c>
      <c r="AS183" s="9"/>
      <c r="AT183" s="3"/>
      <c r="AU183" s="2" t="s">
        <v>44</v>
      </c>
      <c r="AV183" s="2"/>
      <c r="AY183">
        <v>9</v>
      </c>
    </row>
    <row r="184" spans="1:82" x14ac:dyDescent="0.25">
      <c r="A184" s="3" t="s">
        <v>2</v>
      </c>
      <c r="B184" s="18">
        <v>2.4900000000000002</v>
      </c>
      <c r="C184" s="88">
        <f t="shared" si="19"/>
        <v>2.5402100000000001</v>
      </c>
      <c r="D184" s="80">
        <v>-111.5</v>
      </c>
      <c r="E184" s="23">
        <v>43.023000000000003</v>
      </c>
      <c r="F184" s="1">
        <v>10</v>
      </c>
      <c r="G184" s="1">
        <v>1992</v>
      </c>
      <c r="H184" s="1">
        <v>11</v>
      </c>
      <c r="I184" s="1">
        <v>21</v>
      </c>
      <c r="J184" s="1">
        <v>12</v>
      </c>
      <c r="K184" s="1">
        <v>45</v>
      </c>
      <c r="L184" s="11">
        <v>10.5</v>
      </c>
      <c r="M184" s="81">
        <f t="shared" si="20"/>
        <v>0.22500000000000001</v>
      </c>
      <c r="N184" s="21">
        <v>0.01</v>
      </c>
      <c r="O184" s="6" t="s">
        <v>174</v>
      </c>
      <c r="P184" s="94"/>
      <c r="Q184" s="72">
        <f>Y184</f>
        <v>2.5402100000000001</v>
      </c>
      <c r="R184" s="82">
        <f>X184</f>
        <v>0.22500000000000001</v>
      </c>
      <c r="S184" s="46"/>
      <c r="T184" s="3"/>
      <c r="V184" s="43"/>
      <c r="W184" s="49">
        <v>2.4900000000000002</v>
      </c>
      <c r="X184" s="82">
        <v>0.22500000000000001</v>
      </c>
      <c r="Y184" s="43">
        <f t="shared" si="23"/>
        <v>2.5402100000000001</v>
      </c>
      <c r="Z184" s="53"/>
      <c r="AA184" s="82"/>
      <c r="AB184" s="43"/>
      <c r="AC184" s="47"/>
      <c r="AD184" s="82"/>
      <c r="AE184" s="43"/>
      <c r="AF184" s="45"/>
      <c r="AG184" s="82"/>
      <c r="AH184" s="43"/>
      <c r="AI184" s="47"/>
      <c r="AJ184" s="4"/>
      <c r="AK184" s="4"/>
      <c r="AL184" s="4"/>
      <c r="AM184" s="27"/>
      <c r="AN184" s="5"/>
      <c r="AO184" s="4"/>
      <c r="AP184" s="4"/>
      <c r="AQ184" s="4"/>
      <c r="AR184" s="19">
        <v>2.4900000000000002</v>
      </c>
      <c r="AS184" s="9"/>
      <c r="AT184" s="3"/>
    </row>
    <row r="185" spans="1:82" x14ac:dyDescent="0.25">
      <c r="A185" s="3" t="s">
        <v>2</v>
      </c>
      <c r="B185" s="18">
        <v>2.62</v>
      </c>
      <c r="C185" s="88">
        <f t="shared" si="19"/>
        <v>2.6609799999999999</v>
      </c>
      <c r="D185" s="80">
        <v>-113.45699999999999</v>
      </c>
      <c r="E185" s="23">
        <v>36.700000000000003</v>
      </c>
      <c r="F185" s="1">
        <v>11</v>
      </c>
      <c r="G185" s="1">
        <v>1992</v>
      </c>
      <c r="H185" s="1">
        <v>11</v>
      </c>
      <c r="I185" s="1">
        <v>23</v>
      </c>
      <c r="J185" s="1">
        <v>13</v>
      </c>
      <c r="K185" s="1">
        <v>45</v>
      </c>
      <c r="L185" s="11">
        <v>30.3</v>
      </c>
      <c r="M185" s="81">
        <f t="shared" si="20"/>
        <v>0.22500000000000001</v>
      </c>
      <c r="N185" s="21">
        <v>0.01</v>
      </c>
      <c r="O185" s="6" t="s">
        <v>174</v>
      </c>
      <c r="P185" s="94"/>
      <c r="Q185" s="72">
        <f>Y185</f>
        <v>2.6609799999999999</v>
      </c>
      <c r="R185" s="82">
        <f>X185</f>
        <v>0.22500000000000001</v>
      </c>
      <c r="S185" s="46"/>
      <c r="T185" s="3"/>
      <c r="V185" s="43"/>
      <c r="W185" s="49">
        <v>2.62</v>
      </c>
      <c r="X185" s="82">
        <v>0.22500000000000001</v>
      </c>
      <c r="Y185" s="43">
        <f t="shared" si="23"/>
        <v>2.6609799999999999</v>
      </c>
      <c r="Z185" s="53"/>
      <c r="AA185" s="82"/>
      <c r="AB185" s="43"/>
      <c r="AC185" s="47"/>
      <c r="AD185" s="82"/>
      <c r="AE185" s="43"/>
      <c r="AF185" s="45"/>
      <c r="AG185" s="82"/>
      <c r="AH185" s="43"/>
      <c r="AI185" s="47"/>
      <c r="AJ185" s="4"/>
      <c r="AK185" s="4"/>
      <c r="AL185" s="4"/>
      <c r="AM185" s="27"/>
      <c r="AN185" s="5"/>
      <c r="AO185" s="4"/>
      <c r="AP185" s="4"/>
      <c r="AQ185" s="4"/>
      <c r="AR185" s="19">
        <v>2.62</v>
      </c>
      <c r="AS185" s="9"/>
      <c r="AT185" s="3"/>
    </row>
    <row r="186" spans="1:82" x14ac:dyDescent="0.25">
      <c r="A186" s="3" t="s">
        <v>2</v>
      </c>
      <c r="B186" s="18">
        <v>2.77</v>
      </c>
      <c r="C186" s="88">
        <f t="shared" si="19"/>
        <v>2.8003300000000002</v>
      </c>
      <c r="D186" s="80">
        <v>-113.137</v>
      </c>
      <c r="E186" s="23">
        <v>36.616</v>
      </c>
      <c r="F186" s="1">
        <v>1</v>
      </c>
      <c r="G186" s="1">
        <v>1992</v>
      </c>
      <c r="H186" s="1">
        <v>12</v>
      </c>
      <c r="I186" s="1">
        <v>3</v>
      </c>
      <c r="J186" s="1">
        <v>13</v>
      </c>
      <c r="K186" s="1">
        <v>32</v>
      </c>
      <c r="L186" s="11">
        <v>56.1</v>
      </c>
      <c r="M186" s="81">
        <f t="shared" si="20"/>
        <v>0.22500000000000001</v>
      </c>
      <c r="N186" s="21">
        <v>0.01</v>
      </c>
      <c r="O186" s="6" t="s">
        <v>174</v>
      </c>
      <c r="P186" s="94"/>
      <c r="Q186" s="72">
        <f>Y186</f>
        <v>2.8003300000000002</v>
      </c>
      <c r="R186" s="82">
        <f>X186</f>
        <v>0.22500000000000001</v>
      </c>
      <c r="S186" s="46"/>
      <c r="T186" s="3"/>
      <c r="V186" s="43"/>
      <c r="W186" s="49">
        <v>2.77</v>
      </c>
      <c r="X186" s="82">
        <v>0.22500000000000001</v>
      </c>
      <c r="Y186" s="43">
        <f t="shared" si="23"/>
        <v>2.8003300000000002</v>
      </c>
      <c r="Z186" s="53"/>
      <c r="AA186" s="82"/>
      <c r="AB186" s="43"/>
      <c r="AC186" s="47"/>
      <c r="AD186" s="82"/>
      <c r="AE186" s="43"/>
      <c r="AF186" s="45"/>
      <c r="AG186" s="82"/>
      <c r="AH186" s="43"/>
      <c r="AI186" s="47"/>
      <c r="AJ186" s="4"/>
      <c r="AK186" s="4"/>
      <c r="AL186" s="4"/>
      <c r="AM186" s="27"/>
      <c r="AN186" s="5"/>
      <c r="AO186" s="4"/>
      <c r="AP186" s="4"/>
      <c r="AQ186" s="4"/>
      <c r="AR186" s="19">
        <v>2.77</v>
      </c>
      <c r="AS186" s="9"/>
      <c r="AT186" s="3"/>
    </row>
    <row r="187" spans="1:82" x14ac:dyDescent="0.25">
      <c r="A187" s="4" t="s">
        <v>1</v>
      </c>
      <c r="B187" s="11">
        <v>3.4</v>
      </c>
      <c r="C187" s="88">
        <f t="shared" si="19"/>
        <v>3.2951899999999998</v>
      </c>
      <c r="D187" s="80">
        <v>-114.021</v>
      </c>
      <c r="E187" s="23">
        <v>36.444000000000003</v>
      </c>
      <c r="F187" s="1">
        <v>5</v>
      </c>
      <c r="G187" s="1">
        <v>1992</v>
      </c>
      <c r="H187" s="1">
        <v>12</v>
      </c>
      <c r="I187" s="1">
        <v>4</v>
      </c>
      <c r="J187" s="1">
        <v>18</v>
      </c>
      <c r="K187" s="1">
        <v>15</v>
      </c>
      <c r="L187" s="1">
        <v>54.73</v>
      </c>
      <c r="M187" s="81">
        <f t="shared" si="20"/>
        <v>0.23</v>
      </c>
      <c r="N187" s="21">
        <v>0.01</v>
      </c>
      <c r="O187" s="6" t="s">
        <v>174</v>
      </c>
      <c r="P187" s="94"/>
      <c r="Q187" s="72">
        <f>AB191</f>
        <v>3.2951899999999998</v>
      </c>
      <c r="R187" s="82">
        <f>AA187</f>
        <v>0.23</v>
      </c>
      <c r="S187" s="46"/>
      <c r="T187" s="3"/>
      <c r="V187" s="43"/>
      <c r="W187" s="46"/>
      <c r="Y187" s="43"/>
      <c r="Z187" s="55">
        <v>3.4</v>
      </c>
      <c r="AA187" s="82">
        <v>0.23</v>
      </c>
      <c r="AB187" s="43">
        <f>0.791*(Z187+0.09)+0.851</f>
        <v>3.6115900000000001</v>
      </c>
      <c r="AC187" s="53"/>
      <c r="AD187" s="82"/>
      <c r="AE187" s="43"/>
      <c r="AF187" s="45"/>
      <c r="AG187" s="82"/>
      <c r="AH187" s="43"/>
      <c r="AI187" s="47" t="s">
        <v>95</v>
      </c>
      <c r="AJ187" s="27"/>
      <c r="AK187" s="5"/>
      <c r="AL187" s="4"/>
      <c r="AM187" s="27">
        <v>3.4</v>
      </c>
      <c r="AN187" s="5"/>
      <c r="AO187" s="4">
        <v>41</v>
      </c>
      <c r="AP187" s="5" t="s">
        <v>44</v>
      </c>
      <c r="AQ187" s="5" t="s">
        <v>44</v>
      </c>
      <c r="AR187" s="9"/>
      <c r="AS187" s="9"/>
      <c r="AT187" s="3"/>
      <c r="AU187" s="2" t="s">
        <v>44</v>
      </c>
      <c r="AV187" s="2"/>
      <c r="AY187">
        <v>22</v>
      </c>
    </row>
    <row r="188" spans="1:82" x14ac:dyDescent="0.25">
      <c r="A188" s="3" t="s">
        <v>2</v>
      </c>
      <c r="B188" s="18">
        <v>2.82</v>
      </c>
      <c r="C188" s="88">
        <f t="shared" si="19"/>
        <v>2.8467799999999999</v>
      </c>
      <c r="D188" s="80">
        <v>-114.795</v>
      </c>
      <c r="E188" s="23">
        <v>36.530999999999999</v>
      </c>
      <c r="F188" s="1">
        <v>7</v>
      </c>
      <c r="G188" s="1">
        <v>1993</v>
      </c>
      <c r="H188" s="1">
        <v>1</v>
      </c>
      <c r="I188" s="1">
        <v>18</v>
      </c>
      <c r="J188" s="1">
        <v>9</v>
      </c>
      <c r="K188" s="1">
        <v>31</v>
      </c>
      <c r="L188" s="11">
        <v>7.2</v>
      </c>
      <c r="M188" s="81">
        <f t="shared" si="20"/>
        <v>0.22500000000000001</v>
      </c>
      <c r="N188" s="21">
        <v>0.01</v>
      </c>
      <c r="O188" s="6" t="s">
        <v>174</v>
      </c>
      <c r="P188" s="94"/>
      <c r="Q188" s="72">
        <f>Y188</f>
        <v>2.8467799999999999</v>
      </c>
      <c r="R188" s="82">
        <f>X188</f>
        <v>0.22500000000000001</v>
      </c>
      <c r="S188" s="46"/>
      <c r="T188" s="3"/>
      <c r="V188" s="43"/>
      <c r="W188" s="49">
        <v>2.82</v>
      </c>
      <c r="X188" s="82">
        <v>0.22500000000000001</v>
      </c>
      <c r="Y188" s="43">
        <f t="shared" ref="Y188:Y197" si="24">0.929*W188+0.227</f>
        <v>2.8467799999999999</v>
      </c>
      <c r="Z188" s="53"/>
      <c r="AA188" s="82"/>
      <c r="AB188" s="43"/>
      <c r="AC188" s="47"/>
      <c r="AD188" s="82"/>
      <c r="AE188" s="43"/>
      <c r="AF188" s="45"/>
      <c r="AG188" s="82"/>
      <c r="AH188" s="43"/>
      <c r="AI188" s="47"/>
      <c r="AJ188" s="4"/>
      <c r="AK188" s="4"/>
      <c r="AL188" s="4"/>
      <c r="AM188" s="27"/>
      <c r="AN188" s="5"/>
      <c r="AO188" s="4"/>
      <c r="AP188" s="4"/>
      <c r="AQ188" s="4"/>
      <c r="AR188" s="19">
        <v>2.82</v>
      </c>
      <c r="AS188" s="9"/>
      <c r="AT188" s="3"/>
    </row>
    <row r="189" spans="1:82" x14ac:dyDescent="0.25">
      <c r="A189" s="4" t="s">
        <v>1</v>
      </c>
      <c r="B189" s="11">
        <v>3</v>
      </c>
      <c r="C189" s="88">
        <f t="shared" si="19"/>
        <v>2.51234</v>
      </c>
      <c r="D189" s="80">
        <v>-111.405</v>
      </c>
      <c r="E189" s="23">
        <v>42.746000000000002</v>
      </c>
      <c r="F189" s="1">
        <v>5</v>
      </c>
      <c r="G189" s="1">
        <v>1993</v>
      </c>
      <c r="H189" s="1">
        <v>2</v>
      </c>
      <c r="I189" s="1">
        <v>14</v>
      </c>
      <c r="J189" s="1">
        <v>16</v>
      </c>
      <c r="K189" s="1">
        <v>58</v>
      </c>
      <c r="L189" s="1">
        <v>35.270000000000003</v>
      </c>
      <c r="M189" s="81">
        <f t="shared" si="20"/>
        <v>0.22500000000000001</v>
      </c>
      <c r="N189" s="21">
        <v>0.01</v>
      </c>
      <c r="O189" s="6" t="s">
        <v>174</v>
      </c>
      <c r="P189" s="94"/>
      <c r="Q189" s="72">
        <f>Y189</f>
        <v>2.51234</v>
      </c>
      <c r="R189" s="82">
        <f>X189</f>
        <v>0.22500000000000001</v>
      </c>
      <c r="S189" s="46"/>
      <c r="T189" s="3"/>
      <c r="V189" s="43"/>
      <c r="W189" s="49">
        <v>2.46</v>
      </c>
      <c r="X189" s="82">
        <v>0.22500000000000001</v>
      </c>
      <c r="Y189" s="43">
        <f t="shared" si="24"/>
        <v>2.51234</v>
      </c>
      <c r="Z189" s="53"/>
      <c r="AA189" s="82"/>
      <c r="AB189" s="43"/>
      <c r="AC189" s="53"/>
      <c r="AD189" s="82"/>
      <c r="AE189" s="43"/>
      <c r="AF189" s="45"/>
      <c r="AG189" s="82"/>
      <c r="AH189" s="43"/>
      <c r="AI189" s="47" t="s">
        <v>105</v>
      </c>
      <c r="AJ189" s="27"/>
      <c r="AK189" s="5"/>
      <c r="AL189" s="4" t="s">
        <v>48</v>
      </c>
      <c r="AM189" s="27"/>
      <c r="AN189" s="5"/>
      <c r="AO189" s="4">
        <v>457</v>
      </c>
      <c r="AP189" s="5" t="s">
        <v>44</v>
      </c>
      <c r="AQ189" s="5" t="s">
        <v>44</v>
      </c>
      <c r="AR189" s="19">
        <v>2.46</v>
      </c>
      <c r="AS189" s="9"/>
      <c r="AT189" s="3"/>
      <c r="AU189" s="2" t="s">
        <v>44</v>
      </c>
      <c r="AV189" s="2"/>
      <c r="AY189">
        <v>15</v>
      </c>
    </row>
    <row r="190" spans="1:82" x14ac:dyDescent="0.25">
      <c r="A190" s="3" t="s">
        <v>2</v>
      </c>
      <c r="B190" s="18">
        <v>2.92</v>
      </c>
      <c r="C190" s="88">
        <f t="shared" si="19"/>
        <v>2.9396800000000001</v>
      </c>
      <c r="D190" s="80">
        <v>-114.18600000000001</v>
      </c>
      <c r="E190" s="23">
        <v>36.598999999999997</v>
      </c>
      <c r="F190" s="1">
        <v>7</v>
      </c>
      <c r="G190" s="1">
        <v>1993</v>
      </c>
      <c r="H190" s="1">
        <v>2</v>
      </c>
      <c r="I190" s="1">
        <v>26</v>
      </c>
      <c r="J190" s="1">
        <v>20</v>
      </c>
      <c r="K190" s="1">
        <v>33</v>
      </c>
      <c r="L190" s="11">
        <v>38.799999999999997</v>
      </c>
      <c r="M190" s="81">
        <f t="shared" si="20"/>
        <v>0.22500000000000001</v>
      </c>
      <c r="N190" s="21">
        <v>0.01</v>
      </c>
      <c r="O190" s="6" t="s">
        <v>174</v>
      </c>
      <c r="P190" s="94"/>
      <c r="Q190" s="72">
        <f>Y190</f>
        <v>2.9396800000000001</v>
      </c>
      <c r="R190" s="82">
        <f>X190</f>
        <v>0.22500000000000001</v>
      </c>
      <c r="S190" s="46"/>
      <c r="T190" s="3"/>
      <c r="V190" s="43"/>
      <c r="W190" s="49">
        <v>2.92</v>
      </c>
      <c r="X190" s="82">
        <v>0.22500000000000001</v>
      </c>
      <c r="Y190" s="43">
        <f t="shared" si="24"/>
        <v>2.9396800000000001</v>
      </c>
      <c r="Z190" s="53"/>
      <c r="AA190" s="82"/>
      <c r="AB190" s="43"/>
      <c r="AC190" s="47"/>
      <c r="AD190" s="82"/>
      <c r="AE190" s="43"/>
      <c r="AF190" s="45"/>
      <c r="AG190" s="82"/>
      <c r="AH190" s="43"/>
      <c r="AI190" s="47"/>
      <c r="AJ190" s="4"/>
      <c r="AK190" s="4"/>
      <c r="AL190" s="4"/>
      <c r="AM190" s="27"/>
      <c r="AN190" s="5"/>
      <c r="AO190" s="4"/>
      <c r="AP190" s="4"/>
      <c r="AQ190" s="4"/>
      <c r="AR190" s="19">
        <v>2.92</v>
      </c>
      <c r="AS190" s="9"/>
      <c r="AT190" s="3"/>
    </row>
    <row r="191" spans="1:82" x14ac:dyDescent="0.25">
      <c r="A191" s="4" t="s">
        <v>1</v>
      </c>
      <c r="B191" s="11">
        <v>3</v>
      </c>
      <c r="C191" s="88">
        <f t="shared" si="19"/>
        <v>3.0090931055300647</v>
      </c>
      <c r="D191" s="80">
        <v>-111.422</v>
      </c>
      <c r="E191" s="23">
        <v>42.677</v>
      </c>
      <c r="F191" s="1">
        <v>5</v>
      </c>
      <c r="G191" s="1">
        <v>1993</v>
      </c>
      <c r="H191" s="1">
        <v>3</v>
      </c>
      <c r="I191" s="1">
        <v>9</v>
      </c>
      <c r="J191" s="1">
        <v>12</v>
      </c>
      <c r="K191" s="1">
        <v>20</v>
      </c>
      <c r="L191" s="1">
        <v>15.29</v>
      </c>
      <c r="M191" s="81">
        <f t="shared" si="20"/>
        <v>0.16083765575665815</v>
      </c>
      <c r="N191" s="21">
        <v>0.01</v>
      </c>
      <c r="O191" s="3" t="s">
        <v>175</v>
      </c>
      <c r="P191" s="94">
        <f>1/((1/X191^2)+(1/AA191^2))</f>
        <v>2.586875150929727E-2</v>
      </c>
      <c r="Q191" s="72">
        <f>(P191/X191^2*Y191)+(P191/AA191^2*AB191)</f>
        <v>3.0090931055300647</v>
      </c>
      <c r="R191" s="82">
        <f>SQRT(P191)</f>
        <v>0.16083765575665815</v>
      </c>
      <c r="S191" s="46"/>
      <c r="T191" s="3"/>
      <c r="V191" s="43"/>
      <c r="W191" s="49">
        <v>2.7</v>
      </c>
      <c r="X191" s="82">
        <v>0.22500000000000001</v>
      </c>
      <c r="Y191" s="43">
        <f t="shared" si="24"/>
        <v>2.7353000000000001</v>
      </c>
      <c r="Z191" s="55">
        <v>3</v>
      </c>
      <c r="AA191" s="82">
        <v>0.23</v>
      </c>
      <c r="AB191" s="43">
        <f>0.791*(Z191+0.09)+0.851</f>
        <v>3.2951899999999998</v>
      </c>
      <c r="AC191" s="53"/>
      <c r="AD191" s="82"/>
      <c r="AE191" s="43"/>
      <c r="AF191" s="45"/>
      <c r="AG191" s="82"/>
      <c r="AH191" s="43"/>
      <c r="AI191" s="47" t="s">
        <v>50</v>
      </c>
      <c r="AJ191" s="27"/>
      <c r="AK191" s="5"/>
      <c r="AL191" s="4"/>
      <c r="AM191" s="27">
        <v>3</v>
      </c>
      <c r="AN191" s="5"/>
      <c r="AO191" s="4">
        <v>457</v>
      </c>
      <c r="AP191" s="5" t="s">
        <v>44</v>
      </c>
      <c r="AQ191" s="5" t="s">
        <v>44</v>
      </c>
      <c r="AR191" s="19">
        <v>2.7</v>
      </c>
      <c r="AS191" s="9"/>
      <c r="AT191" s="3"/>
      <c r="AU191" s="2" t="s">
        <v>44</v>
      </c>
      <c r="AV191" s="2"/>
      <c r="AY191">
        <v>10</v>
      </c>
    </row>
    <row r="192" spans="1:82" x14ac:dyDescent="0.25">
      <c r="A192" s="3" t="s">
        <v>2</v>
      </c>
      <c r="B192" s="18">
        <v>2.71</v>
      </c>
      <c r="C192" s="88">
        <f t="shared" si="19"/>
        <v>2.7445900000000001</v>
      </c>
      <c r="D192" s="80">
        <v>-111.51900000000001</v>
      </c>
      <c r="E192" s="23">
        <v>42.526000000000003</v>
      </c>
      <c r="F192" s="1">
        <v>1</v>
      </c>
      <c r="G192" s="1">
        <v>1993</v>
      </c>
      <c r="H192" s="1">
        <v>3</v>
      </c>
      <c r="I192" s="1">
        <v>17</v>
      </c>
      <c r="J192" s="1">
        <v>19</v>
      </c>
      <c r="K192" s="1">
        <v>51</v>
      </c>
      <c r="L192" s="11">
        <v>18.2</v>
      </c>
      <c r="M192" s="81">
        <f t="shared" si="20"/>
        <v>0.22500000000000001</v>
      </c>
      <c r="N192" s="21">
        <v>0.01</v>
      </c>
      <c r="O192" s="6" t="s">
        <v>174</v>
      </c>
      <c r="P192" s="94"/>
      <c r="Q192" s="72">
        <f>Y192</f>
        <v>2.7445900000000001</v>
      </c>
      <c r="R192" s="82">
        <f>X192</f>
        <v>0.22500000000000001</v>
      </c>
      <c r="S192" s="46"/>
      <c r="T192" s="3"/>
      <c r="V192" s="43"/>
      <c r="W192" s="49">
        <v>2.71</v>
      </c>
      <c r="X192" s="82">
        <v>0.22500000000000001</v>
      </c>
      <c r="Y192" s="43">
        <f t="shared" si="24"/>
        <v>2.7445900000000001</v>
      </c>
      <c r="Z192" s="53"/>
      <c r="AA192" s="82"/>
      <c r="AB192" s="43"/>
      <c r="AC192" s="47"/>
      <c r="AD192" s="82"/>
      <c r="AE192" s="43"/>
      <c r="AF192" s="45"/>
      <c r="AG192" s="82"/>
      <c r="AH192" s="43"/>
      <c r="AI192" s="47"/>
      <c r="AJ192" s="4"/>
      <c r="AK192" s="4"/>
      <c r="AL192" s="4"/>
      <c r="AM192" s="27"/>
      <c r="AN192" s="5"/>
      <c r="AO192" s="4"/>
      <c r="AP192" s="4"/>
      <c r="AQ192" s="4"/>
      <c r="AR192" s="19">
        <v>2.71</v>
      </c>
      <c r="AS192" s="9"/>
      <c r="AT192" s="3"/>
    </row>
    <row r="193" spans="1:51" x14ac:dyDescent="0.25">
      <c r="A193" s="3" t="s">
        <v>2</v>
      </c>
      <c r="B193" s="18">
        <v>2.63</v>
      </c>
      <c r="C193" s="88">
        <f t="shared" si="19"/>
        <v>2.6702699999999999</v>
      </c>
      <c r="D193" s="80">
        <v>-111.36</v>
      </c>
      <c r="E193" s="23">
        <v>42.566000000000003</v>
      </c>
      <c r="F193" s="1">
        <v>0</v>
      </c>
      <c r="G193" s="1">
        <v>1993</v>
      </c>
      <c r="H193" s="1">
        <v>3</v>
      </c>
      <c r="I193" s="1">
        <v>18</v>
      </c>
      <c r="J193" s="1">
        <v>0</v>
      </c>
      <c r="K193" s="1">
        <v>4</v>
      </c>
      <c r="L193" s="11">
        <v>44.8</v>
      </c>
      <c r="M193" s="81">
        <f t="shared" si="20"/>
        <v>0.22500000000000001</v>
      </c>
      <c r="N193" s="21">
        <v>0.01</v>
      </c>
      <c r="O193" s="6" t="s">
        <v>174</v>
      </c>
      <c r="P193" s="94"/>
      <c r="Q193" s="72">
        <f>Y193</f>
        <v>2.6702699999999999</v>
      </c>
      <c r="R193" s="82">
        <f>X193</f>
        <v>0.22500000000000001</v>
      </c>
      <c r="S193" s="46"/>
      <c r="T193" s="3"/>
      <c r="V193" s="43"/>
      <c r="W193" s="49">
        <v>2.63</v>
      </c>
      <c r="X193" s="82">
        <v>0.22500000000000001</v>
      </c>
      <c r="Y193" s="43">
        <f t="shared" si="24"/>
        <v>2.6702699999999999</v>
      </c>
      <c r="Z193" s="53"/>
      <c r="AA193" s="82"/>
      <c r="AB193" s="43"/>
      <c r="AC193" s="47"/>
      <c r="AD193" s="82"/>
      <c r="AE193" s="43"/>
      <c r="AF193" s="45"/>
      <c r="AG193" s="82"/>
      <c r="AH193" s="43"/>
      <c r="AI193" s="47"/>
      <c r="AJ193" s="4"/>
      <c r="AK193" s="4"/>
      <c r="AL193" s="4"/>
      <c r="AM193" s="27"/>
      <c r="AN193" s="5"/>
      <c r="AO193" s="4"/>
      <c r="AP193" s="4"/>
      <c r="AQ193" s="4"/>
      <c r="AR193" s="19">
        <v>2.63</v>
      </c>
      <c r="AS193" s="9"/>
      <c r="AT193" s="3"/>
    </row>
    <row r="194" spans="1:51" x14ac:dyDescent="0.25">
      <c r="A194" s="3" t="s">
        <v>2</v>
      </c>
      <c r="B194" s="18">
        <v>2.88</v>
      </c>
      <c r="C194" s="88">
        <f t="shared" ref="C194:C257" si="25">Q194</f>
        <v>2.90252</v>
      </c>
      <c r="D194" s="80">
        <v>-111.355</v>
      </c>
      <c r="E194" s="23">
        <v>42.572000000000003</v>
      </c>
      <c r="F194" s="1">
        <v>0</v>
      </c>
      <c r="G194" s="1">
        <v>1993</v>
      </c>
      <c r="H194" s="1">
        <v>3</v>
      </c>
      <c r="I194" s="1">
        <v>20</v>
      </c>
      <c r="J194" s="1">
        <v>18</v>
      </c>
      <c r="K194" s="1">
        <v>6</v>
      </c>
      <c r="L194" s="11">
        <v>40.6</v>
      </c>
      <c r="M194" s="81">
        <f t="shared" ref="M194:M257" si="26">R194</f>
        <v>0.22500000000000001</v>
      </c>
      <c r="N194" s="21">
        <v>0.01</v>
      </c>
      <c r="O194" s="6" t="s">
        <v>174</v>
      </c>
      <c r="P194" s="94"/>
      <c r="Q194" s="72">
        <f>Y194</f>
        <v>2.90252</v>
      </c>
      <c r="R194" s="82">
        <f>X194</f>
        <v>0.22500000000000001</v>
      </c>
      <c r="S194" s="46"/>
      <c r="T194" s="3"/>
      <c r="V194" s="43"/>
      <c r="W194" s="49">
        <v>2.88</v>
      </c>
      <c r="X194" s="82">
        <v>0.22500000000000001</v>
      </c>
      <c r="Y194" s="43">
        <f t="shared" si="24"/>
        <v>2.90252</v>
      </c>
      <c r="Z194" s="53"/>
      <c r="AA194" s="82"/>
      <c r="AB194" s="43"/>
      <c r="AC194" s="47"/>
      <c r="AD194" s="82"/>
      <c r="AE194" s="43"/>
      <c r="AF194" s="45"/>
      <c r="AG194" s="82"/>
      <c r="AH194" s="43"/>
      <c r="AI194" s="47"/>
      <c r="AJ194" s="4"/>
      <c r="AK194" s="4"/>
      <c r="AL194" s="4"/>
      <c r="AM194" s="27"/>
      <c r="AN194" s="5"/>
      <c r="AO194" s="4"/>
      <c r="AP194" s="4"/>
      <c r="AQ194" s="4"/>
      <c r="AR194" s="19">
        <v>2.88</v>
      </c>
      <c r="AS194" s="9"/>
      <c r="AT194" s="3"/>
    </row>
    <row r="195" spans="1:51" x14ac:dyDescent="0.25">
      <c r="A195" s="3" t="s">
        <v>2</v>
      </c>
      <c r="B195" s="18">
        <v>2.64</v>
      </c>
      <c r="C195" s="88">
        <f t="shared" si="25"/>
        <v>2.6795599999999999</v>
      </c>
      <c r="D195" s="80">
        <v>-111.395</v>
      </c>
      <c r="E195" s="23">
        <v>42.521999999999998</v>
      </c>
      <c r="F195" s="1">
        <v>1</v>
      </c>
      <c r="G195" s="1">
        <v>1993</v>
      </c>
      <c r="H195" s="1">
        <v>3</v>
      </c>
      <c r="I195" s="1">
        <v>25</v>
      </c>
      <c r="J195" s="1">
        <v>4</v>
      </c>
      <c r="K195" s="1">
        <v>16</v>
      </c>
      <c r="L195" s="11">
        <v>38.200000000000003</v>
      </c>
      <c r="M195" s="81">
        <f t="shared" si="26"/>
        <v>0.22500000000000001</v>
      </c>
      <c r="N195" s="21">
        <v>0.01</v>
      </c>
      <c r="O195" s="6" t="s">
        <v>174</v>
      </c>
      <c r="P195" s="94"/>
      <c r="Q195" s="72">
        <f>Y195</f>
        <v>2.6795599999999999</v>
      </c>
      <c r="R195" s="82">
        <f>X195</f>
        <v>0.22500000000000001</v>
      </c>
      <c r="S195" s="46"/>
      <c r="T195" s="3"/>
      <c r="V195" s="43"/>
      <c r="W195" s="49">
        <v>2.64</v>
      </c>
      <c r="X195" s="82">
        <v>0.22500000000000001</v>
      </c>
      <c r="Y195" s="43">
        <f t="shared" si="24"/>
        <v>2.6795599999999999</v>
      </c>
      <c r="Z195" s="53"/>
      <c r="AA195" s="82"/>
      <c r="AB195" s="43"/>
      <c r="AC195" s="47"/>
      <c r="AD195" s="82"/>
      <c r="AE195" s="43"/>
      <c r="AF195" s="45"/>
      <c r="AG195" s="82"/>
      <c r="AH195" s="43"/>
      <c r="AI195" s="47"/>
      <c r="AJ195" s="4"/>
      <c r="AK195" s="4"/>
      <c r="AL195" s="4"/>
      <c r="AM195" s="27"/>
      <c r="AN195" s="5"/>
      <c r="AO195" s="4"/>
      <c r="AP195" s="4"/>
      <c r="AQ195" s="4"/>
      <c r="AR195" s="19">
        <v>2.64</v>
      </c>
      <c r="AS195" s="9"/>
      <c r="AT195" s="3"/>
    </row>
    <row r="196" spans="1:51" x14ac:dyDescent="0.25">
      <c r="A196" s="4" t="s">
        <v>1</v>
      </c>
      <c r="B196" s="11">
        <v>3.2</v>
      </c>
      <c r="C196" s="88">
        <f t="shared" si="25"/>
        <v>3.2668437261531027</v>
      </c>
      <c r="D196" s="80">
        <v>-111.587</v>
      </c>
      <c r="E196" s="23">
        <v>42.598999999999997</v>
      </c>
      <c r="F196" s="1">
        <v>5</v>
      </c>
      <c r="G196" s="1">
        <v>1993</v>
      </c>
      <c r="H196" s="1">
        <v>3</v>
      </c>
      <c r="I196" s="1">
        <v>27</v>
      </c>
      <c r="J196" s="1">
        <v>12</v>
      </c>
      <c r="K196" s="1">
        <v>21</v>
      </c>
      <c r="L196" s="1">
        <v>17.13</v>
      </c>
      <c r="M196" s="81">
        <f t="shared" si="26"/>
        <v>0.16083765575665815</v>
      </c>
      <c r="N196" s="21">
        <v>0.01</v>
      </c>
      <c r="O196" s="3" t="s">
        <v>175</v>
      </c>
      <c r="P196" s="94">
        <f>1/((1/X196^2)+(1/AA196^2))</f>
        <v>2.586875150929727E-2</v>
      </c>
      <c r="Q196" s="72">
        <f>(P196/X196^2*Y196)+(P196/AA196^2*AB196)</f>
        <v>3.2668437261531027</v>
      </c>
      <c r="R196" s="82">
        <f>SQRT(P196)</f>
        <v>0.16083765575665815</v>
      </c>
      <c r="S196" s="46"/>
      <c r="T196" s="3"/>
      <c r="V196" s="43"/>
      <c r="W196" s="49">
        <v>3.08</v>
      </c>
      <c r="X196" s="82">
        <v>0.22500000000000001</v>
      </c>
      <c r="Y196" s="43">
        <f t="shared" si="24"/>
        <v>3.08832</v>
      </c>
      <c r="Z196" s="55">
        <v>3.2</v>
      </c>
      <c r="AA196" s="82">
        <v>0.23</v>
      </c>
      <c r="AB196" s="43">
        <f>0.791*(Z196+0.09)+0.851</f>
        <v>3.4533900000000002</v>
      </c>
      <c r="AC196" s="53"/>
      <c r="AD196" s="82"/>
      <c r="AE196" s="43"/>
      <c r="AF196" s="45"/>
      <c r="AG196" s="82"/>
      <c r="AH196" s="43"/>
      <c r="AI196" s="47" t="s">
        <v>79</v>
      </c>
      <c r="AJ196" s="27"/>
      <c r="AK196" s="5"/>
      <c r="AL196" s="4"/>
      <c r="AM196" s="27">
        <v>3.2</v>
      </c>
      <c r="AN196" s="5"/>
      <c r="AO196" s="4">
        <v>457</v>
      </c>
      <c r="AP196" s="5" t="s">
        <v>44</v>
      </c>
      <c r="AQ196" s="5" t="s">
        <v>44</v>
      </c>
      <c r="AR196" s="19">
        <v>3.08</v>
      </c>
      <c r="AS196" s="9"/>
      <c r="AT196" s="3"/>
      <c r="AU196" s="2" t="s">
        <v>44</v>
      </c>
      <c r="AV196" s="2"/>
      <c r="AY196">
        <v>12</v>
      </c>
    </row>
    <row r="197" spans="1:51" x14ac:dyDescent="0.25">
      <c r="A197" s="3" t="s">
        <v>2</v>
      </c>
      <c r="B197" s="18">
        <v>2.48</v>
      </c>
      <c r="C197" s="88">
        <f t="shared" si="25"/>
        <v>2.5309200000000001</v>
      </c>
      <c r="D197" s="80">
        <v>-111.444</v>
      </c>
      <c r="E197" s="23">
        <v>42.625</v>
      </c>
      <c r="F197" s="1">
        <v>2</v>
      </c>
      <c r="G197" s="1">
        <v>1993</v>
      </c>
      <c r="H197" s="1">
        <v>5</v>
      </c>
      <c r="I197" s="1">
        <v>11</v>
      </c>
      <c r="J197" s="1">
        <v>1</v>
      </c>
      <c r="K197" s="1">
        <v>57</v>
      </c>
      <c r="L197" s="11">
        <v>26.8</v>
      </c>
      <c r="M197" s="81">
        <f t="shared" si="26"/>
        <v>0.22500000000000001</v>
      </c>
      <c r="N197" s="21">
        <v>0.01</v>
      </c>
      <c r="O197" s="6" t="s">
        <v>174</v>
      </c>
      <c r="P197" s="94"/>
      <c r="Q197" s="72">
        <f>Y197</f>
        <v>2.5309200000000001</v>
      </c>
      <c r="R197" s="82">
        <f>X197</f>
        <v>0.22500000000000001</v>
      </c>
      <c r="S197" s="46"/>
      <c r="T197" s="3"/>
      <c r="V197" s="43"/>
      <c r="W197" s="49">
        <v>2.48</v>
      </c>
      <c r="X197" s="82">
        <v>0.22500000000000001</v>
      </c>
      <c r="Y197" s="43">
        <f t="shared" si="24"/>
        <v>2.5309200000000001</v>
      </c>
      <c r="Z197" s="53"/>
      <c r="AA197" s="82"/>
      <c r="AB197" s="43"/>
      <c r="AC197" s="47"/>
      <c r="AD197" s="82"/>
      <c r="AE197" s="43"/>
      <c r="AF197" s="45"/>
      <c r="AG197" s="82"/>
      <c r="AH197" s="43"/>
      <c r="AI197" s="47"/>
      <c r="AJ197" s="4"/>
      <c r="AK197" s="4"/>
      <c r="AL197" s="4"/>
      <c r="AM197" s="27"/>
      <c r="AN197" s="5"/>
      <c r="AO197" s="4"/>
      <c r="AP197" s="4"/>
      <c r="AQ197" s="4"/>
      <c r="AR197" s="19">
        <v>2.48</v>
      </c>
      <c r="AS197" s="9"/>
      <c r="AT197" s="3"/>
    </row>
    <row r="198" spans="1:51" x14ac:dyDescent="0.25">
      <c r="A198" s="4" t="s">
        <v>1</v>
      </c>
      <c r="B198" s="11">
        <v>3.5</v>
      </c>
      <c r="C198" s="88">
        <f t="shared" si="25"/>
        <v>3.69069</v>
      </c>
      <c r="D198" s="80">
        <v>-114.01300000000001</v>
      </c>
      <c r="E198" s="23">
        <v>36.203000000000003</v>
      </c>
      <c r="F198" s="1">
        <v>5</v>
      </c>
      <c r="G198" s="1">
        <v>1993</v>
      </c>
      <c r="H198" s="1">
        <v>5</v>
      </c>
      <c r="I198" s="1">
        <v>12</v>
      </c>
      <c r="J198" s="1">
        <v>7</v>
      </c>
      <c r="K198" s="1">
        <v>24</v>
      </c>
      <c r="L198" s="1">
        <v>4.0999999999999996</v>
      </c>
      <c r="M198" s="81">
        <f t="shared" si="26"/>
        <v>0.23</v>
      </c>
      <c r="N198" s="21">
        <v>0.01</v>
      </c>
      <c r="O198" s="6" t="s">
        <v>174</v>
      </c>
      <c r="P198" s="94"/>
      <c r="Q198" s="72">
        <f>$AB$198</f>
        <v>3.69069</v>
      </c>
      <c r="R198" s="82">
        <f>AA198</f>
        <v>0.23</v>
      </c>
      <c r="S198" s="46"/>
      <c r="T198" s="3"/>
      <c r="V198" s="43"/>
      <c r="W198" s="46"/>
      <c r="Y198" s="43"/>
      <c r="Z198" s="55">
        <v>3.5</v>
      </c>
      <c r="AA198" s="82">
        <v>0.23</v>
      </c>
      <c r="AB198" s="43">
        <f>0.791*(Z198+0.09)+0.851</f>
        <v>3.69069</v>
      </c>
      <c r="AC198" s="53"/>
      <c r="AD198" s="82"/>
      <c r="AE198" s="43"/>
      <c r="AF198" s="45"/>
      <c r="AG198" s="82"/>
      <c r="AH198" s="43"/>
      <c r="AI198" s="47" t="s">
        <v>54</v>
      </c>
      <c r="AJ198" s="27"/>
      <c r="AK198" s="5"/>
      <c r="AL198" s="4"/>
      <c r="AM198" s="27">
        <v>3.5</v>
      </c>
      <c r="AN198" s="5"/>
      <c r="AO198" s="4">
        <v>41</v>
      </c>
      <c r="AP198" s="5">
        <v>4</v>
      </c>
      <c r="AQ198" s="5" t="s">
        <v>12</v>
      </c>
      <c r="AR198" s="9"/>
      <c r="AS198" s="9"/>
      <c r="AT198" s="3"/>
      <c r="AU198" s="2">
        <v>4</v>
      </c>
      <c r="AV198" s="2" t="s">
        <v>1</v>
      </c>
      <c r="AY198">
        <v>22</v>
      </c>
    </row>
    <row r="199" spans="1:51" x14ac:dyDescent="0.25">
      <c r="A199" s="3" t="s">
        <v>2</v>
      </c>
      <c r="B199" s="18">
        <v>2.4900000000000002</v>
      </c>
      <c r="C199" s="88">
        <f t="shared" si="25"/>
        <v>2.5402100000000001</v>
      </c>
      <c r="D199" s="80">
        <v>-114.258</v>
      </c>
      <c r="E199" s="23">
        <v>39.334000000000003</v>
      </c>
      <c r="F199" s="1">
        <v>7</v>
      </c>
      <c r="G199" s="1">
        <v>1993</v>
      </c>
      <c r="H199" s="1">
        <v>5</v>
      </c>
      <c r="I199" s="1">
        <v>27</v>
      </c>
      <c r="J199" s="1">
        <v>20</v>
      </c>
      <c r="K199" s="1">
        <v>56</v>
      </c>
      <c r="L199" s="11">
        <v>38.799999999999997</v>
      </c>
      <c r="M199" s="81">
        <f t="shared" si="26"/>
        <v>0.22500000000000001</v>
      </c>
      <c r="N199" s="21">
        <v>0.01</v>
      </c>
      <c r="O199" s="6" t="s">
        <v>174</v>
      </c>
      <c r="P199" s="94"/>
      <c r="Q199" s="72">
        <f t="shared" ref="Q199:Q204" si="27">Y199</f>
        <v>2.5402100000000001</v>
      </c>
      <c r="R199" s="82">
        <f t="shared" ref="R199:R204" si="28">X199</f>
        <v>0.22500000000000001</v>
      </c>
      <c r="S199" s="46"/>
      <c r="T199" s="3"/>
      <c r="V199" s="43"/>
      <c r="W199" s="49">
        <v>2.4900000000000002</v>
      </c>
      <c r="X199" s="82">
        <v>0.22500000000000001</v>
      </c>
      <c r="Y199" s="43">
        <f t="shared" ref="Y199:Y207" si="29">0.929*W199+0.227</f>
        <v>2.5402100000000001</v>
      </c>
      <c r="Z199" s="53"/>
      <c r="AA199" s="82"/>
      <c r="AB199" s="43"/>
      <c r="AC199" s="47"/>
      <c r="AD199" s="82"/>
      <c r="AE199" s="43"/>
      <c r="AF199" s="45"/>
      <c r="AG199" s="82"/>
      <c r="AH199" s="43"/>
      <c r="AI199" s="47"/>
      <c r="AJ199" s="4"/>
      <c r="AK199" s="4"/>
      <c r="AL199" s="4"/>
      <c r="AM199" s="27"/>
      <c r="AN199" s="5"/>
      <c r="AO199" s="4"/>
      <c r="AP199" s="4"/>
      <c r="AQ199" s="4"/>
      <c r="AR199" s="19">
        <v>2.4900000000000002</v>
      </c>
      <c r="AS199" s="9"/>
      <c r="AT199" s="3"/>
    </row>
    <row r="200" spans="1:51" x14ac:dyDescent="0.25">
      <c r="A200" s="3" t="s">
        <v>2</v>
      </c>
      <c r="B200" s="18">
        <v>2.6</v>
      </c>
      <c r="C200" s="88">
        <f t="shared" si="25"/>
        <v>2.6423999999999999</v>
      </c>
      <c r="D200" s="80">
        <v>-109.512</v>
      </c>
      <c r="E200" s="23">
        <v>42.860999999999997</v>
      </c>
      <c r="F200" s="1">
        <v>8</v>
      </c>
      <c r="G200" s="1">
        <v>1993</v>
      </c>
      <c r="H200" s="1">
        <v>8</v>
      </c>
      <c r="I200" s="1">
        <v>1</v>
      </c>
      <c r="J200" s="1">
        <v>19</v>
      </c>
      <c r="K200" s="1">
        <v>33</v>
      </c>
      <c r="L200" s="11">
        <v>10.4</v>
      </c>
      <c r="M200" s="81">
        <f t="shared" si="26"/>
        <v>0.22500000000000001</v>
      </c>
      <c r="N200" s="21">
        <v>0.01</v>
      </c>
      <c r="O200" s="6" t="s">
        <v>174</v>
      </c>
      <c r="P200" s="94"/>
      <c r="Q200" s="72">
        <f t="shared" si="27"/>
        <v>2.6423999999999999</v>
      </c>
      <c r="R200" s="82">
        <f t="shared" si="28"/>
        <v>0.22500000000000001</v>
      </c>
      <c r="S200" s="46"/>
      <c r="T200" s="3"/>
      <c r="V200" s="43"/>
      <c r="W200" s="49">
        <v>2.6</v>
      </c>
      <c r="X200" s="82">
        <v>0.22500000000000001</v>
      </c>
      <c r="Y200" s="43">
        <f t="shared" si="29"/>
        <v>2.6423999999999999</v>
      </c>
      <c r="Z200" s="53"/>
      <c r="AA200" s="82"/>
      <c r="AB200" s="43"/>
      <c r="AC200" s="47"/>
      <c r="AD200" s="82"/>
      <c r="AE200" s="43"/>
      <c r="AF200" s="45"/>
      <c r="AG200" s="82"/>
      <c r="AH200" s="43"/>
      <c r="AI200" s="47"/>
      <c r="AJ200" s="4"/>
      <c r="AK200" s="4"/>
      <c r="AL200" s="4"/>
      <c r="AM200" s="27"/>
      <c r="AN200" s="5"/>
      <c r="AO200" s="4"/>
      <c r="AP200" s="4"/>
      <c r="AQ200" s="4"/>
      <c r="AR200" s="19">
        <v>2.6</v>
      </c>
      <c r="AS200" s="9"/>
      <c r="AT200" s="3"/>
    </row>
    <row r="201" spans="1:51" x14ac:dyDescent="0.25">
      <c r="A201" s="3" t="s">
        <v>2</v>
      </c>
      <c r="B201" s="18">
        <v>2.52</v>
      </c>
      <c r="C201" s="88">
        <f t="shared" si="25"/>
        <v>2.5680800000000001</v>
      </c>
      <c r="D201" s="80">
        <v>-111.23</v>
      </c>
      <c r="E201" s="23">
        <v>42.536999999999999</v>
      </c>
      <c r="F201" s="1">
        <v>1</v>
      </c>
      <c r="G201" s="1">
        <v>1993</v>
      </c>
      <c r="H201" s="1">
        <v>8</v>
      </c>
      <c r="I201" s="1">
        <v>19</v>
      </c>
      <c r="J201" s="1">
        <v>13</v>
      </c>
      <c r="K201" s="1">
        <v>37</v>
      </c>
      <c r="L201" s="11">
        <v>1.5</v>
      </c>
      <c r="M201" s="81">
        <f t="shared" si="26"/>
        <v>0.22500000000000001</v>
      </c>
      <c r="N201" s="21">
        <v>0.01</v>
      </c>
      <c r="O201" s="6" t="s">
        <v>174</v>
      </c>
      <c r="P201" s="94"/>
      <c r="Q201" s="72">
        <f t="shared" si="27"/>
        <v>2.5680800000000001</v>
      </c>
      <c r="R201" s="82">
        <f t="shared" si="28"/>
        <v>0.22500000000000001</v>
      </c>
      <c r="S201" s="46"/>
      <c r="T201" s="3"/>
      <c r="V201" s="43"/>
      <c r="W201" s="49">
        <v>2.52</v>
      </c>
      <c r="X201" s="82">
        <v>0.22500000000000001</v>
      </c>
      <c r="Y201" s="43">
        <f t="shared" si="29"/>
        <v>2.5680800000000001</v>
      </c>
      <c r="Z201" s="53"/>
      <c r="AA201" s="82"/>
      <c r="AB201" s="43"/>
      <c r="AC201" s="47"/>
      <c r="AD201" s="82"/>
      <c r="AE201" s="43"/>
      <c r="AF201" s="45"/>
      <c r="AG201" s="82"/>
      <c r="AH201" s="43"/>
      <c r="AI201" s="47"/>
      <c r="AJ201" s="4"/>
      <c r="AK201" s="4"/>
      <c r="AL201" s="4"/>
      <c r="AM201" s="27"/>
      <c r="AN201" s="5"/>
      <c r="AO201" s="4"/>
      <c r="AP201" s="4"/>
      <c r="AQ201" s="4"/>
      <c r="AR201" s="19">
        <v>2.52</v>
      </c>
      <c r="AS201" s="9"/>
      <c r="AT201" s="3"/>
    </row>
    <row r="202" spans="1:51" x14ac:dyDescent="0.25">
      <c r="A202" s="3" t="s">
        <v>2</v>
      </c>
      <c r="B202" s="18">
        <v>2.6</v>
      </c>
      <c r="C202" s="88">
        <f t="shared" si="25"/>
        <v>2.6423999999999999</v>
      </c>
      <c r="D202" s="80">
        <v>-111.303</v>
      </c>
      <c r="E202" s="23">
        <v>42.506</v>
      </c>
      <c r="F202" s="1">
        <v>0</v>
      </c>
      <c r="G202" s="1">
        <v>1993</v>
      </c>
      <c r="H202" s="1">
        <v>9</v>
      </c>
      <c r="I202" s="1">
        <v>22</v>
      </c>
      <c r="J202" s="1">
        <v>16</v>
      </c>
      <c r="K202" s="1">
        <v>55</v>
      </c>
      <c r="L202" s="11">
        <v>0</v>
      </c>
      <c r="M202" s="81">
        <f t="shared" si="26"/>
        <v>0.22500000000000001</v>
      </c>
      <c r="N202" s="21">
        <v>0.01</v>
      </c>
      <c r="O202" s="6" t="s">
        <v>174</v>
      </c>
      <c r="P202" s="94"/>
      <c r="Q202" s="72">
        <f t="shared" si="27"/>
        <v>2.6423999999999999</v>
      </c>
      <c r="R202" s="82">
        <f t="shared" si="28"/>
        <v>0.22500000000000001</v>
      </c>
      <c r="S202" s="46"/>
      <c r="T202" s="3"/>
      <c r="V202" s="43"/>
      <c r="W202" s="49">
        <v>2.6</v>
      </c>
      <c r="X202" s="82">
        <v>0.22500000000000001</v>
      </c>
      <c r="Y202" s="43">
        <f t="shared" si="29"/>
        <v>2.6423999999999999</v>
      </c>
      <c r="Z202" s="53"/>
      <c r="AA202" s="82"/>
      <c r="AB202" s="43"/>
      <c r="AC202" s="47"/>
      <c r="AD202" s="82"/>
      <c r="AE202" s="43"/>
      <c r="AF202" s="45"/>
      <c r="AG202" s="82"/>
      <c r="AH202" s="43"/>
      <c r="AI202" s="47"/>
      <c r="AJ202" s="4"/>
      <c r="AK202" s="4"/>
      <c r="AL202" s="4"/>
      <c r="AM202" s="27"/>
      <c r="AN202" s="5"/>
      <c r="AO202" s="4"/>
      <c r="AP202" s="4"/>
      <c r="AQ202" s="4"/>
      <c r="AR202" s="19">
        <v>2.6</v>
      </c>
      <c r="AS202" s="9"/>
      <c r="AT202" s="3"/>
    </row>
    <row r="203" spans="1:51" x14ac:dyDescent="0.25">
      <c r="A203" s="3" t="s">
        <v>2</v>
      </c>
      <c r="B203" s="18">
        <v>3.15</v>
      </c>
      <c r="C203" s="88">
        <f t="shared" si="25"/>
        <v>3.1533500000000001</v>
      </c>
      <c r="D203" s="80">
        <v>-111.679</v>
      </c>
      <c r="E203" s="23">
        <v>42.741</v>
      </c>
      <c r="F203" s="1">
        <v>1</v>
      </c>
      <c r="G203" s="1">
        <v>1993</v>
      </c>
      <c r="H203" s="1">
        <v>9</v>
      </c>
      <c r="I203" s="1">
        <v>25</v>
      </c>
      <c r="J203" s="1">
        <v>14</v>
      </c>
      <c r="K203" s="1">
        <v>9</v>
      </c>
      <c r="L203" s="11">
        <v>10.9</v>
      </c>
      <c r="M203" s="81">
        <f t="shared" si="26"/>
        <v>0.22500000000000001</v>
      </c>
      <c r="N203" s="21">
        <v>0.01</v>
      </c>
      <c r="O203" s="6" t="s">
        <v>174</v>
      </c>
      <c r="P203" s="94"/>
      <c r="Q203" s="72">
        <f t="shared" si="27"/>
        <v>3.1533500000000001</v>
      </c>
      <c r="R203" s="82">
        <f t="shared" si="28"/>
        <v>0.22500000000000001</v>
      </c>
      <c r="S203" s="46"/>
      <c r="T203" s="3"/>
      <c r="V203" s="43"/>
      <c r="W203" s="49">
        <v>3.15</v>
      </c>
      <c r="X203" s="82">
        <v>0.22500000000000001</v>
      </c>
      <c r="Y203" s="43">
        <f t="shared" si="29"/>
        <v>3.1533500000000001</v>
      </c>
      <c r="Z203" s="53"/>
      <c r="AA203" s="82"/>
      <c r="AB203" s="43"/>
      <c r="AC203" s="47"/>
      <c r="AD203" s="82"/>
      <c r="AE203" s="43"/>
      <c r="AF203" s="45"/>
      <c r="AG203" s="82"/>
      <c r="AH203" s="43"/>
      <c r="AI203" s="47"/>
      <c r="AJ203" s="4"/>
      <c r="AK203" s="4"/>
      <c r="AL203" s="4"/>
      <c r="AM203" s="27"/>
      <c r="AN203" s="5"/>
      <c r="AO203" s="4"/>
      <c r="AP203" s="4"/>
      <c r="AQ203" s="4"/>
      <c r="AR203" s="19">
        <v>3.15</v>
      </c>
      <c r="AS203" s="9"/>
      <c r="AT203" s="3"/>
    </row>
    <row r="204" spans="1:51" x14ac:dyDescent="0.25">
      <c r="A204" s="3" t="s">
        <v>2</v>
      </c>
      <c r="B204" s="18">
        <v>3.09</v>
      </c>
      <c r="C204" s="88">
        <f t="shared" si="25"/>
        <v>3.09761</v>
      </c>
      <c r="D204" s="80">
        <v>-111.69</v>
      </c>
      <c r="E204" s="23">
        <v>42.738</v>
      </c>
      <c r="F204" s="1">
        <v>2</v>
      </c>
      <c r="G204" s="1">
        <v>1993</v>
      </c>
      <c r="H204" s="1">
        <v>9</v>
      </c>
      <c r="I204" s="1">
        <v>25</v>
      </c>
      <c r="J204" s="1">
        <v>14</v>
      </c>
      <c r="K204" s="1">
        <v>11</v>
      </c>
      <c r="L204" s="11">
        <v>26.2</v>
      </c>
      <c r="M204" s="81">
        <f t="shared" si="26"/>
        <v>0.22500000000000001</v>
      </c>
      <c r="N204" s="21">
        <v>0.01</v>
      </c>
      <c r="O204" s="6" t="s">
        <v>174</v>
      </c>
      <c r="P204" s="94"/>
      <c r="Q204" s="72">
        <f t="shared" si="27"/>
        <v>3.09761</v>
      </c>
      <c r="R204" s="82">
        <f t="shared" si="28"/>
        <v>0.22500000000000001</v>
      </c>
      <c r="S204" s="46"/>
      <c r="T204" s="3"/>
      <c r="V204" s="43"/>
      <c r="W204" s="49">
        <v>3.09</v>
      </c>
      <c r="X204" s="82">
        <v>0.22500000000000001</v>
      </c>
      <c r="Y204" s="43">
        <f t="shared" si="29"/>
        <v>3.09761</v>
      </c>
      <c r="Z204" s="53"/>
      <c r="AA204" s="82"/>
      <c r="AB204" s="43"/>
      <c r="AC204" s="47"/>
      <c r="AD204" s="82"/>
      <c r="AE204" s="43"/>
      <c r="AF204" s="45"/>
      <c r="AG204" s="82"/>
      <c r="AH204" s="43"/>
      <c r="AI204" s="47"/>
      <c r="AJ204" s="4"/>
      <c r="AK204" s="4"/>
      <c r="AL204" s="4"/>
      <c r="AM204" s="27"/>
      <c r="AN204" s="5"/>
      <c r="AO204" s="4"/>
      <c r="AP204" s="4"/>
      <c r="AQ204" s="4"/>
      <c r="AR204" s="19">
        <v>3.09</v>
      </c>
      <c r="AS204" s="9"/>
      <c r="AT204" s="3"/>
    </row>
    <row r="205" spans="1:51" x14ac:dyDescent="0.25">
      <c r="A205" s="4" t="s">
        <v>1</v>
      </c>
      <c r="B205" s="11">
        <v>3.1</v>
      </c>
      <c r="C205" s="88">
        <f t="shared" si="25"/>
        <v>3.0456611712146819</v>
      </c>
      <c r="D205" s="80">
        <v>-110.973</v>
      </c>
      <c r="E205" s="23">
        <v>43.289000000000001</v>
      </c>
      <c r="F205" s="1">
        <v>5</v>
      </c>
      <c r="G205" s="1">
        <v>1993</v>
      </c>
      <c r="H205" s="1">
        <v>10</v>
      </c>
      <c r="I205" s="1">
        <v>10</v>
      </c>
      <c r="J205" s="1">
        <v>10</v>
      </c>
      <c r="K205" s="1">
        <v>21</v>
      </c>
      <c r="L205" s="1">
        <v>35.96</v>
      </c>
      <c r="M205" s="81">
        <f t="shared" si="26"/>
        <v>0.16083765575665815</v>
      </c>
      <c r="N205" s="21">
        <v>0.01</v>
      </c>
      <c r="O205" s="3" t="s">
        <v>175</v>
      </c>
      <c r="P205" s="94">
        <f>1/((1/X205^2)+(1/AA205^2))</f>
        <v>2.586875150929727E-2</v>
      </c>
      <c r="Q205" s="72">
        <f>(P205/X205^2*Y205)+(P205/AA205^2*AB205)</f>
        <v>3.0456611712146819</v>
      </c>
      <c r="R205" s="82">
        <f>SQRT(P205)</f>
        <v>0.16083765575665815</v>
      </c>
      <c r="S205" s="46"/>
      <c r="T205" s="3"/>
      <c r="V205" s="43"/>
      <c r="W205" s="49">
        <v>2.94</v>
      </c>
      <c r="X205" s="82">
        <v>0.22500000000000001</v>
      </c>
      <c r="Y205" s="43">
        <f t="shared" si="29"/>
        <v>2.9582600000000001</v>
      </c>
      <c r="Z205" s="55">
        <v>2.8</v>
      </c>
      <c r="AA205" s="82">
        <v>0.23</v>
      </c>
      <c r="AB205" s="43">
        <f>0.791*(Z205+0.09)+0.851</f>
        <v>3.1369899999999999</v>
      </c>
      <c r="AC205" s="53"/>
      <c r="AD205" s="82"/>
      <c r="AE205" s="43"/>
      <c r="AF205" s="45"/>
      <c r="AG205" s="82"/>
      <c r="AH205" s="43"/>
      <c r="AI205" s="47" t="s">
        <v>96</v>
      </c>
      <c r="AJ205" s="27"/>
      <c r="AK205" s="5"/>
      <c r="AL205" s="4" t="s">
        <v>48</v>
      </c>
      <c r="AM205" s="27">
        <v>2.8</v>
      </c>
      <c r="AN205" s="5"/>
      <c r="AO205" s="4">
        <v>460</v>
      </c>
      <c r="AP205" s="5" t="s">
        <v>44</v>
      </c>
      <c r="AQ205" s="5" t="s">
        <v>44</v>
      </c>
      <c r="AR205" s="19">
        <v>2.94</v>
      </c>
      <c r="AS205" s="9"/>
      <c r="AT205" s="3"/>
      <c r="AU205" s="2" t="s">
        <v>44</v>
      </c>
      <c r="AV205" s="2"/>
      <c r="AY205">
        <v>20</v>
      </c>
    </row>
    <row r="206" spans="1:51" x14ac:dyDescent="0.25">
      <c r="A206" s="3" t="s">
        <v>2</v>
      </c>
      <c r="B206" s="18">
        <v>2.46</v>
      </c>
      <c r="C206" s="88">
        <f t="shared" si="25"/>
        <v>2.51234</v>
      </c>
      <c r="D206" s="80">
        <v>-112.215</v>
      </c>
      <c r="E206" s="23">
        <v>36.707000000000001</v>
      </c>
      <c r="F206" s="1">
        <v>2</v>
      </c>
      <c r="G206" s="1">
        <v>1993</v>
      </c>
      <c r="H206" s="1">
        <v>10</v>
      </c>
      <c r="I206" s="1">
        <v>31</v>
      </c>
      <c r="J206" s="1">
        <v>1</v>
      </c>
      <c r="K206" s="1">
        <v>28</v>
      </c>
      <c r="L206" s="11">
        <v>51.3</v>
      </c>
      <c r="M206" s="81">
        <f t="shared" si="26"/>
        <v>0.22500000000000001</v>
      </c>
      <c r="N206" s="21">
        <v>0.01</v>
      </c>
      <c r="O206" s="6" t="s">
        <v>174</v>
      </c>
      <c r="P206" s="94"/>
      <c r="Q206" s="72">
        <f>Y206</f>
        <v>2.51234</v>
      </c>
      <c r="R206" s="82">
        <f>X206</f>
        <v>0.22500000000000001</v>
      </c>
      <c r="S206" s="46"/>
      <c r="T206" s="3"/>
      <c r="V206" s="43"/>
      <c r="W206" s="49">
        <v>2.46</v>
      </c>
      <c r="X206" s="82">
        <v>0.22500000000000001</v>
      </c>
      <c r="Y206" s="43">
        <f t="shared" si="29"/>
        <v>2.51234</v>
      </c>
      <c r="Z206" s="53"/>
      <c r="AA206" s="82"/>
      <c r="AB206" s="43"/>
      <c r="AC206" s="47"/>
      <c r="AD206" s="82"/>
      <c r="AE206" s="43"/>
      <c r="AF206" s="45"/>
      <c r="AG206" s="82"/>
      <c r="AH206" s="43"/>
      <c r="AI206" s="47"/>
      <c r="AJ206" s="4"/>
      <c r="AK206" s="4"/>
      <c r="AL206" s="4"/>
      <c r="AM206" s="27"/>
      <c r="AN206" s="5"/>
      <c r="AO206" s="4"/>
      <c r="AP206" s="4"/>
      <c r="AQ206" s="4"/>
      <c r="AR206" s="19">
        <v>2.46</v>
      </c>
      <c r="AS206" s="9"/>
      <c r="AT206" s="3"/>
    </row>
    <row r="207" spans="1:51" x14ac:dyDescent="0.25">
      <c r="A207" s="3" t="s">
        <v>2</v>
      </c>
      <c r="B207" s="18">
        <v>2.9</v>
      </c>
      <c r="C207" s="88">
        <f t="shared" si="25"/>
        <v>2.9211</v>
      </c>
      <c r="D207" s="80">
        <v>-111.411</v>
      </c>
      <c r="E207" s="23">
        <v>42.597000000000001</v>
      </c>
      <c r="F207" s="1">
        <v>1</v>
      </c>
      <c r="G207" s="1">
        <v>1993</v>
      </c>
      <c r="H207" s="1">
        <v>11</v>
      </c>
      <c r="I207" s="1">
        <v>13</v>
      </c>
      <c r="J207" s="1">
        <v>5</v>
      </c>
      <c r="K207" s="1">
        <v>20</v>
      </c>
      <c r="L207" s="11">
        <v>31.8</v>
      </c>
      <c r="M207" s="81">
        <f t="shared" si="26"/>
        <v>0.22500000000000001</v>
      </c>
      <c r="N207" s="21">
        <v>0.01</v>
      </c>
      <c r="O207" s="6" t="s">
        <v>174</v>
      </c>
      <c r="P207" s="94"/>
      <c r="Q207" s="72">
        <f>Y207</f>
        <v>2.9211</v>
      </c>
      <c r="R207" s="82">
        <f>X207</f>
        <v>0.22500000000000001</v>
      </c>
      <c r="S207" s="44"/>
      <c r="T207" s="3"/>
      <c r="V207" s="43"/>
      <c r="W207" s="49">
        <v>2.9</v>
      </c>
      <c r="X207" s="82">
        <v>0.22500000000000001</v>
      </c>
      <c r="Y207" s="43">
        <f t="shared" si="29"/>
        <v>2.9211</v>
      </c>
      <c r="Z207" s="53"/>
      <c r="AA207" s="82"/>
      <c r="AB207" s="43"/>
      <c r="AC207" s="47"/>
      <c r="AD207" s="82"/>
      <c r="AE207" s="43"/>
      <c r="AF207" s="45"/>
      <c r="AG207" s="82"/>
      <c r="AH207" s="43"/>
      <c r="AI207" s="47"/>
      <c r="AJ207" s="4"/>
      <c r="AK207" s="4"/>
      <c r="AL207" s="4"/>
      <c r="AM207" s="27"/>
      <c r="AN207" s="5"/>
      <c r="AO207" s="4"/>
      <c r="AP207" s="4"/>
      <c r="AQ207" s="4"/>
      <c r="AR207" s="19">
        <v>2.9</v>
      </c>
      <c r="AS207" s="5"/>
      <c r="AT207" s="3"/>
    </row>
    <row r="208" spans="1:51" x14ac:dyDescent="0.25">
      <c r="A208" s="4" t="s">
        <v>1</v>
      </c>
      <c r="B208" s="11">
        <v>3.8</v>
      </c>
      <c r="C208" s="88">
        <f t="shared" si="25"/>
        <v>3.4533900000000002</v>
      </c>
      <c r="D208" s="80">
        <v>-110.18</v>
      </c>
      <c r="E208" s="23">
        <v>43.487000000000002</v>
      </c>
      <c r="F208" s="1">
        <v>5</v>
      </c>
      <c r="G208" s="1">
        <v>1993</v>
      </c>
      <c r="H208" s="1">
        <v>11</v>
      </c>
      <c r="I208" s="1">
        <v>26</v>
      </c>
      <c r="J208" s="1">
        <v>20</v>
      </c>
      <c r="K208" s="1">
        <v>41</v>
      </c>
      <c r="L208" s="1">
        <v>30.36</v>
      </c>
      <c r="M208" s="81">
        <f t="shared" si="26"/>
        <v>0.23</v>
      </c>
      <c r="N208" s="21">
        <v>0.01</v>
      </c>
      <c r="O208" s="6" t="s">
        <v>174</v>
      </c>
      <c r="P208" s="94"/>
      <c r="Q208" s="72">
        <f>AB212</f>
        <v>3.4533900000000002</v>
      </c>
      <c r="R208" s="82">
        <f>AA208</f>
        <v>0.23</v>
      </c>
      <c r="S208" s="44"/>
      <c r="T208" s="3"/>
      <c r="V208" s="43"/>
      <c r="W208" s="46"/>
      <c r="Y208" s="43"/>
      <c r="Z208" s="55">
        <v>3.8</v>
      </c>
      <c r="AA208" s="82">
        <v>0.23</v>
      </c>
      <c r="AB208" s="43">
        <f>0.791*(Z208+0.09)+0.851</f>
        <v>3.9279899999999999</v>
      </c>
      <c r="AC208" s="53"/>
      <c r="AD208" s="82"/>
      <c r="AE208" s="43"/>
      <c r="AF208" s="45"/>
      <c r="AG208" s="82"/>
      <c r="AH208" s="43"/>
      <c r="AI208" s="47" t="s">
        <v>68</v>
      </c>
      <c r="AJ208" s="27"/>
      <c r="AK208" s="5"/>
      <c r="AL208" s="4" t="s">
        <v>109</v>
      </c>
      <c r="AM208" s="27">
        <v>3.8</v>
      </c>
      <c r="AN208" s="5"/>
      <c r="AO208" s="4">
        <v>460</v>
      </c>
      <c r="AP208" s="5" t="s">
        <v>44</v>
      </c>
      <c r="AQ208" s="5" t="s">
        <v>44</v>
      </c>
      <c r="AR208" s="9"/>
      <c r="AS208" s="5"/>
      <c r="AT208" s="3"/>
      <c r="AU208" s="2" t="s">
        <v>44</v>
      </c>
      <c r="AV208" s="2"/>
      <c r="AY208">
        <v>23</v>
      </c>
    </row>
    <row r="209" spans="1:58" x14ac:dyDescent="0.25">
      <c r="A209" s="3" t="s">
        <v>2</v>
      </c>
      <c r="B209" s="18">
        <v>2.5</v>
      </c>
      <c r="C209" s="88">
        <f t="shared" si="25"/>
        <v>2.5495000000000001</v>
      </c>
      <c r="D209" s="80">
        <v>-111.352</v>
      </c>
      <c r="E209" s="23">
        <v>43.253999999999998</v>
      </c>
      <c r="F209" s="1">
        <v>1</v>
      </c>
      <c r="G209" s="1">
        <v>1993</v>
      </c>
      <c r="H209" s="1">
        <v>12</v>
      </c>
      <c r="I209" s="1">
        <v>2</v>
      </c>
      <c r="J209" s="1">
        <v>19</v>
      </c>
      <c r="K209" s="1">
        <v>35</v>
      </c>
      <c r="L209" s="11">
        <v>15</v>
      </c>
      <c r="M209" s="81">
        <f t="shared" si="26"/>
        <v>0.22500000000000001</v>
      </c>
      <c r="N209" s="21">
        <v>0.01</v>
      </c>
      <c r="O209" s="6" t="s">
        <v>174</v>
      </c>
      <c r="P209" s="94"/>
      <c r="Q209" s="72">
        <f>Y209</f>
        <v>2.5495000000000001</v>
      </c>
      <c r="R209" s="82">
        <f>X209</f>
        <v>0.22500000000000001</v>
      </c>
      <c r="S209" s="44"/>
      <c r="T209" s="3"/>
      <c r="V209" s="43"/>
      <c r="W209" s="49">
        <v>2.5</v>
      </c>
      <c r="X209" s="82">
        <v>0.22500000000000001</v>
      </c>
      <c r="Y209" s="43">
        <f>0.929*W209+0.227</f>
        <v>2.5495000000000001</v>
      </c>
      <c r="Z209" s="53"/>
      <c r="AA209" s="82"/>
      <c r="AB209" s="43"/>
      <c r="AC209" s="47"/>
      <c r="AD209" s="82"/>
      <c r="AE209" s="43"/>
      <c r="AF209" s="45"/>
      <c r="AG209" s="82"/>
      <c r="AH209" s="43"/>
      <c r="AI209" s="47"/>
      <c r="AJ209" s="4"/>
      <c r="AK209" s="4"/>
      <c r="AL209" s="4"/>
      <c r="AM209" s="27"/>
      <c r="AN209" s="5"/>
      <c r="AO209" s="4"/>
      <c r="AP209" s="4"/>
      <c r="AQ209" s="4"/>
      <c r="AR209" s="19">
        <v>2.5</v>
      </c>
      <c r="AS209" s="5"/>
      <c r="AT209" s="3"/>
    </row>
    <row r="210" spans="1:58" x14ac:dyDescent="0.25">
      <c r="A210" s="3" t="s">
        <v>2</v>
      </c>
      <c r="B210" s="18">
        <v>2.48</v>
      </c>
      <c r="C210" s="88">
        <f t="shared" si="25"/>
        <v>2.5309200000000001</v>
      </c>
      <c r="D210" s="80">
        <v>-111.755</v>
      </c>
      <c r="E210" s="23">
        <v>42.713999999999999</v>
      </c>
      <c r="F210" s="1">
        <v>2</v>
      </c>
      <c r="G210" s="1">
        <v>1993</v>
      </c>
      <c r="H210" s="1">
        <v>12</v>
      </c>
      <c r="I210" s="1">
        <v>26</v>
      </c>
      <c r="J210" s="1">
        <v>22</v>
      </c>
      <c r="K210" s="1">
        <v>32</v>
      </c>
      <c r="L210" s="11">
        <v>56.5</v>
      </c>
      <c r="M210" s="81">
        <f t="shared" si="26"/>
        <v>0.22500000000000001</v>
      </c>
      <c r="N210" s="21">
        <v>0.01</v>
      </c>
      <c r="O210" s="6" t="s">
        <v>174</v>
      </c>
      <c r="P210" s="94"/>
      <c r="Q210" s="72">
        <f>Y210</f>
        <v>2.5309200000000001</v>
      </c>
      <c r="R210" s="82">
        <f>X210</f>
        <v>0.22500000000000001</v>
      </c>
      <c r="S210" s="44"/>
      <c r="T210" s="3"/>
      <c r="V210" s="43"/>
      <c r="W210" s="49">
        <v>2.48</v>
      </c>
      <c r="X210" s="82">
        <v>0.22500000000000001</v>
      </c>
      <c r="Y210" s="43">
        <f>0.929*W210+0.227</f>
        <v>2.5309200000000001</v>
      </c>
      <c r="Z210" s="53"/>
      <c r="AA210" s="82"/>
      <c r="AB210" s="43"/>
      <c r="AC210" s="47"/>
      <c r="AD210" s="82"/>
      <c r="AE210" s="43"/>
      <c r="AF210" s="45"/>
      <c r="AG210" s="82"/>
      <c r="AH210" s="43"/>
      <c r="AI210" s="47"/>
      <c r="AJ210" s="4"/>
      <c r="AK210" s="4"/>
      <c r="AL210" s="4"/>
      <c r="AM210" s="27"/>
      <c r="AN210" s="5"/>
      <c r="AO210" s="4"/>
      <c r="AP210" s="4"/>
      <c r="AQ210" s="4"/>
      <c r="AR210" s="19">
        <v>2.48</v>
      </c>
      <c r="AS210" s="5"/>
      <c r="AT210" s="3"/>
    </row>
    <row r="211" spans="1:58" x14ac:dyDescent="0.25">
      <c r="A211" s="4" t="s">
        <v>1</v>
      </c>
      <c r="B211" s="12">
        <v>4.7</v>
      </c>
      <c r="C211" s="89">
        <f t="shared" si="25"/>
        <v>4.6396000000000006</v>
      </c>
      <c r="D211" s="86">
        <v>-110.13200000000001</v>
      </c>
      <c r="E211" s="24">
        <v>43.482999999999997</v>
      </c>
      <c r="F211" s="9">
        <v>8</v>
      </c>
      <c r="G211" s="9">
        <v>1993</v>
      </c>
      <c r="H211" s="9">
        <v>12</v>
      </c>
      <c r="I211" s="9">
        <v>28</v>
      </c>
      <c r="J211" s="9">
        <v>21</v>
      </c>
      <c r="K211" s="9">
        <v>2</v>
      </c>
      <c r="L211" s="9">
        <v>28.77</v>
      </c>
      <c r="M211" s="81">
        <f t="shared" si="26"/>
        <v>0.20699999999999999</v>
      </c>
      <c r="N211" s="21">
        <v>0.01</v>
      </c>
      <c r="O211" s="6" t="s">
        <v>174</v>
      </c>
      <c r="P211" s="94"/>
      <c r="Q211" s="72">
        <f>AE211</f>
        <v>4.6396000000000006</v>
      </c>
      <c r="R211" s="82">
        <f>AD211</f>
        <v>0.20699999999999999</v>
      </c>
      <c r="S211" s="45"/>
      <c r="T211" s="6"/>
      <c r="V211" s="43"/>
      <c r="W211" s="48"/>
      <c r="Y211" s="43"/>
      <c r="Z211" s="53"/>
      <c r="AA211" s="82"/>
      <c r="AB211" s="43"/>
      <c r="AC211" s="55">
        <v>4.7</v>
      </c>
      <c r="AD211" s="82">
        <v>0.20699999999999999</v>
      </c>
      <c r="AE211" s="43">
        <f>1.078*AC211-0.427</f>
        <v>4.6396000000000006</v>
      </c>
      <c r="AF211" s="45"/>
      <c r="AG211" s="82"/>
      <c r="AH211" s="43"/>
      <c r="AI211" s="47" t="s">
        <v>120</v>
      </c>
      <c r="AJ211" s="27">
        <v>4.7</v>
      </c>
      <c r="AK211" s="5"/>
      <c r="AL211" s="4"/>
      <c r="AM211" s="27"/>
      <c r="AN211" s="5"/>
      <c r="AO211" s="4">
        <v>460</v>
      </c>
      <c r="AP211" s="5">
        <v>5</v>
      </c>
      <c r="AQ211" s="5" t="s">
        <v>12</v>
      </c>
      <c r="AR211" s="9"/>
      <c r="AS211" s="5"/>
      <c r="AT211" s="6"/>
      <c r="AU211" s="5">
        <v>5</v>
      </c>
      <c r="AV211" s="5" t="s">
        <v>1</v>
      </c>
      <c r="AW211" s="4"/>
      <c r="AX211" s="4"/>
      <c r="AY211" s="4">
        <v>65</v>
      </c>
      <c r="AZ211" s="4"/>
    </row>
    <row r="212" spans="1:58" x14ac:dyDescent="0.25">
      <c r="A212" s="4" t="s">
        <v>1</v>
      </c>
      <c r="B212" s="11">
        <v>3.2</v>
      </c>
      <c r="C212" s="88">
        <f t="shared" si="25"/>
        <v>3.2757351991519448</v>
      </c>
      <c r="D212" s="80">
        <v>-111.124</v>
      </c>
      <c r="E212" s="23">
        <v>42.752000000000002</v>
      </c>
      <c r="F212" s="1">
        <v>5</v>
      </c>
      <c r="G212" s="1">
        <v>1994</v>
      </c>
      <c r="H212" s="1">
        <v>1</v>
      </c>
      <c r="I212" s="1">
        <v>30</v>
      </c>
      <c r="J212" s="1">
        <v>19</v>
      </c>
      <c r="K212" s="1">
        <v>6</v>
      </c>
      <c r="L212" s="1">
        <v>7.2</v>
      </c>
      <c r="M212" s="81">
        <f t="shared" si="26"/>
        <v>0.10516774409862768</v>
      </c>
      <c r="N212" s="21">
        <v>0.01</v>
      </c>
      <c r="O212" s="3" t="s">
        <v>175</v>
      </c>
      <c r="P212" s="94">
        <f>1/((1/U212^2)+(1/X212^2)+(1/AA212^2))</f>
        <v>1.1060254398794437E-2</v>
      </c>
      <c r="Q212" s="72">
        <f>(P212/U212^2*V212)+(P212/X212^2*Y212)+(P212/AA212^2*AB212)</f>
        <v>3.2757351991519448</v>
      </c>
      <c r="R212" s="82">
        <f>SQRT(P212)</f>
        <v>0.10516774409862768</v>
      </c>
      <c r="S212" s="49">
        <v>3.15</v>
      </c>
      <c r="T212" s="3" t="s">
        <v>3</v>
      </c>
      <c r="U212" s="82">
        <v>0.13900000000000001</v>
      </c>
      <c r="V212" s="43">
        <f>0.791*S212+0.851</f>
        <v>3.3426499999999999</v>
      </c>
      <c r="W212" s="49">
        <v>2.91</v>
      </c>
      <c r="X212" s="82">
        <v>0.22500000000000001</v>
      </c>
      <c r="Y212" s="43">
        <f>0.929*W212+0.227</f>
        <v>2.9303900000000001</v>
      </c>
      <c r="Z212" s="55">
        <v>3.2</v>
      </c>
      <c r="AA212" s="82">
        <v>0.23</v>
      </c>
      <c r="AB212" s="43">
        <f>0.791*(Z212+0.09)+0.851</f>
        <v>3.4533900000000002</v>
      </c>
      <c r="AC212" s="53"/>
      <c r="AD212" s="82"/>
      <c r="AE212" s="43"/>
      <c r="AF212" s="45"/>
      <c r="AG212" s="82"/>
      <c r="AH212" s="43"/>
      <c r="AI212" s="47" t="s">
        <v>79</v>
      </c>
      <c r="AJ212" s="27"/>
      <c r="AK212" s="5"/>
      <c r="AL212" s="4"/>
      <c r="AM212" s="27">
        <v>3.2</v>
      </c>
      <c r="AN212" s="5"/>
      <c r="AO212" s="4">
        <v>457</v>
      </c>
      <c r="AP212" s="5" t="s">
        <v>44</v>
      </c>
      <c r="AQ212" s="5" t="s">
        <v>44</v>
      </c>
      <c r="AR212" s="19">
        <v>2.91</v>
      </c>
      <c r="AS212" s="19">
        <v>3.15</v>
      </c>
      <c r="AT212" s="3" t="s">
        <v>3</v>
      </c>
      <c r="AU212" s="2" t="s">
        <v>44</v>
      </c>
      <c r="AV212" s="2"/>
      <c r="AY212">
        <v>34</v>
      </c>
    </row>
    <row r="213" spans="1:58" x14ac:dyDescent="0.25">
      <c r="A213" s="4" t="s">
        <v>1</v>
      </c>
      <c r="B213" s="11">
        <v>3.5</v>
      </c>
      <c r="C213" s="88">
        <f t="shared" si="25"/>
        <v>3.5559548207718241</v>
      </c>
      <c r="D213" s="80">
        <v>-111.10299999999999</v>
      </c>
      <c r="E213" s="23">
        <v>42.765000000000001</v>
      </c>
      <c r="F213" s="1">
        <v>5</v>
      </c>
      <c r="G213" s="1">
        <v>1994</v>
      </c>
      <c r="H213" s="1">
        <v>2</v>
      </c>
      <c r="I213" s="1">
        <v>1</v>
      </c>
      <c r="J213" s="1">
        <v>9</v>
      </c>
      <c r="K213" s="1">
        <v>58</v>
      </c>
      <c r="L213" s="1">
        <v>14.01</v>
      </c>
      <c r="M213" s="81">
        <f t="shared" si="26"/>
        <v>0.10516774409862768</v>
      </c>
      <c r="N213" s="21">
        <v>0.01</v>
      </c>
      <c r="O213" s="3" t="s">
        <v>175</v>
      </c>
      <c r="P213" s="94">
        <f>1/((1/U213^2)+(1/X213^2)+(1/AA213^2))</f>
        <v>1.1060254398794437E-2</v>
      </c>
      <c r="Q213" s="72">
        <f>(P213/U213^2*V213)+(P213/X213^2*Y213)+(P213/AA213^2*AB213)</f>
        <v>3.5559548207718241</v>
      </c>
      <c r="R213" s="82">
        <f>SQRT(P213)</f>
        <v>0.10516774409862768</v>
      </c>
      <c r="S213" s="49">
        <v>3.35</v>
      </c>
      <c r="T213" s="3" t="s">
        <v>3</v>
      </c>
      <c r="U213" s="82">
        <v>0.13900000000000001</v>
      </c>
      <c r="V213" s="43">
        <f>0.791*S213+0.851</f>
        <v>3.5008500000000002</v>
      </c>
      <c r="W213" s="49">
        <v>3.6</v>
      </c>
      <c r="X213" s="82">
        <v>0.22500000000000001</v>
      </c>
      <c r="Y213" s="43">
        <f>0.929*W213+0.227</f>
        <v>3.5714000000000001</v>
      </c>
      <c r="Z213" s="55">
        <v>3.5</v>
      </c>
      <c r="AA213" s="82">
        <v>0.23</v>
      </c>
      <c r="AB213" s="43">
        <f>0.791*(Z213+0.09)+0.851</f>
        <v>3.69069</v>
      </c>
      <c r="AC213" s="53"/>
      <c r="AD213" s="82"/>
      <c r="AE213" s="43"/>
      <c r="AF213" s="45"/>
      <c r="AG213" s="82"/>
      <c r="AH213" s="43"/>
      <c r="AI213" s="47" t="s">
        <v>54</v>
      </c>
      <c r="AJ213" s="27"/>
      <c r="AK213" s="5"/>
      <c r="AL213" s="4" t="s">
        <v>116</v>
      </c>
      <c r="AM213" s="27">
        <v>3.5</v>
      </c>
      <c r="AN213" s="5"/>
      <c r="AO213" s="4">
        <v>457</v>
      </c>
      <c r="AP213" s="5" t="s">
        <v>44</v>
      </c>
      <c r="AQ213" s="5" t="s">
        <v>12</v>
      </c>
      <c r="AR213" s="19">
        <v>3.6</v>
      </c>
      <c r="AS213" s="19">
        <v>3.35</v>
      </c>
      <c r="AT213" s="3" t="s">
        <v>3</v>
      </c>
      <c r="AU213" s="2" t="s">
        <v>44</v>
      </c>
      <c r="AV213" s="2"/>
      <c r="AY213">
        <v>36</v>
      </c>
    </row>
    <row r="214" spans="1:58" x14ac:dyDescent="0.25">
      <c r="A214" s="4" t="s">
        <v>1</v>
      </c>
      <c r="B214" s="11">
        <v>4</v>
      </c>
      <c r="C214" s="88">
        <f t="shared" si="25"/>
        <v>3.9001694816998582</v>
      </c>
      <c r="D214" s="80">
        <v>-111.11</v>
      </c>
      <c r="E214" s="23">
        <v>42.762999999999998</v>
      </c>
      <c r="F214" s="1">
        <v>5</v>
      </c>
      <c r="G214" s="1">
        <v>1994</v>
      </c>
      <c r="H214" s="1">
        <v>2</v>
      </c>
      <c r="I214" s="1">
        <v>2</v>
      </c>
      <c r="J214" s="1">
        <v>11</v>
      </c>
      <c r="K214" s="1">
        <v>4</v>
      </c>
      <c r="L214" s="1">
        <v>25.21</v>
      </c>
      <c r="M214" s="81">
        <f t="shared" si="26"/>
        <v>0.10516774409862768</v>
      </c>
      <c r="N214" s="21">
        <v>0.01</v>
      </c>
      <c r="O214" s="3" t="s">
        <v>175</v>
      </c>
      <c r="P214" s="94">
        <f>1/((1/U214^2)+(1/X214^2)+(1/AA214^2))</f>
        <v>1.1060254398794437E-2</v>
      </c>
      <c r="Q214" s="72">
        <f>(P214/U214^2*V214)+(P214/X214^2*Y214)+(P214/AA214^2*AB214)</f>
        <v>3.9001694816998582</v>
      </c>
      <c r="R214" s="82">
        <f>SQRT(P214)</f>
        <v>0.10516774409862768</v>
      </c>
      <c r="S214" s="49">
        <v>3.69</v>
      </c>
      <c r="T214" s="3" t="s">
        <v>3</v>
      </c>
      <c r="U214" s="82">
        <v>0.13900000000000001</v>
      </c>
      <c r="V214" s="43">
        <f>0.791*S214+0.851</f>
        <v>3.76979</v>
      </c>
      <c r="W214" s="49">
        <v>4.13</v>
      </c>
      <c r="X214" s="82">
        <v>0.22500000000000001</v>
      </c>
      <c r="Y214" s="43">
        <f>0.929*W214+0.227</f>
        <v>4.0637699999999999</v>
      </c>
      <c r="Z214" s="55">
        <v>4</v>
      </c>
      <c r="AA214" s="82">
        <v>0.23</v>
      </c>
      <c r="AB214" s="43">
        <f>0.791*(Z214+0.09)+0.851</f>
        <v>4.0861900000000002</v>
      </c>
      <c r="AC214" s="53"/>
      <c r="AD214" s="82"/>
      <c r="AE214" s="43"/>
      <c r="AF214" s="45"/>
      <c r="AG214" s="82"/>
      <c r="AH214" s="43"/>
      <c r="AI214" s="47" t="s">
        <v>83</v>
      </c>
      <c r="AJ214" s="27"/>
      <c r="AK214" s="5"/>
      <c r="AL214" s="4" t="s">
        <v>117</v>
      </c>
      <c r="AM214" s="27">
        <v>4</v>
      </c>
      <c r="AN214" s="5"/>
      <c r="AO214" s="4">
        <v>457</v>
      </c>
      <c r="AP214" s="5">
        <v>5</v>
      </c>
      <c r="AQ214" s="5" t="s">
        <v>12</v>
      </c>
      <c r="AR214" s="19">
        <v>4.13</v>
      </c>
      <c r="AS214" s="19">
        <v>3.69</v>
      </c>
      <c r="AT214" s="3" t="s">
        <v>3</v>
      </c>
      <c r="AU214" s="2">
        <v>5</v>
      </c>
      <c r="AV214" s="2" t="s">
        <v>1</v>
      </c>
      <c r="AY214">
        <v>38</v>
      </c>
    </row>
    <row r="215" spans="1:58" x14ac:dyDescent="0.25">
      <c r="A215" s="3" t="s">
        <v>2</v>
      </c>
      <c r="B215" s="18">
        <v>2.77</v>
      </c>
      <c r="C215" s="88">
        <f t="shared" si="25"/>
        <v>2.8003300000000002</v>
      </c>
      <c r="D215" s="80">
        <v>-111.154</v>
      </c>
      <c r="E215" s="23">
        <v>42.756999999999998</v>
      </c>
      <c r="F215" s="1">
        <v>2</v>
      </c>
      <c r="G215" s="1">
        <v>1994</v>
      </c>
      <c r="H215" s="1">
        <v>2</v>
      </c>
      <c r="I215" s="1">
        <v>2</v>
      </c>
      <c r="J215" s="1">
        <v>17</v>
      </c>
      <c r="K215" s="1">
        <v>38</v>
      </c>
      <c r="L215" s="11">
        <v>41.4</v>
      </c>
      <c r="M215" s="81">
        <f t="shared" si="26"/>
        <v>0.22500000000000001</v>
      </c>
      <c r="N215" s="21">
        <v>0.01</v>
      </c>
      <c r="O215" s="6" t="s">
        <v>174</v>
      </c>
      <c r="P215" s="94"/>
      <c r="Q215" s="72">
        <f>Y215</f>
        <v>2.8003300000000002</v>
      </c>
      <c r="R215" s="82">
        <f>X215</f>
        <v>0.22500000000000001</v>
      </c>
      <c r="S215" s="44"/>
      <c r="T215" s="3"/>
      <c r="V215" s="43"/>
      <c r="W215" s="49">
        <v>2.77</v>
      </c>
      <c r="X215" s="82">
        <v>0.22500000000000001</v>
      </c>
      <c r="Y215" s="43">
        <f>0.929*W215+0.227</f>
        <v>2.8003300000000002</v>
      </c>
      <c r="Z215" s="53"/>
      <c r="AA215" s="82"/>
      <c r="AB215" s="43"/>
      <c r="AC215" s="47"/>
      <c r="AD215" s="82"/>
      <c r="AE215" s="43"/>
      <c r="AF215" s="45"/>
      <c r="AG215" s="82"/>
      <c r="AH215" s="43"/>
      <c r="AI215" s="47"/>
      <c r="AJ215" s="4"/>
      <c r="AK215" s="4"/>
      <c r="AL215" s="4"/>
      <c r="AM215" s="27"/>
      <c r="AN215" s="5"/>
      <c r="AO215" s="4"/>
      <c r="AP215" s="4"/>
      <c r="AQ215" s="4"/>
      <c r="AR215" s="19">
        <v>2.77</v>
      </c>
      <c r="AS215" s="5"/>
      <c r="AT215" s="3"/>
    </row>
    <row r="216" spans="1:58" x14ac:dyDescent="0.25">
      <c r="A216" s="4" t="s">
        <v>1</v>
      </c>
      <c r="B216" s="11">
        <v>2.7</v>
      </c>
      <c r="C216" s="88">
        <f t="shared" si="25"/>
        <v>3.05789</v>
      </c>
      <c r="D216" s="80">
        <v>-111.018</v>
      </c>
      <c r="E216" s="23">
        <v>43.375999999999998</v>
      </c>
      <c r="F216" s="1">
        <v>5</v>
      </c>
      <c r="G216" s="1">
        <v>1994</v>
      </c>
      <c r="H216" s="1">
        <v>2</v>
      </c>
      <c r="I216" s="1">
        <v>3</v>
      </c>
      <c r="J216" s="1">
        <v>1</v>
      </c>
      <c r="K216" s="1">
        <v>49</v>
      </c>
      <c r="L216" s="1">
        <v>52.99</v>
      </c>
      <c r="M216" s="81">
        <f t="shared" si="26"/>
        <v>0.23</v>
      </c>
      <c r="N216" s="21">
        <v>0.01</v>
      </c>
      <c r="O216" s="6" t="s">
        <v>174</v>
      </c>
      <c r="P216" s="94"/>
      <c r="Q216" s="72">
        <f>$AB$216</f>
        <v>3.05789</v>
      </c>
      <c r="R216" s="82">
        <f>AA216</f>
        <v>0.23</v>
      </c>
      <c r="S216" s="44"/>
      <c r="T216" s="3"/>
      <c r="V216" s="43"/>
      <c r="W216" s="46"/>
      <c r="Y216" s="43"/>
      <c r="Z216" s="55">
        <v>2.7</v>
      </c>
      <c r="AA216" s="82">
        <v>0.23</v>
      </c>
      <c r="AB216" s="43">
        <f>0.791*(Z216+0.09)+0.851</f>
        <v>3.05789</v>
      </c>
      <c r="AC216" s="53"/>
      <c r="AD216" s="82"/>
      <c r="AE216" s="43"/>
      <c r="AF216" s="45"/>
      <c r="AG216" s="82"/>
      <c r="AH216" s="43"/>
      <c r="AI216" s="47" t="s">
        <v>93</v>
      </c>
      <c r="AJ216" s="27"/>
      <c r="AK216" s="5"/>
      <c r="AL216" s="4"/>
      <c r="AM216" s="27">
        <v>2.7</v>
      </c>
      <c r="AN216" s="5"/>
      <c r="AO216" s="4">
        <v>457</v>
      </c>
      <c r="AP216" s="5" t="s">
        <v>44</v>
      </c>
      <c r="AQ216" s="5" t="s">
        <v>44</v>
      </c>
      <c r="AR216" s="9"/>
      <c r="AS216" s="5"/>
      <c r="AT216" s="3"/>
      <c r="AU216" s="2" t="s">
        <v>44</v>
      </c>
      <c r="AV216" s="2"/>
      <c r="AY216">
        <v>8</v>
      </c>
    </row>
    <row r="217" spans="1:58" x14ac:dyDescent="0.25">
      <c r="A217" s="4" t="s">
        <v>1</v>
      </c>
      <c r="B217" s="11">
        <v>2.6</v>
      </c>
      <c r="C217" s="88">
        <f t="shared" si="25"/>
        <v>2.97879</v>
      </c>
      <c r="D217" s="80">
        <v>-111.01900000000001</v>
      </c>
      <c r="E217" s="23">
        <v>43.390999999999998</v>
      </c>
      <c r="F217" s="1">
        <v>5</v>
      </c>
      <c r="G217" s="1">
        <v>1994</v>
      </c>
      <c r="H217" s="1">
        <v>2</v>
      </c>
      <c r="I217" s="1">
        <v>3</v>
      </c>
      <c r="J217" s="1">
        <v>1</v>
      </c>
      <c r="K217" s="1">
        <v>52</v>
      </c>
      <c r="L217" s="1">
        <v>35.69</v>
      </c>
      <c r="M217" s="81">
        <f t="shared" si="26"/>
        <v>0.23</v>
      </c>
      <c r="N217" s="21">
        <v>0.01</v>
      </c>
      <c r="O217" s="6" t="s">
        <v>174</v>
      </c>
      <c r="P217" s="94"/>
      <c r="Q217" s="72">
        <f>$AB$217</f>
        <v>2.97879</v>
      </c>
      <c r="R217" s="82">
        <f>AA217</f>
        <v>0.23</v>
      </c>
      <c r="S217" s="44"/>
      <c r="T217" s="3"/>
      <c r="V217" s="43"/>
      <c r="W217" s="46"/>
      <c r="Y217" s="43"/>
      <c r="Z217" s="55">
        <v>2.6</v>
      </c>
      <c r="AA217" s="82">
        <v>0.23</v>
      </c>
      <c r="AB217" s="43">
        <f>0.791*(Z217+0.09)+0.851</f>
        <v>2.97879</v>
      </c>
      <c r="AC217" s="53"/>
      <c r="AD217" s="82"/>
      <c r="AE217" s="43"/>
      <c r="AF217" s="45"/>
      <c r="AG217" s="82"/>
      <c r="AH217" s="43"/>
      <c r="AI217" s="47" t="s">
        <v>121</v>
      </c>
      <c r="AJ217" s="27"/>
      <c r="AK217" s="5"/>
      <c r="AL217" s="4"/>
      <c r="AM217" s="27">
        <v>2.6</v>
      </c>
      <c r="AN217" s="5"/>
      <c r="AO217" s="4">
        <v>457</v>
      </c>
      <c r="AP217" s="5" t="s">
        <v>44</v>
      </c>
      <c r="AQ217" s="5" t="s">
        <v>44</v>
      </c>
      <c r="AR217" s="9"/>
      <c r="AS217" s="5"/>
      <c r="AT217" s="3"/>
      <c r="AU217" s="2" t="s">
        <v>44</v>
      </c>
      <c r="AV217" s="2"/>
      <c r="AY217">
        <v>7</v>
      </c>
    </row>
    <row r="218" spans="1:58" x14ac:dyDescent="0.25">
      <c r="A218" s="3" t="s">
        <v>2</v>
      </c>
      <c r="B218" s="18">
        <v>4.45</v>
      </c>
      <c r="C218" s="88">
        <f t="shared" si="25"/>
        <v>4.3229332140753183</v>
      </c>
      <c r="D218" s="80">
        <v>-111.15300000000001</v>
      </c>
      <c r="E218" s="23">
        <v>42.753</v>
      </c>
      <c r="F218" s="1">
        <v>0</v>
      </c>
      <c r="G218" s="1">
        <v>1994</v>
      </c>
      <c r="H218" s="1">
        <v>2</v>
      </c>
      <c r="I218" s="1">
        <v>3</v>
      </c>
      <c r="J218" s="1">
        <v>7</v>
      </c>
      <c r="K218" s="1">
        <v>14</v>
      </c>
      <c r="L218" s="11">
        <v>50.7</v>
      </c>
      <c r="M218" s="81">
        <f t="shared" si="26"/>
        <v>0.10516774409862768</v>
      </c>
      <c r="N218" s="21">
        <v>0.01</v>
      </c>
      <c r="O218" s="3" t="s">
        <v>175</v>
      </c>
      <c r="P218" s="94">
        <f>1/((1/U218^2)+(1/X218^2)+(1/AA218^2))</f>
        <v>1.1060254398794437E-2</v>
      </c>
      <c r="Q218" s="72">
        <f>(P218/U218^2*V218)+(P218/X218^2*Y218)+(P218/AA218^2*AB218)</f>
        <v>4.3229332140753183</v>
      </c>
      <c r="R218" s="82">
        <f t="shared" ref="R218:R228" si="30">SQRT(P218)</f>
        <v>0.10516774409862768</v>
      </c>
      <c r="S218" s="49">
        <v>4.45</v>
      </c>
      <c r="T218" s="3" t="s">
        <v>3</v>
      </c>
      <c r="U218" s="82">
        <v>0.13900000000000001</v>
      </c>
      <c r="V218" s="43">
        <f t="shared" ref="V218:V228" si="31">0.791*S218+0.851</f>
        <v>4.3709500000000006</v>
      </c>
      <c r="W218" s="49">
        <v>4.1100000000000003</v>
      </c>
      <c r="X218" s="82">
        <v>0.22500000000000001</v>
      </c>
      <c r="Y218" s="43">
        <f t="shared" ref="Y218:Y228" si="32">0.929*W218+0.227</f>
        <v>4.0451900000000007</v>
      </c>
      <c r="Z218" s="55">
        <v>4.5</v>
      </c>
      <c r="AA218" s="82">
        <v>0.23</v>
      </c>
      <c r="AB218" s="43">
        <f>0.791*(Z218+0.09)+0.851</f>
        <v>4.4816900000000004</v>
      </c>
      <c r="AC218" s="47"/>
      <c r="AD218" s="82"/>
      <c r="AE218" s="43"/>
      <c r="AF218" s="45"/>
      <c r="AG218" s="82"/>
      <c r="AH218" s="43"/>
      <c r="AI218" s="47" t="s">
        <v>120</v>
      </c>
      <c r="AJ218" s="4"/>
      <c r="AK218" s="4"/>
      <c r="AL218" s="4" t="s">
        <v>122</v>
      </c>
      <c r="AM218" s="27">
        <v>4.5</v>
      </c>
      <c r="AN218" s="5"/>
      <c r="AO218" s="4"/>
      <c r="AP218" s="4"/>
      <c r="AQ218" s="4"/>
      <c r="AR218" s="19">
        <v>4.1100000000000003</v>
      </c>
      <c r="AS218" s="19">
        <v>4.45</v>
      </c>
      <c r="AT218" s="3" t="s">
        <v>3</v>
      </c>
    </row>
    <row r="219" spans="1:58" s="4" customFormat="1" x14ac:dyDescent="0.25">
      <c r="A219" s="3" t="s">
        <v>2</v>
      </c>
      <c r="B219" s="18">
        <v>4.3899999999999997</v>
      </c>
      <c r="C219" s="88">
        <f t="shared" si="25"/>
        <v>4.2203676292634213</v>
      </c>
      <c r="D219" s="80">
        <v>-111.169</v>
      </c>
      <c r="E219" s="23">
        <v>42.780999999999999</v>
      </c>
      <c r="F219" s="1">
        <v>1</v>
      </c>
      <c r="G219" s="1">
        <v>1994</v>
      </c>
      <c r="H219" s="1">
        <v>2</v>
      </c>
      <c r="I219" s="1">
        <v>3</v>
      </c>
      <c r="J219" s="1">
        <v>9</v>
      </c>
      <c r="K219" s="1">
        <v>12</v>
      </c>
      <c r="L219" s="11">
        <v>28.8</v>
      </c>
      <c r="M219" s="81">
        <f t="shared" si="26"/>
        <v>0.10516774409862768</v>
      </c>
      <c r="N219" s="21">
        <v>0.01</v>
      </c>
      <c r="O219" s="3" t="s">
        <v>175</v>
      </c>
      <c r="P219" s="94">
        <f>1/((1/U219^2)+(1/X219^2)+(1/AA219^2))</f>
        <v>1.1060254398794437E-2</v>
      </c>
      <c r="Q219" s="72">
        <f>(P219/U219^2*V219)+(P219/X219^2*Y219)+(P219/AA219^2*AB219)</f>
        <v>4.2203676292634213</v>
      </c>
      <c r="R219" s="82">
        <f t="shared" si="30"/>
        <v>0.10516774409862768</v>
      </c>
      <c r="S219" s="49">
        <v>4.3899999999999997</v>
      </c>
      <c r="T219" s="3" t="s">
        <v>3</v>
      </c>
      <c r="U219" s="82">
        <v>0.13900000000000001</v>
      </c>
      <c r="V219" s="43">
        <f t="shared" si="31"/>
        <v>4.3234899999999996</v>
      </c>
      <c r="W219" s="49">
        <v>3.82</v>
      </c>
      <c r="X219" s="82">
        <v>0.22500000000000001</v>
      </c>
      <c r="Y219" s="43">
        <f t="shared" si="32"/>
        <v>3.7757799999999997</v>
      </c>
      <c r="Z219" s="55">
        <v>4.4000000000000004</v>
      </c>
      <c r="AA219" s="82">
        <v>0.23</v>
      </c>
      <c r="AB219" s="43">
        <f>0.791*(Z219+0.09)+0.851</f>
        <v>4.40259</v>
      </c>
      <c r="AC219" s="47"/>
      <c r="AD219" s="82"/>
      <c r="AE219" s="43"/>
      <c r="AF219" s="45"/>
      <c r="AG219" s="82"/>
      <c r="AH219" s="43"/>
      <c r="AI219" s="47" t="s">
        <v>123</v>
      </c>
      <c r="AM219" s="27">
        <v>4.4000000000000004</v>
      </c>
      <c r="AN219" s="5"/>
      <c r="AR219" s="19">
        <v>3.82</v>
      </c>
      <c r="AS219" s="19">
        <v>4.3899999999999997</v>
      </c>
      <c r="AT219" s="3" t="s">
        <v>3</v>
      </c>
      <c r="AU219"/>
      <c r="AV219"/>
      <c r="AW219"/>
      <c r="AX219"/>
      <c r="AY219"/>
      <c r="AZ219"/>
      <c r="BA219"/>
      <c r="BB219"/>
      <c r="BC219"/>
      <c r="BD219"/>
      <c r="BE219"/>
      <c r="BF219"/>
    </row>
    <row r="220" spans="1:58" x14ac:dyDescent="0.25">
      <c r="A220" s="3" t="s">
        <v>2</v>
      </c>
      <c r="B220" s="18">
        <v>3.65</v>
      </c>
      <c r="C220" s="88">
        <f t="shared" si="25"/>
        <v>3.6305014295313529</v>
      </c>
      <c r="D220" s="80">
        <v>-111.142</v>
      </c>
      <c r="E220" s="23">
        <v>42.753</v>
      </c>
      <c r="F220" s="1">
        <v>6</v>
      </c>
      <c r="G220" s="1">
        <v>1994</v>
      </c>
      <c r="H220" s="1">
        <v>2</v>
      </c>
      <c r="I220" s="1">
        <v>3</v>
      </c>
      <c r="J220" s="1">
        <v>9</v>
      </c>
      <c r="K220" s="1">
        <v>16</v>
      </c>
      <c r="L220" s="11">
        <v>45.9</v>
      </c>
      <c r="M220" s="81">
        <f t="shared" si="26"/>
        <v>0.11825400999467875</v>
      </c>
      <c r="N220" s="21">
        <v>0.01</v>
      </c>
      <c r="O220" s="3" t="s">
        <v>175</v>
      </c>
      <c r="P220" s="94">
        <f>1/((1/U220^2)+(1/X220^2))</f>
        <v>1.398401087982158E-2</v>
      </c>
      <c r="Q220" s="72">
        <f>(P220/U220^2*V220)+(P220/X220^2*Y220)</f>
        <v>3.6305014295313529</v>
      </c>
      <c r="R220" s="82">
        <f t="shared" si="30"/>
        <v>0.11825400999467875</v>
      </c>
      <c r="S220" s="49">
        <v>3.65</v>
      </c>
      <c r="T220" s="3" t="s">
        <v>3</v>
      </c>
      <c r="U220" s="82">
        <v>0.13900000000000001</v>
      </c>
      <c r="V220" s="43">
        <f t="shared" si="31"/>
        <v>3.7381500000000001</v>
      </c>
      <c r="W220" s="49">
        <v>3.36</v>
      </c>
      <c r="X220" s="82">
        <v>0.22500000000000001</v>
      </c>
      <c r="Y220" s="43">
        <f t="shared" si="32"/>
        <v>3.3484400000000001</v>
      </c>
      <c r="Z220" s="53"/>
      <c r="AA220" s="82"/>
      <c r="AB220" s="43"/>
      <c r="AC220" s="47"/>
      <c r="AD220" s="82"/>
      <c r="AE220" s="43"/>
      <c r="AF220" s="45"/>
      <c r="AG220" s="82"/>
      <c r="AH220" s="43"/>
      <c r="AI220" s="47"/>
      <c r="AJ220" s="4"/>
      <c r="AK220" s="4"/>
      <c r="AL220" s="4"/>
      <c r="AM220" s="27"/>
      <c r="AN220" s="5"/>
      <c r="AO220" s="4"/>
      <c r="AP220" s="4"/>
      <c r="AQ220" s="4"/>
      <c r="AR220" s="19">
        <v>3.36</v>
      </c>
      <c r="AS220" s="19">
        <v>3.65</v>
      </c>
      <c r="AT220" s="3" t="s">
        <v>3</v>
      </c>
    </row>
    <row r="221" spans="1:58" x14ac:dyDescent="0.25">
      <c r="A221" s="3" t="s">
        <v>2</v>
      </c>
      <c r="B221" s="18">
        <v>3.9</v>
      </c>
      <c r="C221" s="88">
        <f t="shared" si="25"/>
        <v>3.7300028766477</v>
      </c>
      <c r="D221" s="80">
        <v>-111.08799999999999</v>
      </c>
      <c r="E221" s="23">
        <v>42.706000000000003</v>
      </c>
      <c r="F221" s="1">
        <v>0</v>
      </c>
      <c r="G221" s="1">
        <v>1994</v>
      </c>
      <c r="H221" s="1">
        <v>2</v>
      </c>
      <c r="I221" s="1">
        <v>3</v>
      </c>
      <c r="J221" s="1">
        <v>9</v>
      </c>
      <c r="K221" s="1">
        <v>18</v>
      </c>
      <c r="L221" s="11">
        <v>3.8</v>
      </c>
      <c r="M221" s="81">
        <f t="shared" si="26"/>
        <v>0.11825400999467875</v>
      </c>
      <c r="N221" s="21">
        <v>0.01</v>
      </c>
      <c r="O221" s="3" t="s">
        <v>175</v>
      </c>
      <c r="P221" s="94">
        <f>1/((1/U221^2)+(1/X221^2))</f>
        <v>1.398401087982158E-2</v>
      </c>
      <c r="Q221" s="72">
        <f>(P221/U221^2*V221)+(P221/X221^2*Y221)</f>
        <v>3.7300028766477</v>
      </c>
      <c r="R221" s="82">
        <f t="shared" si="30"/>
        <v>0.11825400999467875</v>
      </c>
      <c r="S221" s="49">
        <v>3.9</v>
      </c>
      <c r="T221" s="3" t="s">
        <v>3</v>
      </c>
      <c r="U221" s="82">
        <v>0.13900000000000001</v>
      </c>
      <c r="V221" s="43">
        <f t="shared" si="31"/>
        <v>3.9359000000000002</v>
      </c>
      <c r="W221" s="49">
        <v>3.19</v>
      </c>
      <c r="X221" s="82">
        <v>0.22500000000000001</v>
      </c>
      <c r="Y221" s="43">
        <f t="shared" si="32"/>
        <v>3.1905100000000002</v>
      </c>
      <c r="Z221" s="53"/>
      <c r="AA221" s="82"/>
      <c r="AB221" s="43"/>
      <c r="AC221" s="47"/>
      <c r="AD221" s="82"/>
      <c r="AE221" s="43"/>
      <c r="AF221" s="45"/>
      <c r="AG221" s="82"/>
      <c r="AH221" s="43"/>
      <c r="AI221" s="47"/>
      <c r="AJ221" s="4"/>
      <c r="AK221" s="4"/>
      <c r="AL221" s="4"/>
      <c r="AM221" s="27"/>
      <c r="AN221" s="5"/>
      <c r="AO221" s="4"/>
      <c r="AP221" s="4"/>
      <c r="AQ221" s="4"/>
      <c r="AR221" s="19">
        <v>3.19</v>
      </c>
      <c r="AS221" s="19">
        <v>3.9</v>
      </c>
      <c r="AT221" s="3" t="s">
        <v>3</v>
      </c>
    </row>
    <row r="222" spans="1:58" x14ac:dyDescent="0.25">
      <c r="A222" s="3" t="s">
        <v>2</v>
      </c>
      <c r="B222" s="18">
        <v>3.82</v>
      </c>
      <c r="C222" s="88">
        <f t="shared" si="25"/>
        <v>3.5764241476281704</v>
      </c>
      <c r="D222" s="80">
        <v>-111.057</v>
      </c>
      <c r="E222" s="23">
        <v>42.546999999999997</v>
      </c>
      <c r="F222" s="1">
        <v>0</v>
      </c>
      <c r="G222" s="1">
        <v>1994</v>
      </c>
      <c r="H222" s="1">
        <v>2</v>
      </c>
      <c r="I222" s="1">
        <v>3</v>
      </c>
      <c r="J222" s="1">
        <v>9</v>
      </c>
      <c r="K222" s="1">
        <v>19</v>
      </c>
      <c r="L222" s="11">
        <v>11.1</v>
      </c>
      <c r="M222" s="81">
        <f t="shared" si="26"/>
        <v>0.11825400999467875</v>
      </c>
      <c r="N222" s="21">
        <v>0.01</v>
      </c>
      <c r="O222" s="3" t="s">
        <v>175</v>
      </c>
      <c r="P222" s="94">
        <f>1/((1/U222^2)+(1/X222^2))</f>
        <v>1.398401087982158E-2</v>
      </c>
      <c r="Q222" s="72">
        <f>(P222/U222^2*V222)+(P222/X222^2*Y222)</f>
        <v>3.5764241476281704</v>
      </c>
      <c r="R222" s="82">
        <f t="shared" si="30"/>
        <v>0.11825400999467875</v>
      </c>
      <c r="S222" s="49">
        <v>3.82</v>
      </c>
      <c r="T222" s="3" t="s">
        <v>3</v>
      </c>
      <c r="U222" s="82">
        <v>0.13900000000000001</v>
      </c>
      <c r="V222" s="43">
        <f t="shared" si="31"/>
        <v>3.87262</v>
      </c>
      <c r="W222" s="49">
        <v>2.77</v>
      </c>
      <c r="X222" s="82">
        <v>0.22500000000000001</v>
      </c>
      <c r="Y222" s="43">
        <f t="shared" si="32"/>
        <v>2.8003300000000002</v>
      </c>
      <c r="Z222" s="53"/>
      <c r="AA222" s="82"/>
      <c r="AB222" s="43"/>
      <c r="AC222" s="47"/>
      <c r="AD222" s="82"/>
      <c r="AE222" s="43"/>
      <c r="AF222" s="45"/>
      <c r="AG222" s="82"/>
      <c r="AH222" s="43"/>
      <c r="AI222" s="47"/>
      <c r="AJ222" s="4"/>
      <c r="AK222" s="4"/>
      <c r="AL222" s="4"/>
      <c r="AM222" s="27"/>
      <c r="AN222" s="5"/>
      <c r="AO222" s="4"/>
      <c r="AP222" s="4"/>
      <c r="AQ222" s="4"/>
      <c r="AR222" s="19">
        <v>2.77</v>
      </c>
      <c r="AS222" s="19">
        <v>3.82</v>
      </c>
      <c r="AT222" s="3" t="s">
        <v>3</v>
      </c>
      <c r="BA222" s="26"/>
      <c r="BB222" s="26"/>
      <c r="BC222" s="26"/>
      <c r="BD222" s="26"/>
      <c r="BE222" s="26"/>
      <c r="BF222" s="26"/>
    </row>
    <row r="223" spans="1:58" x14ac:dyDescent="0.25">
      <c r="A223" s="3" t="s">
        <v>2</v>
      </c>
      <c r="B223" s="18">
        <v>3.63</v>
      </c>
      <c r="C223" s="88">
        <f t="shared" si="25"/>
        <v>3.6344482605152546</v>
      </c>
      <c r="D223" s="80">
        <v>-111.184</v>
      </c>
      <c r="E223" s="23">
        <v>42.76</v>
      </c>
      <c r="F223" s="1">
        <v>1</v>
      </c>
      <c r="G223" s="1">
        <v>1994</v>
      </c>
      <c r="H223" s="1">
        <v>2</v>
      </c>
      <c r="I223" s="1">
        <v>3</v>
      </c>
      <c r="J223" s="1">
        <v>9</v>
      </c>
      <c r="K223" s="1">
        <v>23</v>
      </c>
      <c r="L223" s="11">
        <v>22</v>
      </c>
      <c r="M223" s="81">
        <f t="shared" si="26"/>
        <v>0.11825400999467875</v>
      </c>
      <c r="N223" s="21">
        <v>0.01</v>
      </c>
      <c r="O223" s="3" t="s">
        <v>175</v>
      </c>
      <c r="P223" s="94">
        <f>1/((1/U223^2)+(1/X223^2))</f>
        <v>1.398401087982158E-2</v>
      </c>
      <c r="Q223" s="72">
        <f>(P223/U223^2*V223)+(P223/X223^2*Y223)</f>
        <v>3.6344482605152546</v>
      </c>
      <c r="R223" s="82">
        <f t="shared" si="30"/>
        <v>0.11825400999467875</v>
      </c>
      <c r="S223" s="49">
        <v>3.63</v>
      </c>
      <c r="T223" s="3" t="s">
        <v>3</v>
      </c>
      <c r="U223" s="82">
        <v>0.13900000000000001</v>
      </c>
      <c r="V223" s="43">
        <f t="shared" si="31"/>
        <v>3.7223299999999999</v>
      </c>
      <c r="W223" s="49">
        <v>3.42</v>
      </c>
      <c r="X223" s="82">
        <v>0.22500000000000001</v>
      </c>
      <c r="Y223" s="43">
        <f t="shared" si="32"/>
        <v>3.4041799999999998</v>
      </c>
      <c r="Z223" s="53"/>
      <c r="AA223" s="82"/>
      <c r="AB223" s="43"/>
      <c r="AC223" s="47"/>
      <c r="AD223" s="82"/>
      <c r="AE223" s="43"/>
      <c r="AF223" s="45"/>
      <c r="AG223" s="82"/>
      <c r="AH223" s="43"/>
      <c r="AI223" s="47"/>
      <c r="AJ223" s="4"/>
      <c r="AK223" s="4"/>
      <c r="AL223" s="4"/>
      <c r="AM223" s="27"/>
      <c r="AN223" s="5"/>
      <c r="AO223" s="4"/>
      <c r="AP223" s="4"/>
      <c r="AQ223" s="4"/>
      <c r="AR223" s="19">
        <v>3.42</v>
      </c>
      <c r="AS223" s="19">
        <v>3.63</v>
      </c>
      <c r="AT223" s="3" t="s">
        <v>3</v>
      </c>
      <c r="BA223" s="26"/>
      <c r="BB223" s="26"/>
      <c r="BC223" s="26"/>
      <c r="BD223" s="26"/>
      <c r="BE223" s="26"/>
      <c r="BF223" s="26"/>
    </row>
    <row r="224" spans="1:58" x14ac:dyDescent="0.25">
      <c r="A224" s="3" t="s">
        <v>2</v>
      </c>
      <c r="B224" s="18">
        <v>3.61</v>
      </c>
      <c r="C224" s="88">
        <f t="shared" si="25"/>
        <v>3.5100874756240534</v>
      </c>
      <c r="D224" s="80">
        <v>-111.13800000000001</v>
      </c>
      <c r="E224" s="23">
        <v>42.686999999999998</v>
      </c>
      <c r="F224" s="1">
        <v>1</v>
      </c>
      <c r="G224" s="1">
        <v>1994</v>
      </c>
      <c r="H224" s="1">
        <v>2</v>
      </c>
      <c r="I224" s="1">
        <v>3</v>
      </c>
      <c r="J224" s="1">
        <v>9</v>
      </c>
      <c r="K224" s="1">
        <v>27</v>
      </c>
      <c r="L224" s="11">
        <v>36.1</v>
      </c>
      <c r="M224" s="81">
        <f t="shared" si="26"/>
        <v>0.11825400999467875</v>
      </c>
      <c r="N224" s="21">
        <v>0.01</v>
      </c>
      <c r="O224" s="3" t="s">
        <v>175</v>
      </c>
      <c r="P224" s="94">
        <f>1/((1/U224^2)+(1/X224^2))</f>
        <v>1.398401087982158E-2</v>
      </c>
      <c r="Q224" s="72">
        <f>(P224/U224^2*V224)+(P224/X224^2*Y224)</f>
        <v>3.5100874756240534</v>
      </c>
      <c r="R224" s="82">
        <f t="shared" si="30"/>
        <v>0.11825400999467875</v>
      </c>
      <c r="S224" s="49">
        <v>3.61</v>
      </c>
      <c r="T224" s="3" t="s">
        <v>3</v>
      </c>
      <c r="U224" s="82">
        <v>0.13900000000000001</v>
      </c>
      <c r="V224" s="43">
        <f t="shared" si="31"/>
        <v>3.7065100000000002</v>
      </c>
      <c r="W224" s="49">
        <v>2.98</v>
      </c>
      <c r="X224" s="82">
        <v>0.22500000000000001</v>
      </c>
      <c r="Y224" s="43">
        <f t="shared" si="32"/>
        <v>2.9954200000000002</v>
      </c>
      <c r="Z224" s="53"/>
      <c r="AA224" s="82"/>
      <c r="AB224" s="43"/>
      <c r="AC224" s="47"/>
      <c r="AD224" s="82"/>
      <c r="AE224" s="43"/>
      <c r="AF224" s="45"/>
      <c r="AG224" s="82"/>
      <c r="AH224" s="43"/>
      <c r="AI224" s="47"/>
      <c r="AJ224" s="4"/>
      <c r="AK224" s="4"/>
      <c r="AL224" s="4"/>
      <c r="AM224" s="27"/>
      <c r="AN224" s="5"/>
      <c r="AO224" s="4"/>
      <c r="AP224" s="4"/>
      <c r="AQ224" s="4"/>
      <c r="AR224" s="19">
        <v>2.98</v>
      </c>
      <c r="AS224" s="19">
        <v>3.61</v>
      </c>
      <c r="AT224" s="3" t="s">
        <v>3</v>
      </c>
    </row>
    <row r="225" spans="1:58" x14ac:dyDescent="0.25">
      <c r="A225" s="3" t="s">
        <v>2</v>
      </c>
      <c r="B225" s="18">
        <v>3.97</v>
      </c>
      <c r="C225" s="88">
        <f t="shared" si="25"/>
        <v>3.9083335266509716</v>
      </c>
      <c r="D225" s="80">
        <v>-111.122</v>
      </c>
      <c r="E225" s="23">
        <v>42.673000000000002</v>
      </c>
      <c r="F225" s="1">
        <v>1</v>
      </c>
      <c r="G225" s="1">
        <v>1994</v>
      </c>
      <c r="H225" s="1">
        <v>2</v>
      </c>
      <c r="I225" s="1">
        <v>3</v>
      </c>
      <c r="J225" s="1">
        <v>9</v>
      </c>
      <c r="K225" s="1">
        <v>32</v>
      </c>
      <c r="L225" s="11">
        <v>47.4</v>
      </c>
      <c r="M225" s="81">
        <f t="shared" si="26"/>
        <v>0.10516774409862768</v>
      </c>
      <c r="N225" s="21">
        <v>0.01</v>
      </c>
      <c r="O225" s="3" t="s">
        <v>175</v>
      </c>
      <c r="P225" s="94">
        <f>1/((1/U225^2)+(1/X225^2)+(1/AA225^2))</f>
        <v>1.1060254398794437E-2</v>
      </c>
      <c r="Q225" s="72">
        <f>(P225/U225^2*V225)+(P225/X225^2*Y225)+(P225/AA225^2*AB225)</f>
        <v>3.9083335266509716</v>
      </c>
      <c r="R225" s="82">
        <f t="shared" si="30"/>
        <v>0.10516774409862768</v>
      </c>
      <c r="S225" s="49">
        <v>3.97</v>
      </c>
      <c r="T225" s="3" t="s">
        <v>3</v>
      </c>
      <c r="U225" s="82">
        <v>0.13900000000000001</v>
      </c>
      <c r="V225" s="43">
        <f t="shared" si="31"/>
        <v>3.9912700000000001</v>
      </c>
      <c r="W225" s="49">
        <v>3.79</v>
      </c>
      <c r="X225" s="82">
        <v>0.22500000000000001</v>
      </c>
      <c r="Y225" s="43">
        <f t="shared" si="32"/>
        <v>3.7479100000000001</v>
      </c>
      <c r="Z225" s="55">
        <v>3.7</v>
      </c>
      <c r="AA225" s="82">
        <v>0.23</v>
      </c>
      <c r="AB225" s="43">
        <f t="shared" ref="AB225:AB230" si="33">0.791*(Z225+0.09)+0.851</f>
        <v>3.8488900000000004</v>
      </c>
      <c r="AC225" s="47"/>
      <c r="AD225" s="82"/>
      <c r="AE225" s="43"/>
      <c r="AF225" s="45"/>
      <c r="AG225" s="82"/>
      <c r="AH225" s="43"/>
      <c r="AI225" s="47" t="s">
        <v>42</v>
      </c>
      <c r="AJ225" s="4"/>
      <c r="AK225" s="4"/>
      <c r="AL225" s="4"/>
      <c r="AM225" s="27">
        <v>3.7</v>
      </c>
      <c r="AN225" s="5"/>
      <c r="AO225" s="4"/>
      <c r="AP225" s="4"/>
      <c r="AQ225" s="4"/>
      <c r="AR225" s="19">
        <v>3.79</v>
      </c>
      <c r="AS225" s="19">
        <v>3.97</v>
      </c>
      <c r="AT225" s="3" t="s">
        <v>3</v>
      </c>
    </row>
    <row r="226" spans="1:58" x14ac:dyDescent="0.25">
      <c r="A226" s="3" t="s">
        <v>2</v>
      </c>
      <c r="B226" s="18">
        <v>3.4</v>
      </c>
      <c r="C226" s="88">
        <f t="shared" si="25"/>
        <v>3.4417069027482339</v>
      </c>
      <c r="D226" s="80">
        <v>-111.14</v>
      </c>
      <c r="E226" s="23">
        <v>42.767000000000003</v>
      </c>
      <c r="F226" s="1">
        <v>1</v>
      </c>
      <c r="G226" s="1">
        <v>1994</v>
      </c>
      <c r="H226" s="1">
        <v>2</v>
      </c>
      <c r="I226" s="1">
        <v>3</v>
      </c>
      <c r="J226" s="1">
        <v>9</v>
      </c>
      <c r="K226" s="1">
        <v>35</v>
      </c>
      <c r="L226" s="11">
        <v>12.9</v>
      </c>
      <c r="M226" s="81">
        <f t="shared" si="26"/>
        <v>0.10516774409862768</v>
      </c>
      <c r="N226" s="21">
        <v>0.01</v>
      </c>
      <c r="O226" s="3" t="s">
        <v>175</v>
      </c>
      <c r="P226" s="94">
        <f>1/((1/U226^2)+(1/X226^2)+(1/AA226^2))</f>
        <v>1.1060254398794437E-2</v>
      </c>
      <c r="Q226" s="72">
        <f>(P226/U226^2*V226)+(P226/X226^2*Y226)+(P226/AA226^2*AB226)</f>
        <v>3.4417069027482339</v>
      </c>
      <c r="R226" s="82">
        <f t="shared" si="30"/>
        <v>0.10516774409862768</v>
      </c>
      <c r="S226" s="49">
        <v>3.4</v>
      </c>
      <c r="T226" s="3" t="s">
        <v>3</v>
      </c>
      <c r="U226" s="82">
        <v>0.13900000000000001</v>
      </c>
      <c r="V226" s="43">
        <f t="shared" si="31"/>
        <v>3.5404</v>
      </c>
      <c r="W226" s="49">
        <v>3.17</v>
      </c>
      <c r="X226" s="82">
        <v>0.22500000000000001</v>
      </c>
      <c r="Y226" s="43">
        <f t="shared" si="32"/>
        <v>3.1719300000000001</v>
      </c>
      <c r="Z226" s="55">
        <v>3.2</v>
      </c>
      <c r="AA226" s="82">
        <v>0.23</v>
      </c>
      <c r="AB226" s="43">
        <f t="shared" si="33"/>
        <v>3.4533900000000002</v>
      </c>
      <c r="AC226" s="47"/>
      <c r="AD226" s="82"/>
      <c r="AE226" s="43"/>
      <c r="AF226" s="45"/>
      <c r="AG226" s="82"/>
      <c r="AH226" s="43"/>
      <c r="AI226" s="47" t="s">
        <v>79</v>
      </c>
      <c r="AJ226" s="4"/>
      <c r="AK226" s="4"/>
      <c r="AL226" s="4"/>
      <c r="AM226" s="27">
        <v>3.2</v>
      </c>
      <c r="AN226" s="5"/>
      <c r="AO226" s="4"/>
      <c r="AP226" s="4"/>
      <c r="AQ226" s="4"/>
      <c r="AR226" s="19">
        <v>3.17</v>
      </c>
      <c r="AS226" s="19">
        <v>3.4</v>
      </c>
      <c r="AT226" s="3" t="s">
        <v>3</v>
      </c>
    </row>
    <row r="227" spans="1:58" x14ac:dyDescent="0.25">
      <c r="A227" s="3" t="s">
        <v>2</v>
      </c>
      <c r="B227" s="18">
        <v>2.9</v>
      </c>
      <c r="C227" s="88">
        <f t="shared" si="25"/>
        <v>3.2132743682787139</v>
      </c>
      <c r="D227" s="80">
        <v>-111.08499999999999</v>
      </c>
      <c r="E227" s="23">
        <v>42.713999999999999</v>
      </c>
      <c r="F227" s="1">
        <v>1</v>
      </c>
      <c r="G227" s="1">
        <v>1994</v>
      </c>
      <c r="H227" s="1">
        <v>2</v>
      </c>
      <c r="I227" s="1">
        <v>3</v>
      </c>
      <c r="J227" s="1">
        <v>9</v>
      </c>
      <c r="K227" s="1">
        <v>43</v>
      </c>
      <c r="L227" s="11">
        <v>36.200000000000003</v>
      </c>
      <c r="M227" s="81">
        <f t="shared" si="26"/>
        <v>0.10516774409862768</v>
      </c>
      <c r="N227" s="21">
        <v>0.01</v>
      </c>
      <c r="O227" s="3" t="s">
        <v>175</v>
      </c>
      <c r="P227" s="94">
        <f>1/((1/U227^2)+(1/X227^2)+(1/AA227^2))</f>
        <v>1.1060254398794437E-2</v>
      </c>
      <c r="Q227" s="72">
        <f>(P227/U227^2*V227)+(P227/X227^2*Y227)+(P227/AA227^2*AB227)</f>
        <v>3.2132743682787139</v>
      </c>
      <c r="R227" s="82">
        <f t="shared" si="30"/>
        <v>0.10516774409862768</v>
      </c>
      <c r="S227" s="49">
        <v>2.9</v>
      </c>
      <c r="T227" s="3" t="s">
        <v>3</v>
      </c>
      <c r="U227" s="82">
        <v>0.13900000000000001</v>
      </c>
      <c r="V227" s="43">
        <f t="shared" si="31"/>
        <v>3.1448999999999998</v>
      </c>
      <c r="W227" s="49">
        <v>3.16</v>
      </c>
      <c r="X227" s="82">
        <v>0.22500000000000001</v>
      </c>
      <c r="Y227" s="43">
        <f t="shared" si="32"/>
        <v>3.1626400000000001</v>
      </c>
      <c r="Z227" s="55">
        <v>3.2</v>
      </c>
      <c r="AA227" s="82">
        <v>0.23</v>
      </c>
      <c r="AB227" s="43">
        <f t="shared" si="33"/>
        <v>3.4533900000000002</v>
      </c>
      <c r="AC227" s="47"/>
      <c r="AD227" s="82"/>
      <c r="AE227" s="43"/>
      <c r="AF227" s="45"/>
      <c r="AG227" s="82"/>
      <c r="AH227" s="43"/>
      <c r="AI227" s="47" t="s">
        <v>79</v>
      </c>
      <c r="AJ227" s="4"/>
      <c r="AK227" s="4"/>
      <c r="AL227" s="4"/>
      <c r="AM227" s="27">
        <v>3.2</v>
      </c>
      <c r="AN227" s="5"/>
      <c r="AO227" s="4"/>
      <c r="AP227" s="4"/>
      <c r="AQ227" s="4"/>
      <c r="AR227" s="19">
        <v>3.16</v>
      </c>
      <c r="AS227" s="19">
        <v>2.9</v>
      </c>
      <c r="AT227" s="3" t="s">
        <v>3</v>
      </c>
    </row>
    <row r="228" spans="1:58" x14ac:dyDescent="0.25">
      <c r="A228" s="3" t="s">
        <v>2</v>
      </c>
      <c r="B228" s="18">
        <v>3.34</v>
      </c>
      <c r="C228" s="88">
        <f t="shared" si="25"/>
        <v>3.4296492652602959</v>
      </c>
      <c r="D228" s="80">
        <v>-111.13200000000001</v>
      </c>
      <c r="E228" s="23">
        <v>42.607999999999997</v>
      </c>
      <c r="F228" s="1">
        <v>0</v>
      </c>
      <c r="G228" s="1">
        <v>1994</v>
      </c>
      <c r="H228" s="1">
        <v>2</v>
      </c>
      <c r="I228" s="1">
        <v>3</v>
      </c>
      <c r="J228" s="1">
        <v>9</v>
      </c>
      <c r="K228" s="1">
        <v>45</v>
      </c>
      <c r="L228" s="11">
        <v>33.700000000000003</v>
      </c>
      <c r="M228" s="81">
        <f t="shared" si="26"/>
        <v>0.10516774409862768</v>
      </c>
      <c r="N228" s="21">
        <v>0.01</v>
      </c>
      <c r="O228" s="3" t="s">
        <v>175</v>
      </c>
      <c r="P228" s="94">
        <f>1/((1/U228^2)+(1/X228^2)+(1/AA228^2))</f>
        <v>1.1060254398794437E-2</v>
      </c>
      <c r="Q228" s="72">
        <f>(P228/U228^2*V228)+(P228/X228^2*Y228)+(P228/AA228^2*AB228)</f>
        <v>3.4296492652602959</v>
      </c>
      <c r="R228" s="82">
        <f t="shared" si="30"/>
        <v>0.10516774409862768</v>
      </c>
      <c r="S228" s="49">
        <v>3.34</v>
      </c>
      <c r="T228" s="3" t="s">
        <v>3</v>
      </c>
      <c r="U228" s="82">
        <v>0.13900000000000001</v>
      </c>
      <c r="V228" s="43">
        <f t="shared" si="31"/>
        <v>3.4929399999999999</v>
      </c>
      <c r="W228" s="49">
        <v>3</v>
      </c>
      <c r="X228" s="82">
        <v>0.22500000000000001</v>
      </c>
      <c r="Y228" s="43">
        <f t="shared" si="32"/>
        <v>3.0139999999999998</v>
      </c>
      <c r="Z228" s="55">
        <v>3.5</v>
      </c>
      <c r="AA228" s="82">
        <v>0.23</v>
      </c>
      <c r="AB228" s="43">
        <f t="shared" si="33"/>
        <v>3.69069</v>
      </c>
      <c r="AC228" s="47"/>
      <c r="AD228" s="82"/>
      <c r="AE228" s="43"/>
      <c r="AF228" s="45"/>
      <c r="AG228" s="82"/>
      <c r="AH228" s="43"/>
      <c r="AI228" s="47" t="s">
        <v>54</v>
      </c>
      <c r="AJ228" s="4"/>
      <c r="AK228" s="4"/>
      <c r="AL228" s="4"/>
      <c r="AM228" s="27">
        <v>3.5</v>
      </c>
      <c r="AN228" s="5"/>
      <c r="AO228" s="4"/>
      <c r="AP228" s="4"/>
      <c r="AQ228" s="4"/>
      <c r="AR228" s="19">
        <v>3</v>
      </c>
      <c r="AS228" s="19">
        <v>3.34</v>
      </c>
      <c r="AT228" s="3" t="s">
        <v>3</v>
      </c>
    </row>
    <row r="229" spans="1:58" x14ac:dyDescent="0.25">
      <c r="A229" s="4" t="s">
        <v>1</v>
      </c>
      <c r="B229" s="11">
        <v>3.2</v>
      </c>
      <c r="C229" s="88">
        <f t="shared" si="25"/>
        <v>4.2443900000000001</v>
      </c>
      <c r="D229" s="80">
        <v>-111</v>
      </c>
      <c r="E229" s="23">
        <v>42.8</v>
      </c>
      <c r="F229" s="1">
        <v>5</v>
      </c>
      <c r="G229" s="1">
        <v>1994</v>
      </c>
      <c r="H229" s="1">
        <v>2</v>
      </c>
      <c r="I229" s="1">
        <v>3</v>
      </c>
      <c r="J229" s="1">
        <v>9</v>
      </c>
      <c r="K229" s="1">
        <v>46</v>
      </c>
      <c r="L229" s="1">
        <v>53.42</v>
      </c>
      <c r="M229" s="81">
        <f t="shared" si="26"/>
        <v>0.23</v>
      </c>
      <c r="N229" s="21">
        <v>0.01</v>
      </c>
      <c r="O229" s="6" t="s">
        <v>174</v>
      </c>
      <c r="P229" s="94"/>
      <c r="Q229" s="72">
        <f>AB233</f>
        <v>4.2443900000000001</v>
      </c>
      <c r="R229" s="82">
        <f>AA229</f>
        <v>0.23</v>
      </c>
      <c r="S229" s="44"/>
      <c r="T229" s="3"/>
      <c r="V229" s="43"/>
      <c r="W229" s="46"/>
      <c r="Y229" s="43"/>
      <c r="Z229" s="55">
        <v>3.2</v>
      </c>
      <c r="AA229" s="82">
        <v>0.23</v>
      </c>
      <c r="AB229" s="43">
        <f t="shared" si="33"/>
        <v>3.4533900000000002</v>
      </c>
      <c r="AC229" s="53"/>
      <c r="AD229" s="82"/>
      <c r="AE229" s="43"/>
      <c r="AF229" s="45"/>
      <c r="AG229" s="82"/>
      <c r="AH229" s="43"/>
      <c r="AI229" s="47" t="s">
        <v>79</v>
      </c>
      <c r="AJ229" s="27"/>
      <c r="AK229" s="5"/>
      <c r="AL229" s="4"/>
      <c r="AM229" s="27">
        <v>3.2</v>
      </c>
      <c r="AN229" s="5"/>
      <c r="AO229" s="4">
        <v>457</v>
      </c>
      <c r="AP229" s="5" t="s">
        <v>44</v>
      </c>
      <c r="AQ229" s="5" t="s">
        <v>44</v>
      </c>
      <c r="AR229" s="9"/>
      <c r="AS229" s="5"/>
      <c r="AT229" s="3"/>
      <c r="AU229" s="2" t="s">
        <v>44</v>
      </c>
      <c r="AV229" s="2"/>
      <c r="AY229">
        <v>3</v>
      </c>
    </row>
    <row r="230" spans="1:58" x14ac:dyDescent="0.25">
      <c r="A230" s="3" t="s">
        <v>2</v>
      </c>
      <c r="B230" s="18">
        <v>3.74</v>
      </c>
      <c r="C230" s="88">
        <f t="shared" si="25"/>
        <v>3.8213285248835711</v>
      </c>
      <c r="D230" s="80">
        <v>-111.098</v>
      </c>
      <c r="E230" s="23">
        <v>42.64</v>
      </c>
      <c r="F230" s="1">
        <v>2</v>
      </c>
      <c r="G230" s="1">
        <v>1994</v>
      </c>
      <c r="H230" s="1">
        <v>2</v>
      </c>
      <c r="I230" s="1">
        <v>3</v>
      </c>
      <c r="J230" s="1">
        <v>9</v>
      </c>
      <c r="K230" s="1">
        <v>47</v>
      </c>
      <c r="L230" s="11">
        <v>38.299999999999997</v>
      </c>
      <c r="M230" s="81">
        <f t="shared" si="26"/>
        <v>0.10516774409862768</v>
      </c>
      <c r="N230" s="21">
        <v>0.01</v>
      </c>
      <c r="O230" s="3" t="s">
        <v>175</v>
      </c>
      <c r="P230" s="94">
        <f>1/((1/U230^2)+(1/X230^2)+(1/AA230^2))</f>
        <v>1.1060254398794437E-2</v>
      </c>
      <c r="Q230" s="72">
        <f>(P230/U230^2*V230)+(P230/X230^2*Y230)+(P230/AA230^2*AB230)</f>
        <v>3.8213285248835711</v>
      </c>
      <c r="R230" s="82">
        <f>SQRT(P230)</f>
        <v>0.10516774409862768</v>
      </c>
      <c r="S230" s="49">
        <v>3.74</v>
      </c>
      <c r="T230" s="3" t="s">
        <v>3</v>
      </c>
      <c r="U230" s="82">
        <v>0.13900000000000001</v>
      </c>
      <c r="V230" s="43">
        <f>0.791*S230+0.851</f>
        <v>3.8093400000000002</v>
      </c>
      <c r="W230" s="49">
        <v>3.63</v>
      </c>
      <c r="X230" s="82">
        <v>0.22500000000000001</v>
      </c>
      <c r="Y230" s="43">
        <f t="shared" ref="Y230:Y239" si="34">0.929*W230+0.227</f>
        <v>3.5992699999999997</v>
      </c>
      <c r="Z230" s="55">
        <v>4</v>
      </c>
      <c r="AA230" s="82">
        <v>0.23</v>
      </c>
      <c r="AB230" s="43">
        <f t="shared" si="33"/>
        <v>4.0861900000000002</v>
      </c>
      <c r="AC230" s="47"/>
      <c r="AD230" s="82"/>
      <c r="AE230" s="43"/>
      <c r="AF230" s="45"/>
      <c r="AG230" s="82"/>
      <c r="AH230" s="43"/>
      <c r="AI230" s="47" t="s">
        <v>83</v>
      </c>
      <c r="AJ230" s="4"/>
      <c r="AK230" s="4"/>
      <c r="AL230" s="4"/>
      <c r="AM230" s="27">
        <v>4</v>
      </c>
      <c r="AN230" s="5"/>
      <c r="AO230" s="4"/>
      <c r="AP230" s="4"/>
      <c r="AQ230" s="4"/>
      <c r="AR230" s="19">
        <v>3.63</v>
      </c>
      <c r="AS230" s="19">
        <v>3.74</v>
      </c>
      <c r="AT230" s="3" t="s">
        <v>3</v>
      </c>
    </row>
    <row r="231" spans="1:58" x14ac:dyDescent="0.25">
      <c r="A231" s="3" t="s">
        <v>2</v>
      </c>
      <c r="B231" s="18">
        <v>3.37</v>
      </c>
      <c r="C231" s="88">
        <f t="shared" si="25"/>
        <v>3.3932156991107432</v>
      </c>
      <c r="D231" s="80">
        <v>-111.114</v>
      </c>
      <c r="E231" s="23">
        <v>42.648000000000003</v>
      </c>
      <c r="F231" s="1">
        <v>0</v>
      </c>
      <c r="G231" s="1">
        <v>1994</v>
      </c>
      <c r="H231" s="1">
        <v>2</v>
      </c>
      <c r="I231" s="1">
        <v>3</v>
      </c>
      <c r="J231" s="1">
        <v>9</v>
      </c>
      <c r="K231" s="1">
        <v>53</v>
      </c>
      <c r="L231" s="11">
        <v>47.3</v>
      </c>
      <c r="M231" s="81">
        <f t="shared" si="26"/>
        <v>0.11825400999467875</v>
      </c>
      <c r="N231" s="21">
        <v>0.01</v>
      </c>
      <c r="O231" s="3" t="s">
        <v>175</v>
      </c>
      <c r="P231" s="94">
        <f>1/((1/U231^2)+(1/X231^2))</f>
        <v>1.398401087982158E-2</v>
      </c>
      <c r="Q231" s="72">
        <f>(P231/U231^2*V231)+(P231/X231^2*Y231)</f>
        <v>3.3932156991107432</v>
      </c>
      <c r="R231" s="82">
        <f>SQRT(P231)</f>
        <v>0.11825400999467875</v>
      </c>
      <c r="S231" s="49">
        <v>3.37</v>
      </c>
      <c r="T231" s="3" t="s">
        <v>3</v>
      </c>
      <c r="U231" s="82">
        <v>0.13900000000000001</v>
      </c>
      <c r="V231" s="43">
        <f>0.791*S231+0.851</f>
        <v>3.5166700000000004</v>
      </c>
      <c r="W231" s="49">
        <v>3.06</v>
      </c>
      <c r="X231" s="82">
        <v>0.22500000000000001</v>
      </c>
      <c r="Y231" s="43">
        <f t="shared" si="34"/>
        <v>3.0697399999999999</v>
      </c>
      <c r="Z231" s="53"/>
      <c r="AA231" s="82"/>
      <c r="AB231" s="43"/>
      <c r="AC231" s="47"/>
      <c r="AD231" s="82"/>
      <c r="AE231" s="43"/>
      <c r="AF231" s="45"/>
      <c r="AG231" s="82"/>
      <c r="AH231" s="43"/>
      <c r="AI231" s="47"/>
      <c r="AJ231" s="4"/>
      <c r="AK231" s="4"/>
      <c r="AL231" s="4"/>
      <c r="AM231" s="27"/>
      <c r="AN231" s="5"/>
      <c r="AO231" s="4"/>
      <c r="AP231" s="4"/>
      <c r="AQ231" s="4"/>
      <c r="AR231" s="19">
        <v>3.06</v>
      </c>
      <c r="AS231" s="19">
        <v>3.37</v>
      </c>
      <c r="AT231" s="3" t="s">
        <v>3</v>
      </c>
    </row>
    <row r="232" spans="1:58" x14ac:dyDescent="0.25">
      <c r="A232" s="3" t="s">
        <v>2</v>
      </c>
      <c r="B232" s="18">
        <v>3.53</v>
      </c>
      <c r="C232" s="88">
        <f t="shared" si="25"/>
        <v>3.6313709933308616</v>
      </c>
      <c r="D232" s="80">
        <v>-111.187</v>
      </c>
      <c r="E232" s="23">
        <v>42.738999999999997</v>
      </c>
      <c r="F232" s="1">
        <v>1</v>
      </c>
      <c r="G232" s="1">
        <v>1994</v>
      </c>
      <c r="H232" s="1">
        <v>2</v>
      </c>
      <c r="I232" s="1">
        <v>3</v>
      </c>
      <c r="J232" s="1">
        <v>9</v>
      </c>
      <c r="K232" s="1">
        <v>55</v>
      </c>
      <c r="L232" s="11">
        <v>29</v>
      </c>
      <c r="M232" s="81">
        <f t="shared" si="26"/>
        <v>0.10516774409862768</v>
      </c>
      <c r="N232" s="21">
        <v>0.01</v>
      </c>
      <c r="O232" s="3" t="s">
        <v>175</v>
      </c>
      <c r="P232" s="94">
        <f>1/((1/U232^2)+(1/X232^2)+(1/AA232^2))</f>
        <v>1.1060254398794437E-2</v>
      </c>
      <c r="Q232" s="72">
        <f>(P232/U232^2*V232)+(P232/X232^2*Y232)+(P232/AA232^2*AB232)</f>
        <v>3.6313709933308616</v>
      </c>
      <c r="R232" s="82">
        <f>SQRT(P232)</f>
        <v>0.10516774409862768</v>
      </c>
      <c r="S232" s="49">
        <v>3.53</v>
      </c>
      <c r="T232" s="3" t="s">
        <v>3</v>
      </c>
      <c r="U232" s="82">
        <v>0.13900000000000001</v>
      </c>
      <c r="V232" s="43">
        <f>0.791*S232+0.851</f>
        <v>3.64323</v>
      </c>
      <c r="W232" s="49">
        <v>3.57</v>
      </c>
      <c r="X232" s="82">
        <v>0.22500000000000001</v>
      </c>
      <c r="Y232" s="43">
        <f t="shared" si="34"/>
        <v>3.5435300000000001</v>
      </c>
      <c r="Z232" s="55">
        <v>3.5</v>
      </c>
      <c r="AA232" s="82">
        <v>0.23</v>
      </c>
      <c r="AB232" s="43">
        <f>0.791*(Z232+0.09)+0.851</f>
        <v>3.69069</v>
      </c>
      <c r="AC232" s="47"/>
      <c r="AD232" s="82"/>
      <c r="AE232" s="43"/>
      <c r="AF232" s="45"/>
      <c r="AG232" s="82"/>
      <c r="AH232" s="43"/>
      <c r="AI232" s="47" t="s">
        <v>54</v>
      </c>
      <c r="AJ232" s="4"/>
      <c r="AK232" s="4"/>
      <c r="AL232" s="4"/>
      <c r="AM232" s="27">
        <v>3.5</v>
      </c>
      <c r="AN232" s="5"/>
      <c r="AO232" s="4"/>
      <c r="AP232" s="4"/>
      <c r="AQ232" s="4"/>
      <c r="AR232" s="19">
        <v>3.57</v>
      </c>
      <c r="AS232" s="19">
        <v>3.53</v>
      </c>
      <c r="AT232" s="3" t="s">
        <v>3</v>
      </c>
    </row>
    <row r="233" spans="1:58" x14ac:dyDescent="0.25">
      <c r="A233" s="3" t="s">
        <v>2</v>
      </c>
      <c r="B233" s="18">
        <v>4.0599999999999996</v>
      </c>
      <c r="C233" s="88">
        <f t="shared" si="25"/>
        <v>4.1535541075094011</v>
      </c>
      <c r="D233" s="80">
        <v>-111.102</v>
      </c>
      <c r="E233" s="23">
        <v>42.691000000000003</v>
      </c>
      <c r="F233" s="1">
        <v>1</v>
      </c>
      <c r="G233" s="1">
        <v>1994</v>
      </c>
      <c r="H233" s="1">
        <v>2</v>
      </c>
      <c r="I233" s="1">
        <v>3</v>
      </c>
      <c r="J233" s="1">
        <v>9</v>
      </c>
      <c r="K233" s="1">
        <v>58</v>
      </c>
      <c r="L233" s="11">
        <v>41.7</v>
      </c>
      <c r="M233" s="81">
        <f t="shared" si="26"/>
        <v>0.10516774409862768</v>
      </c>
      <c r="N233" s="21">
        <v>0.01</v>
      </c>
      <c r="O233" s="3" t="s">
        <v>175</v>
      </c>
      <c r="P233" s="94">
        <f>1/((1/U233^2)+(1/X233^2)+(1/AA233^2))</f>
        <v>1.1060254398794437E-2</v>
      </c>
      <c r="Q233" s="72">
        <f>(P233/U233^2*V233)+(P233/X233^2*Y233)+(P233/AA233^2*AB233)</f>
        <v>4.1535541075094011</v>
      </c>
      <c r="R233" s="82">
        <f>SQRT(P233)</f>
        <v>0.10516774409862768</v>
      </c>
      <c r="S233" s="49">
        <v>4.0599999999999996</v>
      </c>
      <c r="T233" s="3" t="s">
        <v>3</v>
      </c>
      <c r="U233" s="82">
        <v>0.13900000000000001</v>
      </c>
      <c r="V233" s="43">
        <f>0.791*S233+0.851</f>
        <v>4.0624599999999997</v>
      </c>
      <c r="W233" s="49">
        <v>4.3899999999999997</v>
      </c>
      <c r="X233" s="82">
        <v>0.22500000000000001</v>
      </c>
      <c r="Y233" s="43">
        <f t="shared" si="34"/>
        <v>4.3053100000000004</v>
      </c>
      <c r="Z233" s="55">
        <v>4.2</v>
      </c>
      <c r="AA233" s="82">
        <v>0.23</v>
      </c>
      <c r="AB233" s="43">
        <f>0.791*(Z233+0.09)+0.851</f>
        <v>4.2443900000000001</v>
      </c>
      <c r="AC233" s="47"/>
      <c r="AD233" s="82"/>
      <c r="AE233" s="43"/>
      <c r="AF233" s="45"/>
      <c r="AG233" s="82"/>
      <c r="AH233" s="43"/>
      <c r="AI233" s="47" t="s">
        <v>124</v>
      </c>
      <c r="AJ233" s="4"/>
      <c r="AK233" s="4"/>
      <c r="AL233" s="4"/>
      <c r="AM233" s="27">
        <v>4.2</v>
      </c>
      <c r="AN233" s="5"/>
      <c r="AO233" s="4"/>
      <c r="AP233" s="4"/>
      <c r="AQ233" s="4"/>
      <c r="AR233" s="19">
        <v>4.3899999999999997</v>
      </c>
      <c r="AS233" s="19">
        <v>4.0599999999999996</v>
      </c>
      <c r="AT233" s="3" t="s">
        <v>3</v>
      </c>
    </row>
    <row r="234" spans="1:58" x14ac:dyDescent="0.25">
      <c r="A234" s="3" t="s">
        <v>2</v>
      </c>
      <c r="B234" s="18">
        <v>3.62</v>
      </c>
      <c r="C234" s="88">
        <f t="shared" si="25"/>
        <v>3.7112886158393277</v>
      </c>
      <c r="D234" s="80">
        <v>-111.17100000000001</v>
      </c>
      <c r="E234" s="23">
        <v>42.722000000000001</v>
      </c>
      <c r="F234" s="1">
        <v>1</v>
      </c>
      <c r="G234" s="1">
        <v>1994</v>
      </c>
      <c r="H234" s="1">
        <v>2</v>
      </c>
      <c r="I234" s="1">
        <v>3</v>
      </c>
      <c r="J234" s="1">
        <v>10</v>
      </c>
      <c r="K234" s="1">
        <v>13</v>
      </c>
      <c r="L234" s="11">
        <v>7.5</v>
      </c>
      <c r="M234" s="81">
        <f t="shared" si="26"/>
        <v>0.10516774409862768</v>
      </c>
      <c r="N234" s="21">
        <v>0.01</v>
      </c>
      <c r="O234" s="3" t="s">
        <v>175</v>
      </c>
      <c r="P234" s="94">
        <f>1/((1/U234^2)+(1/X234^2)+(1/AA234^2))</f>
        <v>1.1060254398794437E-2</v>
      </c>
      <c r="Q234" s="72">
        <f>(P234/U234^2*V234)+(P234/X234^2*Y234)+(P234/AA234^2*AB234)</f>
        <v>3.7112886158393277</v>
      </c>
      <c r="R234" s="82">
        <f>SQRT(P234)</f>
        <v>0.10516774409862768</v>
      </c>
      <c r="S234" s="49">
        <v>3.62</v>
      </c>
      <c r="T234" s="3" t="s">
        <v>3</v>
      </c>
      <c r="U234" s="82">
        <v>0.13900000000000001</v>
      </c>
      <c r="V234" s="43">
        <f>0.791*S234+0.851</f>
        <v>3.7144200000000001</v>
      </c>
      <c r="W234" s="49">
        <v>3.6</v>
      </c>
      <c r="X234" s="82">
        <v>0.22500000000000001</v>
      </c>
      <c r="Y234" s="43">
        <f t="shared" si="34"/>
        <v>3.5714000000000001</v>
      </c>
      <c r="Z234" s="55">
        <v>3.7</v>
      </c>
      <c r="AA234" s="82">
        <v>0.23</v>
      </c>
      <c r="AB234" s="43">
        <f>0.791*(Z234+0.09)+0.851</f>
        <v>3.8488900000000004</v>
      </c>
      <c r="AC234" s="47"/>
      <c r="AD234" s="82"/>
      <c r="AE234" s="43"/>
      <c r="AF234" s="45"/>
      <c r="AG234" s="82"/>
      <c r="AH234" s="43"/>
      <c r="AI234" s="47" t="s">
        <v>42</v>
      </c>
      <c r="AJ234" s="4"/>
      <c r="AK234" s="4"/>
      <c r="AL234" s="4"/>
      <c r="AM234" s="27">
        <v>3.7</v>
      </c>
      <c r="AN234" s="5"/>
      <c r="AO234" s="4"/>
      <c r="AP234" s="4"/>
      <c r="AQ234" s="4"/>
      <c r="AR234" s="19">
        <v>3.6</v>
      </c>
      <c r="AS234" s="19">
        <v>3.62</v>
      </c>
      <c r="AT234" s="3" t="s">
        <v>3</v>
      </c>
    </row>
    <row r="235" spans="1:58" x14ac:dyDescent="0.25">
      <c r="A235" s="3" t="s">
        <v>2</v>
      </c>
      <c r="B235" s="18">
        <v>3.95</v>
      </c>
      <c r="C235" s="88">
        <f t="shared" si="25"/>
        <v>3.8965500000000004</v>
      </c>
      <c r="D235" s="80">
        <v>-111.114</v>
      </c>
      <c r="E235" s="23">
        <v>42.593000000000004</v>
      </c>
      <c r="F235" s="1">
        <v>0</v>
      </c>
      <c r="G235" s="1">
        <v>1994</v>
      </c>
      <c r="H235" s="1">
        <v>2</v>
      </c>
      <c r="I235" s="1">
        <v>3</v>
      </c>
      <c r="J235" s="1">
        <v>10</v>
      </c>
      <c r="K235" s="1">
        <v>17</v>
      </c>
      <c r="L235" s="11">
        <v>56.9</v>
      </c>
      <c r="M235" s="81">
        <f t="shared" si="26"/>
        <v>0.22500000000000001</v>
      </c>
      <c r="N235" s="21">
        <v>0.01</v>
      </c>
      <c r="O235" s="6" t="s">
        <v>174</v>
      </c>
      <c r="P235" s="94"/>
      <c r="Q235" s="72">
        <f>Y235</f>
        <v>3.8965500000000004</v>
      </c>
      <c r="R235" s="82">
        <f>X235</f>
        <v>0.22500000000000001</v>
      </c>
      <c r="S235" s="44"/>
      <c r="T235" s="3"/>
      <c r="V235" s="43"/>
      <c r="W235" s="49">
        <v>3.95</v>
      </c>
      <c r="X235" s="82">
        <v>0.22500000000000001</v>
      </c>
      <c r="Y235" s="43">
        <f t="shared" si="34"/>
        <v>3.8965500000000004</v>
      </c>
      <c r="Z235" s="53"/>
      <c r="AA235" s="82"/>
      <c r="AB235" s="43"/>
      <c r="AC235" s="47"/>
      <c r="AD235" s="82"/>
      <c r="AE235" s="43"/>
      <c r="AF235" s="45"/>
      <c r="AG235" s="82"/>
      <c r="AH235" s="43"/>
      <c r="AI235" s="47"/>
      <c r="AJ235" s="4"/>
      <c r="AK235" s="4"/>
      <c r="AL235" s="4"/>
      <c r="AM235" s="27"/>
      <c r="AN235" s="5"/>
      <c r="AO235" s="4"/>
      <c r="AP235" s="4"/>
      <c r="AQ235" s="4"/>
      <c r="AR235" s="19">
        <v>3.95</v>
      </c>
      <c r="AS235" s="5"/>
      <c r="AT235" s="3"/>
    </row>
    <row r="236" spans="1:58" x14ac:dyDescent="0.25">
      <c r="A236" s="3" t="s">
        <v>2</v>
      </c>
      <c r="B236" s="18">
        <v>3.92</v>
      </c>
      <c r="C236" s="88">
        <f t="shared" si="25"/>
        <v>3.7668487002999469</v>
      </c>
      <c r="D236" s="80">
        <v>-111.13500000000001</v>
      </c>
      <c r="E236" s="23">
        <v>42.723999999999997</v>
      </c>
      <c r="F236" s="1">
        <v>0</v>
      </c>
      <c r="G236" s="1">
        <v>1994</v>
      </c>
      <c r="H236" s="1">
        <v>2</v>
      </c>
      <c r="I236" s="1">
        <v>3</v>
      </c>
      <c r="J236" s="1">
        <v>10</v>
      </c>
      <c r="K236" s="1">
        <v>25</v>
      </c>
      <c r="L236" s="11">
        <v>52.3</v>
      </c>
      <c r="M236" s="81">
        <f t="shared" si="26"/>
        <v>0.10516774409862768</v>
      </c>
      <c r="N236" s="21">
        <v>0.01</v>
      </c>
      <c r="O236" s="3" t="s">
        <v>175</v>
      </c>
      <c r="P236" s="94">
        <f>1/((1/U236^2)+(1/X236^2)+(1/AA236^2))</f>
        <v>1.1060254398794437E-2</v>
      </c>
      <c r="Q236" s="72">
        <f>(P236/U236^2*V236)+(P236/X236^2*Y236)+(P236/AA236^2*AB236)</f>
        <v>3.7668487002999469</v>
      </c>
      <c r="R236" s="82">
        <f>SQRT(P236)</f>
        <v>0.10516774409862768</v>
      </c>
      <c r="S236" s="49">
        <v>3.92</v>
      </c>
      <c r="T236" s="3" t="s">
        <v>3</v>
      </c>
      <c r="U236" s="82">
        <v>0.13900000000000001</v>
      </c>
      <c r="V236" s="43">
        <f>0.791*S236+0.851</f>
        <v>3.9517199999999999</v>
      </c>
      <c r="W236" s="49">
        <v>2.96</v>
      </c>
      <c r="X236" s="82">
        <v>0.22500000000000001</v>
      </c>
      <c r="Y236" s="43">
        <f t="shared" si="34"/>
        <v>2.9768400000000002</v>
      </c>
      <c r="Z236" s="55">
        <v>4</v>
      </c>
      <c r="AA236" s="82">
        <v>0.23</v>
      </c>
      <c r="AB236" s="43">
        <f>0.791*(Z236+0.09)+0.851</f>
        <v>4.0861900000000002</v>
      </c>
      <c r="AC236" s="47"/>
      <c r="AD236" s="82"/>
      <c r="AE236" s="43"/>
      <c r="AF236" s="45"/>
      <c r="AG236" s="82"/>
      <c r="AH236" s="43"/>
      <c r="AI236" s="47" t="s">
        <v>83</v>
      </c>
      <c r="AJ236" s="4"/>
      <c r="AK236" s="4"/>
      <c r="AL236" s="4"/>
      <c r="AM236" s="27">
        <v>4</v>
      </c>
      <c r="AN236" s="5"/>
      <c r="AO236" s="4"/>
      <c r="AP236" s="4"/>
      <c r="AQ236" s="4"/>
      <c r="AR236" s="19">
        <v>2.96</v>
      </c>
      <c r="AS236" s="19">
        <v>3.92</v>
      </c>
      <c r="AT236" s="3" t="s">
        <v>3</v>
      </c>
    </row>
    <row r="237" spans="1:58" x14ac:dyDescent="0.25">
      <c r="A237" s="3" t="s">
        <v>2</v>
      </c>
      <c r="B237" s="18">
        <v>3.49</v>
      </c>
      <c r="C237" s="88">
        <f t="shared" si="25"/>
        <v>3.5526711242312001</v>
      </c>
      <c r="D237" s="80">
        <v>-111.155</v>
      </c>
      <c r="E237" s="23">
        <v>42.704000000000001</v>
      </c>
      <c r="F237" s="1">
        <v>1</v>
      </c>
      <c r="G237" s="1">
        <v>1994</v>
      </c>
      <c r="H237" s="1">
        <v>2</v>
      </c>
      <c r="I237" s="1">
        <v>3</v>
      </c>
      <c r="J237" s="1">
        <v>10</v>
      </c>
      <c r="K237" s="1">
        <v>31</v>
      </c>
      <c r="L237" s="11">
        <v>29.3</v>
      </c>
      <c r="M237" s="81">
        <f t="shared" si="26"/>
        <v>0.10516774409862768</v>
      </c>
      <c r="N237" s="21">
        <v>0.01</v>
      </c>
      <c r="O237" s="3" t="s">
        <v>175</v>
      </c>
      <c r="P237" s="94">
        <f>1/((1/U237^2)+(1/X237^2)+(1/AA237^2))</f>
        <v>1.1060254398794437E-2</v>
      </c>
      <c r="Q237" s="72">
        <f>(P237/U237^2*V237)+(P237/X237^2*Y237)+(P237/AA237^2*AB237)</f>
        <v>3.5526711242312001</v>
      </c>
      <c r="R237" s="82">
        <f>SQRT(P237)</f>
        <v>0.10516774409862768</v>
      </c>
      <c r="S237" s="49">
        <v>3.49</v>
      </c>
      <c r="T237" s="3" t="s">
        <v>3</v>
      </c>
      <c r="U237" s="82">
        <v>0.13900000000000001</v>
      </c>
      <c r="V237" s="43">
        <f>0.791*S237+0.851</f>
        <v>3.6115900000000001</v>
      </c>
      <c r="W237" s="49">
        <v>3.19</v>
      </c>
      <c r="X237" s="82">
        <v>0.22500000000000001</v>
      </c>
      <c r="Y237" s="43">
        <f t="shared" si="34"/>
        <v>3.1905100000000002</v>
      </c>
      <c r="Z237" s="55">
        <v>3.6</v>
      </c>
      <c r="AA237" s="82">
        <v>0.23</v>
      </c>
      <c r="AB237" s="43">
        <f>0.791*(Z237+0.09)+0.851</f>
        <v>3.76979</v>
      </c>
      <c r="AC237" s="47"/>
      <c r="AD237" s="82"/>
      <c r="AE237" s="43"/>
      <c r="AF237" s="45"/>
      <c r="AG237" s="82"/>
      <c r="AH237" s="43"/>
      <c r="AI237" s="47" t="s">
        <v>82</v>
      </c>
      <c r="AJ237" s="4"/>
      <c r="AK237" s="4"/>
      <c r="AL237" s="4"/>
      <c r="AM237" s="27">
        <v>3.6</v>
      </c>
      <c r="AN237" s="5"/>
      <c r="AO237" s="4"/>
      <c r="AP237" s="4"/>
      <c r="AQ237" s="4"/>
      <c r="AR237" s="19">
        <v>3.19</v>
      </c>
      <c r="AS237" s="19">
        <v>3.49</v>
      </c>
      <c r="AT237" s="3" t="s">
        <v>3</v>
      </c>
    </row>
    <row r="238" spans="1:58" x14ac:dyDescent="0.25">
      <c r="A238" s="3" t="s">
        <v>2</v>
      </c>
      <c r="B238" s="18">
        <v>3.71</v>
      </c>
      <c r="C238" s="88">
        <f t="shared" si="25"/>
        <v>3.8663023616958947</v>
      </c>
      <c r="D238" s="80">
        <v>-111.121</v>
      </c>
      <c r="E238" s="23">
        <v>42.610999999999997</v>
      </c>
      <c r="F238" s="1">
        <v>1</v>
      </c>
      <c r="G238" s="1">
        <v>1994</v>
      </c>
      <c r="H238" s="1">
        <v>2</v>
      </c>
      <c r="I238" s="1">
        <v>3</v>
      </c>
      <c r="J238" s="1">
        <v>10</v>
      </c>
      <c r="K238" s="1">
        <v>40</v>
      </c>
      <c r="L238" s="11">
        <v>17.899999999999999</v>
      </c>
      <c r="M238" s="81">
        <f t="shared" si="26"/>
        <v>0.10516774409862768</v>
      </c>
      <c r="N238" s="21">
        <v>0.01</v>
      </c>
      <c r="O238" s="3" t="s">
        <v>175</v>
      </c>
      <c r="P238" s="94">
        <f>1/((1/U238^2)+(1/X238^2)+(1/AA238^2))</f>
        <v>1.1060254398794437E-2</v>
      </c>
      <c r="Q238" s="72">
        <f>(P238/U238^2*V238)+(P238/X238^2*Y238)+(P238/AA238^2*AB238)</f>
        <v>3.8663023616958947</v>
      </c>
      <c r="R238" s="82">
        <f>SQRT(P238)</f>
        <v>0.10516774409862768</v>
      </c>
      <c r="S238" s="49">
        <v>3.71</v>
      </c>
      <c r="T238" s="3" t="s">
        <v>3</v>
      </c>
      <c r="U238" s="82">
        <v>0.13900000000000001</v>
      </c>
      <c r="V238" s="43">
        <f>0.791*S238+0.851</f>
        <v>3.7856100000000001</v>
      </c>
      <c r="W238" s="49">
        <v>4</v>
      </c>
      <c r="X238" s="82">
        <v>0.22500000000000001</v>
      </c>
      <c r="Y238" s="43">
        <f t="shared" si="34"/>
        <v>3.9430000000000001</v>
      </c>
      <c r="Z238" s="55">
        <v>3.9</v>
      </c>
      <c r="AA238" s="82">
        <v>0.23</v>
      </c>
      <c r="AB238" s="43">
        <f>0.791*(Z238+0.09)+0.851</f>
        <v>4.0070899999999998</v>
      </c>
      <c r="AC238" s="47"/>
      <c r="AD238" s="82"/>
      <c r="AE238" s="43"/>
      <c r="AF238" s="45"/>
      <c r="AG238" s="82"/>
      <c r="AH238" s="43"/>
      <c r="AI238" s="47" t="s">
        <v>66</v>
      </c>
      <c r="AJ238" s="4"/>
      <c r="AK238" s="4"/>
      <c r="AL238" s="4"/>
      <c r="AM238" s="27">
        <v>3.9</v>
      </c>
      <c r="AN238" s="5"/>
      <c r="AO238" s="4"/>
      <c r="AP238" s="4"/>
      <c r="AQ238" s="4"/>
      <c r="AR238" s="19">
        <v>4</v>
      </c>
      <c r="AS238" s="19">
        <v>3.71</v>
      </c>
      <c r="AT238" s="3" t="s">
        <v>3</v>
      </c>
    </row>
    <row r="239" spans="1:58" x14ac:dyDescent="0.25">
      <c r="A239" s="3" t="s">
        <v>2</v>
      </c>
      <c r="B239" s="18">
        <v>2.83</v>
      </c>
      <c r="C239" s="88">
        <f t="shared" si="25"/>
        <v>2.8560699999999999</v>
      </c>
      <c r="D239" s="80">
        <v>-111.099</v>
      </c>
      <c r="E239" s="23">
        <v>42.67</v>
      </c>
      <c r="F239" s="1">
        <v>1</v>
      </c>
      <c r="G239" s="1">
        <v>1994</v>
      </c>
      <c r="H239" s="1">
        <v>2</v>
      </c>
      <c r="I239" s="1">
        <v>3</v>
      </c>
      <c r="J239" s="1">
        <v>10</v>
      </c>
      <c r="K239" s="1">
        <v>45</v>
      </c>
      <c r="L239" s="11">
        <v>39.200000000000003</v>
      </c>
      <c r="M239" s="81">
        <f t="shared" si="26"/>
        <v>0.22500000000000001</v>
      </c>
      <c r="N239" s="21">
        <v>0.01</v>
      </c>
      <c r="O239" s="6" t="s">
        <v>174</v>
      </c>
      <c r="P239" s="94"/>
      <c r="Q239" s="72">
        <f>Y239</f>
        <v>2.8560699999999999</v>
      </c>
      <c r="R239" s="82">
        <f>X239</f>
        <v>0.22500000000000001</v>
      </c>
      <c r="S239" s="44"/>
      <c r="T239" s="3"/>
      <c r="V239" s="43"/>
      <c r="W239" s="49">
        <v>2.83</v>
      </c>
      <c r="X239" s="82">
        <v>0.22500000000000001</v>
      </c>
      <c r="Y239" s="43">
        <f t="shared" si="34"/>
        <v>2.8560699999999999</v>
      </c>
      <c r="Z239" s="53"/>
      <c r="AA239" s="82"/>
      <c r="AB239" s="43"/>
      <c r="AC239" s="47"/>
      <c r="AD239" s="82"/>
      <c r="AE239" s="43"/>
      <c r="AF239" s="45"/>
      <c r="AG239" s="82"/>
      <c r="AH239" s="43"/>
      <c r="AI239" s="47"/>
      <c r="AJ239" s="4"/>
      <c r="AK239" s="4"/>
      <c r="AL239" s="4"/>
      <c r="AM239" s="27"/>
      <c r="AN239" s="5"/>
      <c r="AO239" s="4"/>
      <c r="AP239" s="4"/>
      <c r="AQ239" s="4"/>
      <c r="AR239" s="19">
        <v>2.83</v>
      </c>
      <c r="AS239" s="5"/>
      <c r="AT239" s="3"/>
      <c r="BA239" s="4"/>
      <c r="BB239" s="4"/>
      <c r="BC239" s="4"/>
      <c r="BD239" s="4"/>
      <c r="BE239" s="4"/>
      <c r="BF239" s="4"/>
    </row>
    <row r="240" spans="1:58" x14ac:dyDescent="0.25">
      <c r="A240" s="3" t="s">
        <v>2</v>
      </c>
      <c r="B240" s="18">
        <v>3.53</v>
      </c>
      <c r="C240" s="88">
        <f t="shared" si="25"/>
        <v>3.6770880988909038</v>
      </c>
      <c r="D240" s="80">
        <v>-111.095</v>
      </c>
      <c r="E240" s="23">
        <v>42.975999999999999</v>
      </c>
      <c r="F240" s="1">
        <v>3</v>
      </c>
      <c r="G240" s="1">
        <v>1994</v>
      </c>
      <c r="H240" s="1">
        <v>2</v>
      </c>
      <c r="I240" s="1">
        <v>3</v>
      </c>
      <c r="J240" s="1">
        <v>11</v>
      </c>
      <c r="K240" s="1">
        <v>8</v>
      </c>
      <c r="L240" s="11">
        <v>27.4</v>
      </c>
      <c r="M240" s="81">
        <f t="shared" si="26"/>
        <v>0.11896272055640408</v>
      </c>
      <c r="N240" s="21">
        <v>0.01</v>
      </c>
      <c r="O240" s="3" t="s">
        <v>175</v>
      </c>
      <c r="P240" s="94">
        <f>1/((1/U240^2)+(1/AA240^2))</f>
        <v>1.4152128882181085E-2</v>
      </c>
      <c r="Q240" s="72">
        <f>(P240/U240^2*V240)+(P240/AA240^2*AB240)</f>
        <v>3.6770880988909038</v>
      </c>
      <c r="R240" s="82">
        <f>SQRT(P240)</f>
        <v>0.11896272055640408</v>
      </c>
      <c r="S240" s="49">
        <v>3.53</v>
      </c>
      <c r="T240" s="3" t="s">
        <v>3</v>
      </c>
      <c r="U240" s="82">
        <v>0.13900000000000001</v>
      </c>
      <c r="V240" s="43">
        <f>0.791*S240+0.851</f>
        <v>3.64323</v>
      </c>
      <c r="W240" s="50"/>
      <c r="Y240" s="43"/>
      <c r="Z240" s="55">
        <v>3.6</v>
      </c>
      <c r="AA240" s="82">
        <v>0.23</v>
      </c>
      <c r="AB240" s="43">
        <f>0.791*(Z240+0.09)+0.851</f>
        <v>3.76979</v>
      </c>
      <c r="AC240" s="53">
        <v>2.8</v>
      </c>
      <c r="AD240" s="82">
        <v>0.20699999999999999</v>
      </c>
      <c r="AE240" s="43">
        <f>1.078*AC240-0.427</f>
        <v>2.5914000000000001</v>
      </c>
      <c r="AF240" s="45"/>
      <c r="AG240" s="82"/>
      <c r="AH240" s="43"/>
      <c r="AI240" s="47" t="s">
        <v>82</v>
      </c>
      <c r="AJ240" s="27">
        <v>2.8</v>
      </c>
      <c r="AK240" s="4"/>
      <c r="AL240" s="4"/>
      <c r="AM240" s="27">
        <v>3.6</v>
      </c>
      <c r="AN240" s="5"/>
      <c r="AO240" s="4"/>
      <c r="AP240" s="4"/>
      <c r="AQ240" s="4"/>
      <c r="AR240" s="19"/>
      <c r="AS240" s="19">
        <v>3.53</v>
      </c>
      <c r="AT240" s="3" t="s">
        <v>3</v>
      </c>
    </row>
    <row r="241" spans="1:58" x14ac:dyDescent="0.25">
      <c r="A241" s="3" t="s">
        <v>2</v>
      </c>
      <c r="B241" s="18">
        <v>3.91</v>
      </c>
      <c r="C241" s="88">
        <f t="shared" si="25"/>
        <v>3.8549324904113762</v>
      </c>
      <c r="D241" s="80">
        <v>-111.108</v>
      </c>
      <c r="E241" s="23">
        <v>42.944000000000003</v>
      </c>
      <c r="F241" s="1">
        <v>4</v>
      </c>
      <c r="G241" s="1">
        <v>1994</v>
      </c>
      <c r="H241" s="1">
        <v>2</v>
      </c>
      <c r="I241" s="1">
        <v>3</v>
      </c>
      <c r="J241" s="1">
        <v>11</v>
      </c>
      <c r="K241" s="1">
        <v>15</v>
      </c>
      <c r="L241" s="11">
        <v>31.4</v>
      </c>
      <c r="M241" s="81">
        <f t="shared" si="26"/>
        <v>0.11896272055640408</v>
      </c>
      <c r="N241" s="21">
        <v>0.01</v>
      </c>
      <c r="O241" s="3" t="s">
        <v>175</v>
      </c>
      <c r="P241" s="94">
        <f>1/((1/U241^2)+(1/AA241^2))</f>
        <v>1.4152128882181085E-2</v>
      </c>
      <c r="Q241" s="72">
        <f>(P241/U241^2*V241)+(P241/AA241^2*AB241)</f>
        <v>3.8549324904113762</v>
      </c>
      <c r="R241" s="82">
        <f>SQRT(P241)</f>
        <v>0.11896272055640408</v>
      </c>
      <c r="S241" s="49">
        <v>3.91</v>
      </c>
      <c r="T241" s="3" t="s">
        <v>3</v>
      </c>
      <c r="U241" s="82">
        <v>0.13900000000000001</v>
      </c>
      <c r="V241" s="43">
        <f>0.791*S241+0.851</f>
        <v>3.94381</v>
      </c>
      <c r="W241" s="50"/>
      <c r="Y241" s="43"/>
      <c r="Z241" s="55">
        <v>3.4</v>
      </c>
      <c r="AA241" s="82">
        <v>0.23</v>
      </c>
      <c r="AB241" s="43">
        <f>0.791*(Z241+0.09)+0.851</f>
        <v>3.6115900000000001</v>
      </c>
      <c r="AC241" s="47"/>
      <c r="AD241" s="82"/>
      <c r="AE241" s="43"/>
      <c r="AF241" s="45"/>
      <c r="AG241" s="82"/>
      <c r="AH241" s="43"/>
      <c r="AI241" s="47" t="s">
        <v>95</v>
      </c>
      <c r="AJ241" s="4"/>
      <c r="AK241" s="4"/>
      <c r="AL241" s="4"/>
      <c r="AM241" s="27">
        <v>3.4</v>
      </c>
      <c r="AN241" s="5"/>
      <c r="AO241" s="4"/>
      <c r="AP241" s="4"/>
      <c r="AQ241" s="4"/>
      <c r="AR241" s="19"/>
      <c r="AS241" s="19">
        <v>3.91</v>
      </c>
      <c r="AT241" s="3" t="s">
        <v>3</v>
      </c>
    </row>
    <row r="242" spans="1:58" x14ac:dyDescent="0.25">
      <c r="A242" s="3" t="s">
        <v>2</v>
      </c>
      <c r="B242" s="18">
        <v>4.4800000000000004</v>
      </c>
      <c r="C242" s="88">
        <f t="shared" si="25"/>
        <v>4.4188755886797946</v>
      </c>
      <c r="D242" s="80">
        <v>-111.10599999999999</v>
      </c>
      <c r="E242" s="23">
        <v>42.761000000000003</v>
      </c>
      <c r="F242" s="1">
        <v>5</v>
      </c>
      <c r="G242" s="1">
        <v>1994</v>
      </c>
      <c r="H242" s="1">
        <v>2</v>
      </c>
      <c r="I242" s="1">
        <v>3</v>
      </c>
      <c r="J242" s="1">
        <v>11</v>
      </c>
      <c r="K242" s="1">
        <v>19</v>
      </c>
      <c r="L242" s="11">
        <v>8</v>
      </c>
      <c r="M242" s="81">
        <f t="shared" si="26"/>
        <v>9.7363337840745787E-2</v>
      </c>
      <c r="N242" s="21">
        <v>0.01</v>
      </c>
      <c r="O242" s="3" t="s">
        <v>175</v>
      </c>
      <c r="P242" s="94">
        <f>1/((1/U242^2)+(1/AA242^2)+(1/AD242^2)+(1/AG242^2))</f>
        <v>9.4796195554912015E-3</v>
      </c>
      <c r="Q242" s="72">
        <f>(P242/U242^2*V242)+(P242/AA242^2*AB242)+(P242/AD242^2*AE242)+(P242/AG242^2*AH242)</f>
        <v>4.4188755886797946</v>
      </c>
      <c r="R242" s="82">
        <f>SQRT(P242)</f>
        <v>9.7363337840745787E-2</v>
      </c>
      <c r="S242" s="49">
        <v>4.4800000000000004</v>
      </c>
      <c r="T242" s="3" t="s">
        <v>3</v>
      </c>
      <c r="U242" s="82">
        <v>0.13900000000000001</v>
      </c>
      <c r="V242" s="43">
        <f>0.791*S242+0.851</f>
        <v>4.394680000000001</v>
      </c>
      <c r="W242" s="50"/>
      <c r="Y242" s="43"/>
      <c r="Z242" s="55">
        <v>4.7</v>
      </c>
      <c r="AA242" s="82">
        <v>0.23</v>
      </c>
      <c r="AB242" s="43">
        <f>0.791*(Z242+0.09)+0.851</f>
        <v>4.6398900000000003</v>
      </c>
      <c r="AC242" s="55">
        <v>4.4000000000000004</v>
      </c>
      <c r="AD242" s="82">
        <v>0.20699999999999999</v>
      </c>
      <c r="AE242" s="43">
        <f>1.078*AC242-0.427</f>
        <v>4.3162000000000011</v>
      </c>
      <c r="AF242" s="55">
        <v>4.4000000000000004</v>
      </c>
      <c r="AG242" s="82">
        <v>0.29499999999999998</v>
      </c>
      <c r="AH242" s="43">
        <f>1.162*AF242-0.74</f>
        <v>4.3727999999999998</v>
      </c>
      <c r="AI242" s="47" t="s">
        <v>113</v>
      </c>
      <c r="AJ242" s="27">
        <v>4.4000000000000004</v>
      </c>
      <c r="AK242" s="4"/>
      <c r="AL242" s="4"/>
      <c r="AM242" s="27">
        <v>4.7</v>
      </c>
      <c r="AN242" s="27">
        <v>4.4000000000000004</v>
      </c>
      <c r="AO242" s="4"/>
      <c r="AP242" s="4"/>
      <c r="AQ242" s="4"/>
      <c r="AR242" s="19"/>
      <c r="AS242" s="19">
        <v>4.4800000000000004</v>
      </c>
      <c r="AT242" s="3" t="s">
        <v>3</v>
      </c>
    </row>
    <row r="243" spans="1:58" x14ac:dyDescent="0.25">
      <c r="A243" s="3" t="s">
        <v>2</v>
      </c>
      <c r="B243" s="18">
        <v>2.94</v>
      </c>
      <c r="C243" s="88">
        <f t="shared" si="25"/>
        <v>3.0069802970297026</v>
      </c>
      <c r="D243" s="80">
        <v>-111.119</v>
      </c>
      <c r="E243" s="23">
        <v>42.656999999999996</v>
      </c>
      <c r="F243" s="1">
        <v>2</v>
      </c>
      <c r="G243" s="1">
        <v>1994</v>
      </c>
      <c r="H243" s="1">
        <v>2</v>
      </c>
      <c r="I243" s="1">
        <v>3</v>
      </c>
      <c r="J243" s="1">
        <v>11</v>
      </c>
      <c r="K243" s="1">
        <v>30</v>
      </c>
      <c r="L243" s="11">
        <v>17.2</v>
      </c>
      <c r="M243" s="81">
        <f t="shared" si="26"/>
        <v>0.16083765575665815</v>
      </c>
      <c r="N243" s="21">
        <v>0.01</v>
      </c>
      <c r="O243" s="3" t="s">
        <v>175</v>
      </c>
      <c r="P243" s="94">
        <f>1/((1/X243^2)+(1/AA243^2))</f>
        <v>2.586875150929727E-2</v>
      </c>
      <c r="Q243" s="72">
        <f>(P243/X243^2*Y243)+(P243/AA243^2*AB243)</f>
        <v>3.0069802970297026</v>
      </c>
      <c r="R243" s="82">
        <f>SQRT(P243)</f>
        <v>0.16083765575665815</v>
      </c>
      <c r="S243" s="44"/>
      <c r="T243" s="3"/>
      <c r="V243" s="43"/>
      <c r="W243" s="49">
        <v>2.94</v>
      </c>
      <c r="X243" s="82">
        <v>0.22500000000000001</v>
      </c>
      <c r="Y243" s="43">
        <f t="shared" ref="Y243:Y270" si="35">0.929*W243+0.227</f>
        <v>2.9582600000000001</v>
      </c>
      <c r="Z243" s="55">
        <v>2.7</v>
      </c>
      <c r="AA243" s="82">
        <v>0.23</v>
      </c>
      <c r="AB243" s="43">
        <f>0.791*(Z243+0.09)+0.851</f>
        <v>3.05789</v>
      </c>
      <c r="AC243" s="47"/>
      <c r="AD243" s="82"/>
      <c r="AE243" s="43"/>
      <c r="AF243" s="45"/>
      <c r="AG243" s="82"/>
      <c r="AH243" s="43"/>
      <c r="AI243" s="47" t="s">
        <v>93</v>
      </c>
      <c r="AJ243" s="4"/>
      <c r="AK243" s="4"/>
      <c r="AL243" s="4"/>
      <c r="AM243" s="27">
        <v>2.7</v>
      </c>
      <c r="AN243" s="5"/>
      <c r="AO243" s="4"/>
      <c r="AP243" s="4"/>
      <c r="AQ243" s="4"/>
      <c r="AR243" s="19">
        <v>2.94</v>
      </c>
      <c r="AS243" s="5"/>
      <c r="AT243" s="3"/>
    </row>
    <row r="244" spans="1:58" x14ac:dyDescent="0.25">
      <c r="A244" s="3" t="s">
        <v>2</v>
      </c>
      <c r="B244" s="18">
        <v>2.48</v>
      </c>
      <c r="C244" s="88">
        <f t="shared" si="25"/>
        <v>2.5309200000000001</v>
      </c>
      <c r="D244" s="80">
        <v>-111.124</v>
      </c>
      <c r="E244" s="23">
        <v>42.801000000000002</v>
      </c>
      <c r="F244" s="1">
        <v>1</v>
      </c>
      <c r="G244" s="1">
        <v>1994</v>
      </c>
      <c r="H244" s="1">
        <v>2</v>
      </c>
      <c r="I244" s="1">
        <v>3</v>
      </c>
      <c r="J244" s="1">
        <v>11</v>
      </c>
      <c r="K244" s="1">
        <v>39</v>
      </c>
      <c r="L244" s="11">
        <v>13.7</v>
      </c>
      <c r="M244" s="81">
        <f t="shared" si="26"/>
        <v>0.22500000000000001</v>
      </c>
      <c r="N244" s="21">
        <v>0.01</v>
      </c>
      <c r="O244" s="6" t="s">
        <v>174</v>
      </c>
      <c r="P244" s="94"/>
      <c r="Q244" s="72">
        <f>Y244</f>
        <v>2.5309200000000001</v>
      </c>
      <c r="R244" s="82">
        <f>X244</f>
        <v>0.22500000000000001</v>
      </c>
      <c r="S244" s="44"/>
      <c r="T244" s="3"/>
      <c r="V244" s="43"/>
      <c r="W244" s="49">
        <v>2.48</v>
      </c>
      <c r="X244" s="82">
        <v>0.22500000000000001</v>
      </c>
      <c r="Y244" s="43">
        <f t="shared" si="35"/>
        <v>2.5309200000000001</v>
      </c>
      <c r="Z244" s="53"/>
      <c r="AA244" s="82"/>
      <c r="AB244" s="43"/>
      <c r="AC244" s="47"/>
      <c r="AD244" s="82"/>
      <c r="AE244" s="43"/>
      <c r="AF244" s="45"/>
      <c r="AG244" s="82"/>
      <c r="AH244" s="43"/>
      <c r="AI244" s="47"/>
      <c r="AJ244" s="4"/>
      <c r="AK244" s="4"/>
      <c r="AL244" s="4"/>
      <c r="AM244" s="27"/>
      <c r="AN244" s="5"/>
      <c r="AO244" s="4"/>
      <c r="AP244" s="4"/>
      <c r="AQ244" s="4"/>
      <c r="AR244" s="19">
        <v>2.48</v>
      </c>
      <c r="AS244" s="5"/>
      <c r="AT244" s="3"/>
    </row>
    <row r="245" spans="1:58" x14ac:dyDescent="0.25">
      <c r="A245" s="3" t="s">
        <v>2</v>
      </c>
      <c r="B245" s="18">
        <v>2.52</v>
      </c>
      <c r="C245" s="88">
        <f t="shared" si="25"/>
        <v>2.5680800000000001</v>
      </c>
      <c r="D245" s="80">
        <v>-111.205</v>
      </c>
      <c r="E245" s="23">
        <v>42.768000000000001</v>
      </c>
      <c r="F245" s="1">
        <v>3</v>
      </c>
      <c r="G245" s="1">
        <v>1994</v>
      </c>
      <c r="H245" s="1">
        <v>2</v>
      </c>
      <c r="I245" s="1">
        <v>3</v>
      </c>
      <c r="J245" s="1">
        <v>11</v>
      </c>
      <c r="K245" s="1">
        <v>42</v>
      </c>
      <c r="L245" s="11">
        <v>6.2</v>
      </c>
      <c r="M245" s="81">
        <f t="shared" si="26"/>
        <v>0.22500000000000001</v>
      </c>
      <c r="N245" s="21">
        <v>0.01</v>
      </c>
      <c r="O245" s="6" t="s">
        <v>174</v>
      </c>
      <c r="P245" s="94"/>
      <c r="Q245" s="72">
        <f>Y245</f>
        <v>2.5680800000000001</v>
      </c>
      <c r="R245" s="82">
        <f>X245</f>
        <v>0.22500000000000001</v>
      </c>
      <c r="S245" s="44"/>
      <c r="T245" s="3"/>
      <c r="V245" s="43"/>
      <c r="W245" s="49">
        <v>2.52</v>
      </c>
      <c r="X245" s="82">
        <v>0.22500000000000001</v>
      </c>
      <c r="Y245" s="43">
        <f t="shared" si="35"/>
        <v>2.5680800000000001</v>
      </c>
      <c r="Z245" s="53"/>
      <c r="AA245" s="82"/>
      <c r="AB245" s="43"/>
      <c r="AC245" s="47"/>
      <c r="AD245" s="82"/>
      <c r="AE245" s="43"/>
      <c r="AF245" s="45"/>
      <c r="AG245" s="82"/>
      <c r="AH245" s="43"/>
      <c r="AI245" s="47"/>
      <c r="AJ245" s="4"/>
      <c r="AK245" s="4"/>
      <c r="AL245" s="4"/>
      <c r="AM245" s="27"/>
      <c r="AN245" s="5"/>
      <c r="AO245" s="4"/>
      <c r="AP245" s="4"/>
      <c r="AQ245" s="4"/>
      <c r="AR245" s="19">
        <v>2.52</v>
      </c>
      <c r="AS245" s="5"/>
      <c r="AT245" s="3"/>
    </row>
    <row r="246" spans="1:58" x14ac:dyDescent="0.25">
      <c r="A246" s="3" t="s">
        <v>2</v>
      </c>
      <c r="B246" s="18">
        <v>2.69</v>
      </c>
      <c r="C246" s="88">
        <f t="shared" si="25"/>
        <v>2.72601</v>
      </c>
      <c r="D246" s="80">
        <v>-111.111</v>
      </c>
      <c r="E246" s="23">
        <v>42.597999999999999</v>
      </c>
      <c r="F246" s="1">
        <v>1</v>
      </c>
      <c r="G246" s="1">
        <v>1994</v>
      </c>
      <c r="H246" s="1">
        <v>2</v>
      </c>
      <c r="I246" s="1">
        <v>3</v>
      </c>
      <c r="J246" s="1">
        <v>11</v>
      </c>
      <c r="K246" s="1">
        <v>43</v>
      </c>
      <c r="L246" s="11">
        <v>43.8</v>
      </c>
      <c r="M246" s="81">
        <f t="shared" si="26"/>
        <v>0.22500000000000001</v>
      </c>
      <c r="N246" s="21">
        <v>0.01</v>
      </c>
      <c r="O246" s="6" t="s">
        <v>174</v>
      </c>
      <c r="P246" s="94"/>
      <c r="Q246" s="72">
        <f>Y246</f>
        <v>2.72601</v>
      </c>
      <c r="R246" s="82">
        <f>X246</f>
        <v>0.22500000000000001</v>
      </c>
      <c r="S246" s="44"/>
      <c r="T246" s="3"/>
      <c r="V246" s="43"/>
      <c r="W246" s="49">
        <v>2.69</v>
      </c>
      <c r="X246" s="82">
        <v>0.22500000000000001</v>
      </c>
      <c r="Y246" s="43">
        <f t="shared" si="35"/>
        <v>2.72601</v>
      </c>
      <c r="Z246" s="53"/>
      <c r="AA246" s="82"/>
      <c r="AB246" s="43"/>
      <c r="AC246" s="47"/>
      <c r="AD246" s="82"/>
      <c r="AE246" s="43"/>
      <c r="AF246" s="45"/>
      <c r="AG246" s="82"/>
      <c r="AH246" s="43"/>
      <c r="AI246" s="47"/>
      <c r="AJ246" s="4"/>
      <c r="AK246" s="4"/>
      <c r="AL246" s="4"/>
      <c r="AM246" s="27"/>
      <c r="AN246" s="5"/>
      <c r="AO246" s="4"/>
      <c r="AP246" s="4"/>
      <c r="AQ246" s="4"/>
      <c r="AR246" s="19">
        <v>2.69</v>
      </c>
      <c r="AS246" s="5"/>
      <c r="AT246" s="3"/>
    </row>
    <row r="247" spans="1:58" x14ac:dyDescent="0.25">
      <c r="A247" s="3" t="s">
        <v>2</v>
      </c>
      <c r="B247" s="18">
        <v>3.86</v>
      </c>
      <c r="C247" s="88">
        <f t="shared" si="25"/>
        <v>3.9406132217383014</v>
      </c>
      <c r="D247" s="80">
        <v>-111.16200000000001</v>
      </c>
      <c r="E247" s="23">
        <v>42.683999999999997</v>
      </c>
      <c r="F247" s="1">
        <v>0</v>
      </c>
      <c r="G247" s="1">
        <v>1994</v>
      </c>
      <c r="H247" s="1">
        <v>2</v>
      </c>
      <c r="I247" s="1">
        <v>3</v>
      </c>
      <c r="J247" s="1">
        <v>11</v>
      </c>
      <c r="K247" s="1">
        <v>46</v>
      </c>
      <c r="L247" s="11">
        <v>51.8</v>
      </c>
      <c r="M247" s="81">
        <f t="shared" si="26"/>
        <v>0.10516774409862768</v>
      </c>
      <c r="N247" s="21">
        <v>0.01</v>
      </c>
      <c r="O247" s="3" t="s">
        <v>175</v>
      </c>
      <c r="P247" s="94">
        <f>1/((1/U247^2)+(1/X247^2)+(1/AA247^2))</f>
        <v>1.1060254398794437E-2</v>
      </c>
      <c r="Q247" s="72">
        <f>(P247/U247^2*V247)+(P247/X247^2*Y247)+(P247/AA247^2*AB247)</f>
        <v>3.9406132217383014</v>
      </c>
      <c r="R247" s="82">
        <f>SQRT(P247)</f>
        <v>0.10516774409862768</v>
      </c>
      <c r="S247" s="49">
        <v>3.86</v>
      </c>
      <c r="T247" s="3" t="s">
        <v>3</v>
      </c>
      <c r="U247" s="82">
        <v>0.13900000000000001</v>
      </c>
      <c r="V247" s="43">
        <f>0.791*S247+0.851</f>
        <v>3.9042599999999998</v>
      </c>
      <c r="W247" s="49">
        <v>3.95</v>
      </c>
      <c r="X247" s="82">
        <v>0.22500000000000001</v>
      </c>
      <c r="Y247" s="43">
        <f t="shared" si="35"/>
        <v>3.8965500000000004</v>
      </c>
      <c r="Z247" s="55">
        <v>4</v>
      </c>
      <c r="AA247" s="82">
        <v>0.23</v>
      </c>
      <c r="AB247" s="43">
        <f>0.791*(Z247+0.09)+0.851</f>
        <v>4.0861900000000002</v>
      </c>
      <c r="AC247" s="47"/>
      <c r="AD247" s="82"/>
      <c r="AE247" s="43"/>
      <c r="AF247" s="45"/>
      <c r="AG247" s="82"/>
      <c r="AH247" s="43"/>
      <c r="AI247" s="47" t="s">
        <v>83</v>
      </c>
      <c r="AJ247" s="4"/>
      <c r="AK247" s="4"/>
      <c r="AL247" s="4"/>
      <c r="AM247" s="27">
        <v>4</v>
      </c>
      <c r="AN247" s="5"/>
      <c r="AO247" s="4"/>
      <c r="AP247" s="4"/>
      <c r="AQ247" s="4"/>
      <c r="AR247" s="19">
        <v>3.95</v>
      </c>
      <c r="AS247" s="19">
        <v>3.86</v>
      </c>
      <c r="AT247" s="3" t="s">
        <v>3</v>
      </c>
    </row>
    <row r="248" spans="1:58" x14ac:dyDescent="0.25">
      <c r="A248" s="3" t="s">
        <v>2</v>
      </c>
      <c r="B248" s="18">
        <v>3.76</v>
      </c>
      <c r="C248" s="88">
        <f t="shared" si="25"/>
        <v>3.7346911560404008</v>
      </c>
      <c r="D248" s="80">
        <v>-111.264</v>
      </c>
      <c r="E248" s="23">
        <v>42.784999999999997</v>
      </c>
      <c r="F248" s="1">
        <v>1</v>
      </c>
      <c r="G248" s="1">
        <v>1994</v>
      </c>
      <c r="H248" s="1">
        <v>2</v>
      </c>
      <c r="I248" s="1">
        <v>3</v>
      </c>
      <c r="J248" s="1">
        <v>11</v>
      </c>
      <c r="K248" s="1">
        <v>49</v>
      </c>
      <c r="L248" s="11">
        <v>24.9</v>
      </c>
      <c r="M248" s="81">
        <f t="shared" si="26"/>
        <v>0.10516774409862768</v>
      </c>
      <c r="N248" s="21">
        <v>0.01</v>
      </c>
      <c r="O248" s="3" t="s">
        <v>175</v>
      </c>
      <c r="P248" s="94">
        <f>1/((1/U248^2)+(1/X248^2)+(1/AA248^2))</f>
        <v>1.1060254398794437E-2</v>
      </c>
      <c r="Q248" s="72">
        <f>(P248/U248^2*V248)+(P248/X248^2*Y248)+(P248/AA248^2*AB248)</f>
        <v>3.7346911560404008</v>
      </c>
      <c r="R248" s="82">
        <f>SQRT(P248)</f>
        <v>0.10516774409862768</v>
      </c>
      <c r="S248" s="49">
        <v>3.76</v>
      </c>
      <c r="T248" s="3" t="s">
        <v>3</v>
      </c>
      <c r="U248" s="82">
        <v>0.13900000000000001</v>
      </c>
      <c r="V248" s="43">
        <f>0.791*S248+0.851</f>
        <v>3.8251599999999999</v>
      </c>
      <c r="W248" s="49">
        <v>3.24</v>
      </c>
      <c r="X248" s="82">
        <v>0.22500000000000001</v>
      </c>
      <c r="Y248" s="43">
        <f t="shared" si="35"/>
        <v>3.2369600000000003</v>
      </c>
      <c r="Z248" s="55">
        <v>3.9</v>
      </c>
      <c r="AA248" s="82">
        <v>0.23</v>
      </c>
      <c r="AB248" s="43">
        <f>0.791*(Z248+0.09)+0.851</f>
        <v>4.0070899999999998</v>
      </c>
      <c r="AC248" s="47"/>
      <c r="AD248" s="82"/>
      <c r="AE248" s="43"/>
      <c r="AF248" s="45"/>
      <c r="AG248" s="82"/>
      <c r="AH248" s="43"/>
      <c r="AI248" s="47" t="s">
        <v>66</v>
      </c>
      <c r="AJ248" s="4"/>
      <c r="AK248" s="4"/>
      <c r="AL248" s="4"/>
      <c r="AM248" s="27">
        <v>3.9</v>
      </c>
      <c r="AN248" s="5"/>
      <c r="AO248" s="4"/>
      <c r="AP248" s="4"/>
      <c r="AQ248" s="4"/>
      <c r="AR248" s="19">
        <v>3.24</v>
      </c>
      <c r="AS248" s="19">
        <v>3.76</v>
      </c>
      <c r="AT248" s="3" t="s">
        <v>3</v>
      </c>
    </row>
    <row r="249" spans="1:58" x14ac:dyDescent="0.25">
      <c r="A249" s="3" t="s">
        <v>2</v>
      </c>
      <c r="B249" s="18">
        <v>2.5499999999999998</v>
      </c>
      <c r="C249" s="88">
        <f t="shared" si="25"/>
        <v>2.5959499999999998</v>
      </c>
      <c r="D249" s="80">
        <v>-110.81699999999999</v>
      </c>
      <c r="E249" s="23">
        <v>42.795000000000002</v>
      </c>
      <c r="F249" s="1">
        <v>1</v>
      </c>
      <c r="G249" s="1">
        <v>1994</v>
      </c>
      <c r="H249" s="1">
        <v>2</v>
      </c>
      <c r="I249" s="1">
        <v>3</v>
      </c>
      <c r="J249" s="1">
        <v>12</v>
      </c>
      <c r="K249" s="1">
        <v>1</v>
      </c>
      <c r="L249" s="11">
        <v>10.8</v>
      </c>
      <c r="M249" s="81">
        <f t="shared" si="26"/>
        <v>0.22500000000000001</v>
      </c>
      <c r="N249" s="21">
        <v>0.01</v>
      </c>
      <c r="O249" s="6" t="s">
        <v>174</v>
      </c>
      <c r="P249" s="94"/>
      <c r="Q249" s="72">
        <f>Y249</f>
        <v>2.5959499999999998</v>
      </c>
      <c r="R249" s="82">
        <f>X249</f>
        <v>0.22500000000000001</v>
      </c>
      <c r="S249" s="44"/>
      <c r="T249" s="3"/>
      <c r="V249" s="43"/>
      <c r="W249" s="49">
        <v>2.5499999999999998</v>
      </c>
      <c r="X249" s="82">
        <v>0.22500000000000001</v>
      </c>
      <c r="Y249" s="43">
        <f t="shared" si="35"/>
        <v>2.5959499999999998</v>
      </c>
      <c r="Z249" s="53"/>
      <c r="AA249" s="82"/>
      <c r="AB249" s="43"/>
      <c r="AC249" s="47"/>
      <c r="AD249" s="82"/>
      <c r="AE249" s="43"/>
      <c r="AF249" s="45"/>
      <c r="AG249" s="82"/>
      <c r="AH249" s="43"/>
      <c r="AI249" s="47"/>
      <c r="AJ249" s="4"/>
      <c r="AK249" s="4"/>
      <c r="AL249" s="4"/>
      <c r="AM249" s="27"/>
      <c r="AN249" s="5"/>
      <c r="AO249" s="4"/>
      <c r="AP249" s="4"/>
      <c r="AQ249" s="4"/>
      <c r="AR249" s="19">
        <v>2.5499999999999998</v>
      </c>
      <c r="AS249" s="5"/>
      <c r="AT249" s="3"/>
    </row>
    <row r="250" spans="1:58" x14ac:dyDescent="0.25">
      <c r="A250" s="3" t="s">
        <v>2</v>
      </c>
      <c r="B250" s="18">
        <v>4.12</v>
      </c>
      <c r="C250" s="88">
        <f t="shared" si="25"/>
        <v>4.1447914320989163</v>
      </c>
      <c r="D250" s="80">
        <v>-111.15600000000001</v>
      </c>
      <c r="E250" s="23">
        <v>42.694000000000003</v>
      </c>
      <c r="F250" s="1">
        <v>0</v>
      </c>
      <c r="G250" s="1">
        <v>1994</v>
      </c>
      <c r="H250" s="1">
        <v>2</v>
      </c>
      <c r="I250" s="1">
        <v>3</v>
      </c>
      <c r="J250" s="1">
        <v>12</v>
      </c>
      <c r="K250" s="1">
        <v>4</v>
      </c>
      <c r="L250" s="11">
        <v>57.3</v>
      </c>
      <c r="M250" s="81">
        <f t="shared" si="26"/>
        <v>0.10516774409862768</v>
      </c>
      <c r="N250" s="21">
        <v>0.01</v>
      </c>
      <c r="O250" s="3" t="s">
        <v>175</v>
      </c>
      <c r="P250" s="94">
        <f>1/((1/U250^2)+(1/X250^2)+(1/AA250^2))</f>
        <v>1.1060254398794437E-2</v>
      </c>
      <c r="Q250" s="72">
        <f>(P250/U250^2*V250)+(P250/X250^2*Y250)+(P250/AA250^2*AB250)</f>
        <v>4.1447914320989163</v>
      </c>
      <c r="R250" s="82">
        <f>SQRT(P250)</f>
        <v>0.10516774409862768</v>
      </c>
      <c r="S250" s="49">
        <v>4.12</v>
      </c>
      <c r="T250" s="3" t="s">
        <v>3</v>
      </c>
      <c r="U250" s="82">
        <v>0.13900000000000001</v>
      </c>
      <c r="V250" s="43">
        <f>0.791*S250+0.851</f>
        <v>4.1099200000000007</v>
      </c>
      <c r="W250" s="49">
        <v>4.05</v>
      </c>
      <c r="X250" s="82">
        <v>0.22500000000000001</v>
      </c>
      <c r="Y250" s="43">
        <f t="shared" si="35"/>
        <v>3.9894499999999997</v>
      </c>
      <c r="Z250" s="55">
        <v>4.4000000000000004</v>
      </c>
      <c r="AA250" s="82">
        <v>0.23</v>
      </c>
      <c r="AB250" s="43">
        <f>0.791*(Z250+0.09)+0.851</f>
        <v>4.40259</v>
      </c>
      <c r="AC250" s="47"/>
      <c r="AD250" s="82"/>
      <c r="AE250" s="43"/>
      <c r="AF250" s="45"/>
      <c r="AG250" s="82"/>
      <c r="AH250" s="43"/>
      <c r="AI250" s="47" t="s">
        <v>123</v>
      </c>
      <c r="AJ250" s="4"/>
      <c r="AK250" s="4"/>
      <c r="AL250" s="4"/>
      <c r="AM250" s="27">
        <v>4.4000000000000004</v>
      </c>
      <c r="AN250" s="5"/>
      <c r="AO250" s="4"/>
      <c r="AP250" s="4"/>
      <c r="AQ250" s="4"/>
      <c r="AR250" s="19">
        <v>4.05</v>
      </c>
      <c r="AS250" s="19">
        <v>4.12</v>
      </c>
      <c r="AT250" s="3" t="s">
        <v>3</v>
      </c>
    </row>
    <row r="251" spans="1:58" x14ac:dyDescent="0.25">
      <c r="A251" s="3" t="s">
        <v>2</v>
      </c>
      <c r="B251" s="18">
        <v>2.99</v>
      </c>
      <c r="C251" s="88">
        <f t="shared" si="25"/>
        <v>3.0047100000000002</v>
      </c>
      <c r="D251" s="80">
        <v>-111.10899999999999</v>
      </c>
      <c r="E251" s="23">
        <v>42.624000000000002</v>
      </c>
      <c r="F251" s="1">
        <v>0</v>
      </c>
      <c r="G251" s="1">
        <v>1994</v>
      </c>
      <c r="H251" s="1">
        <v>2</v>
      </c>
      <c r="I251" s="1">
        <v>3</v>
      </c>
      <c r="J251" s="1">
        <v>12</v>
      </c>
      <c r="K251" s="1">
        <v>12</v>
      </c>
      <c r="L251" s="11">
        <v>40.4</v>
      </c>
      <c r="M251" s="81">
        <f t="shared" si="26"/>
        <v>0.22500000000000001</v>
      </c>
      <c r="N251" s="21">
        <v>0.01</v>
      </c>
      <c r="O251" s="6" t="s">
        <v>174</v>
      </c>
      <c r="P251" s="94"/>
      <c r="Q251" s="72">
        <f>Y251</f>
        <v>3.0047100000000002</v>
      </c>
      <c r="R251" s="82">
        <f>X251</f>
        <v>0.22500000000000001</v>
      </c>
      <c r="S251" s="44"/>
      <c r="T251" s="3"/>
      <c r="V251" s="43"/>
      <c r="W251" s="49">
        <v>2.99</v>
      </c>
      <c r="X251" s="82">
        <v>0.22500000000000001</v>
      </c>
      <c r="Y251" s="43">
        <f t="shared" si="35"/>
        <v>3.0047100000000002</v>
      </c>
      <c r="Z251" s="53"/>
      <c r="AA251" s="82"/>
      <c r="AB251" s="43"/>
      <c r="AC251" s="47"/>
      <c r="AD251" s="82"/>
      <c r="AE251" s="43"/>
      <c r="AF251" s="45"/>
      <c r="AG251" s="82"/>
      <c r="AH251" s="43"/>
      <c r="AI251" s="47"/>
      <c r="AJ251" s="4"/>
      <c r="AK251" s="4"/>
      <c r="AL251" s="4"/>
      <c r="AM251" s="27"/>
      <c r="AN251" s="5"/>
      <c r="AO251" s="4"/>
      <c r="AP251" s="4"/>
      <c r="AQ251" s="4"/>
      <c r="AR251" s="19">
        <v>2.99</v>
      </c>
      <c r="AS251" s="5"/>
      <c r="AT251" s="3"/>
    </row>
    <row r="252" spans="1:58" x14ac:dyDescent="0.25">
      <c r="A252" s="3" t="s">
        <v>2</v>
      </c>
      <c r="B252" s="18">
        <v>2.59</v>
      </c>
      <c r="C252" s="88">
        <f t="shared" si="25"/>
        <v>2.6331099999999998</v>
      </c>
      <c r="D252" s="80">
        <v>-111.22199999999999</v>
      </c>
      <c r="E252" s="23">
        <v>42.698</v>
      </c>
      <c r="F252" s="1">
        <v>5</v>
      </c>
      <c r="G252" s="1">
        <v>1994</v>
      </c>
      <c r="H252" s="1">
        <v>2</v>
      </c>
      <c r="I252" s="1">
        <v>3</v>
      </c>
      <c r="J252" s="1">
        <v>12</v>
      </c>
      <c r="K252" s="1">
        <v>18</v>
      </c>
      <c r="L252" s="11">
        <v>51.6</v>
      </c>
      <c r="M252" s="81">
        <f t="shared" si="26"/>
        <v>0.22500000000000001</v>
      </c>
      <c r="N252" s="21">
        <v>0.01</v>
      </c>
      <c r="O252" s="6" t="s">
        <v>174</v>
      </c>
      <c r="P252" s="94"/>
      <c r="Q252" s="72">
        <f>Y252</f>
        <v>2.6331099999999998</v>
      </c>
      <c r="R252" s="82">
        <f>X252</f>
        <v>0.22500000000000001</v>
      </c>
      <c r="S252" s="44"/>
      <c r="T252" s="3"/>
      <c r="V252" s="43"/>
      <c r="W252" s="49">
        <v>2.59</v>
      </c>
      <c r="X252" s="82">
        <v>0.22500000000000001</v>
      </c>
      <c r="Y252" s="43">
        <f t="shared" si="35"/>
        <v>2.6331099999999998</v>
      </c>
      <c r="Z252" s="53"/>
      <c r="AA252" s="82"/>
      <c r="AB252" s="43"/>
      <c r="AC252" s="47"/>
      <c r="AD252" s="82"/>
      <c r="AE252" s="43"/>
      <c r="AF252" s="45"/>
      <c r="AG252" s="82"/>
      <c r="AH252" s="43"/>
      <c r="AI252" s="47"/>
      <c r="AJ252" s="4"/>
      <c r="AK252" s="4"/>
      <c r="AL252" s="4"/>
      <c r="AM252" s="27"/>
      <c r="AN252" s="5"/>
      <c r="AO252" s="4"/>
      <c r="AP252" s="4"/>
      <c r="AQ252" s="4"/>
      <c r="AR252" s="19">
        <v>2.59</v>
      </c>
      <c r="AS252" s="5"/>
      <c r="AT252" s="3"/>
    </row>
    <row r="253" spans="1:58" x14ac:dyDescent="0.25">
      <c r="A253" s="3" t="s">
        <v>2</v>
      </c>
      <c r="B253" s="18">
        <v>2.73</v>
      </c>
      <c r="C253" s="88">
        <f t="shared" si="25"/>
        <v>2.7631700000000001</v>
      </c>
      <c r="D253" s="80">
        <v>-111.039</v>
      </c>
      <c r="E253" s="23">
        <v>42.640999999999998</v>
      </c>
      <c r="F253" s="1">
        <v>1</v>
      </c>
      <c r="G253" s="1">
        <v>1994</v>
      </c>
      <c r="H253" s="1">
        <v>2</v>
      </c>
      <c r="I253" s="1">
        <v>3</v>
      </c>
      <c r="J253" s="1">
        <v>12</v>
      </c>
      <c r="K253" s="1">
        <v>37</v>
      </c>
      <c r="L253" s="11">
        <v>14.2</v>
      </c>
      <c r="M253" s="81">
        <f t="shared" si="26"/>
        <v>0.22500000000000001</v>
      </c>
      <c r="N253" s="21">
        <v>0.01</v>
      </c>
      <c r="O253" s="6" t="s">
        <v>174</v>
      </c>
      <c r="P253" s="94"/>
      <c r="Q253" s="72">
        <f>Y253</f>
        <v>2.7631700000000001</v>
      </c>
      <c r="R253" s="82">
        <f>X253</f>
        <v>0.22500000000000001</v>
      </c>
      <c r="S253" s="44"/>
      <c r="T253" s="3"/>
      <c r="V253" s="43"/>
      <c r="W253" s="49">
        <v>2.73</v>
      </c>
      <c r="X253" s="82">
        <v>0.22500000000000001</v>
      </c>
      <c r="Y253" s="43">
        <f t="shared" si="35"/>
        <v>2.7631700000000001</v>
      </c>
      <c r="Z253" s="53"/>
      <c r="AA253" s="82"/>
      <c r="AB253" s="43"/>
      <c r="AC253" s="47"/>
      <c r="AD253" s="82"/>
      <c r="AE253" s="43"/>
      <c r="AF253" s="45"/>
      <c r="AG253" s="82"/>
      <c r="AH253" s="43"/>
      <c r="AI253" s="47"/>
      <c r="AJ253" s="4"/>
      <c r="AK253" s="4"/>
      <c r="AL253" s="4"/>
      <c r="AM253" s="27"/>
      <c r="AN253" s="5"/>
      <c r="AO253" s="4"/>
      <c r="AP253" s="4"/>
      <c r="AQ253" s="4"/>
      <c r="AR253" s="19">
        <v>2.73</v>
      </c>
      <c r="AS253" s="5"/>
      <c r="AT253" s="3"/>
    </row>
    <row r="254" spans="1:58" s="4" customFormat="1" x14ac:dyDescent="0.25">
      <c r="A254" s="3" t="s">
        <v>2</v>
      </c>
      <c r="B254" s="18">
        <v>3.17</v>
      </c>
      <c r="C254" s="88">
        <f t="shared" si="25"/>
        <v>3.2812810222171391</v>
      </c>
      <c r="D254" s="80">
        <v>-111.14700000000001</v>
      </c>
      <c r="E254" s="23">
        <v>42.716999999999999</v>
      </c>
      <c r="F254" s="1">
        <v>1</v>
      </c>
      <c r="G254" s="1">
        <v>1994</v>
      </c>
      <c r="H254" s="1">
        <v>2</v>
      </c>
      <c r="I254" s="1">
        <v>3</v>
      </c>
      <c r="J254" s="1">
        <v>12</v>
      </c>
      <c r="K254" s="1">
        <v>40</v>
      </c>
      <c r="L254" s="11">
        <v>52.2</v>
      </c>
      <c r="M254" s="81">
        <f t="shared" si="26"/>
        <v>0.11825400999467875</v>
      </c>
      <c r="N254" s="21">
        <v>0.01</v>
      </c>
      <c r="O254" s="3" t="s">
        <v>175</v>
      </c>
      <c r="P254" s="94">
        <f>1/((1/U254^2)+(1/X254^2))</f>
        <v>1.398401087982158E-2</v>
      </c>
      <c r="Q254" s="72">
        <f>(P254/U254^2*V254)+(P254/X254^2*Y254)</f>
        <v>3.2812810222171391</v>
      </c>
      <c r="R254" s="82">
        <f>SQRT(P254)</f>
        <v>0.11825400999467875</v>
      </c>
      <c r="S254" s="49">
        <v>3.17</v>
      </c>
      <c r="T254" s="3" t="s">
        <v>3</v>
      </c>
      <c r="U254" s="82">
        <v>0.13900000000000001</v>
      </c>
      <c r="V254" s="43">
        <f>0.791*S254+0.851</f>
        <v>3.3584700000000001</v>
      </c>
      <c r="W254" s="49">
        <v>3.07</v>
      </c>
      <c r="X254" s="82">
        <v>0.22500000000000001</v>
      </c>
      <c r="Y254" s="43">
        <f t="shared" si="35"/>
        <v>3.0790299999999999</v>
      </c>
      <c r="Z254" s="53"/>
      <c r="AA254" s="82"/>
      <c r="AB254" s="43"/>
      <c r="AC254" s="47"/>
      <c r="AD254" s="82"/>
      <c r="AE254" s="43"/>
      <c r="AF254" s="45"/>
      <c r="AG254" s="82"/>
      <c r="AH254" s="43"/>
      <c r="AI254" s="47"/>
      <c r="AM254" s="27"/>
      <c r="AN254" s="5"/>
      <c r="AR254" s="19">
        <v>3.07</v>
      </c>
      <c r="AS254" s="19">
        <v>3.17</v>
      </c>
      <c r="AT254" s="3" t="s">
        <v>3</v>
      </c>
      <c r="AU254"/>
      <c r="AV254"/>
      <c r="AW254"/>
      <c r="AX254"/>
      <c r="AY254"/>
      <c r="AZ254"/>
      <c r="BA254"/>
      <c r="BB254"/>
      <c r="BC254"/>
      <c r="BD254"/>
      <c r="BE254"/>
      <c r="BF254"/>
    </row>
    <row r="255" spans="1:58" s="4" customFormat="1" x14ac:dyDescent="0.25">
      <c r="A255" s="3" t="s">
        <v>2</v>
      </c>
      <c r="B255" s="18">
        <v>2.84</v>
      </c>
      <c r="C255" s="88">
        <f t="shared" si="25"/>
        <v>2.8653599999999999</v>
      </c>
      <c r="D255" s="80">
        <v>-111.11</v>
      </c>
      <c r="E255" s="23">
        <v>42.656999999999996</v>
      </c>
      <c r="F255" s="1">
        <v>0</v>
      </c>
      <c r="G255" s="1">
        <v>1994</v>
      </c>
      <c r="H255" s="1">
        <v>2</v>
      </c>
      <c r="I255" s="1">
        <v>3</v>
      </c>
      <c r="J255" s="1">
        <v>13</v>
      </c>
      <c r="K255" s="1">
        <v>6</v>
      </c>
      <c r="L255" s="11">
        <v>19.899999999999999</v>
      </c>
      <c r="M255" s="81">
        <f t="shared" si="26"/>
        <v>0.22500000000000001</v>
      </c>
      <c r="N255" s="21">
        <v>0.01</v>
      </c>
      <c r="O255" s="6" t="s">
        <v>174</v>
      </c>
      <c r="P255" s="94"/>
      <c r="Q255" s="72">
        <f>Y255</f>
        <v>2.8653599999999999</v>
      </c>
      <c r="R255" s="82">
        <f>X255</f>
        <v>0.22500000000000001</v>
      </c>
      <c r="S255" s="44"/>
      <c r="T255" s="3"/>
      <c r="U255" s="82"/>
      <c r="V255" s="43"/>
      <c r="W255" s="49">
        <v>2.84</v>
      </c>
      <c r="X255" s="82">
        <v>0.22500000000000001</v>
      </c>
      <c r="Y255" s="43">
        <f t="shared" si="35"/>
        <v>2.8653599999999999</v>
      </c>
      <c r="Z255" s="53"/>
      <c r="AA255" s="82"/>
      <c r="AB255" s="43"/>
      <c r="AC255" s="47"/>
      <c r="AD255" s="82"/>
      <c r="AE255" s="43"/>
      <c r="AF255" s="45"/>
      <c r="AG255" s="82"/>
      <c r="AH255" s="43"/>
      <c r="AI255" s="47"/>
      <c r="AM255" s="27"/>
      <c r="AN255" s="5"/>
      <c r="AR255" s="19">
        <v>2.84</v>
      </c>
      <c r="AS255" s="5"/>
      <c r="AT255" s="3"/>
      <c r="AU255"/>
      <c r="AV255"/>
      <c r="AW255"/>
      <c r="AX255"/>
      <c r="AY255"/>
      <c r="AZ255"/>
      <c r="BA255"/>
      <c r="BB255"/>
      <c r="BC255"/>
      <c r="BD255"/>
      <c r="BE255"/>
      <c r="BF255"/>
    </row>
    <row r="256" spans="1:58" s="4" customFormat="1" x14ac:dyDescent="0.25">
      <c r="A256" s="3" t="s">
        <v>2</v>
      </c>
      <c r="B256" s="18">
        <v>3.53</v>
      </c>
      <c r="C256" s="88">
        <f t="shared" si="25"/>
        <v>3.6258843431089884</v>
      </c>
      <c r="D256" s="80">
        <v>-111.11199999999999</v>
      </c>
      <c r="E256" s="23">
        <v>42.656999999999996</v>
      </c>
      <c r="F256" s="1">
        <v>1</v>
      </c>
      <c r="G256" s="1">
        <v>1994</v>
      </c>
      <c r="H256" s="1">
        <v>2</v>
      </c>
      <c r="I256" s="1">
        <v>3</v>
      </c>
      <c r="J256" s="1">
        <v>13</v>
      </c>
      <c r="K256" s="1">
        <v>13</v>
      </c>
      <c r="L256" s="11">
        <v>38.299999999999997</v>
      </c>
      <c r="M256" s="81">
        <f t="shared" si="26"/>
        <v>0.10516774409862768</v>
      </c>
      <c r="N256" s="21">
        <v>0.01</v>
      </c>
      <c r="O256" s="3" t="s">
        <v>175</v>
      </c>
      <c r="P256" s="94">
        <f>1/((1/U256^2)+(1/X256^2)+(1/AA256^2))</f>
        <v>1.1060254398794437E-2</v>
      </c>
      <c r="Q256" s="72">
        <f>(P256/U256^2*V256)+(P256/X256^2*Y256)+(P256/AA256^2*AB256)</f>
        <v>3.6258843431089884</v>
      </c>
      <c r="R256" s="82">
        <f>SQRT(P256)</f>
        <v>0.10516774409862768</v>
      </c>
      <c r="S256" s="49">
        <v>3.53</v>
      </c>
      <c r="T256" s="3" t="s">
        <v>3</v>
      </c>
      <c r="U256" s="82">
        <v>0.13900000000000001</v>
      </c>
      <c r="V256" s="43">
        <f>0.791*S256+0.851</f>
        <v>3.64323</v>
      </c>
      <c r="W256" s="49">
        <v>3.38</v>
      </c>
      <c r="X256" s="82">
        <v>0.22500000000000001</v>
      </c>
      <c r="Y256" s="43">
        <f t="shared" si="35"/>
        <v>3.3670200000000001</v>
      </c>
      <c r="Z256" s="55">
        <v>3.7</v>
      </c>
      <c r="AA256" s="82">
        <v>0.23</v>
      </c>
      <c r="AB256" s="43">
        <f>0.791*(Z256+0.09)+0.851</f>
        <v>3.8488900000000004</v>
      </c>
      <c r="AC256" s="47"/>
      <c r="AD256" s="82"/>
      <c r="AE256" s="43"/>
      <c r="AF256" s="45"/>
      <c r="AG256" s="82"/>
      <c r="AH256" s="43"/>
      <c r="AI256" s="47" t="s">
        <v>42</v>
      </c>
      <c r="AM256" s="27">
        <v>3.7</v>
      </c>
      <c r="AN256" s="5"/>
      <c r="AR256" s="19">
        <v>3.38</v>
      </c>
      <c r="AS256" s="19">
        <v>3.53</v>
      </c>
      <c r="AT256" s="3" t="s">
        <v>3</v>
      </c>
      <c r="AU256"/>
      <c r="AV256"/>
      <c r="AW256"/>
      <c r="AX256"/>
      <c r="AY256"/>
      <c r="AZ256"/>
      <c r="BA256"/>
      <c r="BB256"/>
      <c r="BC256"/>
      <c r="BD256"/>
      <c r="BE256"/>
      <c r="BF256"/>
    </row>
    <row r="257" spans="1:58" s="4" customFormat="1" x14ac:dyDescent="0.25">
      <c r="A257" s="3" t="s">
        <v>2</v>
      </c>
      <c r="B257" s="18">
        <v>3.42</v>
      </c>
      <c r="C257" s="88">
        <f t="shared" si="25"/>
        <v>3.5552808269236271</v>
      </c>
      <c r="D257" s="80">
        <v>-111.127</v>
      </c>
      <c r="E257" s="23">
        <v>42.723999999999997</v>
      </c>
      <c r="F257" s="1">
        <v>0</v>
      </c>
      <c r="G257" s="1">
        <v>1994</v>
      </c>
      <c r="H257" s="1">
        <v>2</v>
      </c>
      <c r="I257" s="1">
        <v>3</v>
      </c>
      <c r="J257" s="1">
        <v>13</v>
      </c>
      <c r="K257" s="1">
        <v>21</v>
      </c>
      <c r="L257" s="11">
        <v>35.799999999999997</v>
      </c>
      <c r="M257" s="81">
        <f t="shared" si="26"/>
        <v>0.11825400999467875</v>
      </c>
      <c r="N257" s="21">
        <v>0.01</v>
      </c>
      <c r="O257" s="3" t="s">
        <v>175</v>
      </c>
      <c r="P257" s="94">
        <f>1/((1/U257^2)+(1/X257^2))</f>
        <v>1.398401087982158E-2</v>
      </c>
      <c r="Q257" s="72">
        <f>(P257/U257^2*V257)+(P257/X257^2*Y257)</f>
        <v>3.5552808269236271</v>
      </c>
      <c r="R257" s="82">
        <f>SQRT(P257)</f>
        <v>0.11825400999467875</v>
      </c>
      <c r="S257" s="49">
        <v>3.42</v>
      </c>
      <c r="T257" s="3" t="s">
        <v>3</v>
      </c>
      <c r="U257" s="82">
        <v>0.13900000000000001</v>
      </c>
      <c r="V257" s="43">
        <f>0.791*S257+0.851</f>
        <v>3.5562200000000002</v>
      </c>
      <c r="W257" s="49">
        <v>3.58</v>
      </c>
      <c r="X257" s="82">
        <v>0.22500000000000001</v>
      </c>
      <c r="Y257" s="43">
        <f t="shared" si="35"/>
        <v>3.5528200000000001</v>
      </c>
      <c r="Z257" s="53"/>
      <c r="AA257" s="82"/>
      <c r="AB257" s="43"/>
      <c r="AC257" s="47"/>
      <c r="AD257" s="82"/>
      <c r="AE257" s="43"/>
      <c r="AF257" s="45"/>
      <c r="AG257" s="82"/>
      <c r="AH257" s="43"/>
      <c r="AI257" s="47"/>
      <c r="AM257" s="27"/>
      <c r="AN257" s="5"/>
      <c r="AR257" s="19">
        <v>3.58</v>
      </c>
      <c r="AS257" s="19">
        <v>3.42</v>
      </c>
      <c r="AT257" s="3" t="s">
        <v>3</v>
      </c>
      <c r="AU257"/>
      <c r="AV257"/>
      <c r="AW257"/>
      <c r="AX257"/>
      <c r="AY257"/>
      <c r="AZ257"/>
      <c r="BA257"/>
      <c r="BB257"/>
      <c r="BC257"/>
      <c r="BD257"/>
      <c r="BE257"/>
      <c r="BF257"/>
    </row>
    <row r="258" spans="1:58" s="4" customFormat="1" x14ac:dyDescent="0.25">
      <c r="A258" s="3" t="s">
        <v>2</v>
      </c>
      <c r="B258" s="18">
        <v>2.61</v>
      </c>
      <c r="C258" s="88">
        <f t="shared" ref="C258:C321" si="36">Q258</f>
        <v>2.6516899999999999</v>
      </c>
      <c r="D258" s="80">
        <v>-111.117</v>
      </c>
      <c r="E258" s="23">
        <v>42.753999999999998</v>
      </c>
      <c r="F258" s="1">
        <v>1</v>
      </c>
      <c r="G258" s="1">
        <v>1994</v>
      </c>
      <c r="H258" s="1">
        <v>2</v>
      </c>
      <c r="I258" s="1">
        <v>3</v>
      </c>
      <c r="J258" s="1">
        <v>13</v>
      </c>
      <c r="K258" s="1">
        <v>43</v>
      </c>
      <c r="L258" s="11">
        <v>20.2</v>
      </c>
      <c r="M258" s="81">
        <f t="shared" ref="M258:M321" si="37">R258</f>
        <v>0.22500000000000001</v>
      </c>
      <c r="N258" s="21">
        <v>0.01</v>
      </c>
      <c r="O258" s="6" t="s">
        <v>174</v>
      </c>
      <c r="P258" s="94"/>
      <c r="Q258" s="72">
        <f>Y258</f>
        <v>2.6516899999999999</v>
      </c>
      <c r="R258" s="82">
        <f>X258</f>
        <v>0.22500000000000001</v>
      </c>
      <c r="S258" s="44"/>
      <c r="T258" s="3"/>
      <c r="U258" s="82"/>
      <c r="V258" s="43"/>
      <c r="W258" s="49">
        <v>2.61</v>
      </c>
      <c r="X258" s="82">
        <v>0.22500000000000001</v>
      </c>
      <c r="Y258" s="43">
        <f t="shared" si="35"/>
        <v>2.6516899999999999</v>
      </c>
      <c r="Z258" s="53"/>
      <c r="AA258" s="82"/>
      <c r="AB258" s="43"/>
      <c r="AC258" s="47"/>
      <c r="AD258" s="82"/>
      <c r="AE258" s="43"/>
      <c r="AF258" s="45"/>
      <c r="AG258" s="82"/>
      <c r="AH258" s="43"/>
      <c r="AI258" s="47"/>
      <c r="AM258" s="27"/>
      <c r="AN258" s="5"/>
      <c r="AR258" s="19">
        <v>2.61</v>
      </c>
      <c r="AS258" s="5"/>
      <c r="AT258" s="3"/>
      <c r="AU258"/>
      <c r="AV258"/>
      <c r="AW258"/>
      <c r="AX258"/>
      <c r="AY258"/>
      <c r="AZ258"/>
      <c r="BA258"/>
      <c r="BB258"/>
      <c r="BC258"/>
      <c r="BD258"/>
      <c r="BE258"/>
      <c r="BF258"/>
    </row>
    <row r="259" spans="1:58" x14ac:dyDescent="0.25">
      <c r="A259" s="3" t="s">
        <v>2</v>
      </c>
      <c r="B259" s="18">
        <v>3.11</v>
      </c>
      <c r="C259" s="88">
        <f t="shared" si="36"/>
        <v>3.2037232045399655</v>
      </c>
      <c r="D259" s="80">
        <v>-111.146</v>
      </c>
      <c r="E259" s="23">
        <v>42.722000000000001</v>
      </c>
      <c r="F259" s="1">
        <v>0</v>
      </c>
      <c r="G259" s="1">
        <v>1994</v>
      </c>
      <c r="H259" s="1">
        <v>2</v>
      </c>
      <c r="I259" s="1">
        <v>3</v>
      </c>
      <c r="J259" s="1">
        <v>13</v>
      </c>
      <c r="K259" s="1">
        <v>48</v>
      </c>
      <c r="L259" s="11">
        <v>16.7</v>
      </c>
      <c r="M259" s="81">
        <f t="shared" si="37"/>
        <v>0.16083765575665815</v>
      </c>
      <c r="N259" s="21">
        <v>0.01</v>
      </c>
      <c r="O259" s="3" t="s">
        <v>175</v>
      </c>
      <c r="P259" s="94">
        <f>1/((1/X259^2)+(1/AA259^2))</f>
        <v>2.586875150929727E-2</v>
      </c>
      <c r="Q259" s="72">
        <f>(P259/X259^2*Y259)+(P259/AA259^2*AB259)</f>
        <v>3.2037232045399655</v>
      </c>
      <c r="R259" s="82">
        <f>SQRT(P259)</f>
        <v>0.16083765575665815</v>
      </c>
      <c r="S259" s="44"/>
      <c r="T259" s="3"/>
      <c r="V259" s="43"/>
      <c r="W259" s="49">
        <v>3.11</v>
      </c>
      <c r="X259" s="82">
        <v>0.22500000000000001</v>
      </c>
      <c r="Y259" s="43">
        <f t="shared" si="35"/>
        <v>3.11619</v>
      </c>
      <c r="Z259" s="55">
        <v>3</v>
      </c>
      <c r="AA259" s="82">
        <v>0.23</v>
      </c>
      <c r="AB259" s="43">
        <f>0.791*(Z259+0.09)+0.851</f>
        <v>3.2951899999999998</v>
      </c>
      <c r="AC259" s="47"/>
      <c r="AD259" s="82"/>
      <c r="AE259" s="43"/>
      <c r="AF259" s="45"/>
      <c r="AG259" s="82"/>
      <c r="AH259" s="43"/>
      <c r="AI259" s="47" t="s">
        <v>50</v>
      </c>
      <c r="AJ259" s="4"/>
      <c r="AK259" s="4"/>
      <c r="AL259" s="4"/>
      <c r="AM259" s="27">
        <v>3</v>
      </c>
      <c r="AN259" s="5"/>
      <c r="AO259" s="4"/>
      <c r="AP259" s="4"/>
      <c r="AQ259" s="4"/>
      <c r="AR259" s="19">
        <v>3.11</v>
      </c>
      <c r="AS259" s="5"/>
      <c r="AT259" s="3"/>
    </row>
    <row r="260" spans="1:58" s="4" customFormat="1" x14ac:dyDescent="0.25">
      <c r="A260" s="3" t="s">
        <v>2</v>
      </c>
      <c r="B260" s="18">
        <v>2.86</v>
      </c>
      <c r="C260" s="88">
        <f t="shared" si="36"/>
        <v>2.8839399999999999</v>
      </c>
      <c r="D260" s="80">
        <v>-111.08499999999999</v>
      </c>
      <c r="E260" s="23">
        <v>42.624000000000002</v>
      </c>
      <c r="F260" s="1">
        <v>0</v>
      </c>
      <c r="G260" s="1">
        <v>1994</v>
      </c>
      <c r="H260" s="1">
        <v>2</v>
      </c>
      <c r="I260" s="1">
        <v>3</v>
      </c>
      <c r="J260" s="1">
        <v>13</v>
      </c>
      <c r="K260" s="1">
        <v>53</v>
      </c>
      <c r="L260" s="11">
        <v>3.7</v>
      </c>
      <c r="M260" s="81">
        <f t="shared" si="37"/>
        <v>0.22500000000000001</v>
      </c>
      <c r="N260" s="21">
        <v>0.01</v>
      </c>
      <c r="O260" s="6" t="s">
        <v>174</v>
      </c>
      <c r="P260" s="94"/>
      <c r="Q260" s="72">
        <f>Y260</f>
        <v>2.8839399999999999</v>
      </c>
      <c r="R260" s="82">
        <f>X260</f>
        <v>0.22500000000000001</v>
      </c>
      <c r="S260" s="44"/>
      <c r="T260" s="3"/>
      <c r="U260" s="82"/>
      <c r="V260" s="43"/>
      <c r="W260" s="49">
        <v>2.86</v>
      </c>
      <c r="X260" s="82">
        <v>0.22500000000000001</v>
      </c>
      <c r="Y260" s="43">
        <f t="shared" si="35"/>
        <v>2.8839399999999999</v>
      </c>
      <c r="Z260" s="53"/>
      <c r="AA260" s="82"/>
      <c r="AB260" s="43"/>
      <c r="AC260" s="47"/>
      <c r="AD260" s="82"/>
      <c r="AE260" s="43"/>
      <c r="AF260" s="45"/>
      <c r="AG260" s="82"/>
      <c r="AH260" s="43"/>
      <c r="AI260" s="47"/>
      <c r="AM260" s="27"/>
      <c r="AN260" s="5"/>
      <c r="AR260" s="19">
        <v>2.86</v>
      </c>
      <c r="AS260" s="5"/>
      <c r="AT260" s="3"/>
      <c r="AU260"/>
      <c r="AV260"/>
      <c r="AW260"/>
      <c r="AX260"/>
      <c r="AY260"/>
      <c r="AZ260"/>
      <c r="BA260"/>
      <c r="BB260"/>
      <c r="BC260"/>
      <c r="BD260"/>
      <c r="BE260"/>
      <c r="BF260"/>
    </row>
    <row r="261" spans="1:58" x14ac:dyDescent="0.25">
      <c r="A261" s="3" t="s">
        <v>2</v>
      </c>
      <c r="B261" s="18">
        <v>3.05</v>
      </c>
      <c r="C261" s="88">
        <f t="shared" si="36"/>
        <v>3.2612001039015173</v>
      </c>
      <c r="D261" s="80">
        <v>-111.13500000000001</v>
      </c>
      <c r="E261" s="23">
        <v>42.761000000000003</v>
      </c>
      <c r="F261" s="1">
        <v>0</v>
      </c>
      <c r="G261" s="1">
        <v>1994</v>
      </c>
      <c r="H261" s="1">
        <v>2</v>
      </c>
      <c r="I261" s="1">
        <v>3</v>
      </c>
      <c r="J261" s="1">
        <v>14</v>
      </c>
      <c r="K261" s="1">
        <v>7</v>
      </c>
      <c r="L261" s="11">
        <v>27.4</v>
      </c>
      <c r="M261" s="81">
        <f t="shared" si="37"/>
        <v>0.10516774409862768</v>
      </c>
      <c r="N261" s="21">
        <v>0.01</v>
      </c>
      <c r="O261" s="3" t="s">
        <v>175</v>
      </c>
      <c r="P261" s="94">
        <f>1/((1/U261^2)+(1/X261^2)+(1/AA261^2))</f>
        <v>1.1060254398794437E-2</v>
      </c>
      <c r="Q261" s="72">
        <f>(P261/U261^2*V261)+(P261/X261^2*Y261)+(P261/AA261^2*AB261)</f>
        <v>3.2612001039015173</v>
      </c>
      <c r="R261" s="82">
        <f>SQRT(P261)</f>
        <v>0.10516774409862768</v>
      </c>
      <c r="S261" s="49">
        <v>3.05</v>
      </c>
      <c r="T261" s="3" t="s">
        <v>3</v>
      </c>
      <c r="U261" s="82">
        <v>0.13900000000000001</v>
      </c>
      <c r="V261" s="43">
        <f>0.791*S261+0.851</f>
        <v>3.26355</v>
      </c>
      <c r="W261" s="49">
        <v>2.98</v>
      </c>
      <c r="X261" s="82">
        <v>0.22500000000000001</v>
      </c>
      <c r="Y261" s="43">
        <f t="shared" si="35"/>
        <v>2.9954200000000002</v>
      </c>
      <c r="Z261" s="55">
        <v>3.3</v>
      </c>
      <c r="AA261" s="82">
        <v>0.23</v>
      </c>
      <c r="AB261" s="43">
        <f>0.791*(Z261+0.09)+0.851</f>
        <v>3.5324899999999997</v>
      </c>
      <c r="AC261" s="47"/>
      <c r="AD261" s="82"/>
      <c r="AE261" s="43"/>
      <c r="AF261" s="45"/>
      <c r="AG261" s="82"/>
      <c r="AH261" s="43"/>
      <c r="AI261" s="47" t="s">
        <v>56</v>
      </c>
      <c r="AJ261" s="4"/>
      <c r="AK261" s="4"/>
      <c r="AL261" s="4"/>
      <c r="AM261" s="27">
        <v>3.3</v>
      </c>
      <c r="AN261" s="5"/>
      <c r="AO261" s="4"/>
      <c r="AP261" s="4"/>
      <c r="AQ261" s="4"/>
      <c r="AR261" s="19">
        <v>2.98</v>
      </c>
      <c r="AS261" s="19">
        <v>3.05</v>
      </c>
      <c r="AT261" s="3" t="s">
        <v>3</v>
      </c>
    </row>
    <row r="262" spans="1:58" x14ac:dyDescent="0.25">
      <c r="A262" s="3" t="s">
        <v>2</v>
      </c>
      <c r="B262" s="18">
        <v>2.72</v>
      </c>
      <c r="C262" s="88">
        <f t="shared" si="36"/>
        <v>2.7538800000000001</v>
      </c>
      <c r="D262" s="80">
        <v>-111.04900000000001</v>
      </c>
      <c r="E262" s="23">
        <v>42.709000000000003</v>
      </c>
      <c r="F262" s="1">
        <v>4</v>
      </c>
      <c r="G262" s="1">
        <v>1994</v>
      </c>
      <c r="H262" s="1">
        <v>2</v>
      </c>
      <c r="I262" s="1">
        <v>3</v>
      </c>
      <c r="J262" s="1">
        <v>14</v>
      </c>
      <c r="K262" s="1">
        <v>9</v>
      </c>
      <c r="L262" s="11">
        <v>30.8</v>
      </c>
      <c r="M262" s="81">
        <f t="shared" si="37"/>
        <v>0.22500000000000001</v>
      </c>
      <c r="N262" s="21">
        <v>0.01</v>
      </c>
      <c r="O262" s="6" t="s">
        <v>174</v>
      </c>
      <c r="P262" s="94"/>
      <c r="Q262" s="72">
        <f>Y262</f>
        <v>2.7538800000000001</v>
      </c>
      <c r="R262" s="82">
        <f>X262</f>
        <v>0.22500000000000001</v>
      </c>
      <c r="S262" s="44"/>
      <c r="T262" s="3"/>
      <c r="V262" s="43"/>
      <c r="W262" s="49">
        <v>2.72</v>
      </c>
      <c r="X262" s="82">
        <v>0.22500000000000001</v>
      </c>
      <c r="Y262" s="43">
        <f t="shared" si="35"/>
        <v>2.7538800000000001</v>
      </c>
      <c r="Z262" s="53"/>
      <c r="AA262" s="82"/>
      <c r="AB262" s="43"/>
      <c r="AC262" s="47"/>
      <c r="AD262" s="82"/>
      <c r="AE262" s="43"/>
      <c r="AF262" s="45"/>
      <c r="AG262" s="82"/>
      <c r="AH262" s="43"/>
      <c r="AI262" s="47"/>
      <c r="AJ262" s="4"/>
      <c r="AK262" s="4"/>
      <c r="AL262" s="4"/>
      <c r="AM262" s="27"/>
      <c r="AN262" s="5"/>
      <c r="AO262" s="4"/>
      <c r="AP262" s="4"/>
      <c r="AQ262" s="4"/>
      <c r="AR262" s="19">
        <v>2.72</v>
      </c>
      <c r="AS262" s="5"/>
      <c r="AT262" s="3"/>
    </row>
    <row r="263" spans="1:58" x14ac:dyDescent="0.25">
      <c r="A263" s="3" t="s">
        <v>2</v>
      </c>
      <c r="B263" s="18">
        <v>2.5499999999999998</v>
      </c>
      <c r="C263" s="88">
        <f t="shared" si="36"/>
        <v>2.5959499999999998</v>
      </c>
      <c r="D263" s="80">
        <v>-111.075</v>
      </c>
      <c r="E263" s="23">
        <v>42.701999999999998</v>
      </c>
      <c r="F263" s="1">
        <v>6</v>
      </c>
      <c r="G263" s="1">
        <v>1994</v>
      </c>
      <c r="H263" s="1">
        <v>2</v>
      </c>
      <c r="I263" s="1">
        <v>3</v>
      </c>
      <c r="J263" s="1">
        <v>14</v>
      </c>
      <c r="K263" s="1">
        <v>10</v>
      </c>
      <c r="L263" s="11">
        <v>40.700000000000003</v>
      </c>
      <c r="M263" s="81">
        <f t="shared" si="37"/>
        <v>0.22500000000000001</v>
      </c>
      <c r="N263" s="21">
        <v>0.01</v>
      </c>
      <c r="O263" s="6" t="s">
        <v>174</v>
      </c>
      <c r="P263" s="94"/>
      <c r="Q263" s="72">
        <f>Y263</f>
        <v>2.5959499999999998</v>
      </c>
      <c r="R263" s="82">
        <f>X263</f>
        <v>0.22500000000000001</v>
      </c>
      <c r="S263" s="44"/>
      <c r="T263" s="3"/>
      <c r="V263" s="43"/>
      <c r="W263" s="49">
        <v>2.5499999999999998</v>
      </c>
      <c r="X263" s="82">
        <v>0.22500000000000001</v>
      </c>
      <c r="Y263" s="43">
        <f t="shared" si="35"/>
        <v>2.5959499999999998</v>
      </c>
      <c r="Z263" s="53"/>
      <c r="AA263" s="82"/>
      <c r="AB263" s="43"/>
      <c r="AC263" s="47"/>
      <c r="AD263" s="82"/>
      <c r="AE263" s="43"/>
      <c r="AF263" s="45"/>
      <c r="AG263" s="82"/>
      <c r="AH263" s="43"/>
      <c r="AI263" s="47"/>
      <c r="AJ263" s="4"/>
      <c r="AK263" s="4"/>
      <c r="AL263" s="4"/>
      <c r="AM263" s="27"/>
      <c r="AN263" s="5"/>
      <c r="AO263" s="4"/>
      <c r="AP263" s="4"/>
      <c r="AQ263" s="4"/>
      <c r="AR263" s="19">
        <v>2.5499999999999998</v>
      </c>
      <c r="AS263" s="5"/>
      <c r="AT263" s="3"/>
    </row>
    <row r="264" spans="1:58" x14ac:dyDescent="0.25">
      <c r="A264" s="3" t="s">
        <v>2</v>
      </c>
      <c r="B264" s="18">
        <v>2.6</v>
      </c>
      <c r="C264" s="88">
        <f t="shared" si="36"/>
        <v>2.6423999999999999</v>
      </c>
      <c r="D264" s="80">
        <v>-111.04900000000001</v>
      </c>
      <c r="E264" s="23">
        <v>42.643999999999998</v>
      </c>
      <c r="F264" s="1">
        <v>0</v>
      </c>
      <c r="G264" s="1">
        <v>1994</v>
      </c>
      <c r="H264" s="1">
        <v>2</v>
      </c>
      <c r="I264" s="1">
        <v>3</v>
      </c>
      <c r="J264" s="1">
        <v>14</v>
      </c>
      <c r="K264" s="1">
        <v>35</v>
      </c>
      <c r="L264" s="11">
        <v>2.6</v>
      </c>
      <c r="M264" s="81">
        <f t="shared" si="37"/>
        <v>0.22500000000000001</v>
      </c>
      <c r="N264" s="21">
        <v>0.01</v>
      </c>
      <c r="O264" s="6" t="s">
        <v>174</v>
      </c>
      <c r="P264" s="94"/>
      <c r="Q264" s="72">
        <f>Y264</f>
        <v>2.6423999999999999</v>
      </c>
      <c r="R264" s="82">
        <f>X264</f>
        <v>0.22500000000000001</v>
      </c>
      <c r="S264" s="44"/>
      <c r="T264" s="3"/>
      <c r="V264" s="43"/>
      <c r="W264" s="49">
        <v>2.6</v>
      </c>
      <c r="X264" s="82">
        <v>0.22500000000000001</v>
      </c>
      <c r="Y264" s="43">
        <f t="shared" si="35"/>
        <v>2.6423999999999999</v>
      </c>
      <c r="Z264" s="53"/>
      <c r="AA264" s="82"/>
      <c r="AB264" s="43"/>
      <c r="AC264" s="47"/>
      <c r="AD264" s="82"/>
      <c r="AE264" s="43"/>
      <c r="AF264" s="45"/>
      <c r="AG264" s="82"/>
      <c r="AH264" s="43"/>
      <c r="AI264" s="47"/>
      <c r="AJ264" s="4"/>
      <c r="AK264" s="4"/>
      <c r="AL264" s="4"/>
      <c r="AM264" s="27"/>
      <c r="AN264" s="5"/>
      <c r="AO264" s="4"/>
      <c r="AP264" s="4"/>
      <c r="AQ264" s="4"/>
      <c r="AR264" s="19">
        <v>2.6</v>
      </c>
      <c r="AS264" s="5"/>
      <c r="AT264" s="3"/>
    </row>
    <row r="265" spans="1:58" x14ac:dyDescent="0.25">
      <c r="A265" s="3" t="s">
        <v>2</v>
      </c>
      <c r="B265" s="18">
        <v>3.73</v>
      </c>
      <c r="C265" s="88">
        <f t="shared" si="36"/>
        <v>3.8046093770908991</v>
      </c>
      <c r="D265" s="80">
        <v>-111.17700000000001</v>
      </c>
      <c r="E265" s="23">
        <v>42.747999999999998</v>
      </c>
      <c r="F265" s="1">
        <v>0</v>
      </c>
      <c r="G265" s="1">
        <v>1994</v>
      </c>
      <c r="H265" s="1">
        <v>2</v>
      </c>
      <c r="I265" s="1">
        <v>3</v>
      </c>
      <c r="J265" s="1">
        <v>14</v>
      </c>
      <c r="K265" s="1">
        <v>36</v>
      </c>
      <c r="L265" s="11">
        <v>25.2</v>
      </c>
      <c r="M265" s="81">
        <f t="shared" si="37"/>
        <v>0.11825400999467875</v>
      </c>
      <c r="N265" s="21">
        <v>0.01</v>
      </c>
      <c r="O265" s="3" t="s">
        <v>175</v>
      </c>
      <c r="P265" s="94">
        <f>1/((1/U265^2)+(1/X265^2))</f>
        <v>1.398401087982158E-2</v>
      </c>
      <c r="Q265" s="72">
        <f>(P265/U265^2*V265)+(P265/X265^2*Y265)</f>
        <v>3.8046093770908991</v>
      </c>
      <c r="R265" s="82">
        <f>SQRT(P265)</f>
        <v>0.11825400999467875</v>
      </c>
      <c r="S265" s="49">
        <v>3.73</v>
      </c>
      <c r="T265" s="3" t="s">
        <v>3</v>
      </c>
      <c r="U265" s="82">
        <v>0.13900000000000001</v>
      </c>
      <c r="V265" s="43">
        <f>0.791*S265+0.851</f>
        <v>3.8014300000000003</v>
      </c>
      <c r="W265" s="49">
        <v>3.86</v>
      </c>
      <c r="X265" s="82">
        <v>0.22500000000000001</v>
      </c>
      <c r="Y265" s="43">
        <f t="shared" si="35"/>
        <v>3.8129399999999998</v>
      </c>
      <c r="Z265" s="53"/>
      <c r="AA265" s="82"/>
      <c r="AB265" s="43"/>
      <c r="AC265" s="47"/>
      <c r="AD265" s="82"/>
      <c r="AE265" s="43"/>
      <c r="AF265" s="45"/>
      <c r="AG265" s="82"/>
      <c r="AH265" s="43"/>
      <c r="AI265" s="47"/>
      <c r="AJ265" s="4"/>
      <c r="AK265" s="4"/>
      <c r="AL265" s="4"/>
      <c r="AM265" s="27"/>
      <c r="AN265" s="5"/>
      <c r="AO265" s="4"/>
      <c r="AP265" s="4"/>
      <c r="AQ265" s="4"/>
      <c r="AR265" s="19">
        <v>3.86</v>
      </c>
      <c r="AS265" s="19">
        <v>3.73</v>
      </c>
      <c r="AT265" s="3" t="s">
        <v>3</v>
      </c>
    </row>
    <row r="266" spans="1:58" x14ac:dyDescent="0.25">
      <c r="A266" s="3" t="s">
        <v>2</v>
      </c>
      <c r="B266" s="18">
        <v>2.48</v>
      </c>
      <c r="C266" s="88">
        <f t="shared" si="36"/>
        <v>2.7886148200917651</v>
      </c>
      <c r="D266" s="80">
        <v>-111.11199999999999</v>
      </c>
      <c r="E266" s="23">
        <v>42.780999999999999</v>
      </c>
      <c r="F266" s="1">
        <v>1</v>
      </c>
      <c r="G266" s="1">
        <v>1994</v>
      </c>
      <c r="H266" s="1">
        <v>2</v>
      </c>
      <c r="I266" s="1">
        <v>3</v>
      </c>
      <c r="J266" s="1">
        <v>14</v>
      </c>
      <c r="K266" s="1">
        <v>42</v>
      </c>
      <c r="L266" s="11">
        <v>29.6</v>
      </c>
      <c r="M266" s="81">
        <f t="shared" si="37"/>
        <v>0.16083765575665815</v>
      </c>
      <c r="N266" s="21">
        <v>0.01</v>
      </c>
      <c r="O266" s="3" t="s">
        <v>175</v>
      </c>
      <c r="P266" s="94">
        <f>1/((1/X266^2)+(1/AA266^2))</f>
        <v>2.586875150929727E-2</v>
      </c>
      <c r="Q266" s="72">
        <f>(P266/X266^2*Y266)+(P266/AA266^2*AB266)</f>
        <v>2.7886148200917651</v>
      </c>
      <c r="R266" s="82">
        <f>SQRT(P266)</f>
        <v>0.16083765575665815</v>
      </c>
      <c r="S266" s="44"/>
      <c r="T266" s="3"/>
      <c r="V266" s="43"/>
      <c r="W266" s="49">
        <v>2.48</v>
      </c>
      <c r="X266" s="82">
        <v>0.22500000000000001</v>
      </c>
      <c r="Y266" s="43">
        <f t="shared" si="35"/>
        <v>2.5309200000000001</v>
      </c>
      <c r="Z266" s="55">
        <v>2.7</v>
      </c>
      <c r="AA266" s="82">
        <v>0.23</v>
      </c>
      <c r="AB266" s="43">
        <f>0.791*(Z266+0.09)+0.851</f>
        <v>3.05789</v>
      </c>
      <c r="AC266" s="47"/>
      <c r="AD266" s="82"/>
      <c r="AE266" s="43"/>
      <c r="AF266" s="45"/>
      <c r="AG266" s="82"/>
      <c r="AH266" s="43"/>
      <c r="AI266" s="47" t="s">
        <v>93</v>
      </c>
      <c r="AJ266" s="4"/>
      <c r="AK266" s="4"/>
      <c r="AL266" s="4"/>
      <c r="AM266" s="27">
        <v>2.7</v>
      </c>
      <c r="AN266" s="5"/>
      <c r="AO266" s="4"/>
      <c r="AP266" s="4"/>
      <c r="AQ266" s="4"/>
      <c r="AR266" s="19">
        <v>2.48</v>
      </c>
      <c r="AS266" s="5"/>
      <c r="AT266" s="3"/>
    </row>
    <row r="267" spans="1:58" x14ac:dyDescent="0.25">
      <c r="A267" s="3" t="s">
        <v>2</v>
      </c>
      <c r="B267" s="18">
        <v>2.5099999999999998</v>
      </c>
      <c r="C267" s="88">
        <f t="shared" si="36"/>
        <v>2.5587899999999997</v>
      </c>
      <c r="D267" s="80">
        <v>-111.21599999999999</v>
      </c>
      <c r="E267" s="23">
        <v>42.725000000000001</v>
      </c>
      <c r="F267" s="1">
        <v>16</v>
      </c>
      <c r="G267" s="1">
        <v>1994</v>
      </c>
      <c r="H267" s="1">
        <v>2</v>
      </c>
      <c r="I267" s="1">
        <v>3</v>
      </c>
      <c r="J267" s="1">
        <v>14</v>
      </c>
      <c r="K267" s="1">
        <v>54</v>
      </c>
      <c r="L267" s="11">
        <v>36.6</v>
      </c>
      <c r="M267" s="81">
        <f t="shared" si="37"/>
        <v>0.22500000000000001</v>
      </c>
      <c r="N267" s="21">
        <v>0.01</v>
      </c>
      <c r="O267" s="6" t="s">
        <v>174</v>
      </c>
      <c r="P267" s="94"/>
      <c r="Q267" s="72">
        <f>Y267</f>
        <v>2.5587899999999997</v>
      </c>
      <c r="R267" s="82">
        <f>X267</f>
        <v>0.22500000000000001</v>
      </c>
      <c r="S267" s="44"/>
      <c r="T267" s="3"/>
      <c r="V267" s="43"/>
      <c r="W267" s="49">
        <v>2.5099999999999998</v>
      </c>
      <c r="X267" s="82">
        <v>0.22500000000000001</v>
      </c>
      <c r="Y267" s="43">
        <f t="shared" si="35"/>
        <v>2.5587899999999997</v>
      </c>
      <c r="Z267" s="53"/>
      <c r="AA267" s="82"/>
      <c r="AB267" s="43"/>
      <c r="AC267" s="47"/>
      <c r="AD267" s="82"/>
      <c r="AE267" s="43"/>
      <c r="AF267" s="45"/>
      <c r="AG267" s="82"/>
      <c r="AH267" s="43"/>
      <c r="AI267" s="47"/>
      <c r="AJ267" s="4"/>
      <c r="AK267" s="4"/>
      <c r="AL267" s="4"/>
      <c r="AM267" s="27"/>
      <c r="AN267" s="5"/>
      <c r="AO267" s="4"/>
      <c r="AP267" s="4"/>
      <c r="AQ267" s="4"/>
      <c r="AR267" s="19">
        <v>2.5099999999999998</v>
      </c>
      <c r="AS267" s="5"/>
      <c r="AT267" s="3"/>
    </row>
    <row r="268" spans="1:58" x14ac:dyDescent="0.25">
      <c r="A268" s="3" t="s">
        <v>2</v>
      </c>
      <c r="B268" s="18">
        <v>2.82</v>
      </c>
      <c r="C268" s="88">
        <f t="shared" si="36"/>
        <v>2.9886962641873938</v>
      </c>
      <c r="D268" s="80">
        <v>-111.087</v>
      </c>
      <c r="E268" s="23">
        <v>42.701999999999998</v>
      </c>
      <c r="F268" s="1">
        <v>0</v>
      </c>
      <c r="G268" s="1">
        <v>1994</v>
      </c>
      <c r="H268" s="1">
        <v>2</v>
      </c>
      <c r="I268" s="1">
        <v>3</v>
      </c>
      <c r="J268" s="1">
        <v>14</v>
      </c>
      <c r="K268" s="1">
        <v>58</v>
      </c>
      <c r="L268" s="11">
        <v>47.4</v>
      </c>
      <c r="M268" s="81">
        <f t="shared" si="37"/>
        <v>0.16083765575665815</v>
      </c>
      <c r="N268" s="21">
        <v>0.01</v>
      </c>
      <c r="O268" s="3" t="s">
        <v>175</v>
      </c>
      <c r="P268" s="94">
        <f>1/((1/X268^2)+(1/AA268^2))</f>
        <v>2.586875150929727E-2</v>
      </c>
      <c r="Q268" s="72">
        <f>(P268/X268^2*Y268)+(P268/AA268^2*AB268)</f>
        <v>2.9886962641873938</v>
      </c>
      <c r="R268" s="82">
        <f>SQRT(P268)</f>
        <v>0.16083765575665815</v>
      </c>
      <c r="S268" s="44"/>
      <c r="T268" s="3"/>
      <c r="V268" s="43"/>
      <c r="W268" s="49">
        <v>2.82</v>
      </c>
      <c r="X268" s="82">
        <v>0.22500000000000001</v>
      </c>
      <c r="Y268" s="43">
        <f t="shared" si="35"/>
        <v>2.8467799999999999</v>
      </c>
      <c r="Z268" s="55">
        <v>2.8</v>
      </c>
      <c r="AA268" s="82">
        <v>0.23</v>
      </c>
      <c r="AB268" s="43">
        <f>0.791*(Z268+0.09)+0.851</f>
        <v>3.1369899999999999</v>
      </c>
      <c r="AC268" s="47"/>
      <c r="AD268" s="82"/>
      <c r="AE268" s="43"/>
      <c r="AF268" s="45"/>
      <c r="AG268" s="82"/>
      <c r="AH268" s="43"/>
      <c r="AI268" s="47" t="s">
        <v>48</v>
      </c>
      <c r="AJ268" s="4"/>
      <c r="AK268" s="4"/>
      <c r="AL268" s="4"/>
      <c r="AM268" s="27">
        <v>2.8</v>
      </c>
      <c r="AN268" s="5"/>
      <c r="AO268" s="4"/>
      <c r="AP268" s="4"/>
      <c r="AQ268" s="4"/>
      <c r="AR268" s="19">
        <v>2.82</v>
      </c>
      <c r="AS268" s="5"/>
      <c r="AT268" s="3"/>
    </row>
    <row r="269" spans="1:58" x14ac:dyDescent="0.25">
      <c r="A269" s="3" t="s">
        <v>2</v>
      </c>
      <c r="B269" s="18">
        <v>3.39</v>
      </c>
      <c r="C269" s="88">
        <f t="shared" si="36"/>
        <v>3.3763100000000001</v>
      </c>
      <c r="D269" s="80">
        <v>-111.121</v>
      </c>
      <c r="E269" s="23">
        <v>42.761000000000003</v>
      </c>
      <c r="F269" s="1">
        <v>6</v>
      </c>
      <c r="G269" s="1">
        <v>1994</v>
      </c>
      <c r="H269" s="1">
        <v>2</v>
      </c>
      <c r="I269" s="1">
        <v>3</v>
      </c>
      <c r="J269" s="1">
        <v>15</v>
      </c>
      <c r="K269" s="1">
        <v>7</v>
      </c>
      <c r="L269" s="11">
        <v>19.600000000000001</v>
      </c>
      <c r="M269" s="81">
        <f t="shared" si="37"/>
        <v>0.22500000000000001</v>
      </c>
      <c r="N269" s="21">
        <v>0.01</v>
      </c>
      <c r="O269" s="6" t="s">
        <v>174</v>
      </c>
      <c r="P269" s="94"/>
      <c r="Q269" s="72">
        <f>Y269</f>
        <v>3.3763100000000001</v>
      </c>
      <c r="R269" s="82">
        <f>X269</f>
        <v>0.22500000000000001</v>
      </c>
      <c r="S269" s="44"/>
      <c r="T269" s="3"/>
      <c r="V269" s="43"/>
      <c r="W269" s="49">
        <v>3.39</v>
      </c>
      <c r="X269" s="82">
        <v>0.22500000000000001</v>
      </c>
      <c r="Y269" s="43">
        <f t="shared" si="35"/>
        <v>3.3763100000000001</v>
      </c>
      <c r="Z269" s="53"/>
      <c r="AA269" s="82"/>
      <c r="AB269" s="43"/>
      <c r="AC269" s="47"/>
      <c r="AD269" s="82"/>
      <c r="AE269" s="43"/>
      <c r="AF269" s="45"/>
      <c r="AG269" s="82"/>
      <c r="AH269" s="43"/>
      <c r="AI269" s="47"/>
      <c r="AJ269" s="4"/>
      <c r="AK269" s="4"/>
      <c r="AL269" s="4"/>
      <c r="AM269" s="27"/>
      <c r="AN269" s="5"/>
      <c r="AO269" s="4"/>
      <c r="AP269" s="4"/>
      <c r="AQ269" s="4"/>
      <c r="AR269" s="19">
        <v>3.39</v>
      </c>
      <c r="AS269" s="5"/>
      <c r="AT269" s="3"/>
    </row>
    <row r="270" spans="1:58" x14ac:dyDescent="0.25">
      <c r="A270" s="3" t="s">
        <v>2</v>
      </c>
      <c r="B270" s="18">
        <v>3.59</v>
      </c>
      <c r="C270" s="88">
        <f t="shared" si="36"/>
        <v>3.5621100000000001</v>
      </c>
      <c r="D270" s="80">
        <v>-111.04600000000001</v>
      </c>
      <c r="E270" s="23">
        <v>42.765000000000001</v>
      </c>
      <c r="F270" s="1">
        <v>0</v>
      </c>
      <c r="G270" s="1">
        <v>1994</v>
      </c>
      <c r="H270" s="1">
        <v>2</v>
      </c>
      <c r="I270" s="1">
        <v>3</v>
      </c>
      <c r="J270" s="1">
        <v>15</v>
      </c>
      <c r="K270" s="1">
        <v>9</v>
      </c>
      <c r="L270" s="11">
        <v>29.6</v>
      </c>
      <c r="M270" s="81">
        <f t="shared" si="37"/>
        <v>0.22500000000000001</v>
      </c>
      <c r="N270" s="21">
        <v>0.01</v>
      </c>
      <c r="O270" s="6" t="s">
        <v>174</v>
      </c>
      <c r="P270" s="94"/>
      <c r="Q270" s="72">
        <f>Y270</f>
        <v>3.5621100000000001</v>
      </c>
      <c r="R270" s="82">
        <f>X270</f>
        <v>0.22500000000000001</v>
      </c>
      <c r="S270" s="44"/>
      <c r="T270" s="3"/>
      <c r="V270" s="43"/>
      <c r="W270" s="49">
        <v>3.59</v>
      </c>
      <c r="X270" s="82">
        <v>0.22500000000000001</v>
      </c>
      <c r="Y270" s="43">
        <f t="shared" si="35"/>
        <v>3.5621100000000001</v>
      </c>
      <c r="Z270" s="53"/>
      <c r="AA270" s="82"/>
      <c r="AB270" s="43"/>
      <c r="AC270" s="47"/>
      <c r="AD270" s="82"/>
      <c r="AE270" s="43"/>
      <c r="AF270" s="45"/>
      <c r="AG270" s="82"/>
      <c r="AH270" s="43"/>
      <c r="AI270" s="47"/>
      <c r="AJ270" s="4"/>
      <c r="AK270" s="4"/>
      <c r="AL270" s="4"/>
      <c r="AM270" s="27"/>
      <c r="AN270" s="5"/>
      <c r="AO270" s="4"/>
      <c r="AP270" s="4"/>
      <c r="AQ270" s="4"/>
      <c r="AR270" s="19">
        <v>3.59</v>
      </c>
      <c r="AS270" s="5"/>
      <c r="AT270" s="3"/>
    </row>
    <row r="271" spans="1:58" x14ac:dyDescent="0.25">
      <c r="A271" s="3" t="s">
        <v>2</v>
      </c>
      <c r="B271" s="18">
        <v>3.17</v>
      </c>
      <c r="C271" s="88">
        <f t="shared" si="36"/>
        <v>3.3838635741681782</v>
      </c>
      <c r="D271" s="80">
        <v>-111.083</v>
      </c>
      <c r="E271" s="23">
        <v>43.125</v>
      </c>
      <c r="F271" s="1">
        <v>5</v>
      </c>
      <c r="G271" s="1">
        <v>1994</v>
      </c>
      <c r="H271" s="1">
        <v>2</v>
      </c>
      <c r="I271" s="1">
        <v>3</v>
      </c>
      <c r="J271" s="1">
        <v>15</v>
      </c>
      <c r="K271" s="1">
        <v>17</v>
      </c>
      <c r="L271" s="11">
        <v>3.1</v>
      </c>
      <c r="M271" s="81">
        <f t="shared" si="37"/>
        <v>0.11896272055640408</v>
      </c>
      <c r="N271" s="21">
        <v>0.01</v>
      </c>
      <c r="O271" s="3" t="s">
        <v>175</v>
      </c>
      <c r="P271" s="94">
        <f>1/((1/U271^2)+(1/AA271^2))</f>
        <v>1.4152128882181085E-2</v>
      </c>
      <c r="Q271" s="72">
        <f>(P271/U271^2*V271)+(P271/AA271^2*AB271)</f>
        <v>3.3838635741681782</v>
      </c>
      <c r="R271" s="82">
        <f>SQRT(P271)</f>
        <v>0.11896272055640408</v>
      </c>
      <c r="S271" s="49">
        <v>3.17</v>
      </c>
      <c r="T271" s="3" t="s">
        <v>3</v>
      </c>
      <c r="U271" s="82">
        <v>0.13900000000000001</v>
      </c>
      <c r="V271" s="43">
        <f>0.791*S271+0.851</f>
        <v>3.3584700000000001</v>
      </c>
      <c r="W271" s="50"/>
      <c r="Y271" s="43"/>
      <c r="Z271" s="55">
        <v>3.2</v>
      </c>
      <c r="AA271" s="82">
        <v>0.23</v>
      </c>
      <c r="AB271" s="43">
        <f>0.791*(Z271+0.09)+0.851</f>
        <v>3.4533900000000002</v>
      </c>
      <c r="AC271" s="47"/>
      <c r="AD271" s="82"/>
      <c r="AE271" s="43"/>
      <c r="AF271" s="45"/>
      <c r="AG271" s="82"/>
      <c r="AH271" s="43"/>
      <c r="AI271" s="47" t="s">
        <v>79</v>
      </c>
      <c r="AJ271" s="4"/>
      <c r="AK271" s="4"/>
      <c r="AL271" s="4"/>
      <c r="AM271" s="27">
        <v>3.2</v>
      </c>
      <c r="AN271" s="5"/>
      <c r="AO271" s="4"/>
      <c r="AP271" s="4"/>
      <c r="AQ271" s="4"/>
      <c r="AR271" s="19"/>
      <c r="AS271" s="19">
        <v>3.17</v>
      </c>
      <c r="AT271" s="3" t="s">
        <v>3</v>
      </c>
    </row>
    <row r="272" spans="1:58" s="4" customFormat="1" x14ac:dyDescent="0.25">
      <c r="A272" s="3" t="s">
        <v>2</v>
      </c>
      <c r="B272" s="18">
        <v>3.3</v>
      </c>
      <c r="C272" s="88">
        <f t="shared" si="36"/>
        <v>3.5226678042397639</v>
      </c>
      <c r="D272" s="80">
        <v>-111.07899999999999</v>
      </c>
      <c r="E272" s="23">
        <v>42.944000000000003</v>
      </c>
      <c r="F272" s="1">
        <v>3</v>
      </c>
      <c r="G272" s="1">
        <v>1994</v>
      </c>
      <c r="H272" s="1">
        <v>2</v>
      </c>
      <c r="I272" s="1">
        <v>3</v>
      </c>
      <c r="J272" s="1">
        <v>15</v>
      </c>
      <c r="K272" s="1">
        <v>34</v>
      </c>
      <c r="L272" s="11">
        <v>44.2</v>
      </c>
      <c r="M272" s="81">
        <f t="shared" si="37"/>
        <v>0.11896272055640408</v>
      </c>
      <c r="N272" s="21">
        <v>0.01</v>
      </c>
      <c r="O272" s="3" t="s">
        <v>175</v>
      </c>
      <c r="P272" s="94">
        <f>1/((1/U272^2)+(1/AA272^2))</f>
        <v>1.4152128882181085E-2</v>
      </c>
      <c r="Q272" s="72">
        <f>(P272/U272^2*V272)+(P272/AA272^2*AB272)</f>
        <v>3.5226678042397639</v>
      </c>
      <c r="R272" s="82">
        <f>SQRT(P272)</f>
        <v>0.11896272055640408</v>
      </c>
      <c r="S272" s="49">
        <v>3.3</v>
      </c>
      <c r="T272" s="3" t="s">
        <v>3</v>
      </c>
      <c r="U272" s="82">
        <v>0.13900000000000001</v>
      </c>
      <c r="V272" s="43">
        <f>0.791*S272+0.851</f>
        <v>3.4613</v>
      </c>
      <c r="W272" s="50"/>
      <c r="X272" s="82"/>
      <c r="Y272" s="43"/>
      <c r="Z272" s="55">
        <v>3.5</v>
      </c>
      <c r="AA272" s="82">
        <v>0.23</v>
      </c>
      <c r="AB272" s="43">
        <f>0.791*(Z272+0.09)+0.851</f>
        <v>3.69069</v>
      </c>
      <c r="AC272" s="47"/>
      <c r="AD272" s="82"/>
      <c r="AE272" s="43"/>
      <c r="AF272" s="45"/>
      <c r="AG272" s="82"/>
      <c r="AH272" s="43"/>
      <c r="AI272" s="47" t="s">
        <v>54</v>
      </c>
      <c r="AM272" s="27">
        <v>3.5</v>
      </c>
      <c r="AN272" s="5"/>
      <c r="AR272" s="19"/>
      <c r="AS272" s="19">
        <v>3.3</v>
      </c>
      <c r="AT272" s="3" t="s">
        <v>3</v>
      </c>
      <c r="AU272"/>
      <c r="AV272"/>
      <c r="AW272"/>
      <c r="AX272"/>
      <c r="AY272"/>
      <c r="AZ272"/>
      <c r="BA272"/>
      <c r="BB272"/>
      <c r="BC272"/>
      <c r="BD272"/>
      <c r="BE272"/>
      <c r="BF272"/>
    </row>
    <row r="273" spans="1:58" x14ac:dyDescent="0.25">
      <c r="A273" s="3" t="s">
        <v>2</v>
      </c>
      <c r="B273" s="18">
        <v>3.1</v>
      </c>
      <c r="C273" s="88">
        <f t="shared" si="36"/>
        <v>3.3119540319057967</v>
      </c>
      <c r="D273" s="80">
        <v>-111.08799999999999</v>
      </c>
      <c r="E273" s="23">
        <v>42.741999999999997</v>
      </c>
      <c r="F273" s="1">
        <v>0</v>
      </c>
      <c r="G273" s="1">
        <v>1994</v>
      </c>
      <c r="H273" s="1">
        <v>2</v>
      </c>
      <c r="I273" s="1">
        <v>3</v>
      </c>
      <c r="J273" s="1">
        <v>16</v>
      </c>
      <c r="K273" s="1">
        <v>30</v>
      </c>
      <c r="L273" s="11">
        <v>30.5</v>
      </c>
      <c r="M273" s="81">
        <f t="shared" si="37"/>
        <v>0.10516774409862768</v>
      </c>
      <c r="N273" s="21">
        <v>0.01</v>
      </c>
      <c r="O273" s="3" t="s">
        <v>175</v>
      </c>
      <c r="P273" s="94">
        <f>1/((1/U273^2)+(1/X273^2)+(1/AA273^2))</f>
        <v>1.1060254398794437E-2</v>
      </c>
      <c r="Q273" s="72">
        <f>(P273/U273^2*V273)+(P273/X273^2*Y273)+(P273/AA273^2*AB273)</f>
        <v>3.3119540319057967</v>
      </c>
      <c r="R273" s="82">
        <f>SQRT(P273)</f>
        <v>0.10516774409862768</v>
      </c>
      <c r="S273" s="49">
        <v>3.1</v>
      </c>
      <c r="T273" s="3" t="s">
        <v>3</v>
      </c>
      <c r="U273" s="82">
        <v>0.13900000000000001</v>
      </c>
      <c r="V273" s="43">
        <f>0.791*S273+0.851</f>
        <v>3.3031000000000001</v>
      </c>
      <c r="W273" s="49">
        <v>3.2</v>
      </c>
      <c r="X273" s="82">
        <v>0.22500000000000001</v>
      </c>
      <c r="Y273" s="43">
        <f t="shared" ref="Y273:Y280" si="38">0.929*W273+0.227</f>
        <v>3.1998000000000002</v>
      </c>
      <c r="Z273" s="55">
        <v>3.2</v>
      </c>
      <c r="AA273" s="82">
        <v>0.23</v>
      </c>
      <c r="AB273" s="43">
        <f>0.791*(Z273+0.09)+0.851</f>
        <v>3.4533900000000002</v>
      </c>
      <c r="AC273" s="47"/>
      <c r="AD273" s="82"/>
      <c r="AE273" s="43"/>
      <c r="AF273" s="45"/>
      <c r="AG273" s="82"/>
      <c r="AH273" s="43"/>
      <c r="AI273" s="47" t="s">
        <v>79</v>
      </c>
      <c r="AJ273" s="4"/>
      <c r="AK273" s="4"/>
      <c r="AL273" s="4"/>
      <c r="AM273" s="27">
        <v>3.2</v>
      </c>
      <c r="AN273" s="5"/>
      <c r="AO273" s="4"/>
      <c r="AP273" s="4"/>
      <c r="AQ273" s="4"/>
      <c r="AR273" s="19">
        <v>3.2</v>
      </c>
      <c r="AS273" s="19">
        <v>3.1</v>
      </c>
      <c r="AT273" s="3" t="s">
        <v>3</v>
      </c>
    </row>
    <row r="274" spans="1:58" x14ac:dyDescent="0.25">
      <c r="A274" s="3" t="s">
        <v>2</v>
      </c>
      <c r="B274" s="18">
        <v>2.99</v>
      </c>
      <c r="C274" s="88">
        <f t="shared" si="36"/>
        <v>3.300708265964408</v>
      </c>
      <c r="D274" s="80">
        <v>-111.07299999999999</v>
      </c>
      <c r="E274" s="23">
        <v>42.648000000000003</v>
      </c>
      <c r="F274" s="1">
        <v>0</v>
      </c>
      <c r="G274" s="1">
        <v>1994</v>
      </c>
      <c r="H274" s="1">
        <v>2</v>
      </c>
      <c r="I274" s="1">
        <v>3</v>
      </c>
      <c r="J274" s="1">
        <v>16</v>
      </c>
      <c r="K274" s="1">
        <v>45</v>
      </c>
      <c r="L274" s="11">
        <v>25</v>
      </c>
      <c r="M274" s="81">
        <f t="shared" si="37"/>
        <v>0.10516774409862768</v>
      </c>
      <c r="N274" s="21">
        <v>0.01</v>
      </c>
      <c r="O274" s="3" t="s">
        <v>175</v>
      </c>
      <c r="P274" s="94">
        <f>1/((1/U274^2)+(1/X274^2)+(1/AA274^2))</f>
        <v>1.1060254398794437E-2</v>
      </c>
      <c r="Q274" s="72">
        <f>(P274/U274^2*V274)+(P274/X274^2*Y274)+(P274/AA274^2*AB274)</f>
        <v>3.300708265964408</v>
      </c>
      <c r="R274" s="82">
        <f>SQRT(P274)</f>
        <v>0.10516774409862768</v>
      </c>
      <c r="S274" s="49">
        <v>2.99</v>
      </c>
      <c r="T274" s="3" t="s">
        <v>3</v>
      </c>
      <c r="U274" s="82">
        <v>0.13900000000000001</v>
      </c>
      <c r="V274" s="43">
        <f>0.791*S274+0.851</f>
        <v>3.2160900000000003</v>
      </c>
      <c r="W274" s="49">
        <v>3.39</v>
      </c>
      <c r="X274" s="82">
        <v>0.22500000000000001</v>
      </c>
      <c r="Y274" s="43">
        <f t="shared" si="38"/>
        <v>3.3763100000000001</v>
      </c>
      <c r="Z274" s="55">
        <v>3.2</v>
      </c>
      <c r="AA274" s="82">
        <v>0.23</v>
      </c>
      <c r="AB274" s="43">
        <f>0.791*(Z274+0.09)+0.851</f>
        <v>3.4533900000000002</v>
      </c>
      <c r="AC274" s="47"/>
      <c r="AD274" s="82"/>
      <c r="AE274" s="43"/>
      <c r="AF274" s="45"/>
      <c r="AG274" s="82"/>
      <c r="AH274" s="43"/>
      <c r="AI274" s="47" t="s">
        <v>79</v>
      </c>
      <c r="AJ274" s="4"/>
      <c r="AK274" s="4"/>
      <c r="AL274" s="4"/>
      <c r="AM274" s="27">
        <v>3.2</v>
      </c>
      <c r="AN274" s="5"/>
      <c r="AO274" s="4"/>
      <c r="AP274" s="4"/>
      <c r="AQ274" s="4"/>
      <c r="AR274" s="19">
        <v>3.39</v>
      </c>
      <c r="AS274" s="19">
        <v>2.99</v>
      </c>
      <c r="AT274" s="3" t="s">
        <v>3</v>
      </c>
    </row>
    <row r="275" spans="1:58" x14ac:dyDescent="0.25">
      <c r="A275" s="3" t="s">
        <v>2</v>
      </c>
      <c r="B275" s="18">
        <v>3.41</v>
      </c>
      <c r="C275" s="88">
        <f t="shared" si="36"/>
        <v>3.5750046700921079</v>
      </c>
      <c r="D275" s="80">
        <v>-111.113</v>
      </c>
      <c r="E275" s="23">
        <v>42.71</v>
      </c>
      <c r="F275" s="1">
        <v>1</v>
      </c>
      <c r="G275" s="1">
        <v>1994</v>
      </c>
      <c r="H275" s="1">
        <v>2</v>
      </c>
      <c r="I275" s="1">
        <v>3</v>
      </c>
      <c r="J275" s="1">
        <v>17</v>
      </c>
      <c r="K275" s="1">
        <v>19</v>
      </c>
      <c r="L275" s="11">
        <v>53</v>
      </c>
      <c r="M275" s="81">
        <f t="shared" si="37"/>
        <v>0.10516774409862768</v>
      </c>
      <c r="N275" s="21">
        <v>0.01</v>
      </c>
      <c r="O275" s="3" t="s">
        <v>175</v>
      </c>
      <c r="P275" s="94">
        <f>1/((1/U275^2)+(1/X275^2)+(1/AA275^2))</f>
        <v>1.1060254398794437E-2</v>
      </c>
      <c r="Q275" s="72">
        <f>(P275/U275^2*V275)+(P275/X275^2*Y275)+(P275/AA275^2*AB275)</f>
        <v>3.5750046700921079</v>
      </c>
      <c r="R275" s="82">
        <f>SQRT(P275)</f>
        <v>0.10516774409862768</v>
      </c>
      <c r="S275" s="49">
        <v>3.41</v>
      </c>
      <c r="T275" s="3" t="s">
        <v>3</v>
      </c>
      <c r="U275" s="82">
        <v>0.13900000000000001</v>
      </c>
      <c r="V275" s="43">
        <f>0.791*S275+0.851</f>
        <v>3.5483100000000003</v>
      </c>
      <c r="W275" s="49">
        <v>3.56</v>
      </c>
      <c r="X275" s="82">
        <v>0.22500000000000001</v>
      </c>
      <c r="Y275" s="43">
        <f t="shared" si="38"/>
        <v>3.53424</v>
      </c>
      <c r="Z275" s="55">
        <v>3.5</v>
      </c>
      <c r="AA275" s="82">
        <v>0.23</v>
      </c>
      <c r="AB275" s="43">
        <f>0.791*(Z275+0.09)+0.851</f>
        <v>3.69069</v>
      </c>
      <c r="AC275" s="47"/>
      <c r="AD275" s="82"/>
      <c r="AE275" s="43"/>
      <c r="AF275" s="45"/>
      <c r="AG275" s="82"/>
      <c r="AH275" s="43"/>
      <c r="AI275" s="47" t="s">
        <v>54</v>
      </c>
      <c r="AJ275" s="4"/>
      <c r="AK275" s="4"/>
      <c r="AL275" s="4"/>
      <c r="AM275" s="27">
        <v>3.5</v>
      </c>
      <c r="AN275" s="5"/>
      <c r="AO275" s="4"/>
      <c r="AP275" s="4"/>
      <c r="AQ275" s="4"/>
      <c r="AR275" s="19">
        <v>3.56</v>
      </c>
      <c r="AS275" s="19">
        <v>3.41</v>
      </c>
      <c r="AT275" s="3" t="s">
        <v>3</v>
      </c>
    </row>
    <row r="276" spans="1:58" x14ac:dyDescent="0.25">
      <c r="A276" s="3" t="s">
        <v>2</v>
      </c>
      <c r="B276" s="18">
        <v>2.56</v>
      </c>
      <c r="C276" s="88">
        <f t="shared" si="36"/>
        <v>2.6052400000000002</v>
      </c>
      <c r="D276" s="80">
        <v>-111.09699999999999</v>
      </c>
      <c r="E276" s="23">
        <v>42.593000000000004</v>
      </c>
      <c r="F276" s="1">
        <v>8</v>
      </c>
      <c r="G276" s="1">
        <v>1994</v>
      </c>
      <c r="H276" s="1">
        <v>2</v>
      </c>
      <c r="I276" s="1">
        <v>3</v>
      </c>
      <c r="J276" s="1">
        <v>17</v>
      </c>
      <c r="K276" s="1">
        <v>27</v>
      </c>
      <c r="L276" s="11">
        <v>3.7</v>
      </c>
      <c r="M276" s="81">
        <f t="shared" si="37"/>
        <v>0.22500000000000001</v>
      </c>
      <c r="N276" s="21">
        <v>0.01</v>
      </c>
      <c r="O276" s="6" t="s">
        <v>174</v>
      </c>
      <c r="P276" s="94"/>
      <c r="Q276" s="72">
        <f>Y276</f>
        <v>2.6052400000000002</v>
      </c>
      <c r="R276" s="82">
        <f>X276</f>
        <v>0.22500000000000001</v>
      </c>
      <c r="S276" s="44"/>
      <c r="T276" s="3"/>
      <c r="V276" s="43"/>
      <c r="W276" s="49">
        <v>2.56</v>
      </c>
      <c r="X276" s="82">
        <v>0.22500000000000001</v>
      </c>
      <c r="Y276" s="43">
        <f t="shared" si="38"/>
        <v>2.6052400000000002</v>
      </c>
      <c r="Z276" s="53"/>
      <c r="AA276" s="82"/>
      <c r="AB276" s="43"/>
      <c r="AC276" s="47"/>
      <c r="AD276" s="82"/>
      <c r="AE276" s="43"/>
      <c r="AF276" s="45"/>
      <c r="AG276" s="82"/>
      <c r="AH276" s="43"/>
      <c r="AI276" s="47"/>
      <c r="AJ276" s="4"/>
      <c r="AK276" s="4"/>
      <c r="AL276" s="4"/>
      <c r="AM276" s="27"/>
      <c r="AN276" s="5"/>
      <c r="AO276" s="4"/>
      <c r="AP276" s="4"/>
      <c r="AQ276" s="4"/>
      <c r="AR276" s="19">
        <v>2.56</v>
      </c>
      <c r="AS276" s="5"/>
      <c r="AT276" s="3"/>
    </row>
    <row r="277" spans="1:58" x14ac:dyDescent="0.25">
      <c r="A277" s="3" t="s">
        <v>2</v>
      </c>
      <c r="B277" s="18">
        <v>3</v>
      </c>
      <c r="C277" s="88">
        <f t="shared" si="36"/>
        <v>3.0139999999999998</v>
      </c>
      <c r="D277" s="80">
        <v>-111.129</v>
      </c>
      <c r="E277" s="23">
        <v>42.758000000000003</v>
      </c>
      <c r="F277" s="1">
        <v>0</v>
      </c>
      <c r="G277" s="1">
        <v>1994</v>
      </c>
      <c r="H277" s="1">
        <v>2</v>
      </c>
      <c r="I277" s="1">
        <v>3</v>
      </c>
      <c r="J277" s="1">
        <v>17</v>
      </c>
      <c r="K277" s="1">
        <v>31</v>
      </c>
      <c r="L277" s="11">
        <v>54</v>
      </c>
      <c r="M277" s="81">
        <f t="shared" si="37"/>
        <v>0.22500000000000001</v>
      </c>
      <c r="N277" s="21">
        <v>0.01</v>
      </c>
      <c r="O277" s="6" t="s">
        <v>174</v>
      </c>
      <c r="P277" s="94"/>
      <c r="Q277" s="72">
        <f>Y277</f>
        <v>3.0139999999999998</v>
      </c>
      <c r="R277" s="82">
        <f>X277</f>
        <v>0.22500000000000001</v>
      </c>
      <c r="S277" s="44"/>
      <c r="T277" s="3"/>
      <c r="V277" s="43"/>
      <c r="W277" s="49">
        <v>3</v>
      </c>
      <c r="X277" s="82">
        <v>0.22500000000000001</v>
      </c>
      <c r="Y277" s="43">
        <f t="shared" si="38"/>
        <v>3.0139999999999998</v>
      </c>
      <c r="Z277" s="53"/>
      <c r="AA277" s="82"/>
      <c r="AB277" s="43"/>
      <c r="AC277" s="47"/>
      <c r="AD277" s="82"/>
      <c r="AE277" s="43"/>
      <c r="AF277" s="45"/>
      <c r="AG277" s="82"/>
      <c r="AH277" s="43"/>
      <c r="AI277" s="47"/>
      <c r="AJ277" s="4"/>
      <c r="AK277" s="4"/>
      <c r="AL277" s="4"/>
      <c r="AM277" s="27"/>
      <c r="AN277" s="5"/>
      <c r="AO277" s="4"/>
      <c r="AP277" s="4"/>
      <c r="AQ277" s="4"/>
      <c r="AR277" s="19">
        <v>3</v>
      </c>
      <c r="AS277" s="5"/>
      <c r="AT277" s="3"/>
    </row>
    <row r="278" spans="1:58" x14ac:dyDescent="0.25">
      <c r="A278" s="3" t="s">
        <v>2</v>
      </c>
      <c r="B278" s="18">
        <v>3.17</v>
      </c>
      <c r="C278" s="88">
        <f t="shared" si="36"/>
        <v>3.374094813568091</v>
      </c>
      <c r="D278" s="80">
        <v>-111.127</v>
      </c>
      <c r="E278" s="23">
        <v>42.688000000000002</v>
      </c>
      <c r="F278" s="1">
        <v>0</v>
      </c>
      <c r="G278" s="1">
        <v>1994</v>
      </c>
      <c r="H278" s="1">
        <v>2</v>
      </c>
      <c r="I278" s="1">
        <v>3</v>
      </c>
      <c r="J278" s="1">
        <v>17</v>
      </c>
      <c r="K278" s="1">
        <v>33</v>
      </c>
      <c r="L278" s="11">
        <v>7.7</v>
      </c>
      <c r="M278" s="81">
        <f t="shared" si="37"/>
        <v>0.10516774409862768</v>
      </c>
      <c r="N278" s="21">
        <v>0.01</v>
      </c>
      <c r="O278" s="3" t="s">
        <v>175</v>
      </c>
      <c r="P278" s="94">
        <f>1/((1/U278^2)+(1/X278^2)+(1/AA278^2))</f>
        <v>1.1060254398794437E-2</v>
      </c>
      <c r="Q278" s="72">
        <f>(P278/U278^2*V278)+(P278/X278^2*Y278)+(P278/AA278^2*AB278)</f>
        <v>3.374094813568091</v>
      </c>
      <c r="R278" s="82">
        <f>SQRT(P278)</f>
        <v>0.10516774409862768</v>
      </c>
      <c r="S278" s="49">
        <v>3.17</v>
      </c>
      <c r="T278" s="3" t="s">
        <v>3</v>
      </c>
      <c r="U278" s="82">
        <v>0.13900000000000001</v>
      </c>
      <c r="V278" s="43">
        <f>0.791*S278+0.851</f>
        <v>3.3584700000000001</v>
      </c>
      <c r="W278" s="49">
        <v>3.35</v>
      </c>
      <c r="X278" s="82">
        <v>0.22500000000000001</v>
      </c>
      <c r="Y278" s="43">
        <f t="shared" si="38"/>
        <v>3.3391500000000001</v>
      </c>
      <c r="Z278" s="55">
        <v>3.2</v>
      </c>
      <c r="AA278" s="82">
        <v>0.23</v>
      </c>
      <c r="AB278" s="43">
        <f>0.791*(Z278+0.09)+0.851</f>
        <v>3.4533900000000002</v>
      </c>
      <c r="AC278" s="47"/>
      <c r="AD278" s="82"/>
      <c r="AE278" s="43"/>
      <c r="AF278" s="45"/>
      <c r="AG278" s="82"/>
      <c r="AH278" s="43"/>
      <c r="AI278" s="47" t="s">
        <v>79</v>
      </c>
      <c r="AJ278" s="4"/>
      <c r="AK278" s="4"/>
      <c r="AL278" s="4"/>
      <c r="AM278" s="27">
        <v>3.2</v>
      </c>
      <c r="AN278" s="5"/>
      <c r="AO278" s="4"/>
      <c r="AP278" s="4"/>
      <c r="AQ278" s="4"/>
      <c r="AR278" s="19">
        <v>3.35</v>
      </c>
      <c r="AS278" s="19">
        <v>3.17</v>
      </c>
      <c r="AT278" s="3" t="s">
        <v>3</v>
      </c>
    </row>
    <row r="279" spans="1:58" x14ac:dyDescent="0.25">
      <c r="A279" s="3" t="s">
        <v>2</v>
      </c>
      <c r="B279" s="18">
        <v>3.17</v>
      </c>
      <c r="C279" s="88">
        <f t="shared" si="36"/>
        <v>3.3726674132569259</v>
      </c>
      <c r="D279" s="80">
        <v>-111.13</v>
      </c>
      <c r="E279" s="23">
        <v>42.606000000000002</v>
      </c>
      <c r="F279" s="1">
        <v>0</v>
      </c>
      <c r="G279" s="1">
        <v>1994</v>
      </c>
      <c r="H279" s="1">
        <v>2</v>
      </c>
      <c r="I279" s="1">
        <v>3</v>
      </c>
      <c r="J279" s="1">
        <v>18</v>
      </c>
      <c r="K279" s="1">
        <v>9</v>
      </c>
      <c r="L279" s="11">
        <v>11.5</v>
      </c>
      <c r="M279" s="81">
        <f t="shared" si="37"/>
        <v>0.10516774409862768</v>
      </c>
      <c r="N279" s="21">
        <v>0.01</v>
      </c>
      <c r="O279" s="3" t="s">
        <v>175</v>
      </c>
      <c r="P279" s="94">
        <f>1/((1/U279^2)+(1/X279^2)+(1/AA279^2))</f>
        <v>1.1060254398794437E-2</v>
      </c>
      <c r="Q279" s="72">
        <f>(P279/U279^2*V279)+(P279/X279^2*Y279)+(P279/AA279^2*AB279)</f>
        <v>3.3726674132569259</v>
      </c>
      <c r="R279" s="82">
        <f>SQRT(P279)</f>
        <v>0.10516774409862768</v>
      </c>
      <c r="S279" s="49">
        <v>3.17</v>
      </c>
      <c r="T279" s="3" t="s">
        <v>3</v>
      </c>
      <c r="U279" s="82">
        <v>0.13900000000000001</v>
      </c>
      <c r="V279" s="43">
        <f>0.791*S279+0.851</f>
        <v>3.3584700000000001</v>
      </c>
      <c r="W279" s="49">
        <v>3.18</v>
      </c>
      <c r="X279" s="82">
        <v>0.22500000000000001</v>
      </c>
      <c r="Y279" s="43">
        <f t="shared" si="38"/>
        <v>3.1812200000000002</v>
      </c>
      <c r="Z279" s="55">
        <v>3.4</v>
      </c>
      <c r="AA279" s="82">
        <v>0.23</v>
      </c>
      <c r="AB279" s="43">
        <f>0.791*(Z279+0.09)+0.851</f>
        <v>3.6115900000000001</v>
      </c>
      <c r="AC279" s="47"/>
      <c r="AD279" s="82"/>
      <c r="AE279" s="43"/>
      <c r="AF279" s="45"/>
      <c r="AG279" s="82"/>
      <c r="AH279" s="43"/>
      <c r="AI279" s="47" t="s">
        <v>95</v>
      </c>
      <c r="AJ279" s="4"/>
      <c r="AK279" s="4"/>
      <c r="AL279" s="4"/>
      <c r="AM279" s="27">
        <v>3.4</v>
      </c>
      <c r="AN279" s="5"/>
      <c r="AO279" s="4"/>
      <c r="AP279" s="4"/>
      <c r="AQ279" s="4"/>
      <c r="AR279" s="19">
        <v>3.18</v>
      </c>
      <c r="AS279" s="19">
        <v>3.17</v>
      </c>
      <c r="AT279" s="3" t="s">
        <v>3</v>
      </c>
    </row>
    <row r="280" spans="1:58" x14ac:dyDescent="0.25">
      <c r="A280" s="3" t="s">
        <v>2</v>
      </c>
      <c r="B280" s="18">
        <v>3</v>
      </c>
      <c r="C280" s="88">
        <f t="shared" si="36"/>
        <v>3.0139999999999998</v>
      </c>
      <c r="D280" s="80">
        <v>-111.07599999999999</v>
      </c>
      <c r="E280" s="23">
        <v>42.61</v>
      </c>
      <c r="F280" s="1">
        <v>2</v>
      </c>
      <c r="G280" s="1">
        <v>1994</v>
      </c>
      <c r="H280" s="1">
        <v>2</v>
      </c>
      <c r="I280" s="1">
        <v>3</v>
      </c>
      <c r="J280" s="1">
        <v>18</v>
      </c>
      <c r="K280" s="1">
        <v>14</v>
      </c>
      <c r="L280" s="11">
        <v>32.799999999999997</v>
      </c>
      <c r="M280" s="81">
        <f t="shared" si="37"/>
        <v>0.22500000000000001</v>
      </c>
      <c r="N280" s="21">
        <v>0.01</v>
      </c>
      <c r="O280" s="6" t="s">
        <v>174</v>
      </c>
      <c r="P280" s="94"/>
      <c r="Q280" s="72">
        <f>Y280</f>
        <v>3.0139999999999998</v>
      </c>
      <c r="R280" s="82">
        <f>X280</f>
        <v>0.22500000000000001</v>
      </c>
      <c r="S280" s="44"/>
      <c r="T280" s="3"/>
      <c r="V280" s="43"/>
      <c r="W280" s="49">
        <v>3</v>
      </c>
      <c r="X280" s="82">
        <v>0.22500000000000001</v>
      </c>
      <c r="Y280" s="43">
        <f t="shared" si="38"/>
        <v>3.0139999999999998</v>
      </c>
      <c r="Z280" s="53"/>
      <c r="AA280" s="82"/>
      <c r="AB280" s="43"/>
      <c r="AC280" s="47"/>
      <c r="AD280" s="82"/>
      <c r="AE280" s="43"/>
      <c r="AF280" s="45"/>
      <c r="AG280" s="82"/>
      <c r="AH280" s="43"/>
      <c r="AI280" s="47"/>
      <c r="AJ280" s="4"/>
      <c r="AK280" s="4"/>
      <c r="AL280" s="4"/>
      <c r="AM280" s="27"/>
      <c r="AN280" s="5"/>
      <c r="AO280" s="4"/>
      <c r="AP280" s="4"/>
      <c r="AQ280" s="4"/>
      <c r="AR280" s="19">
        <v>3</v>
      </c>
      <c r="AS280" s="5"/>
      <c r="AT280" s="3"/>
    </row>
    <row r="281" spans="1:58" x14ac:dyDescent="0.25">
      <c r="A281" s="4" t="s">
        <v>1</v>
      </c>
      <c r="B281" s="11">
        <v>2.6</v>
      </c>
      <c r="C281" s="88">
        <f t="shared" si="36"/>
        <v>4.0070899999999998</v>
      </c>
      <c r="D281" s="80">
        <v>-111</v>
      </c>
      <c r="E281" s="23">
        <v>42.8</v>
      </c>
      <c r="F281" s="1">
        <v>5</v>
      </c>
      <c r="G281" s="1">
        <v>1994</v>
      </c>
      <c r="H281" s="1">
        <v>2</v>
      </c>
      <c r="I281" s="1">
        <v>3</v>
      </c>
      <c r="J281" s="1">
        <v>18</v>
      </c>
      <c r="K281" s="1">
        <v>14</v>
      </c>
      <c r="L281" s="1">
        <v>45.2</v>
      </c>
      <c r="M281" s="81">
        <f t="shared" si="37"/>
        <v>0.23</v>
      </c>
      <c r="N281" s="21">
        <v>0.01</v>
      </c>
      <c r="O281" s="6" t="s">
        <v>174</v>
      </c>
      <c r="P281" s="94"/>
      <c r="Q281" s="72">
        <f>AB285</f>
        <v>4.0070899999999998</v>
      </c>
      <c r="R281" s="82">
        <f>AA281</f>
        <v>0.23</v>
      </c>
      <c r="S281" s="44"/>
      <c r="T281" s="3"/>
      <c r="V281" s="43"/>
      <c r="W281" s="46"/>
      <c r="Y281" s="43"/>
      <c r="Z281" s="55">
        <v>2.6</v>
      </c>
      <c r="AA281" s="82">
        <v>0.23</v>
      </c>
      <c r="AB281" s="43">
        <f>0.791*(Z281+0.09)+0.851</f>
        <v>2.97879</v>
      </c>
      <c r="AC281" s="53"/>
      <c r="AD281" s="82"/>
      <c r="AE281" s="43"/>
      <c r="AF281" s="45"/>
      <c r="AG281" s="82"/>
      <c r="AH281" s="43"/>
      <c r="AI281" s="47" t="s">
        <v>121</v>
      </c>
      <c r="AJ281" s="27"/>
      <c r="AK281" s="5"/>
      <c r="AL281" s="4"/>
      <c r="AM281" s="27">
        <v>2.6</v>
      </c>
      <c r="AN281" s="5"/>
      <c r="AO281" s="4">
        <v>457</v>
      </c>
      <c r="AP281" s="5" t="s">
        <v>44</v>
      </c>
      <c r="AQ281" s="5" t="s">
        <v>44</v>
      </c>
      <c r="AR281" s="9"/>
      <c r="AS281" s="5"/>
      <c r="AT281" s="3"/>
      <c r="AU281" s="2" t="s">
        <v>44</v>
      </c>
      <c r="AV281" s="2"/>
      <c r="AY281">
        <v>5</v>
      </c>
    </row>
    <row r="282" spans="1:58" s="4" customFormat="1" x14ac:dyDescent="0.25">
      <c r="A282" s="4" t="s">
        <v>1</v>
      </c>
      <c r="B282" s="12">
        <v>2.6</v>
      </c>
      <c r="C282" s="89">
        <f t="shared" si="36"/>
        <v>3.6115900000000001</v>
      </c>
      <c r="D282" s="86">
        <v>-111.17100000000001</v>
      </c>
      <c r="E282" s="24">
        <v>42.569000000000003</v>
      </c>
      <c r="F282" s="9">
        <v>5</v>
      </c>
      <c r="G282" s="9">
        <v>1994</v>
      </c>
      <c r="H282" s="9">
        <v>2</v>
      </c>
      <c r="I282" s="9">
        <v>3</v>
      </c>
      <c r="J282" s="9">
        <v>18</v>
      </c>
      <c r="K282" s="9">
        <v>33</v>
      </c>
      <c r="L282" s="9">
        <v>52.04</v>
      </c>
      <c r="M282" s="81">
        <f t="shared" si="37"/>
        <v>0.23</v>
      </c>
      <c r="N282" s="21">
        <v>0.01</v>
      </c>
      <c r="O282" s="6" t="s">
        <v>174</v>
      </c>
      <c r="P282" s="94"/>
      <c r="Q282" s="72">
        <f>AB286</f>
        <v>3.6115900000000001</v>
      </c>
      <c r="R282" s="82">
        <f>AA282</f>
        <v>0.23</v>
      </c>
      <c r="S282" s="45"/>
      <c r="T282" s="6"/>
      <c r="U282" s="82"/>
      <c r="V282" s="43"/>
      <c r="W282" s="48"/>
      <c r="X282" s="82"/>
      <c r="Y282" s="43"/>
      <c r="Z282" s="55">
        <v>2.6</v>
      </c>
      <c r="AA282" s="82">
        <v>0.23</v>
      </c>
      <c r="AB282" s="43">
        <f>0.791*(Z282+0.09)+0.851</f>
        <v>2.97879</v>
      </c>
      <c r="AC282" s="53"/>
      <c r="AD282" s="82"/>
      <c r="AE282" s="43"/>
      <c r="AF282" s="45"/>
      <c r="AG282" s="82"/>
      <c r="AH282" s="43"/>
      <c r="AI282" s="47" t="s">
        <v>121</v>
      </c>
      <c r="AJ282" s="27"/>
      <c r="AK282" s="5"/>
      <c r="AM282" s="27">
        <v>2.6</v>
      </c>
      <c r="AN282" s="5"/>
      <c r="AO282" s="4">
        <v>457</v>
      </c>
      <c r="AP282" s="5" t="s">
        <v>44</v>
      </c>
      <c r="AQ282" s="5" t="s">
        <v>44</v>
      </c>
      <c r="AR282" s="9"/>
      <c r="AS282" s="5"/>
      <c r="AT282" s="6"/>
      <c r="AU282" s="5" t="s">
        <v>44</v>
      </c>
      <c r="AV282" s="5"/>
      <c r="AY282" s="4">
        <v>6</v>
      </c>
      <c r="BA282"/>
      <c r="BB282"/>
      <c r="BC282"/>
      <c r="BD282"/>
      <c r="BE282"/>
      <c r="BF282"/>
    </row>
    <row r="283" spans="1:58" x14ac:dyDescent="0.25">
      <c r="A283" s="3" t="s">
        <v>2</v>
      </c>
      <c r="B283" s="18">
        <v>2.92</v>
      </c>
      <c r="C283" s="88">
        <f t="shared" si="36"/>
        <v>3.0361670200434672</v>
      </c>
      <c r="D283" s="80">
        <v>-111.16500000000001</v>
      </c>
      <c r="E283" s="23">
        <v>42.701000000000001</v>
      </c>
      <c r="F283" s="1">
        <v>3</v>
      </c>
      <c r="G283" s="1">
        <v>1994</v>
      </c>
      <c r="H283" s="1">
        <v>2</v>
      </c>
      <c r="I283" s="1">
        <v>3</v>
      </c>
      <c r="J283" s="1">
        <v>18</v>
      </c>
      <c r="K283" s="1">
        <v>58</v>
      </c>
      <c r="L283" s="11">
        <v>5.2</v>
      </c>
      <c r="M283" s="81">
        <f t="shared" si="37"/>
        <v>0.16083765575665815</v>
      </c>
      <c r="N283" s="21">
        <v>0.01</v>
      </c>
      <c r="O283" s="3" t="s">
        <v>175</v>
      </c>
      <c r="P283" s="94">
        <f>1/((1/X283^2)+(1/AA283^2))</f>
        <v>2.586875150929727E-2</v>
      </c>
      <c r="Q283" s="72">
        <f>(P283/X283^2*Y283)+(P283/AA283^2*AB283)</f>
        <v>3.0361670200434672</v>
      </c>
      <c r="R283" s="82">
        <f>SQRT(P283)</f>
        <v>0.16083765575665815</v>
      </c>
      <c r="S283" s="44"/>
      <c r="T283" s="3"/>
      <c r="V283" s="43"/>
      <c r="W283" s="49">
        <v>2.92</v>
      </c>
      <c r="X283" s="82">
        <v>0.22500000000000001</v>
      </c>
      <c r="Y283" s="43">
        <f t="shared" ref="Y283:Y330" si="39">0.929*W283+0.227</f>
        <v>2.9396800000000001</v>
      </c>
      <c r="Z283" s="55">
        <v>2.8</v>
      </c>
      <c r="AA283" s="82">
        <v>0.23</v>
      </c>
      <c r="AB283" s="43">
        <f>0.791*(Z283+0.09)+0.851</f>
        <v>3.1369899999999999</v>
      </c>
      <c r="AC283" s="47"/>
      <c r="AD283" s="82"/>
      <c r="AE283" s="43"/>
      <c r="AF283" s="45"/>
      <c r="AG283" s="82"/>
      <c r="AH283" s="43"/>
      <c r="AI283" s="47" t="s">
        <v>48</v>
      </c>
      <c r="AJ283" s="4"/>
      <c r="AK283" s="4"/>
      <c r="AL283" s="4"/>
      <c r="AM283" s="27">
        <v>2.8</v>
      </c>
      <c r="AN283" s="5"/>
      <c r="AO283" s="4"/>
      <c r="AP283" s="4"/>
      <c r="AQ283" s="4"/>
      <c r="AR283" s="19">
        <v>2.92</v>
      </c>
      <c r="AS283" s="5"/>
      <c r="AT283" s="3"/>
    </row>
    <row r="284" spans="1:58" x14ac:dyDescent="0.25">
      <c r="A284" s="3" t="s">
        <v>2</v>
      </c>
      <c r="B284" s="18">
        <v>2.56</v>
      </c>
      <c r="C284" s="88">
        <f t="shared" si="36"/>
        <v>2.6052400000000002</v>
      </c>
      <c r="D284" s="80">
        <v>-111.047</v>
      </c>
      <c r="E284" s="23">
        <v>42.64</v>
      </c>
      <c r="F284" s="1">
        <v>1</v>
      </c>
      <c r="G284" s="1">
        <v>1994</v>
      </c>
      <c r="H284" s="1">
        <v>2</v>
      </c>
      <c r="I284" s="1">
        <v>3</v>
      </c>
      <c r="J284" s="1">
        <v>19</v>
      </c>
      <c r="K284" s="1">
        <v>0</v>
      </c>
      <c r="L284" s="11">
        <v>2.5</v>
      </c>
      <c r="M284" s="81">
        <f t="shared" si="37"/>
        <v>0.22500000000000001</v>
      </c>
      <c r="N284" s="21">
        <v>0.01</v>
      </c>
      <c r="O284" s="6" t="s">
        <v>174</v>
      </c>
      <c r="P284" s="94"/>
      <c r="Q284" s="72">
        <f>Y284</f>
        <v>2.6052400000000002</v>
      </c>
      <c r="R284" s="82">
        <f>X284</f>
        <v>0.22500000000000001</v>
      </c>
      <c r="S284" s="44"/>
      <c r="T284" s="3"/>
      <c r="V284" s="43"/>
      <c r="W284" s="49">
        <v>2.56</v>
      </c>
      <c r="X284" s="82">
        <v>0.22500000000000001</v>
      </c>
      <c r="Y284" s="43">
        <f t="shared" si="39"/>
        <v>2.6052400000000002</v>
      </c>
      <c r="Z284" s="53"/>
      <c r="AA284" s="82"/>
      <c r="AB284" s="43"/>
      <c r="AC284" s="47"/>
      <c r="AD284" s="82"/>
      <c r="AE284" s="43"/>
      <c r="AF284" s="45"/>
      <c r="AG284" s="82"/>
      <c r="AH284" s="43"/>
      <c r="AI284" s="47"/>
      <c r="AJ284" s="4"/>
      <c r="AK284" s="4"/>
      <c r="AL284" s="4"/>
      <c r="AM284" s="27"/>
      <c r="AN284" s="5"/>
      <c r="AO284" s="4"/>
      <c r="AP284" s="4"/>
      <c r="AQ284" s="4"/>
      <c r="AR284" s="19">
        <v>2.56</v>
      </c>
      <c r="AS284" s="5"/>
      <c r="AT284" s="3"/>
    </row>
    <row r="285" spans="1:58" x14ac:dyDescent="0.25">
      <c r="A285" s="3" t="s">
        <v>2</v>
      </c>
      <c r="B285" s="18">
        <v>3.74</v>
      </c>
      <c r="C285" s="88">
        <f t="shared" si="36"/>
        <v>3.8737976614006824</v>
      </c>
      <c r="D285" s="80">
        <v>-111.14100000000001</v>
      </c>
      <c r="E285" s="23">
        <v>42.728999999999999</v>
      </c>
      <c r="F285" s="1">
        <v>0</v>
      </c>
      <c r="G285" s="1">
        <v>1994</v>
      </c>
      <c r="H285" s="1">
        <v>2</v>
      </c>
      <c r="I285" s="1">
        <v>3</v>
      </c>
      <c r="J285" s="1">
        <v>19</v>
      </c>
      <c r="K285" s="1">
        <v>13</v>
      </c>
      <c r="L285" s="11">
        <v>41.2</v>
      </c>
      <c r="M285" s="81">
        <f t="shared" si="37"/>
        <v>0.10516774409862768</v>
      </c>
      <c r="N285" s="21">
        <v>0.01</v>
      </c>
      <c r="O285" s="3" t="s">
        <v>175</v>
      </c>
      <c r="P285" s="94">
        <f>1/((1/U285^2)+(1/X285^2)+(1/AA285^2))</f>
        <v>1.1060254398794437E-2</v>
      </c>
      <c r="Q285" s="72">
        <f>(P285/U285^2*V285)+(P285/X285^2*Y285)+(P285/AA285^2*AB285)</f>
        <v>3.8737976614006824</v>
      </c>
      <c r="R285" s="82">
        <f>SQRT(P285)</f>
        <v>0.10516774409862768</v>
      </c>
      <c r="S285" s="49">
        <v>3.74</v>
      </c>
      <c r="T285" s="3" t="s">
        <v>3</v>
      </c>
      <c r="U285" s="82">
        <v>0.13900000000000001</v>
      </c>
      <c r="V285" s="43">
        <f>0.791*S285+0.851</f>
        <v>3.8093400000000002</v>
      </c>
      <c r="W285" s="49">
        <v>3.97</v>
      </c>
      <c r="X285" s="82">
        <v>0.22500000000000001</v>
      </c>
      <c r="Y285" s="43">
        <f t="shared" si="39"/>
        <v>3.9151300000000004</v>
      </c>
      <c r="Z285" s="55">
        <v>3.9</v>
      </c>
      <c r="AA285" s="82">
        <v>0.23</v>
      </c>
      <c r="AB285" s="43">
        <f>0.791*(Z285+0.09)+0.851</f>
        <v>4.0070899999999998</v>
      </c>
      <c r="AC285" s="47"/>
      <c r="AD285" s="82"/>
      <c r="AE285" s="43"/>
      <c r="AF285" s="45"/>
      <c r="AG285" s="82"/>
      <c r="AH285" s="43"/>
      <c r="AI285" s="47" t="s">
        <v>66</v>
      </c>
      <c r="AJ285" s="4"/>
      <c r="AK285" s="4"/>
      <c r="AL285" s="4"/>
      <c r="AM285" s="27">
        <v>3.9</v>
      </c>
      <c r="AN285" s="5"/>
      <c r="AO285" s="4"/>
      <c r="AP285" s="4"/>
      <c r="AQ285" s="4"/>
      <c r="AR285" s="19">
        <v>3.97</v>
      </c>
      <c r="AS285" s="19">
        <v>3.74</v>
      </c>
      <c r="AT285" s="3" t="s">
        <v>3</v>
      </c>
    </row>
    <row r="286" spans="1:58" x14ac:dyDescent="0.25">
      <c r="A286" s="3" t="s">
        <v>2</v>
      </c>
      <c r="B286" s="18">
        <v>3.45</v>
      </c>
      <c r="C286" s="88">
        <f t="shared" si="36"/>
        <v>3.5319270418705244</v>
      </c>
      <c r="D286" s="80">
        <v>-111.15900000000001</v>
      </c>
      <c r="E286" s="23">
        <v>42.741</v>
      </c>
      <c r="F286" s="1">
        <v>0</v>
      </c>
      <c r="G286" s="1">
        <v>1994</v>
      </c>
      <c r="H286" s="1">
        <v>2</v>
      </c>
      <c r="I286" s="1">
        <v>3</v>
      </c>
      <c r="J286" s="1">
        <v>19</v>
      </c>
      <c r="K286" s="1">
        <v>15</v>
      </c>
      <c r="L286" s="11">
        <v>52.3</v>
      </c>
      <c r="M286" s="81">
        <f t="shared" si="37"/>
        <v>0.10516774409862768</v>
      </c>
      <c r="N286" s="21">
        <v>0.01</v>
      </c>
      <c r="O286" s="3" t="s">
        <v>175</v>
      </c>
      <c r="P286" s="94">
        <f>1/((1/U286^2)+(1/X286^2)+(1/AA286^2))</f>
        <v>1.1060254398794437E-2</v>
      </c>
      <c r="Q286" s="72">
        <f>(P286/U286^2*V286)+(P286/X286^2*Y286)+(P286/AA286^2*AB286)</f>
        <v>3.5319270418705244</v>
      </c>
      <c r="R286" s="82">
        <f>SQRT(P286)</f>
        <v>0.10516774409862768</v>
      </c>
      <c r="S286" s="49">
        <v>3.45</v>
      </c>
      <c r="T286" s="3" t="s">
        <v>3</v>
      </c>
      <c r="U286" s="82">
        <v>0.13900000000000001</v>
      </c>
      <c r="V286" s="43">
        <f>0.791*S286+0.851</f>
        <v>3.5799500000000002</v>
      </c>
      <c r="W286" s="49">
        <v>3.34</v>
      </c>
      <c r="X286" s="82">
        <v>0.22500000000000001</v>
      </c>
      <c r="Y286" s="43">
        <f t="shared" si="39"/>
        <v>3.32986</v>
      </c>
      <c r="Z286" s="55">
        <v>3.4</v>
      </c>
      <c r="AA286" s="82">
        <v>0.23</v>
      </c>
      <c r="AB286" s="43">
        <f>0.791*(Z286+0.09)+0.851</f>
        <v>3.6115900000000001</v>
      </c>
      <c r="AC286" s="47"/>
      <c r="AD286" s="82"/>
      <c r="AE286" s="43"/>
      <c r="AF286" s="45"/>
      <c r="AG286" s="82"/>
      <c r="AH286" s="43"/>
      <c r="AI286" s="47" t="s">
        <v>95</v>
      </c>
      <c r="AJ286" s="4"/>
      <c r="AK286" s="4"/>
      <c r="AL286" s="4"/>
      <c r="AM286" s="27">
        <v>3.4</v>
      </c>
      <c r="AN286" s="5"/>
      <c r="AO286" s="4"/>
      <c r="AP286" s="4"/>
      <c r="AQ286" s="4"/>
      <c r="AR286" s="19">
        <v>3.34</v>
      </c>
      <c r="AS286" s="19">
        <v>3.45</v>
      </c>
      <c r="AT286" s="3" t="s">
        <v>3</v>
      </c>
    </row>
    <row r="287" spans="1:58" x14ac:dyDescent="0.25">
      <c r="A287" s="3" t="s">
        <v>2</v>
      </c>
      <c r="B287" s="18">
        <v>2.94</v>
      </c>
      <c r="C287" s="88">
        <f t="shared" si="36"/>
        <v>3.0456611712146819</v>
      </c>
      <c r="D287" s="80">
        <v>-111.126</v>
      </c>
      <c r="E287" s="23">
        <v>42.585999999999999</v>
      </c>
      <c r="F287" s="1">
        <v>0</v>
      </c>
      <c r="G287" s="1">
        <v>1994</v>
      </c>
      <c r="H287" s="1">
        <v>2</v>
      </c>
      <c r="I287" s="1">
        <v>3</v>
      </c>
      <c r="J287" s="1">
        <v>19</v>
      </c>
      <c r="K287" s="1">
        <v>58</v>
      </c>
      <c r="L287" s="11">
        <v>29.4</v>
      </c>
      <c r="M287" s="81">
        <f t="shared" si="37"/>
        <v>0.16083765575665815</v>
      </c>
      <c r="N287" s="21">
        <v>0.01</v>
      </c>
      <c r="O287" s="3" t="s">
        <v>175</v>
      </c>
      <c r="P287" s="94">
        <f>1/((1/X287^2)+(1/AA287^2))</f>
        <v>2.586875150929727E-2</v>
      </c>
      <c r="Q287" s="72">
        <f>(P287/X287^2*Y287)+(P287/AA287^2*AB287)</f>
        <v>3.0456611712146819</v>
      </c>
      <c r="R287" s="82">
        <f>SQRT(P287)</f>
        <v>0.16083765575665815</v>
      </c>
      <c r="S287" s="44"/>
      <c r="T287" s="3"/>
      <c r="V287" s="43"/>
      <c r="W287" s="49">
        <v>2.94</v>
      </c>
      <c r="X287" s="82">
        <v>0.22500000000000001</v>
      </c>
      <c r="Y287" s="43">
        <f t="shared" si="39"/>
        <v>2.9582600000000001</v>
      </c>
      <c r="Z287" s="55">
        <v>2.8</v>
      </c>
      <c r="AA287" s="82">
        <v>0.23</v>
      </c>
      <c r="AB287" s="43">
        <f>0.791*(Z287+0.09)+0.851</f>
        <v>3.1369899999999999</v>
      </c>
      <c r="AC287" s="47"/>
      <c r="AD287" s="82"/>
      <c r="AE287" s="43"/>
      <c r="AF287" s="45"/>
      <c r="AG287" s="82"/>
      <c r="AH287" s="43"/>
      <c r="AI287" s="47" t="s">
        <v>48</v>
      </c>
      <c r="AJ287" s="4"/>
      <c r="AK287" s="4"/>
      <c r="AL287" s="4"/>
      <c r="AM287" s="27">
        <v>2.8</v>
      </c>
      <c r="AN287" s="5"/>
      <c r="AO287" s="4"/>
      <c r="AP287" s="4"/>
      <c r="AQ287" s="4"/>
      <c r="AR287" s="19">
        <v>2.94</v>
      </c>
      <c r="AS287" s="5"/>
      <c r="AT287" s="3"/>
    </row>
    <row r="288" spans="1:58" s="4" customFormat="1" x14ac:dyDescent="0.25">
      <c r="A288" s="3" t="s">
        <v>2</v>
      </c>
      <c r="B288" s="18">
        <v>2.82</v>
      </c>
      <c r="C288" s="88">
        <f t="shared" si="36"/>
        <v>2.8467799999999999</v>
      </c>
      <c r="D288" s="80">
        <v>-111.075</v>
      </c>
      <c r="E288" s="23">
        <v>42.523000000000003</v>
      </c>
      <c r="F288" s="1">
        <v>0</v>
      </c>
      <c r="G288" s="1">
        <v>1994</v>
      </c>
      <c r="H288" s="1">
        <v>2</v>
      </c>
      <c r="I288" s="1">
        <v>3</v>
      </c>
      <c r="J288" s="1">
        <v>20</v>
      </c>
      <c r="K288" s="1">
        <v>20</v>
      </c>
      <c r="L288" s="11">
        <v>12.1</v>
      </c>
      <c r="M288" s="81">
        <f t="shared" si="37"/>
        <v>0.22500000000000001</v>
      </c>
      <c r="N288" s="21">
        <v>0.01</v>
      </c>
      <c r="O288" s="6" t="s">
        <v>174</v>
      </c>
      <c r="P288" s="94"/>
      <c r="Q288" s="72">
        <f>Y288</f>
        <v>2.8467799999999999</v>
      </c>
      <c r="R288" s="82">
        <f>X288</f>
        <v>0.22500000000000001</v>
      </c>
      <c r="S288" s="44"/>
      <c r="T288" s="3"/>
      <c r="U288" s="82"/>
      <c r="V288" s="43"/>
      <c r="W288" s="49">
        <v>2.82</v>
      </c>
      <c r="X288" s="82">
        <v>0.22500000000000001</v>
      </c>
      <c r="Y288" s="43">
        <f t="shared" si="39"/>
        <v>2.8467799999999999</v>
      </c>
      <c r="Z288" s="53"/>
      <c r="AA288" s="82"/>
      <c r="AB288" s="43"/>
      <c r="AC288" s="47"/>
      <c r="AD288" s="82"/>
      <c r="AE288" s="43"/>
      <c r="AF288" s="45"/>
      <c r="AG288" s="82"/>
      <c r="AH288" s="43"/>
      <c r="AI288" s="47"/>
      <c r="AM288" s="27"/>
      <c r="AN288" s="5"/>
      <c r="AR288" s="19">
        <v>2.82</v>
      </c>
      <c r="AS288" s="5"/>
      <c r="AT288" s="3"/>
      <c r="AU288"/>
      <c r="AV288"/>
      <c r="AW288"/>
      <c r="AX288"/>
      <c r="AY288"/>
      <c r="AZ288"/>
      <c r="BA288"/>
      <c r="BB288"/>
      <c r="BC288"/>
      <c r="BD288"/>
      <c r="BE288"/>
      <c r="BF288"/>
    </row>
    <row r="289" spans="1:58" x14ac:dyDescent="0.25">
      <c r="A289" s="3" t="s">
        <v>2</v>
      </c>
      <c r="B289" s="18">
        <v>2.54</v>
      </c>
      <c r="C289" s="88">
        <f t="shared" si="36"/>
        <v>2.7397355252354503</v>
      </c>
      <c r="D289" s="80">
        <v>-111.13500000000001</v>
      </c>
      <c r="E289" s="23">
        <v>42.722000000000001</v>
      </c>
      <c r="F289" s="1">
        <v>4</v>
      </c>
      <c r="G289" s="1">
        <v>1994</v>
      </c>
      <c r="H289" s="1">
        <v>2</v>
      </c>
      <c r="I289" s="1">
        <v>3</v>
      </c>
      <c r="J289" s="1">
        <v>20</v>
      </c>
      <c r="K289" s="1">
        <v>31</v>
      </c>
      <c r="L289" s="11">
        <v>53</v>
      </c>
      <c r="M289" s="81">
        <f t="shared" si="37"/>
        <v>0.16083765575665815</v>
      </c>
      <c r="N289" s="21">
        <v>0.01</v>
      </c>
      <c r="O289" s="3" t="s">
        <v>175</v>
      </c>
      <c r="P289" s="94">
        <f>1/((1/X289^2)+(1/AA289^2))</f>
        <v>2.586875150929727E-2</v>
      </c>
      <c r="Q289" s="72">
        <f>(P289/X289^2*Y289)+(P289/AA289^2*AB289)</f>
        <v>2.7397355252354503</v>
      </c>
      <c r="R289" s="82">
        <f>SQRT(P289)</f>
        <v>0.16083765575665815</v>
      </c>
      <c r="S289" s="44"/>
      <c r="T289" s="3"/>
      <c r="V289" s="43"/>
      <c r="W289" s="49">
        <v>2.54</v>
      </c>
      <c r="X289" s="82">
        <v>0.22500000000000001</v>
      </c>
      <c r="Y289" s="43">
        <f t="shared" si="39"/>
        <v>2.5866600000000002</v>
      </c>
      <c r="Z289" s="55">
        <v>2.5</v>
      </c>
      <c r="AA289" s="82">
        <v>0.23</v>
      </c>
      <c r="AB289" s="43">
        <f>0.791*(Z289+0.09)+0.851</f>
        <v>2.8996900000000001</v>
      </c>
      <c r="AC289" s="47"/>
      <c r="AD289" s="82"/>
      <c r="AE289" s="43"/>
      <c r="AF289" s="45"/>
      <c r="AG289" s="82"/>
      <c r="AH289" s="43"/>
      <c r="AI289" s="47" t="s">
        <v>58</v>
      </c>
      <c r="AJ289" s="4"/>
      <c r="AK289" s="4"/>
      <c r="AL289" s="4"/>
      <c r="AM289" s="27">
        <v>2.5</v>
      </c>
      <c r="AN289" s="5"/>
      <c r="AO289" s="4"/>
      <c r="AP289" s="4"/>
      <c r="AQ289" s="4"/>
      <c r="AR289" s="19">
        <v>2.54</v>
      </c>
      <c r="AS289" s="5"/>
      <c r="AT289" s="3"/>
    </row>
    <row r="290" spans="1:58" x14ac:dyDescent="0.25">
      <c r="A290" s="3" t="s">
        <v>2</v>
      </c>
      <c r="B290" s="18">
        <v>3.06</v>
      </c>
      <c r="C290" s="88">
        <f t="shared" si="36"/>
        <v>3.0697399999999999</v>
      </c>
      <c r="D290" s="80">
        <v>-111.053</v>
      </c>
      <c r="E290" s="23">
        <v>42.595999999999997</v>
      </c>
      <c r="F290" s="1">
        <v>0</v>
      </c>
      <c r="G290" s="1">
        <v>1994</v>
      </c>
      <c r="H290" s="1">
        <v>2</v>
      </c>
      <c r="I290" s="1">
        <v>3</v>
      </c>
      <c r="J290" s="1">
        <v>20</v>
      </c>
      <c r="K290" s="1">
        <v>46</v>
      </c>
      <c r="L290" s="11">
        <v>20.9</v>
      </c>
      <c r="M290" s="81">
        <f t="shared" si="37"/>
        <v>0.22500000000000001</v>
      </c>
      <c r="N290" s="21">
        <v>0.01</v>
      </c>
      <c r="O290" s="6" t="s">
        <v>174</v>
      </c>
      <c r="P290" s="94"/>
      <c r="Q290" s="72">
        <f>Y290</f>
        <v>3.0697399999999999</v>
      </c>
      <c r="R290" s="82">
        <f>X290</f>
        <v>0.22500000000000001</v>
      </c>
      <c r="S290" s="44"/>
      <c r="T290" s="3"/>
      <c r="V290" s="43"/>
      <c r="W290" s="49">
        <v>3.06</v>
      </c>
      <c r="X290" s="82">
        <v>0.22500000000000001</v>
      </c>
      <c r="Y290" s="43">
        <f t="shared" si="39"/>
        <v>3.0697399999999999</v>
      </c>
      <c r="Z290" s="53"/>
      <c r="AA290" s="82"/>
      <c r="AB290" s="43"/>
      <c r="AC290" s="47"/>
      <c r="AD290" s="82"/>
      <c r="AE290" s="43"/>
      <c r="AF290" s="45"/>
      <c r="AG290" s="82"/>
      <c r="AH290" s="43"/>
      <c r="AI290" s="47"/>
      <c r="AJ290" s="4"/>
      <c r="AK290" s="4"/>
      <c r="AL290" s="4"/>
      <c r="AM290" s="27"/>
      <c r="AN290" s="5"/>
      <c r="AO290" s="4"/>
      <c r="AP290" s="4"/>
      <c r="AQ290" s="4"/>
      <c r="AR290" s="19">
        <v>3.06</v>
      </c>
      <c r="AS290" s="5"/>
      <c r="AT290" s="3"/>
    </row>
    <row r="291" spans="1:58" x14ac:dyDescent="0.25">
      <c r="A291" s="3" t="s">
        <v>2</v>
      </c>
      <c r="B291" s="18">
        <v>2.4700000000000002</v>
      </c>
      <c r="C291" s="88">
        <f t="shared" si="36"/>
        <v>2.52163</v>
      </c>
      <c r="D291" s="80">
        <v>-111.098</v>
      </c>
      <c r="E291" s="23">
        <v>42.648000000000003</v>
      </c>
      <c r="F291" s="1">
        <v>5</v>
      </c>
      <c r="G291" s="1">
        <v>1994</v>
      </c>
      <c r="H291" s="1">
        <v>2</v>
      </c>
      <c r="I291" s="1">
        <v>3</v>
      </c>
      <c r="J291" s="1">
        <v>21</v>
      </c>
      <c r="K291" s="1">
        <v>3</v>
      </c>
      <c r="L291" s="11">
        <v>52.4</v>
      </c>
      <c r="M291" s="81">
        <f t="shared" si="37"/>
        <v>0.22500000000000001</v>
      </c>
      <c r="N291" s="21">
        <v>0.01</v>
      </c>
      <c r="O291" s="6" t="s">
        <v>174</v>
      </c>
      <c r="P291" s="94"/>
      <c r="Q291" s="72">
        <f>Y291</f>
        <v>2.52163</v>
      </c>
      <c r="R291" s="82">
        <f>X291</f>
        <v>0.22500000000000001</v>
      </c>
      <c r="S291" s="44"/>
      <c r="T291" s="3"/>
      <c r="V291" s="43"/>
      <c r="W291" s="49">
        <v>2.4700000000000002</v>
      </c>
      <c r="X291" s="82">
        <v>0.22500000000000001</v>
      </c>
      <c r="Y291" s="43">
        <f t="shared" si="39"/>
        <v>2.52163</v>
      </c>
      <c r="Z291" s="53"/>
      <c r="AA291" s="82"/>
      <c r="AB291" s="43"/>
      <c r="AC291" s="47"/>
      <c r="AD291" s="82"/>
      <c r="AE291" s="43"/>
      <c r="AF291" s="45"/>
      <c r="AG291" s="82"/>
      <c r="AH291" s="43"/>
      <c r="AI291" s="47"/>
      <c r="AJ291" s="4"/>
      <c r="AK291" s="4"/>
      <c r="AL291" s="4"/>
      <c r="AM291" s="27"/>
      <c r="AN291" s="5"/>
      <c r="AO291" s="4"/>
      <c r="AP291" s="4"/>
      <c r="AQ291" s="4"/>
      <c r="AR291" s="19">
        <v>2.4700000000000002</v>
      </c>
      <c r="AS291" s="5"/>
      <c r="AT291" s="3"/>
    </row>
    <row r="292" spans="1:58" x14ac:dyDescent="0.25">
      <c r="A292" s="3" t="s">
        <v>2</v>
      </c>
      <c r="B292" s="18">
        <v>2.5</v>
      </c>
      <c r="C292" s="88">
        <f t="shared" si="36"/>
        <v>2.5495000000000001</v>
      </c>
      <c r="D292" s="80">
        <v>-110.895</v>
      </c>
      <c r="E292" s="23">
        <v>42.741</v>
      </c>
      <c r="F292" s="1">
        <v>16</v>
      </c>
      <c r="G292" s="1">
        <v>1994</v>
      </c>
      <c r="H292" s="1">
        <v>2</v>
      </c>
      <c r="I292" s="1">
        <v>3</v>
      </c>
      <c r="J292" s="1">
        <v>21</v>
      </c>
      <c r="K292" s="1">
        <v>26</v>
      </c>
      <c r="L292" s="11">
        <v>53.3</v>
      </c>
      <c r="M292" s="81">
        <f t="shared" si="37"/>
        <v>0.22500000000000001</v>
      </c>
      <c r="N292" s="21">
        <v>0.01</v>
      </c>
      <c r="O292" s="6" t="s">
        <v>174</v>
      </c>
      <c r="P292" s="94"/>
      <c r="Q292" s="72">
        <f>Y292</f>
        <v>2.5495000000000001</v>
      </c>
      <c r="R292" s="82">
        <f>X292</f>
        <v>0.22500000000000001</v>
      </c>
      <c r="S292" s="44"/>
      <c r="T292" s="3"/>
      <c r="V292" s="43"/>
      <c r="W292" s="49">
        <v>2.5</v>
      </c>
      <c r="X292" s="82">
        <v>0.22500000000000001</v>
      </c>
      <c r="Y292" s="43">
        <f t="shared" si="39"/>
        <v>2.5495000000000001</v>
      </c>
      <c r="Z292" s="53"/>
      <c r="AA292" s="82"/>
      <c r="AB292" s="43"/>
      <c r="AC292" s="47"/>
      <c r="AD292" s="82"/>
      <c r="AE292" s="43"/>
      <c r="AF292" s="45"/>
      <c r="AG292" s="82"/>
      <c r="AH292" s="43"/>
      <c r="AI292" s="47"/>
      <c r="AJ292" s="4"/>
      <c r="AK292" s="4"/>
      <c r="AL292" s="4"/>
      <c r="AM292" s="27"/>
      <c r="AN292" s="5"/>
      <c r="AO292" s="4"/>
      <c r="AP292" s="4"/>
      <c r="AQ292" s="4"/>
      <c r="AR292" s="19">
        <v>2.5</v>
      </c>
      <c r="AS292" s="5"/>
      <c r="AT292" s="3"/>
    </row>
    <row r="293" spans="1:58" x14ac:dyDescent="0.25">
      <c r="A293" s="3" t="s">
        <v>2</v>
      </c>
      <c r="B293" s="18">
        <v>2.84</v>
      </c>
      <c r="C293" s="88">
        <f t="shared" si="36"/>
        <v>3.0368712895435879</v>
      </c>
      <c r="D293" s="80">
        <v>-111.179</v>
      </c>
      <c r="E293" s="23">
        <v>42.682000000000002</v>
      </c>
      <c r="F293" s="1">
        <v>3</v>
      </c>
      <c r="G293" s="1">
        <v>1994</v>
      </c>
      <c r="H293" s="1">
        <v>2</v>
      </c>
      <c r="I293" s="1">
        <v>3</v>
      </c>
      <c r="J293" s="1">
        <v>21</v>
      </c>
      <c r="K293" s="1">
        <v>32</v>
      </c>
      <c r="L293" s="11">
        <v>28.9</v>
      </c>
      <c r="M293" s="81">
        <f t="shared" si="37"/>
        <v>0.16083765575665815</v>
      </c>
      <c r="N293" s="21">
        <v>0.01</v>
      </c>
      <c r="O293" s="3" t="s">
        <v>175</v>
      </c>
      <c r="P293" s="94">
        <f>1/((1/X293^2)+(1/AA293^2))</f>
        <v>2.586875150929727E-2</v>
      </c>
      <c r="Q293" s="72">
        <f>(P293/X293^2*Y293)+(P293/AA293^2*AB293)</f>
        <v>3.0368712895435879</v>
      </c>
      <c r="R293" s="82">
        <f>SQRT(P293)</f>
        <v>0.16083765575665815</v>
      </c>
      <c r="S293" s="44"/>
      <c r="T293" s="3"/>
      <c r="V293" s="43"/>
      <c r="W293" s="49">
        <v>2.84</v>
      </c>
      <c r="X293" s="82">
        <v>0.22500000000000001</v>
      </c>
      <c r="Y293" s="43">
        <f t="shared" si="39"/>
        <v>2.8653599999999999</v>
      </c>
      <c r="Z293" s="55">
        <v>2.9</v>
      </c>
      <c r="AA293" s="82">
        <v>0.23</v>
      </c>
      <c r="AB293" s="43">
        <f>0.791*(Z293+0.09)+0.851</f>
        <v>3.2160899999999999</v>
      </c>
      <c r="AC293" s="47"/>
      <c r="AD293" s="82"/>
      <c r="AE293" s="43"/>
      <c r="AF293" s="45"/>
      <c r="AG293" s="82"/>
      <c r="AH293" s="43"/>
      <c r="AI293" s="47" t="s">
        <v>49</v>
      </c>
      <c r="AJ293" s="4"/>
      <c r="AK293" s="4"/>
      <c r="AL293" s="4"/>
      <c r="AM293" s="27">
        <v>2.9</v>
      </c>
      <c r="AN293" s="5"/>
      <c r="AO293" s="4"/>
      <c r="AP293" s="4"/>
      <c r="AQ293" s="4"/>
      <c r="AR293" s="19">
        <v>2.84</v>
      </c>
      <c r="AS293" s="5"/>
      <c r="AT293" s="3"/>
    </row>
    <row r="294" spans="1:58" x14ac:dyDescent="0.25">
      <c r="A294" s="3" t="s">
        <v>2</v>
      </c>
      <c r="B294" s="18">
        <v>3.21</v>
      </c>
      <c r="C294" s="88">
        <f t="shared" si="36"/>
        <v>3.3864192837852567</v>
      </c>
      <c r="D294" s="80">
        <v>-111.08199999999999</v>
      </c>
      <c r="E294" s="23">
        <v>42.67</v>
      </c>
      <c r="F294" s="1">
        <v>1</v>
      </c>
      <c r="G294" s="1">
        <v>1994</v>
      </c>
      <c r="H294" s="1">
        <v>2</v>
      </c>
      <c r="I294" s="1">
        <v>3</v>
      </c>
      <c r="J294" s="1">
        <v>22</v>
      </c>
      <c r="K294" s="1">
        <v>17</v>
      </c>
      <c r="L294" s="11">
        <v>25.5</v>
      </c>
      <c r="M294" s="81">
        <f t="shared" si="37"/>
        <v>0.10516774409862768</v>
      </c>
      <c r="N294" s="21">
        <v>0.01</v>
      </c>
      <c r="O294" s="3" t="s">
        <v>175</v>
      </c>
      <c r="P294" s="94">
        <f>1/((1/U294^2)+(1/X294^2)+(1/AA294^2))</f>
        <v>1.1060254398794437E-2</v>
      </c>
      <c r="Q294" s="72">
        <f>(P294/U294^2*V294)+(P294/X294^2*Y294)+(P294/AA294^2*AB294)</f>
        <v>3.3864192837852567</v>
      </c>
      <c r="R294" s="82">
        <f>SQRT(P294)</f>
        <v>0.10516774409862768</v>
      </c>
      <c r="S294" s="49">
        <v>3.21</v>
      </c>
      <c r="T294" s="3" t="s">
        <v>3</v>
      </c>
      <c r="U294" s="82">
        <v>0.13900000000000001</v>
      </c>
      <c r="V294" s="43">
        <f>0.791*S294+0.851</f>
        <v>3.39011</v>
      </c>
      <c r="W294" s="49">
        <v>3.24</v>
      </c>
      <c r="X294" s="82">
        <v>0.22500000000000001</v>
      </c>
      <c r="Y294" s="43">
        <f t="shared" si="39"/>
        <v>3.2369600000000003</v>
      </c>
      <c r="Z294" s="55">
        <v>3.3</v>
      </c>
      <c r="AA294" s="82">
        <v>0.23</v>
      </c>
      <c r="AB294" s="43">
        <f>0.791*(Z294+0.09)+0.851</f>
        <v>3.5324899999999997</v>
      </c>
      <c r="AC294" s="47"/>
      <c r="AD294" s="82"/>
      <c r="AE294" s="43"/>
      <c r="AF294" s="45"/>
      <c r="AG294" s="82"/>
      <c r="AH294" s="43"/>
      <c r="AI294" s="47" t="s">
        <v>56</v>
      </c>
      <c r="AJ294" s="4"/>
      <c r="AK294" s="4"/>
      <c r="AL294" s="4"/>
      <c r="AM294" s="27">
        <v>3.3</v>
      </c>
      <c r="AN294" s="5"/>
      <c r="AO294" s="4"/>
      <c r="AP294" s="4"/>
      <c r="AQ294" s="4"/>
      <c r="AR294" s="19">
        <v>3.24</v>
      </c>
      <c r="AS294" s="19">
        <v>3.21</v>
      </c>
      <c r="AT294" s="3" t="s">
        <v>3</v>
      </c>
    </row>
    <row r="295" spans="1:58" x14ac:dyDescent="0.25">
      <c r="A295" s="3" t="s">
        <v>2</v>
      </c>
      <c r="B295" s="18">
        <v>2.5</v>
      </c>
      <c r="C295" s="88">
        <f t="shared" si="36"/>
        <v>2.5495000000000001</v>
      </c>
      <c r="D295" s="80">
        <v>-111.08</v>
      </c>
      <c r="E295" s="23">
        <v>42.722000000000001</v>
      </c>
      <c r="F295" s="1">
        <v>3</v>
      </c>
      <c r="G295" s="1">
        <v>1994</v>
      </c>
      <c r="H295" s="1">
        <v>2</v>
      </c>
      <c r="I295" s="1">
        <v>3</v>
      </c>
      <c r="J295" s="1">
        <v>22</v>
      </c>
      <c r="K295" s="1">
        <v>53</v>
      </c>
      <c r="L295" s="11">
        <v>28.7</v>
      </c>
      <c r="M295" s="81">
        <f t="shared" si="37"/>
        <v>0.22500000000000001</v>
      </c>
      <c r="N295" s="21">
        <v>0.01</v>
      </c>
      <c r="O295" s="6" t="s">
        <v>174</v>
      </c>
      <c r="P295" s="94"/>
      <c r="Q295" s="72">
        <f>Y295</f>
        <v>2.5495000000000001</v>
      </c>
      <c r="R295" s="82">
        <f>X295</f>
        <v>0.22500000000000001</v>
      </c>
      <c r="S295" s="44"/>
      <c r="T295" s="3"/>
      <c r="V295" s="43"/>
      <c r="W295" s="49">
        <v>2.5</v>
      </c>
      <c r="X295" s="82">
        <v>0.22500000000000001</v>
      </c>
      <c r="Y295" s="43">
        <f t="shared" si="39"/>
        <v>2.5495000000000001</v>
      </c>
      <c r="Z295" s="53"/>
      <c r="AA295" s="82"/>
      <c r="AB295" s="43"/>
      <c r="AC295" s="47"/>
      <c r="AD295" s="82"/>
      <c r="AE295" s="43"/>
      <c r="AF295" s="45"/>
      <c r="AG295" s="82"/>
      <c r="AH295" s="43"/>
      <c r="AI295" s="47"/>
      <c r="AJ295" s="4"/>
      <c r="AK295" s="4"/>
      <c r="AL295" s="4"/>
      <c r="AM295" s="27"/>
      <c r="AN295" s="5"/>
      <c r="AO295" s="4"/>
      <c r="AP295" s="4"/>
      <c r="AQ295" s="4"/>
      <c r="AR295" s="19">
        <v>2.5</v>
      </c>
      <c r="AS295" s="5"/>
      <c r="AT295" s="3"/>
      <c r="BA295" s="25"/>
      <c r="BB295" s="25"/>
      <c r="BC295" s="25"/>
      <c r="BD295" s="25"/>
      <c r="BE295" s="25"/>
      <c r="BF295" s="25"/>
    </row>
    <row r="296" spans="1:58" x14ac:dyDescent="0.25">
      <c r="A296" s="3" t="s">
        <v>2</v>
      </c>
      <c r="B296" s="18">
        <v>3.56</v>
      </c>
      <c r="C296" s="88">
        <f t="shared" si="36"/>
        <v>3.580007169330381</v>
      </c>
      <c r="D296" s="80">
        <v>-111.14100000000001</v>
      </c>
      <c r="E296" s="23">
        <v>42.59</v>
      </c>
      <c r="F296" s="1">
        <v>3</v>
      </c>
      <c r="G296" s="1">
        <v>1994</v>
      </c>
      <c r="H296" s="1">
        <v>2</v>
      </c>
      <c r="I296" s="1">
        <v>3</v>
      </c>
      <c r="J296" s="1">
        <v>22</v>
      </c>
      <c r="K296" s="1">
        <v>57</v>
      </c>
      <c r="L296" s="11">
        <v>39.799999999999997</v>
      </c>
      <c r="M296" s="81">
        <f t="shared" si="37"/>
        <v>0.10516774409862768</v>
      </c>
      <c r="N296" s="21">
        <v>0.01</v>
      </c>
      <c r="O296" s="3" t="s">
        <v>175</v>
      </c>
      <c r="P296" s="94">
        <f>1/((1/U296^2)+(1/X296^2)+(1/AA296^2))</f>
        <v>1.1060254398794437E-2</v>
      </c>
      <c r="Q296" s="72">
        <f>(P296/U296^2*V296)+(P296/X296^2*Y296)+(P296/AA296^2*AB296)</f>
        <v>3.580007169330381</v>
      </c>
      <c r="R296" s="82">
        <f>SQRT(P296)</f>
        <v>0.10516774409862768</v>
      </c>
      <c r="S296" s="49">
        <v>3.56</v>
      </c>
      <c r="T296" s="3" t="s">
        <v>3</v>
      </c>
      <c r="U296" s="82">
        <v>0.13900000000000001</v>
      </c>
      <c r="V296" s="43">
        <f>0.791*S296+0.851</f>
        <v>3.66696</v>
      </c>
      <c r="W296" s="49">
        <v>3.25</v>
      </c>
      <c r="X296" s="82">
        <v>0.22500000000000001</v>
      </c>
      <c r="Y296" s="43">
        <f t="shared" si="39"/>
        <v>3.2462499999999999</v>
      </c>
      <c r="Z296" s="55">
        <v>3.5</v>
      </c>
      <c r="AA296" s="82">
        <v>0.23</v>
      </c>
      <c r="AB296" s="43">
        <f>0.791*(Z296+0.09)+0.851</f>
        <v>3.69069</v>
      </c>
      <c r="AC296" s="47"/>
      <c r="AD296" s="82"/>
      <c r="AE296" s="43"/>
      <c r="AF296" s="45"/>
      <c r="AG296" s="82"/>
      <c r="AH296" s="43"/>
      <c r="AI296" s="47" t="s">
        <v>54</v>
      </c>
      <c r="AJ296" s="4"/>
      <c r="AK296" s="4"/>
      <c r="AL296" s="4"/>
      <c r="AM296" s="27">
        <v>3.5</v>
      </c>
      <c r="AN296" s="5"/>
      <c r="AO296" s="4"/>
      <c r="AP296" s="4"/>
      <c r="AQ296" s="4"/>
      <c r="AR296" s="19">
        <v>3.25</v>
      </c>
      <c r="AS296" s="19">
        <v>3.56</v>
      </c>
      <c r="AT296" s="3" t="s">
        <v>3</v>
      </c>
    </row>
    <row r="297" spans="1:58" x14ac:dyDescent="0.25">
      <c r="A297" s="3" t="s">
        <v>2</v>
      </c>
      <c r="B297" s="18">
        <v>2.9</v>
      </c>
      <c r="C297" s="88">
        <f t="shared" si="36"/>
        <v>2.9211</v>
      </c>
      <c r="D297" s="80">
        <v>-111.14</v>
      </c>
      <c r="E297" s="23">
        <v>42.618000000000002</v>
      </c>
      <c r="F297" s="1">
        <v>0</v>
      </c>
      <c r="G297" s="1">
        <v>1994</v>
      </c>
      <c r="H297" s="1">
        <v>2</v>
      </c>
      <c r="I297" s="1">
        <v>3</v>
      </c>
      <c r="J297" s="1">
        <v>23</v>
      </c>
      <c r="K297" s="1">
        <v>21</v>
      </c>
      <c r="L297" s="11">
        <v>23.8</v>
      </c>
      <c r="M297" s="81">
        <f t="shared" si="37"/>
        <v>0.22500000000000001</v>
      </c>
      <c r="N297" s="21">
        <v>0.01</v>
      </c>
      <c r="O297" s="6" t="s">
        <v>174</v>
      </c>
      <c r="P297" s="94"/>
      <c r="Q297" s="72">
        <f>Y297</f>
        <v>2.9211</v>
      </c>
      <c r="R297" s="82">
        <f>X297</f>
        <v>0.22500000000000001</v>
      </c>
      <c r="S297" s="44"/>
      <c r="T297" s="3"/>
      <c r="V297" s="43"/>
      <c r="W297" s="49">
        <v>2.9</v>
      </c>
      <c r="X297" s="82">
        <v>0.22500000000000001</v>
      </c>
      <c r="Y297" s="43">
        <f t="shared" si="39"/>
        <v>2.9211</v>
      </c>
      <c r="Z297" s="53"/>
      <c r="AA297" s="82"/>
      <c r="AB297" s="43"/>
      <c r="AC297" s="47"/>
      <c r="AD297" s="82"/>
      <c r="AE297" s="43"/>
      <c r="AF297" s="45"/>
      <c r="AG297" s="82"/>
      <c r="AH297" s="43"/>
      <c r="AI297" s="47"/>
      <c r="AJ297" s="4"/>
      <c r="AK297" s="4"/>
      <c r="AL297" s="4"/>
      <c r="AM297" s="27"/>
      <c r="AN297" s="5"/>
      <c r="AO297" s="4"/>
      <c r="AP297" s="4"/>
      <c r="AQ297" s="4"/>
      <c r="AR297" s="19">
        <v>2.9</v>
      </c>
      <c r="AS297" s="5"/>
      <c r="AT297" s="3"/>
    </row>
    <row r="298" spans="1:58" x14ac:dyDescent="0.25">
      <c r="A298" s="3" t="s">
        <v>2</v>
      </c>
      <c r="B298" s="18">
        <v>2.86</v>
      </c>
      <c r="C298" s="88">
        <f t="shared" si="36"/>
        <v>2.8839399999999999</v>
      </c>
      <c r="D298" s="80">
        <v>-111.142</v>
      </c>
      <c r="E298" s="23">
        <v>42.764000000000003</v>
      </c>
      <c r="F298" s="1">
        <v>1</v>
      </c>
      <c r="G298" s="1">
        <v>1994</v>
      </c>
      <c r="H298" s="1">
        <v>2</v>
      </c>
      <c r="I298" s="1">
        <v>3</v>
      </c>
      <c r="J298" s="1">
        <v>23</v>
      </c>
      <c r="K298" s="1">
        <v>41</v>
      </c>
      <c r="L298" s="11">
        <v>6.5</v>
      </c>
      <c r="M298" s="81">
        <f t="shared" si="37"/>
        <v>0.22500000000000001</v>
      </c>
      <c r="N298" s="21">
        <v>0.01</v>
      </c>
      <c r="O298" s="6" t="s">
        <v>174</v>
      </c>
      <c r="P298" s="94"/>
      <c r="Q298" s="72">
        <f>Y298</f>
        <v>2.8839399999999999</v>
      </c>
      <c r="R298" s="82">
        <f>X298</f>
        <v>0.22500000000000001</v>
      </c>
      <c r="S298" s="44"/>
      <c r="T298" s="3"/>
      <c r="V298" s="43"/>
      <c r="W298" s="49">
        <v>2.86</v>
      </c>
      <c r="X298" s="82">
        <v>0.22500000000000001</v>
      </c>
      <c r="Y298" s="43">
        <f t="shared" si="39"/>
        <v>2.8839399999999999</v>
      </c>
      <c r="Z298" s="53"/>
      <c r="AA298" s="82"/>
      <c r="AB298" s="43"/>
      <c r="AC298" s="47"/>
      <c r="AD298" s="82"/>
      <c r="AE298" s="43"/>
      <c r="AF298" s="45"/>
      <c r="AG298" s="82"/>
      <c r="AH298" s="43"/>
      <c r="AI298" s="47"/>
      <c r="AJ298" s="4"/>
      <c r="AK298" s="4"/>
      <c r="AL298" s="4"/>
      <c r="AM298" s="27"/>
      <c r="AN298" s="5"/>
      <c r="AO298" s="4"/>
      <c r="AP298" s="4"/>
      <c r="AQ298" s="4"/>
      <c r="AR298" s="19">
        <v>2.86</v>
      </c>
      <c r="AS298" s="5"/>
      <c r="AT298" s="3"/>
    </row>
    <row r="299" spans="1:58" x14ac:dyDescent="0.25">
      <c r="A299" s="3" t="s">
        <v>2</v>
      </c>
      <c r="B299" s="18">
        <v>3.04</v>
      </c>
      <c r="C299" s="88">
        <f t="shared" si="36"/>
        <v>3.1887910852182659</v>
      </c>
      <c r="D299" s="80">
        <v>-111.16200000000001</v>
      </c>
      <c r="E299" s="23">
        <v>42.691000000000003</v>
      </c>
      <c r="F299" s="1">
        <v>1</v>
      </c>
      <c r="G299" s="1">
        <v>1994</v>
      </c>
      <c r="H299" s="1">
        <v>2</v>
      </c>
      <c r="I299" s="1">
        <v>3</v>
      </c>
      <c r="J299" s="1">
        <v>23</v>
      </c>
      <c r="K299" s="1">
        <v>55</v>
      </c>
      <c r="L299" s="11">
        <v>26.6</v>
      </c>
      <c r="M299" s="81">
        <f t="shared" si="37"/>
        <v>0.10516774409862768</v>
      </c>
      <c r="N299" s="21">
        <v>0.01</v>
      </c>
      <c r="O299" s="3" t="s">
        <v>175</v>
      </c>
      <c r="P299" s="94">
        <f>1/((1/U299^2)+(1/X299^2)+(1/AA299^2))</f>
        <v>1.1060254398794437E-2</v>
      </c>
      <c r="Q299" s="72">
        <f>(P299/U299^2*V299)+(P299/X299^2*Y299)+(P299/AA299^2*AB299)</f>
        <v>3.1887910852182659</v>
      </c>
      <c r="R299" s="82">
        <f>SQRT(P299)</f>
        <v>0.10516774409862768</v>
      </c>
      <c r="S299" s="49">
        <v>3.04</v>
      </c>
      <c r="T299" s="3" t="s">
        <v>3</v>
      </c>
      <c r="U299" s="82">
        <v>0.13900000000000001</v>
      </c>
      <c r="V299" s="43">
        <f>0.791*S299+0.851</f>
        <v>3.2556400000000001</v>
      </c>
      <c r="W299" s="49">
        <v>2.89</v>
      </c>
      <c r="X299" s="82">
        <v>0.22500000000000001</v>
      </c>
      <c r="Y299" s="43">
        <f t="shared" si="39"/>
        <v>2.91181</v>
      </c>
      <c r="Z299" s="55">
        <v>3</v>
      </c>
      <c r="AA299" s="82">
        <v>0.23</v>
      </c>
      <c r="AB299" s="43">
        <f>0.791*(Z299+0.09)+0.851</f>
        <v>3.2951899999999998</v>
      </c>
      <c r="AC299" s="47"/>
      <c r="AD299" s="82"/>
      <c r="AE299" s="43"/>
      <c r="AF299" s="45"/>
      <c r="AG299" s="82"/>
      <c r="AH299" s="43"/>
      <c r="AI299" s="47" t="s">
        <v>50</v>
      </c>
      <c r="AJ299" s="4"/>
      <c r="AK299" s="4"/>
      <c r="AL299" s="4"/>
      <c r="AM299" s="27">
        <v>3</v>
      </c>
      <c r="AN299" s="5"/>
      <c r="AO299" s="4"/>
      <c r="AP299" s="4"/>
      <c r="AQ299" s="4"/>
      <c r="AR299" s="19">
        <v>2.89</v>
      </c>
      <c r="AS299" s="19">
        <v>3.04</v>
      </c>
      <c r="AT299" s="3" t="s">
        <v>3</v>
      </c>
      <c r="BA299" s="4"/>
      <c r="BB299" s="4"/>
      <c r="BC299" s="4"/>
      <c r="BD299" s="4"/>
      <c r="BE299" s="4"/>
      <c r="BF299" s="4"/>
    </row>
    <row r="300" spans="1:58" x14ac:dyDescent="0.25">
      <c r="A300" s="3" t="s">
        <v>2</v>
      </c>
      <c r="B300" s="18">
        <v>2.88</v>
      </c>
      <c r="C300" s="88">
        <f t="shared" si="36"/>
        <v>2.90252</v>
      </c>
      <c r="D300" s="80">
        <v>-111.01600000000001</v>
      </c>
      <c r="E300" s="23">
        <v>42.680999999999997</v>
      </c>
      <c r="F300" s="1">
        <v>5</v>
      </c>
      <c r="G300" s="1">
        <v>1994</v>
      </c>
      <c r="H300" s="1">
        <v>2</v>
      </c>
      <c r="I300" s="1">
        <v>3</v>
      </c>
      <c r="J300" s="1">
        <v>23</v>
      </c>
      <c r="K300" s="1">
        <v>57</v>
      </c>
      <c r="L300" s="11">
        <v>40</v>
      </c>
      <c r="M300" s="81">
        <f t="shared" si="37"/>
        <v>0.22500000000000001</v>
      </c>
      <c r="N300" s="21">
        <v>0.01</v>
      </c>
      <c r="O300" s="6" t="s">
        <v>174</v>
      </c>
      <c r="P300" s="94"/>
      <c r="Q300" s="72">
        <f>Y300</f>
        <v>2.90252</v>
      </c>
      <c r="R300" s="82">
        <f>X300</f>
        <v>0.22500000000000001</v>
      </c>
      <c r="S300" s="44"/>
      <c r="T300" s="3"/>
      <c r="V300" s="43"/>
      <c r="W300" s="49">
        <v>2.88</v>
      </c>
      <c r="X300" s="82">
        <v>0.22500000000000001</v>
      </c>
      <c r="Y300" s="43">
        <f t="shared" si="39"/>
        <v>2.90252</v>
      </c>
      <c r="Z300" s="53"/>
      <c r="AA300" s="82"/>
      <c r="AB300" s="43"/>
      <c r="AC300" s="47"/>
      <c r="AD300" s="82"/>
      <c r="AE300" s="43"/>
      <c r="AF300" s="45"/>
      <c r="AG300" s="82"/>
      <c r="AH300" s="43"/>
      <c r="AI300" s="47"/>
      <c r="AJ300" s="4"/>
      <c r="AK300" s="4"/>
      <c r="AL300" s="4"/>
      <c r="AM300" s="27"/>
      <c r="AN300" s="5"/>
      <c r="AO300" s="4"/>
      <c r="AP300" s="4"/>
      <c r="AQ300" s="4"/>
      <c r="AR300" s="19">
        <v>2.88</v>
      </c>
      <c r="AS300" s="5"/>
      <c r="AT300" s="3"/>
    </row>
    <row r="301" spans="1:58" x14ac:dyDescent="0.25">
      <c r="A301" s="3" t="s">
        <v>2</v>
      </c>
      <c r="B301" s="18">
        <v>2.48</v>
      </c>
      <c r="C301" s="88">
        <f t="shared" si="36"/>
        <v>2.5309200000000001</v>
      </c>
      <c r="D301" s="80">
        <v>-111.124</v>
      </c>
      <c r="E301" s="23">
        <v>42.639000000000003</v>
      </c>
      <c r="F301" s="1">
        <v>2</v>
      </c>
      <c r="G301" s="1">
        <v>1994</v>
      </c>
      <c r="H301" s="1">
        <v>2</v>
      </c>
      <c r="I301" s="1">
        <v>4</v>
      </c>
      <c r="J301" s="1">
        <v>0</v>
      </c>
      <c r="K301" s="1">
        <v>21</v>
      </c>
      <c r="L301" s="11">
        <v>10.7</v>
      </c>
      <c r="M301" s="81">
        <f t="shared" si="37"/>
        <v>0.22500000000000001</v>
      </c>
      <c r="N301" s="21">
        <v>0.01</v>
      </c>
      <c r="O301" s="6" t="s">
        <v>174</v>
      </c>
      <c r="P301" s="94"/>
      <c r="Q301" s="72">
        <f>Y301</f>
        <v>2.5309200000000001</v>
      </c>
      <c r="R301" s="82">
        <f>X301</f>
        <v>0.22500000000000001</v>
      </c>
      <c r="S301" s="44"/>
      <c r="T301" s="3"/>
      <c r="V301" s="43"/>
      <c r="W301" s="49">
        <v>2.48</v>
      </c>
      <c r="X301" s="82">
        <v>0.22500000000000001</v>
      </c>
      <c r="Y301" s="43">
        <f t="shared" si="39"/>
        <v>2.5309200000000001</v>
      </c>
      <c r="Z301" s="53"/>
      <c r="AA301" s="82"/>
      <c r="AB301" s="43"/>
      <c r="AC301" s="47"/>
      <c r="AD301" s="82"/>
      <c r="AE301" s="43"/>
      <c r="AF301" s="45"/>
      <c r="AG301" s="82"/>
      <c r="AH301" s="43"/>
      <c r="AI301" s="47"/>
      <c r="AJ301" s="4"/>
      <c r="AK301" s="4"/>
      <c r="AL301" s="4"/>
      <c r="AM301" s="27"/>
      <c r="AN301" s="5"/>
      <c r="AO301" s="4"/>
      <c r="AP301" s="4"/>
      <c r="AQ301" s="4"/>
      <c r="AR301" s="19">
        <v>2.48</v>
      </c>
      <c r="AS301" s="5"/>
      <c r="AT301" s="3"/>
    </row>
    <row r="302" spans="1:58" x14ac:dyDescent="0.25">
      <c r="A302" s="3" t="s">
        <v>2</v>
      </c>
      <c r="B302" s="18">
        <v>2.58</v>
      </c>
      <c r="C302" s="88">
        <f t="shared" si="36"/>
        <v>2.6238200000000003</v>
      </c>
      <c r="D302" s="80">
        <v>-111.18899999999999</v>
      </c>
      <c r="E302" s="23">
        <v>42.734000000000002</v>
      </c>
      <c r="F302" s="1">
        <v>7</v>
      </c>
      <c r="G302" s="1">
        <v>1994</v>
      </c>
      <c r="H302" s="1">
        <v>2</v>
      </c>
      <c r="I302" s="1">
        <v>4</v>
      </c>
      <c r="J302" s="1">
        <v>0</v>
      </c>
      <c r="K302" s="1">
        <v>48</v>
      </c>
      <c r="L302" s="11">
        <v>15.3</v>
      </c>
      <c r="M302" s="81">
        <f t="shared" si="37"/>
        <v>0.22500000000000001</v>
      </c>
      <c r="N302" s="21">
        <v>0.01</v>
      </c>
      <c r="O302" s="6" t="s">
        <v>174</v>
      </c>
      <c r="P302" s="94"/>
      <c r="Q302" s="72">
        <f>Y302</f>
        <v>2.6238200000000003</v>
      </c>
      <c r="R302" s="82">
        <f>X302</f>
        <v>0.22500000000000001</v>
      </c>
      <c r="S302" s="44"/>
      <c r="T302" s="3"/>
      <c r="V302" s="43"/>
      <c r="W302" s="49">
        <v>2.58</v>
      </c>
      <c r="X302" s="82">
        <v>0.22500000000000001</v>
      </c>
      <c r="Y302" s="43">
        <f t="shared" si="39"/>
        <v>2.6238200000000003</v>
      </c>
      <c r="Z302" s="53"/>
      <c r="AA302" s="82"/>
      <c r="AB302" s="43"/>
      <c r="AC302" s="47"/>
      <c r="AD302" s="82"/>
      <c r="AE302" s="43"/>
      <c r="AF302" s="45"/>
      <c r="AG302" s="82"/>
      <c r="AH302" s="43"/>
      <c r="AI302" s="47"/>
      <c r="AJ302" s="4"/>
      <c r="AK302" s="4"/>
      <c r="AL302" s="4"/>
      <c r="AM302" s="27"/>
      <c r="AN302" s="5"/>
      <c r="AO302" s="4"/>
      <c r="AP302" s="4"/>
      <c r="AQ302" s="4"/>
      <c r="AR302" s="19">
        <v>2.58</v>
      </c>
      <c r="AS302" s="5"/>
      <c r="AT302" s="3"/>
    </row>
    <row r="303" spans="1:58" x14ac:dyDescent="0.25">
      <c r="A303" s="3" t="s">
        <v>2</v>
      </c>
      <c r="B303" s="18">
        <v>2.63</v>
      </c>
      <c r="C303" s="88">
        <f t="shared" si="36"/>
        <v>2.8985018280608541</v>
      </c>
      <c r="D303" s="80">
        <v>-111.06100000000001</v>
      </c>
      <c r="E303" s="23">
        <v>42.540999999999997</v>
      </c>
      <c r="F303" s="1">
        <v>1</v>
      </c>
      <c r="G303" s="1">
        <v>1994</v>
      </c>
      <c r="H303" s="1">
        <v>2</v>
      </c>
      <c r="I303" s="1">
        <v>4</v>
      </c>
      <c r="J303" s="1">
        <v>1</v>
      </c>
      <c r="K303" s="1">
        <v>20</v>
      </c>
      <c r="L303" s="11">
        <v>55</v>
      </c>
      <c r="M303" s="81">
        <f t="shared" si="37"/>
        <v>0.16083765575665815</v>
      </c>
      <c r="N303" s="21">
        <v>0.01</v>
      </c>
      <c r="O303" s="3" t="s">
        <v>175</v>
      </c>
      <c r="P303" s="94">
        <f>1/((1/X303^2)+(1/AA303^2))</f>
        <v>2.586875150929727E-2</v>
      </c>
      <c r="Q303" s="72">
        <f>(P303/X303^2*Y303)+(P303/AA303^2*AB303)</f>
        <v>2.8985018280608541</v>
      </c>
      <c r="R303" s="82">
        <f>SQRT(P303)</f>
        <v>0.16083765575665815</v>
      </c>
      <c r="S303" s="44"/>
      <c r="T303" s="3"/>
      <c r="V303" s="43"/>
      <c r="W303" s="49">
        <v>2.63</v>
      </c>
      <c r="X303" s="82">
        <v>0.22500000000000001</v>
      </c>
      <c r="Y303" s="43">
        <f t="shared" si="39"/>
        <v>2.6702699999999999</v>
      </c>
      <c r="Z303" s="55">
        <v>2.8</v>
      </c>
      <c r="AA303" s="82">
        <v>0.23</v>
      </c>
      <c r="AB303" s="43">
        <f>0.791*(Z303+0.09)+0.851</f>
        <v>3.1369899999999999</v>
      </c>
      <c r="AC303" s="47"/>
      <c r="AD303" s="82"/>
      <c r="AE303" s="43"/>
      <c r="AF303" s="45"/>
      <c r="AG303" s="82"/>
      <c r="AH303" s="43"/>
      <c r="AI303" s="47" t="s">
        <v>48</v>
      </c>
      <c r="AJ303" s="4"/>
      <c r="AK303" s="4"/>
      <c r="AL303" s="4"/>
      <c r="AM303" s="27">
        <v>2.8</v>
      </c>
      <c r="AN303" s="5"/>
      <c r="AO303" s="4"/>
      <c r="AP303" s="4"/>
      <c r="AQ303" s="4"/>
      <c r="AR303" s="19">
        <v>2.63</v>
      </c>
      <c r="AS303" s="5"/>
      <c r="AT303" s="3"/>
    </row>
    <row r="304" spans="1:58" x14ac:dyDescent="0.25">
      <c r="A304" s="3" t="s">
        <v>2</v>
      </c>
      <c r="B304" s="18">
        <v>2.94</v>
      </c>
      <c r="C304" s="88">
        <f t="shared" si="36"/>
        <v>3.0843420453996613</v>
      </c>
      <c r="D304" s="80">
        <v>-111.077</v>
      </c>
      <c r="E304" s="23">
        <v>42.621000000000002</v>
      </c>
      <c r="F304" s="1">
        <v>1</v>
      </c>
      <c r="G304" s="1">
        <v>1994</v>
      </c>
      <c r="H304" s="1">
        <v>2</v>
      </c>
      <c r="I304" s="1">
        <v>4</v>
      </c>
      <c r="J304" s="1">
        <v>1</v>
      </c>
      <c r="K304" s="1">
        <v>31</v>
      </c>
      <c r="L304" s="11">
        <v>40.799999999999997</v>
      </c>
      <c r="M304" s="81">
        <f t="shared" si="37"/>
        <v>0.16083765575665815</v>
      </c>
      <c r="N304" s="21">
        <v>0.01</v>
      </c>
      <c r="O304" s="3" t="s">
        <v>175</v>
      </c>
      <c r="P304" s="94">
        <f>1/((1/X304^2)+(1/AA304^2))</f>
        <v>2.586875150929727E-2</v>
      </c>
      <c r="Q304" s="72">
        <f>(P304/X304^2*Y304)+(P304/AA304^2*AB304)</f>
        <v>3.0843420453996613</v>
      </c>
      <c r="R304" s="82">
        <f>SQRT(P304)</f>
        <v>0.16083765575665815</v>
      </c>
      <c r="S304" s="44"/>
      <c r="T304" s="3"/>
      <c r="V304" s="43"/>
      <c r="W304" s="49">
        <v>2.94</v>
      </c>
      <c r="X304" s="82">
        <v>0.22500000000000001</v>
      </c>
      <c r="Y304" s="43">
        <f t="shared" si="39"/>
        <v>2.9582600000000001</v>
      </c>
      <c r="Z304" s="55">
        <v>2.9</v>
      </c>
      <c r="AA304" s="82">
        <v>0.23</v>
      </c>
      <c r="AB304" s="43">
        <f>0.791*(Z304+0.09)+0.851</f>
        <v>3.2160899999999999</v>
      </c>
      <c r="AC304" s="47"/>
      <c r="AD304" s="82"/>
      <c r="AE304" s="43"/>
      <c r="AF304" s="45"/>
      <c r="AG304" s="82"/>
      <c r="AH304" s="43"/>
      <c r="AI304" s="47" t="s">
        <v>49</v>
      </c>
      <c r="AJ304" s="4"/>
      <c r="AK304" s="4"/>
      <c r="AL304" s="4"/>
      <c r="AM304" s="27">
        <v>2.9</v>
      </c>
      <c r="AN304" s="5"/>
      <c r="AO304" s="4"/>
      <c r="AP304" s="4"/>
      <c r="AQ304" s="4"/>
      <c r="AR304" s="19">
        <v>2.94</v>
      </c>
      <c r="AS304" s="5"/>
      <c r="AT304" s="3"/>
    </row>
    <row r="305" spans="1:58" x14ac:dyDescent="0.25">
      <c r="A305" s="3" t="s">
        <v>2</v>
      </c>
      <c r="B305" s="18">
        <v>2.71</v>
      </c>
      <c r="C305" s="88">
        <f t="shared" si="36"/>
        <v>2.7445900000000001</v>
      </c>
      <c r="D305" s="80">
        <v>-111.08799999999999</v>
      </c>
      <c r="E305" s="23">
        <v>42.713000000000001</v>
      </c>
      <c r="F305" s="1">
        <v>0</v>
      </c>
      <c r="G305" s="1">
        <v>1994</v>
      </c>
      <c r="H305" s="1">
        <v>2</v>
      </c>
      <c r="I305" s="1">
        <v>4</v>
      </c>
      <c r="J305" s="1">
        <v>1</v>
      </c>
      <c r="K305" s="1">
        <v>33</v>
      </c>
      <c r="L305" s="11">
        <v>31.8</v>
      </c>
      <c r="M305" s="81">
        <f t="shared" si="37"/>
        <v>0.22500000000000001</v>
      </c>
      <c r="N305" s="21">
        <v>0.01</v>
      </c>
      <c r="O305" s="6" t="s">
        <v>174</v>
      </c>
      <c r="P305" s="94"/>
      <c r="Q305" s="72">
        <f>Y305</f>
        <v>2.7445900000000001</v>
      </c>
      <c r="R305" s="82">
        <f>X305</f>
        <v>0.22500000000000001</v>
      </c>
      <c r="S305" s="44"/>
      <c r="T305" s="3"/>
      <c r="V305" s="43"/>
      <c r="W305" s="49">
        <v>2.71</v>
      </c>
      <c r="X305" s="82">
        <v>0.22500000000000001</v>
      </c>
      <c r="Y305" s="43">
        <f t="shared" si="39"/>
        <v>2.7445900000000001</v>
      </c>
      <c r="Z305" s="53"/>
      <c r="AA305" s="82"/>
      <c r="AB305" s="43"/>
      <c r="AC305" s="47"/>
      <c r="AD305" s="82"/>
      <c r="AE305" s="43"/>
      <c r="AF305" s="45"/>
      <c r="AG305" s="82"/>
      <c r="AH305" s="43"/>
      <c r="AI305" s="47"/>
      <c r="AJ305" s="4"/>
      <c r="AK305" s="4"/>
      <c r="AL305" s="4"/>
      <c r="AM305" s="27"/>
      <c r="AN305" s="5"/>
      <c r="AO305" s="4"/>
      <c r="AP305" s="4"/>
      <c r="AQ305" s="4"/>
      <c r="AR305" s="19">
        <v>2.71</v>
      </c>
      <c r="AS305" s="5"/>
      <c r="AT305" s="3"/>
    </row>
    <row r="306" spans="1:58" x14ac:dyDescent="0.25">
      <c r="A306" s="3" t="s">
        <v>2</v>
      </c>
      <c r="B306" s="18">
        <v>5.01</v>
      </c>
      <c r="C306" s="88">
        <f t="shared" si="36"/>
        <v>4.7282754896709722</v>
      </c>
      <c r="D306" s="80">
        <v>-111.157</v>
      </c>
      <c r="E306" s="23">
        <v>42.71</v>
      </c>
      <c r="F306" s="1">
        <v>0</v>
      </c>
      <c r="G306" s="1">
        <v>1994</v>
      </c>
      <c r="H306" s="1">
        <v>2</v>
      </c>
      <c r="I306" s="1">
        <v>4</v>
      </c>
      <c r="J306" s="1">
        <v>2</v>
      </c>
      <c r="K306" s="1">
        <v>42</v>
      </c>
      <c r="L306" s="11">
        <v>12.3</v>
      </c>
      <c r="M306" s="81">
        <f t="shared" si="37"/>
        <v>8.9356067174227033E-2</v>
      </c>
      <c r="N306" s="21">
        <v>0.01</v>
      </c>
      <c r="O306" s="3" t="s">
        <v>175</v>
      </c>
      <c r="P306" s="94">
        <f>1/((1/U306^2)+(1/X306^2)+(1/AA306^2)+(1/AD306^2)+(1/AG306^2))</f>
        <v>7.9845067408449728E-3</v>
      </c>
      <c r="Q306" s="72">
        <f>(P306/U306^2*V306)+(P306/X306^2*Y306)+(P306/AA306^2*AB306)+(P306/AD306^2*AE306)+(P306/AG306^2*AH306)</f>
        <v>4.7282754896709722</v>
      </c>
      <c r="R306" s="82">
        <f>SQRT(P306)</f>
        <v>8.9356067174227033E-2</v>
      </c>
      <c r="S306" s="49">
        <v>5.01</v>
      </c>
      <c r="T306" s="3" t="s">
        <v>3</v>
      </c>
      <c r="U306" s="82">
        <v>0.13900000000000001</v>
      </c>
      <c r="V306" s="43">
        <f>0.791*S306+0.851</f>
        <v>4.8139099999999999</v>
      </c>
      <c r="W306" s="49">
        <v>4.55</v>
      </c>
      <c r="X306" s="82">
        <v>0.22500000000000001</v>
      </c>
      <c r="Y306" s="43">
        <f t="shared" si="39"/>
        <v>4.4539500000000007</v>
      </c>
      <c r="Z306" s="55">
        <v>5.2</v>
      </c>
      <c r="AA306" s="82">
        <v>0.23</v>
      </c>
      <c r="AB306" s="43">
        <f>0.791*(Z306+0.09)+0.851</f>
        <v>5.0353900000000005</v>
      </c>
      <c r="AC306" s="55">
        <v>4.7</v>
      </c>
      <c r="AD306" s="82">
        <v>0.20699999999999999</v>
      </c>
      <c r="AE306" s="43">
        <f>1.078*AC306-0.427</f>
        <v>4.6396000000000006</v>
      </c>
      <c r="AF306" s="55">
        <v>4.5</v>
      </c>
      <c r="AG306" s="82">
        <v>0.29499999999999998</v>
      </c>
      <c r="AH306" s="43">
        <f>1.162*AF306-0.74</f>
        <v>4.488999999999999</v>
      </c>
      <c r="AI306" s="47" t="s">
        <v>125</v>
      </c>
      <c r="AJ306" s="27">
        <v>4.7</v>
      </c>
      <c r="AK306" s="4"/>
      <c r="AL306" s="4"/>
      <c r="AM306" s="27">
        <v>5.2</v>
      </c>
      <c r="AN306" s="27">
        <v>4.5</v>
      </c>
      <c r="AO306" s="4"/>
      <c r="AP306" s="4"/>
      <c r="AQ306" s="4"/>
      <c r="AR306" s="19">
        <v>4.55</v>
      </c>
      <c r="AS306" s="19">
        <v>5.01</v>
      </c>
      <c r="AT306" s="3" t="s">
        <v>3</v>
      </c>
    </row>
    <row r="307" spans="1:58" x14ac:dyDescent="0.25">
      <c r="A307" s="3" t="s">
        <v>2</v>
      </c>
      <c r="B307" s="18">
        <v>3.02</v>
      </c>
      <c r="C307" s="88">
        <f t="shared" si="36"/>
        <v>3.2693395791953734</v>
      </c>
      <c r="D307" s="80">
        <v>-111.146</v>
      </c>
      <c r="E307" s="23">
        <v>42.628999999999998</v>
      </c>
      <c r="F307" s="1">
        <v>0</v>
      </c>
      <c r="G307" s="1">
        <v>1994</v>
      </c>
      <c r="H307" s="1">
        <v>2</v>
      </c>
      <c r="I307" s="1">
        <v>4</v>
      </c>
      <c r="J307" s="1">
        <v>2</v>
      </c>
      <c r="K307" s="1">
        <v>53</v>
      </c>
      <c r="L307" s="11">
        <v>24.7</v>
      </c>
      <c r="M307" s="81">
        <f t="shared" si="37"/>
        <v>0.10516774409862768</v>
      </c>
      <c r="N307" s="21">
        <v>0.01</v>
      </c>
      <c r="O307" s="3" t="s">
        <v>175</v>
      </c>
      <c r="P307" s="94">
        <f>1/((1/U307^2)+(1/X307^2)+(1/AA307^2))</f>
        <v>1.1060254398794437E-2</v>
      </c>
      <c r="Q307" s="72">
        <f>(P307/U307^2*V307)+(P307/X307^2*Y307)+(P307/AA307^2*AB307)</f>
        <v>3.2693395791953734</v>
      </c>
      <c r="R307" s="82">
        <f>SQRT(P307)</f>
        <v>0.10516774409862768</v>
      </c>
      <c r="S307" s="49">
        <v>3.02</v>
      </c>
      <c r="T307" s="3" t="s">
        <v>3</v>
      </c>
      <c r="U307" s="82">
        <v>0.13900000000000001</v>
      </c>
      <c r="V307" s="43">
        <f>0.791*S307+0.851</f>
        <v>3.2398199999999999</v>
      </c>
      <c r="W307" s="49">
        <v>3.25</v>
      </c>
      <c r="X307" s="82">
        <v>0.22500000000000001</v>
      </c>
      <c r="Y307" s="43">
        <f t="shared" si="39"/>
        <v>3.2462499999999999</v>
      </c>
      <c r="Z307" s="55">
        <v>3.1</v>
      </c>
      <c r="AA307" s="82">
        <v>0.23</v>
      </c>
      <c r="AB307" s="43">
        <f>0.791*(Z307+0.09)+0.851</f>
        <v>3.3742900000000002</v>
      </c>
      <c r="AC307" s="47"/>
      <c r="AD307" s="82"/>
      <c r="AE307" s="43"/>
      <c r="AF307" s="45"/>
      <c r="AG307" s="82"/>
      <c r="AH307" s="43"/>
      <c r="AI307" s="47" t="s">
        <v>92</v>
      </c>
      <c r="AJ307" s="4"/>
      <c r="AK307" s="4"/>
      <c r="AL307" s="4"/>
      <c r="AM307" s="27">
        <v>3.1</v>
      </c>
      <c r="AN307" s="5"/>
      <c r="AO307" s="4"/>
      <c r="AP307" s="4"/>
      <c r="AQ307" s="4"/>
      <c r="AR307" s="19">
        <v>3.25</v>
      </c>
      <c r="AS307" s="19">
        <v>3.02</v>
      </c>
      <c r="AT307" s="3" t="s">
        <v>3</v>
      </c>
    </row>
    <row r="308" spans="1:58" x14ac:dyDescent="0.25">
      <c r="A308" s="3" t="s">
        <v>2</v>
      </c>
      <c r="B308" s="18">
        <v>2.56</v>
      </c>
      <c r="C308" s="88">
        <f t="shared" si="36"/>
        <v>2.6052400000000002</v>
      </c>
      <c r="D308" s="80">
        <v>-111.10299999999999</v>
      </c>
      <c r="E308" s="23">
        <v>42.838000000000001</v>
      </c>
      <c r="F308" s="1">
        <v>9</v>
      </c>
      <c r="G308" s="1">
        <v>1994</v>
      </c>
      <c r="H308" s="1">
        <v>2</v>
      </c>
      <c r="I308" s="1">
        <v>4</v>
      </c>
      <c r="J308" s="1">
        <v>2</v>
      </c>
      <c r="K308" s="1">
        <v>55</v>
      </c>
      <c r="L308" s="11">
        <v>35.700000000000003</v>
      </c>
      <c r="M308" s="81">
        <f t="shared" si="37"/>
        <v>0.22500000000000001</v>
      </c>
      <c r="N308" s="21">
        <v>0.01</v>
      </c>
      <c r="O308" s="6" t="s">
        <v>174</v>
      </c>
      <c r="P308" s="94"/>
      <c r="Q308" s="72">
        <f>Y308</f>
        <v>2.6052400000000002</v>
      </c>
      <c r="R308" s="82">
        <f>X308</f>
        <v>0.22500000000000001</v>
      </c>
      <c r="S308" s="44"/>
      <c r="T308" s="3"/>
      <c r="V308" s="43"/>
      <c r="W308" s="49">
        <v>2.56</v>
      </c>
      <c r="X308" s="82">
        <v>0.22500000000000001</v>
      </c>
      <c r="Y308" s="43">
        <f t="shared" si="39"/>
        <v>2.6052400000000002</v>
      </c>
      <c r="Z308" s="53"/>
      <c r="AA308" s="82"/>
      <c r="AB308" s="43"/>
      <c r="AC308" s="47"/>
      <c r="AD308" s="82"/>
      <c r="AE308" s="43"/>
      <c r="AF308" s="45"/>
      <c r="AG308" s="82"/>
      <c r="AH308" s="43"/>
      <c r="AI308" s="47"/>
      <c r="AJ308" s="4"/>
      <c r="AK308" s="4"/>
      <c r="AL308" s="4"/>
      <c r="AM308" s="27"/>
      <c r="AN308" s="5"/>
      <c r="AO308" s="4"/>
      <c r="AP308" s="4"/>
      <c r="AQ308" s="4"/>
      <c r="AR308" s="19">
        <v>2.56</v>
      </c>
      <c r="AS308" s="5"/>
      <c r="AT308" s="3"/>
    </row>
    <row r="309" spans="1:58" x14ac:dyDescent="0.25">
      <c r="A309" s="3" t="s">
        <v>2</v>
      </c>
      <c r="B309" s="18">
        <v>3.92</v>
      </c>
      <c r="C309" s="88">
        <f t="shared" si="36"/>
        <v>3.99213707034425</v>
      </c>
      <c r="D309" s="80">
        <v>-111.11199999999999</v>
      </c>
      <c r="E309" s="23">
        <v>42.768000000000001</v>
      </c>
      <c r="F309" s="1">
        <v>0</v>
      </c>
      <c r="G309" s="1">
        <v>1994</v>
      </c>
      <c r="H309" s="1">
        <v>2</v>
      </c>
      <c r="I309" s="1">
        <v>4</v>
      </c>
      <c r="J309" s="1">
        <v>3</v>
      </c>
      <c r="K309" s="1">
        <v>10</v>
      </c>
      <c r="L309" s="11">
        <v>8.4</v>
      </c>
      <c r="M309" s="81">
        <f t="shared" si="37"/>
        <v>0.10516774409862768</v>
      </c>
      <c r="N309" s="21">
        <v>0.01</v>
      </c>
      <c r="O309" s="3" t="s">
        <v>175</v>
      </c>
      <c r="P309" s="94">
        <f>1/((1/U309^2)+(1/X309^2)+(1/AA309^2))</f>
        <v>1.1060254398794437E-2</v>
      </c>
      <c r="Q309" s="72">
        <f>(P309/U309^2*V309)+(P309/X309^2*Y309)+(P309/AA309^2*AB309)</f>
        <v>3.99213707034425</v>
      </c>
      <c r="R309" s="82">
        <f>SQRT(P309)</f>
        <v>0.10516774409862768</v>
      </c>
      <c r="S309" s="49">
        <v>3.92</v>
      </c>
      <c r="T309" s="3" t="s">
        <v>3</v>
      </c>
      <c r="U309" s="82">
        <v>0.13900000000000001</v>
      </c>
      <c r="V309" s="43">
        <f>0.791*S309+0.851</f>
        <v>3.9517199999999999</v>
      </c>
      <c r="W309" s="49">
        <v>4.07</v>
      </c>
      <c r="X309" s="82">
        <v>0.22500000000000001</v>
      </c>
      <c r="Y309" s="43">
        <f t="shared" si="39"/>
        <v>4.0080300000000006</v>
      </c>
      <c r="Z309" s="55">
        <v>4</v>
      </c>
      <c r="AA309" s="82">
        <v>0.23</v>
      </c>
      <c r="AB309" s="43">
        <f>0.791*(Z309+0.09)+0.851</f>
        <v>4.0861900000000002</v>
      </c>
      <c r="AC309" s="47"/>
      <c r="AD309" s="82"/>
      <c r="AE309" s="43"/>
      <c r="AF309" s="45"/>
      <c r="AG309" s="82"/>
      <c r="AH309" s="43"/>
      <c r="AI309" s="47" t="s">
        <v>83</v>
      </c>
      <c r="AJ309" s="4"/>
      <c r="AK309" s="4"/>
      <c r="AL309" s="4"/>
      <c r="AM309" s="27">
        <v>4</v>
      </c>
      <c r="AN309" s="5"/>
      <c r="AO309" s="4"/>
      <c r="AP309" s="4"/>
      <c r="AQ309" s="4"/>
      <c r="AR309" s="19">
        <v>4.07</v>
      </c>
      <c r="AS309" s="19">
        <v>3.92</v>
      </c>
      <c r="AT309" s="3" t="s">
        <v>3</v>
      </c>
    </row>
    <row r="310" spans="1:58" x14ac:dyDescent="0.25">
      <c r="A310" s="3" t="s">
        <v>2</v>
      </c>
      <c r="B310" s="18">
        <v>2.85</v>
      </c>
      <c r="C310" s="88">
        <f t="shared" si="36"/>
        <v>2.8746499999999999</v>
      </c>
      <c r="D310" s="80">
        <v>-111.185</v>
      </c>
      <c r="E310" s="23">
        <v>42.633000000000003</v>
      </c>
      <c r="F310" s="1">
        <v>1</v>
      </c>
      <c r="G310" s="1">
        <v>1994</v>
      </c>
      <c r="H310" s="1">
        <v>2</v>
      </c>
      <c r="I310" s="1">
        <v>4</v>
      </c>
      <c r="J310" s="1">
        <v>3</v>
      </c>
      <c r="K310" s="1">
        <v>14</v>
      </c>
      <c r="L310" s="11">
        <v>57.2</v>
      </c>
      <c r="M310" s="81">
        <f t="shared" si="37"/>
        <v>0.22500000000000001</v>
      </c>
      <c r="N310" s="21">
        <v>0.01</v>
      </c>
      <c r="O310" s="6" t="s">
        <v>174</v>
      </c>
      <c r="P310" s="94"/>
      <c r="Q310" s="72">
        <f>Y310</f>
        <v>2.8746499999999999</v>
      </c>
      <c r="R310" s="82">
        <f>X310</f>
        <v>0.22500000000000001</v>
      </c>
      <c r="S310" s="44"/>
      <c r="T310" s="3"/>
      <c r="V310" s="43"/>
      <c r="W310" s="49">
        <v>2.85</v>
      </c>
      <c r="X310" s="82">
        <v>0.22500000000000001</v>
      </c>
      <c r="Y310" s="43">
        <f t="shared" si="39"/>
        <v>2.8746499999999999</v>
      </c>
      <c r="Z310" s="53"/>
      <c r="AA310" s="82"/>
      <c r="AB310" s="43"/>
      <c r="AC310" s="47"/>
      <c r="AD310" s="82"/>
      <c r="AE310" s="43"/>
      <c r="AF310" s="45"/>
      <c r="AG310" s="82"/>
      <c r="AH310" s="43"/>
      <c r="AI310" s="47"/>
      <c r="AJ310" s="4"/>
      <c r="AK310" s="4"/>
      <c r="AL310" s="4"/>
      <c r="AM310" s="27"/>
      <c r="AN310" s="5"/>
      <c r="AO310" s="4"/>
      <c r="AP310" s="4"/>
      <c r="AQ310" s="4"/>
      <c r="AR310" s="19">
        <v>2.85</v>
      </c>
      <c r="AS310" s="5"/>
      <c r="AT310" s="3"/>
    </row>
    <row r="311" spans="1:58" s="4" customFormat="1" x14ac:dyDescent="0.25">
      <c r="A311" s="3" t="s">
        <v>2</v>
      </c>
      <c r="B311" s="18">
        <v>3.26</v>
      </c>
      <c r="C311" s="88">
        <f t="shared" si="36"/>
        <v>3.4226647247799629</v>
      </c>
      <c r="D311" s="80">
        <v>-111.14100000000001</v>
      </c>
      <c r="E311" s="23">
        <v>42.713999999999999</v>
      </c>
      <c r="F311" s="1">
        <v>0</v>
      </c>
      <c r="G311" s="1">
        <v>1994</v>
      </c>
      <c r="H311" s="1">
        <v>2</v>
      </c>
      <c r="I311" s="1">
        <v>4</v>
      </c>
      <c r="J311" s="1">
        <v>3</v>
      </c>
      <c r="K311" s="1">
        <v>27</v>
      </c>
      <c r="L311" s="11">
        <v>26</v>
      </c>
      <c r="M311" s="81">
        <f t="shared" si="37"/>
        <v>0.10516774409862768</v>
      </c>
      <c r="N311" s="21">
        <v>0.01</v>
      </c>
      <c r="O311" s="3" t="s">
        <v>175</v>
      </c>
      <c r="P311" s="94">
        <f>1/((1/U311^2)+(1/X311^2)+(1/AA311^2))</f>
        <v>1.1060254398794437E-2</v>
      </c>
      <c r="Q311" s="72">
        <f>(P311/U311^2*V311)+(P311/X311^2*Y311)+(P311/AA311^2*AB311)</f>
        <v>3.4226647247799629</v>
      </c>
      <c r="R311" s="82">
        <f>SQRT(P311)</f>
        <v>0.10516774409862768</v>
      </c>
      <c r="S311" s="49">
        <v>3.26</v>
      </c>
      <c r="T311" s="3" t="s">
        <v>3</v>
      </c>
      <c r="U311" s="82">
        <v>0.13900000000000001</v>
      </c>
      <c r="V311" s="43">
        <f>0.791*S311+0.851</f>
        <v>3.4296599999999997</v>
      </c>
      <c r="W311" s="49">
        <v>3.47</v>
      </c>
      <c r="X311" s="82">
        <v>0.22500000000000001</v>
      </c>
      <c r="Y311" s="43">
        <f t="shared" si="39"/>
        <v>3.4506300000000003</v>
      </c>
      <c r="Z311" s="55">
        <v>3.1</v>
      </c>
      <c r="AA311" s="82">
        <v>0.23</v>
      </c>
      <c r="AB311" s="43">
        <f>0.791*(Z311+0.09)+0.851</f>
        <v>3.3742900000000002</v>
      </c>
      <c r="AC311" s="47"/>
      <c r="AD311" s="82"/>
      <c r="AE311" s="43"/>
      <c r="AF311" s="45"/>
      <c r="AG311" s="82"/>
      <c r="AH311" s="43"/>
      <c r="AI311" s="47" t="s">
        <v>92</v>
      </c>
      <c r="AM311" s="27">
        <v>3.1</v>
      </c>
      <c r="AN311" s="5"/>
      <c r="AR311" s="19">
        <v>3.47</v>
      </c>
      <c r="AS311" s="19">
        <v>3.26</v>
      </c>
      <c r="AT311" s="3" t="s">
        <v>3</v>
      </c>
      <c r="AU311"/>
      <c r="AV311"/>
      <c r="AW311"/>
      <c r="AX311"/>
      <c r="AY311"/>
      <c r="AZ311"/>
      <c r="BA311"/>
      <c r="BB311"/>
      <c r="BC311"/>
      <c r="BD311"/>
      <c r="BE311"/>
      <c r="BF311"/>
    </row>
    <row r="312" spans="1:58" x14ac:dyDescent="0.25">
      <c r="A312" s="3" t="s">
        <v>2</v>
      </c>
      <c r="B312" s="18">
        <v>2.74</v>
      </c>
      <c r="C312" s="88">
        <f t="shared" si="36"/>
        <v>2.7724600000000001</v>
      </c>
      <c r="D312" s="80">
        <v>-111.181</v>
      </c>
      <c r="E312" s="23">
        <v>42.762999999999998</v>
      </c>
      <c r="F312" s="1">
        <v>10</v>
      </c>
      <c r="G312" s="1">
        <v>1994</v>
      </c>
      <c r="H312" s="1">
        <v>2</v>
      </c>
      <c r="I312" s="1">
        <v>4</v>
      </c>
      <c r="J312" s="1">
        <v>4</v>
      </c>
      <c r="K312" s="1">
        <v>9</v>
      </c>
      <c r="L312" s="11">
        <v>47.7</v>
      </c>
      <c r="M312" s="81">
        <f t="shared" si="37"/>
        <v>0.22500000000000001</v>
      </c>
      <c r="N312" s="21">
        <v>0.01</v>
      </c>
      <c r="O312" s="6" t="s">
        <v>174</v>
      </c>
      <c r="P312" s="94"/>
      <c r="Q312" s="72">
        <f>Y312</f>
        <v>2.7724600000000001</v>
      </c>
      <c r="R312" s="82">
        <f>X312</f>
        <v>0.22500000000000001</v>
      </c>
      <c r="S312" s="44"/>
      <c r="T312" s="3"/>
      <c r="V312" s="43"/>
      <c r="W312" s="49">
        <v>2.74</v>
      </c>
      <c r="X312" s="82">
        <v>0.22500000000000001</v>
      </c>
      <c r="Y312" s="43">
        <f t="shared" si="39"/>
        <v>2.7724600000000001</v>
      </c>
      <c r="Z312" s="53"/>
      <c r="AA312" s="82"/>
      <c r="AB312" s="43"/>
      <c r="AC312" s="47"/>
      <c r="AD312" s="82"/>
      <c r="AE312" s="43"/>
      <c r="AF312" s="45"/>
      <c r="AG312" s="82"/>
      <c r="AH312" s="43"/>
      <c r="AI312" s="47"/>
      <c r="AJ312" s="4"/>
      <c r="AK312" s="4"/>
      <c r="AL312" s="4"/>
      <c r="AM312" s="27"/>
      <c r="AN312" s="5"/>
      <c r="AO312" s="4"/>
      <c r="AP312" s="4"/>
      <c r="AQ312" s="4"/>
      <c r="AR312" s="19">
        <v>2.74</v>
      </c>
      <c r="AS312" s="5"/>
      <c r="AT312" s="3"/>
    </row>
    <row r="313" spans="1:58" x14ac:dyDescent="0.25">
      <c r="A313" s="3" t="s">
        <v>2</v>
      </c>
      <c r="B313" s="18">
        <v>2.46</v>
      </c>
      <c r="C313" s="88">
        <f t="shared" si="36"/>
        <v>2.51234</v>
      </c>
      <c r="D313" s="80">
        <v>-111.181</v>
      </c>
      <c r="E313" s="23">
        <v>42.695999999999998</v>
      </c>
      <c r="F313" s="1">
        <v>4</v>
      </c>
      <c r="G313" s="1">
        <v>1994</v>
      </c>
      <c r="H313" s="1">
        <v>2</v>
      </c>
      <c r="I313" s="1">
        <v>4</v>
      </c>
      <c r="J313" s="1">
        <v>4</v>
      </c>
      <c r="K313" s="1">
        <v>24</v>
      </c>
      <c r="L313" s="11">
        <v>29.4</v>
      </c>
      <c r="M313" s="81">
        <f t="shared" si="37"/>
        <v>0.22500000000000001</v>
      </c>
      <c r="N313" s="21">
        <v>0.01</v>
      </c>
      <c r="O313" s="6" t="s">
        <v>174</v>
      </c>
      <c r="P313" s="94"/>
      <c r="Q313" s="72">
        <f>Y313</f>
        <v>2.51234</v>
      </c>
      <c r="R313" s="82">
        <f>X313</f>
        <v>0.22500000000000001</v>
      </c>
      <c r="S313" s="44"/>
      <c r="T313" s="3"/>
      <c r="V313" s="43"/>
      <c r="W313" s="49">
        <v>2.46</v>
      </c>
      <c r="X313" s="82">
        <v>0.22500000000000001</v>
      </c>
      <c r="Y313" s="43">
        <f t="shared" si="39"/>
        <v>2.51234</v>
      </c>
      <c r="Z313" s="53"/>
      <c r="AA313" s="82"/>
      <c r="AB313" s="43"/>
      <c r="AC313" s="47"/>
      <c r="AD313" s="82"/>
      <c r="AE313" s="43"/>
      <c r="AF313" s="45"/>
      <c r="AG313" s="82"/>
      <c r="AH313" s="43"/>
      <c r="AI313" s="47"/>
      <c r="AJ313" s="4"/>
      <c r="AK313" s="4"/>
      <c r="AL313" s="4"/>
      <c r="AM313" s="27"/>
      <c r="AN313" s="5"/>
      <c r="AO313" s="4"/>
      <c r="AP313" s="4"/>
      <c r="AQ313" s="4"/>
      <c r="AR313" s="19">
        <v>2.46</v>
      </c>
      <c r="AS313" s="5"/>
      <c r="AT313" s="3"/>
    </row>
    <row r="314" spans="1:58" s="26" customFormat="1" x14ac:dyDescent="0.25">
      <c r="A314" s="3" t="s">
        <v>2</v>
      </c>
      <c r="B314" s="18">
        <v>2.54</v>
      </c>
      <c r="C314" s="88">
        <f t="shared" si="36"/>
        <v>2.7784163994204292</v>
      </c>
      <c r="D314" s="80">
        <v>-111.164</v>
      </c>
      <c r="E314" s="23">
        <v>42.718000000000004</v>
      </c>
      <c r="F314" s="1">
        <v>0</v>
      </c>
      <c r="G314" s="1">
        <v>1994</v>
      </c>
      <c r="H314" s="1">
        <v>2</v>
      </c>
      <c r="I314" s="1">
        <v>4</v>
      </c>
      <c r="J314" s="1">
        <v>4</v>
      </c>
      <c r="K314" s="1">
        <v>46</v>
      </c>
      <c r="L314" s="11">
        <v>51.5</v>
      </c>
      <c r="M314" s="81">
        <f t="shared" si="37"/>
        <v>0.16083765575665815</v>
      </c>
      <c r="N314" s="21">
        <v>0.01</v>
      </c>
      <c r="O314" s="3" t="s">
        <v>175</v>
      </c>
      <c r="P314" s="94">
        <f>1/((1/X314^2)+(1/AA314^2))</f>
        <v>2.586875150929727E-2</v>
      </c>
      <c r="Q314" s="72">
        <f>(P314/X314^2*Y314)+(P314/AA314^2*AB314)</f>
        <v>2.7784163994204292</v>
      </c>
      <c r="R314" s="82">
        <f>SQRT(P314)</f>
        <v>0.16083765575665815</v>
      </c>
      <c r="S314" s="44"/>
      <c r="T314" s="3"/>
      <c r="U314" s="82"/>
      <c r="V314" s="43"/>
      <c r="W314" s="49">
        <v>2.54</v>
      </c>
      <c r="X314" s="82">
        <v>0.22500000000000001</v>
      </c>
      <c r="Y314" s="43">
        <f t="shared" si="39"/>
        <v>2.5866600000000002</v>
      </c>
      <c r="Z314" s="55">
        <v>2.6</v>
      </c>
      <c r="AA314" s="82">
        <v>0.23</v>
      </c>
      <c r="AB314" s="43">
        <f>0.791*(Z314+0.09)+0.851</f>
        <v>2.97879</v>
      </c>
      <c r="AC314" s="47"/>
      <c r="AD314" s="82"/>
      <c r="AE314" s="43"/>
      <c r="AF314" s="45"/>
      <c r="AG314" s="82"/>
      <c r="AH314" s="43"/>
      <c r="AI314" s="47" t="s">
        <v>121</v>
      </c>
      <c r="AJ314" s="4"/>
      <c r="AK314" s="4"/>
      <c r="AL314" s="4"/>
      <c r="AM314" s="27">
        <v>2.6</v>
      </c>
      <c r="AN314" s="5"/>
      <c r="AO314" s="4"/>
      <c r="AP314" s="4"/>
      <c r="AQ314" s="4"/>
      <c r="AR314" s="19">
        <v>2.54</v>
      </c>
      <c r="AS314" s="5"/>
      <c r="AT314" s="3"/>
      <c r="AU314"/>
      <c r="AV314"/>
      <c r="AW314"/>
      <c r="AX314"/>
      <c r="AY314"/>
      <c r="AZ314"/>
      <c r="BA314"/>
      <c r="BB314"/>
      <c r="BC314"/>
      <c r="BD314"/>
      <c r="BE314"/>
      <c r="BF314"/>
    </row>
    <row r="315" spans="1:58" s="29" customFormat="1" x14ac:dyDescent="0.25">
      <c r="A315" s="3" t="s">
        <v>2</v>
      </c>
      <c r="B315" s="18">
        <v>2.7</v>
      </c>
      <c r="C315" s="88">
        <f t="shared" si="36"/>
        <v>2.7353000000000001</v>
      </c>
      <c r="D315" s="80">
        <v>-111.13500000000001</v>
      </c>
      <c r="E315" s="23">
        <v>42.658000000000001</v>
      </c>
      <c r="F315" s="1">
        <v>1</v>
      </c>
      <c r="G315" s="1">
        <v>1994</v>
      </c>
      <c r="H315" s="1">
        <v>2</v>
      </c>
      <c r="I315" s="1">
        <v>4</v>
      </c>
      <c r="J315" s="1">
        <v>4</v>
      </c>
      <c r="K315" s="1">
        <v>53</v>
      </c>
      <c r="L315" s="11">
        <v>57.1</v>
      </c>
      <c r="M315" s="81">
        <f t="shared" si="37"/>
        <v>0.22500000000000001</v>
      </c>
      <c r="N315" s="21">
        <v>0.01</v>
      </c>
      <c r="O315" s="6" t="s">
        <v>174</v>
      </c>
      <c r="P315" s="94"/>
      <c r="Q315" s="72">
        <f>Y315</f>
        <v>2.7353000000000001</v>
      </c>
      <c r="R315" s="82">
        <f>X315</f>
        <v>0.22500000000000001</v>
      </c>
      <c r="S315" s="44"/>
      <c r="T315" s="3"/>
      <c r="U315" s="82"/>
      <c r="V315" s="43"/>
      <c r="W315" s="49">
        <v>2.7</v>
      </c>
      <c r="X315" s="82">
        <v>0.22500000000000001</v>
      </c>
      <c r="Y315" s="43">
        <f t="shared" si="39"/>
        <v>2.7353000000000001</v>
      </c>
      <c r="Z315" s="53"/>
      <c r="AA315" s="82"/>
      <c r="AB315" s="43"/>
      <c r="AC315" s="47"/>
      <c r="AD315" s="82"/>
      <c r="AE315" s="43"/>
      <c r="AF315" s="45"/>
      <c r="AG315" s="82"/>
      <c r="AH315" s="43"/>
      <c r="AI315" s="47"/>
      <c r="AJ315" s="4"/>
      <c r="AK315" s="4"/>
      <c r="AL315" s="4"/>
      <c r="AM315" s="27"/>
      <c r="AN315" s="5"/>
      <c r="AO315" s="4"/>
      <c r="AP315" s="4"/>
      <c r="AQ315" s="4"/>
      <c r="AR315" s="19">
        <v>2.7</v>
      </c>
      <c r="AS315" s="5"/>
      <c r="AT315" s="3"/>
      <c r="AU315"/>
      <c r="AV315"/>
      <c r="AW315"/>
      <c r="AX315"/>
      <c r="AY315"/>
      <c r="AZ315"/>
      <c r="BA315"/>
      <c r="BB315"/>
      <c r="BC315"/>
      <c r="BD315"/>
      <c r="BE315"/>
      <c r="BF315"/>
    </row>
    <row r="316" spans="1:58" x14ac:dyDescent="0.25">
      <c r="A316" s="3" t="s">
        <v>2</v>
      </c>
      <c r="B316" s="18">
        <v>3.19</v>
      </c>
      <c r="C316" s="88">
        <f t="shared" si="36"/>
        <v>3.1643380608548655</v>
      </c>
      <c r="D316" s="80">
        <v>-111.17400000000001</v>
      </c>
      <c r="E316" s="23">
        <v>42.767000000000003</v>
      </c>
      <c r="F316" s="1">
        <v>3</v>
      </c>
      <c r="G316" s="1">
        <v>1994</v>
      </c>
      <c r="H316" s="1">
        <v>2</v>
      </c>
      <c r="I316" s="1">
        <v>4</v>
      </c>
      <c r="J316" s="1">
        <v>5</v>
      </c>
      <c r="K316" s="1">
        <v>31</v>
      </c>
      <c r="L316" s="11">
        <v>47.6</v>
      </c>
      <c r="M316" s="81">
        <f t="shared" si="37"/>
        <v>0.16083765575665815</v>
      </c>
      <c r="N316" s="21">
        <v>0.01</v>
      </c>
      <c r="O316" s="3" t="s">
        <v>175</v>
      </c>
      <c r="P316" s="94">
        <f>1/((1/X316^2)+(1/AA316^2))</f>
        <v>2.586875150929727E-2</v>
      </c>
      <c r="Q316" s="72">
        <f>(P316/X316^2*Y316)+(P316/AA316^2*AB316)</f>
        <v>3.1643380608548655</v>
      </c>
      <c r="R316" s="82">
        <f>SQRT(P316)</f>
        <v>0.16083765575665815</v>
      </c>
      <c r="S316" s="44"/>
      <c r="T316" s="3"/>
      <c r="V316" s="43"/>
      <c r="W316" s="49">
        <v>3.19</v>
      </c>
      <c r="X316" s="82">
        <v>0.22500000000000001</v>
      </c>
      <c r="Y316" s="43">
        <f t="shared" si="39"/>
        <v>3.1905100000000002</v>
      </c>
      <c r="Z316" s="55">
        <v>2.8</v>
      </c>
      <c r="AA316" s="82">
        <v>0.23</v>
      </c>
      <c r="AB316" s="43">
        <f>0.791*(Z316+0.09)+0.851</f>
        <v>3.1369899999999999</v>
      </c>
      <c r="AC316" s="47"/>
      <c r="AD316" s="82"/>
      <c r="AE316" s="43"/>
      <c r="AF316" s="45"/>
      <c r="AG316" s="82"/>
      <c r="AH316" s="43"/>
      <c r="AI316" s="47" t="s">
        <v>48</v>
      </c>
      <c r="AJ316" s="4"/>
      <c r="AK316" s="4"/>
      <c r="AL316" s="4"/>
      <c r="AM316" s="27">
        <v>2.8</v>
      </c>
      <c r="AN316" s="5"/>
      <c r="AO316" s="4"/>
      <c r="AP316" s="4"/>
      <c r="AQ316" s="4"/>
      <c r="AR316" s="19">
        <v>3.19</v>
      </c>
      <c r="AS316" s="5"/>
      <c r="AT316" s="3"/>
    </row>
    <row r="317" spans="1:58" x14ac:dyDescent="0.25">
      <c r="A317" s="3" t="s">
        <v>2</v>
      </c>
      <c r="B317" s="18">
        <v>3.52</v>
      </c>
      <c r="C317" s="88">
        <f t="shared" si="36"/>
        <v>3.4749221758111166</v>
      </c>
      <c r="D317" s="80">
        <v>-111.13800000000001</v>
      </c>
      <c r="E317" s="23">
        <v>42.773000000000003</v>
      </c>
      <c r="F317" s="1">
        <v>1</v>
      </c>
      <c r="G317" s="1">
        <v>1994</v>
      </c>
      <c r="H317" s="1">
        <v>2</v>
      </c>
      <c r="I317" s="1">
        <v>4</v>
      </c>
      <c r="J317" s="1">
        <v>5</v>
      </c>
      <c r="K317" s="1">
        <v>32</v>
      </c>
      <c r="L317" s="11">
        <v>44.1</v>
      </c>
      <c r="M317" s="81">
        <f t="shared" si="37"/>
        <v>0.10516774409862768</v>
      </c>
      <c r="N317" s="21">
        <v>0.01</v>
      </c>
      <c r="O317" s="3" t="s">
        <v>175</v>
      </c>
      <c r="P317" s="94">
        <f>1/((1/U317^2)+(1/X317^2)+(1/AA317^2))</f>
        <v>1.1060254398794437E-2</v>
      </c>
      <c r="Q317" s="72">
        <f>(P317/U317^2*V317)+(P317/X317^2*Y317)+(P317/AA317^2*AB317)</f>
        <v>3.4749221758111166</v>
      </c>
      <c r="R317" s="82">
        <f>SQRT(P317)</f>
        <v>0.10516774409862768</v>
      </c>
      <c r="S317" s="49">
        <v>3.52</v>
      </c>
      <c r="T317" s="3" t="s">
        <v>3</v>
      </c>
      <c r="U317" s="82">
        <v>0.13900000000000001</v>
      </c>
      <c r="V317" s="43">
        <f>0.791*S317+0.851</f>
        <v>3.6353200000000001</v>
      </c>
      <c r="W317" s="49">
        <v>2.74</v>
      </c>
      <c r="X317" s="82">
        <v>0.22500000000000001</v>
      </c>
      <c r="Y317" s="43">
        <f t="shared" si="39"/>
        <v>2.7724600000000001</v>
      </c>
      <c r="Z317" s="55">
        <v>3.6</v>
      </c>
      <c r="AA317" s="82">
        <v>0.23</v>
      </c>
      <c r="AB317" s="43">
        <f>0.791*(Z317+0.09)+0.851</f>
        <v>3.76979</v>
      </c>
      <c r="AC317" s="47"/>
      <c r="AD317" s="82"/>
      <c r="AE317" s="43"/>
      <c r="AF317" s="45"/>
      <c r="AG317" s="82"/>
      <c r="AH317" s="43"/>
      <c r="AI317" s="47" t="s">
        <v>82</v>
      </c>
      <c r="AJ317" s="4"/>
      <c r="AK317" s="4"/>
      <c r="AL317" s="4"/>
      <c r="AM317" s="27">
        <v>3.6</v>
      </c>
      <c r="AN317" s="5"/>
      <c r="AO317" s="4"/>
      <c r="AP317" s="4"/>
      <c r="AQ317" s="4"/>
      <c r="AR317" s="19">
        <v>2.74</v>
      </c>
      <c r="AS317" s="19">
        <v>3.52</v>
      </c>
      <c r="AT317" s="3" t="s">
        <v>3</v>
      </c>
    </row>
    <row r="318" spans="1:58" x14ac:dyDescent="0.25">
      <c r="A318" s="3" t="s">
        <v>2</v>
      </c>
      <c r="B318" s="18">
        <v>2.5099999999999998</v>
      </c>
      <c r="C318" s="88">
        <f t="shared" si="36"/>
        <v>2.5587899999999997</v>
      </c>
      <c r="D318" s="80">
        <v>-110.932</v>
      </c>
      <c r="E318" s="23">
        <v>42.576000000000001</v>
      </c>
      <c r="F318" s="1">
        <v>1</v>
      </c>
      <c r="G318" s="1">
        <v>1994</v>
      </c>
      <c r="H318" s="1">
        <v>2</v>
      </c>
      <c r="I318" s="1">
        <v>4</v>
      </c>
      <c r="J318" s="1">
        <v>6</v>
      </c>
      <c r="K318" s="1">
        <v>2</v>
      </c>
      <c r="L318" s="11">
        <v>41.3</v>
      </c>
      <c r="M318" s="81">
        <f t="shared" si="37"/>
        <v>0.22500000000000001</v>
      </c>
      <c r="N318" s="21">
        <v>0.01</v>
      </c>
      <c r="O318" s="6" t="s">
        <v>174</v>
      </c>
      <c r="P318" s="94"/>
      <c r="Q318" s="72">
        <f>Y318</f>
        <v>2.5587899999999997</v>
      </c>
      <c r="R318" s="82">
        <f>X318</f>
        <v>0.22500000000000001</v>
      </c>
      <c r="S318" s="44"/>
      <c r="T318" s="3"/>
      <c r="V318" s="43"/>
      <c r="W318" s="49">
        <v>2.5099999999999998</v>
      </c>
      <c r="X318" s="82">
        <v>0.22500000000000001</v>
      </c>
      <c r="Y318" s="43">
        <f t="shared" si="39"/>
        <v>2.5587899999999997</v>
      </c>
      <c r="Z318" s="53"/>
      <c r="AA318" s="82"/>
      <c r="AB318" s="43"/>
      <c r="AC318" s="47"/>
      <c r="AD318" s="82"/>
      <c r="AE318" s="43"/>
      <c r="AF318" s="45"/>
      <c r="AG318" s="82"/>
      <c r="AH318" s="43"/>
      <c r="AI318" s="47"/>
      <c r="AJ318" s="4"/>
      <c r="AK318" s="4"/>
      <c r="AL318" s="4"/>
      <c r="AM318" s="27"/>
      <c r="AN318" s="5"/>
      <c r="AO318" s="4"/>
      <c r="AP318" s="4"/>
      <c r="AQ318" s="4"/>
      <c r="AR318" s="19">
        <v>2.5099999999999998</v>
      </c>
      <c r="AS318" s="5"/>
      <c r="AT318" s="3"/>
    </row>
    <row r="319" spans="1:58" x14ac:dyDescent="0.25">
      <c r="A319" s="3" t="s">
        <v>2</v>
      </c>
      <c r="B319" s="18">
        <v>3.15</v>
      </c>
      <c r="C319" s="88">
        <f t="shared" si="36"/>
        <v>3.3447424476339838</v>
      </c>
      <c r="D319" s="80">
        <v>-111.083</v>
      </c>
      <c r="E319" s="23">
        <v>42.557000000000002</v>
      </c>
      <c r="F319" s="1">
        <v>0</v>
      </c>
      <c r="G319" s="1">
        <v>1994</v>
      </c>
      <c r="H319" s="1">
        <v>2</v>
      </c>
      <c r="I319" s="1">
        <v>4</v>
      </c>
      <c r="J319" s="1">
        <v>6</v>
      </c>
      <c r="K319" s="1">
        <v>5</v>
      </c>
      <c r="L319" s="11">
        <v>0.9</v>
      </c>
      <c r="M319" s="81">
        <f t="shared" si="37"/>
        <v>0.10516774409862768</v>
      </c>
      <c r="N319" s="21">
        <v>0.01</v>
      </c>
      <c r="O319" s="3" t="s">
        <v>175</v>
      </c>
      <c r="P319" s="94">
        <f>1/((1/U319^2)+(1/X319^2)+(1/AA319^2))</f>
        <v>1.1060254398794437E-2</v>
      </c>
      <c r="Q319" s="72">
        <f>(P319/U319^2*V319)+(P319/X319^2*Y319)+(P319/AA319^2*AB319)</f>
        <v>3.3447424476339838</v>
      </c>
      <c r="R319" s="82">
        <f>SQRT(P319)</f>
        <v>0.10516774409862768</v>
      </c>
      <c r="S319" s="49">
        <v>3.15</v>
      </c>
      <c r="T319" s="3" t="s">
        <v>3</v>
      </c>
      <c r="U319" s="82">
        <v>0.13900000000000001</v>
      </c>
      <c r="V319" s="43">
        <f>0.791*S319+0.851</f>
        <v>3.3426499999999999</v>
      </c>
      <c r="W319" s="49">
        <v>3.25</v>
      </c>
      <c r="X319" s="82">
        <v>0.22500000000000001</v>
      </c>
      <c r="Y319" s="43">
        <f t="shared" si="39"/>
        <v>3.2462499999999999</v>
      </c>
      <c r="Z319" s="55">
        <v>3.2</v>
      </c>
      <c r="AA319" s="82">
        <v>0.23</v>
      </c>
      <c r="AB319" s="43">
        <f>0.791*(Z319+0.09)+0.851</f>
        <v>3.4533900000000002</v>
      </c>
      <c r="AC319" s="47"/>
      <c r="AD319" s="82"/>
      <c r="AE319" s="43"/>
      <c r="AF319" s="45"/>
      <c r="AG319" s="82"/>
      <c r="AH319" s="43"/>
      <c r="AI319" s="47" t="s">
        <v>79</v>
      </c>
      <c r="AJ319" s="4"/>
      <c r="AK319" s="4"/>
      <c r="AL319" s="4"/>
      <c r="AM319" s="27">
        <v>3.2</v>
      </c>
      <c r="AN319" s="5"/>
      <c r="AO319" s="4"/>
      <c r="AP319" s="4"/>
      <c r="AQ319" s="4"/>
      <c r="AR319" s="19">
        <v>3.25</v>
      </c>
      <c r="AS319" s="19">
        <v>3.15</v>
      </c>
      <c r="AT319" s="3" t="s">
        <v>3</v>
      </c>
    </row>
    <row r="320" spans="1:58" x14ac:dyDescent="0.25">
      <c r="A320" s="3" t="s">
        <v>2</v>
      </c>
      <c r="B320" s="18">
        <v>2.91</v>
      </c>
      <c r="C320" s="88">
        <f t="shared" si="36"/>
        <v>2.9303900000000001</v>
      </c>
      <c r="D320" s="80">
        <v>-111.18300000000001</v>
      </c>
      <c r="E320" s="23">
        <v>42.664999999999999</v>
      </c>
      <c r="F320" s="1">
        <v>5</v>
      </c>
      <c r="G320" s="1">
        <v>1994</v>
      </c>
      <c r="H320" s="1">
        <v>2</v>
      </c>
      <c r="I320" s="1">
        <v>4</v>
      </c>
      <c r="J320" s="1">
        <v>6</v>
      </c>
      <c r="K320" s="1">
        <v>9</v>
      </c>
      <c r="L320" s="11">
        <v>14</v>
      </c>
      <c r="M320" s="81">
        <f t="shared" si="37"/>
        <v>0.22500000000000001</v>
      </c>
      <c r="N320" s="21">
        <v>0.01</v>
      </c>
      <c r="O320" s="6" t="s">
        <v>174</v>
      </c>
      <c r="P320" s="94"/>
      <c r="Q320" s="72">
        <f>Y320</f>
        <v>2.9303900000000001</v>
      </c>
      <c r="R320" s="82">
        <f>X320</f>
        <v>0.22500000000000001</v>
      </c>
      <c r="S320" s="44"/>
      <c r="T320" s="3"/>
      <c r="V320" s="43"/>
      <c r="W320" s="49">
        <v>2.91</v>
      </c>
      <c r="X320" s="82">
        <v>0.22500000000000001</v>
      </c>
      <c r="Y320" s="43">
        <f t="shared" si="39"/>
        <v>2.9303900000000001</v>
      </c>
      <c r="Z320" s="53"/>
      <c r="AA320" s="82"/>
      <c r="AB320" s="43"/>
      <c r="AC320" s="47"/>
      <c r="AD320" s="82"/>
      <c r="AE320" s="43"/>
      <c r="AF320" s="45"/>
      <c r="AG320" s="82"/>
      <c r="AH320" s="43"/>
      <c r="AI320" s="47"/>
      <c r="AJ320" s="4"/>
      <c r="AK320" s="4"/>
      <c r="AL320" s="4"/>
      <c r="AM320" s="27"/>
      <c r="AN320" s="5"/>
      <c r="AO320" s="4"/>
      <c r="AP320" s="4"/>
      <c r="AQ320" s="4"/>
      <c r="AR320" s="19">
        <v>2.91</v>
      </c>
      <c r="AS320" s="5"/>
      <c r="AT320" s="3"/>
    </row>
    <row r="321" spans="1:58" x14ac:dyDescent="0.25">
      <c r="A321" s="3" t="s">
        <v>2</v>
      </c>
      <c r="B321" s="18">
        <v>3.24</v>
      </c>
      <c r="C321" s="88">
        <f t="shared" si="36"/>
        <v>3.5302005678208621</v>
      </c>
      <c r="D321" s="80">
        <v>-111.09699999999999</v>
      </c>
      <c r="E321" s="23">
        <v>42.634999999999998</v>
      </c>
      <c r="F321" s="1">
        <v>0</v>
      </c>
      <c r="G321" s="1">
        <v>1994</v>
      </c>
      <c r="H321" s="1">
        <v>2</v>
      </c>
      <c r="I321" s="1">
        <v>4</v>
      </c>
      <c r="J321" s="1">
        <v>6</v>
      </c>
      <c r="K321" s="1">
        <v>12</v>
      </c>
      <c r="L321" s="11">
        <v>10.4</v>
      </c>
      <c r="M321" s="81">
        <f t="shared" si="37"/>
        <v>0.10516774409862768</v>
      </c>
      <c r="N321" s="21">
        <v>0.01</v>
      </c>
      <c r="O321" s="3" t="s">
        <v>175</v>
      </c>
      <c r="P321" s="94">
        <f>1/((1/U321^2)+(1/X321^2)+(1/AA321^2))</f>
        <v>1.1060254398794437E-2</v>
      </c>
      <c r="Q321" s="72">
        <f>(P321/U321^2*V321)+(P321/X321^2*Y321)+(P321/AA321^2*AB321)</f>
        <v>3.5302005678208621</v>
      </c>
      <c r="R321" s="82">
        <f>SQRT(P321)</f>
        <v>0.10516774409862768</v>
      </c>
      <c r="S321" s="49">
        <v>3.24</v>
      </c>
      <c r="T321" s="3" t="s">
        <v>3</v>
      </c>
      <c r="U321" s="82">
        <v>0.13900000000000001</v>
      </c>
      <c r="V321" s="43">
        <f>0.791*S321+0.851</f>
        <v>3.4138400000000004</v>
      </c>
      <c r="W321" s="49">
        <v>3.8</v>
      </c>
      <c r="X321" s="82">
        <v>0.22500000000000001</v>
      </c>
      <c r="Y321" s="43">
        <f t="shared" si="39"/>
        <v>3.7572000000000001</v>
      </c>
      <c r="Z321" s="55">
        <v>3.4</v>
      </c>
      <c r="AA321" s="82">
        <v>0.23</v>
      </c>
      <c r="AB321" s="43">
        <f>0.791*(Z321+0.09)+0.851</f>
        <v>3.6115900000000001</v>
      </c>
      <c r="AC321" s="47"/>
      <c r="AD321" s="82"/>
      <c r="AE321" s="43"/>
      <c r="AF321" s="45"/>
      <c r="AG321" s="82"/>
      <c r="AH321" s="43"/>
      <c r="AI321" s="47" t="s">
        <v>95</v>
      </c>
      <c r="AJ321" s="4"/>
      <c r="AK321" s="4"/>
      <c r="AL321" s="4"/>
      <c r="AM321" s="27">
        <v>3.4</v>
      </c>
      <c r="AN321" s="5"/>
      <c r="AO321" s="4"/>
      <c r="AP321" s="4"/>
      <c r="AQ321" s="4"/>
      <c r="AR321" s="19">
        <v>3.8</v>
      </c>
      <c r="AS321" s="19">
        <v>3.24</v>
      </c>
      <c r="AT321" s="3" t="s">
        <v>3</v>
      </c>
    </row>
    <row r="322" spans="1:58" x14ac:dyDescent="0.25">
      <c r="A322" s="3" t="s">
        <v>2</v>
      </c>
      <c r="B322" s="18">
        <v>2.86</v>
      </c>
      <c r="C322" s="88">
        <f t="shared" ref="C322:C385" si="40">Q322</f>
        <v>2.8839399999999999</v>
      </c>
      <c r="D322" s="80">
        <v>-111.116</v>
      </c>
      <c r="E322" s="23">
        <v>42.652000000000001</v>
      </c>
      <c r="F322" s="1">
        <v>1</v>
      </c>
      <c r="G322" s="1">
        <v>1994</v>
      </c>
      <c r="H322" s="1">
        <v>2</v>
      </c>
      <c r="I322" s="1">
        <v>4</v>
      </c>
      <c r="J322" s="1">
        <v>6</v>
      </c>
      <c r="K322" s="1">
        <v>18</v>
      </c>
      <c r="L322" s="11">
        <v>54.5</v>
      </c>
      <c r="M322" s="81">
        <f t="shared" ref="M322:M385" si="41">R322</f>
        <v>0.22500000000000001</v>
      </c>
      <c r="N322" s="21">
        <v>0.01</v>
      </c>
      <c r="O322" s="6" t="s">
        <v>174</v>
      </c>
      <c r="P322" s="94"/>
      <c r="Q322" s="72">
        <f>Y322</f>
        <v>2.8839399999999999</v>
      </c>
      <c r="R322" s="82">
        <f>X322</f>
        <v>0.22500000000000001</v>
      </c>
      <c r="S322" s="44"/>
      <c r="T322" s="3"/>
      <c r="V322" s="43"/>
      <c r="W322" s="49">
        <v>2.86</v>
      </c>
      <c r="X322" s="82">
        <v>0.22500000000000001</v>
      </c>
      <c r="Y322" s="43">
        <f t="shared" si="39"/>
        <v>2.8839399999999999</v>
      </c>
      <c r="Z322" s="53"/>
      <c r="AA322" s="82"/>
      <c r="AB322" s="43"/>
      <c r="AC322" s="47"/>
      <c r="AD322" s="82"/>
      <c r="AE322" s="43"/>
      <c r="AF322" s="45"/>
      <c r="AG322" s="82"/>
      <c r="AH322" s="43"/>
      <c r="AI322" s="47"/>
      <c r="AJ322" s="4"/>
      <c r="AK322" s="4"/>
      <c r="AL322" s="4"/>
      <c r="AM322" s="27"/>
      <c r="AN322" s="5"/>
      <c r="AO322" s="4"/>
      <c r="AP322" s="4"/>
      <c r="AQ322" s="4"/>
      <c r="AR322" s="19">
        <v>2.86</v>
      </c>
      <c r="AS322" s="5"/>
      <c r="AT322" s="3"/>
    </row>
    <row r="323" spans="1:58" x14ac:dyDescent="0.25">
      <c r="A323" s="3" t="s">
        <v>2</v>
      </c>
      <c r="B323" s="18">
        <v>2.58</v>
      </c>
      <c r="C323" s="88">
        <f t="shared" si="40"/>
        <v>2.6238200000000003</v>
      </c>
      <c r="D323" s="80">
        <v>-111.15300000000001</v>
      </c>
      <c r="E323" s="23">
        <v>42.741999999999997</v>
      </c>
      <c r="F323" s="1">
        <v>2</v>
      </c>
      <c r="G323" s="1">
        <v>1994</v>
      </c>
      <c r="H323" s="1">
        <v>2</v>
      </c>
      <c r="I323" s="1">
        <v>4</v>
      </c>
      <c r="J323" s="1">
        <v>6</v>
      </c>
      <c r="K323" s="1">
        <v>23</v>
      </c>
      <c r="L323" s="11">
        <v>55.5</v>
      </c>
      <c r="M323" s="81">
        <f t="shared" si="41"/>
        <v>0.22500000000000001</v>
      </c>
      <c r="N323" s="21">
        <v>0.01</v>
      </c>
      <c r="O323" s="6" t="s">
        <v>174</v>
      </c>
      <c r="P323" s="94"/>
      <c r="Q323" s="72">
        <f>Y323</f>
        <v>2.6238200000000003</v>
      </c>
      <c r="R323" s="82">
        <f>X323</f>
        <v>0.22500000000000001</v>
      </c>
      <c r="S323" s="44"/>
      <c r="T323" s="3"/>
      <c r="V323" s="43"/>
      <c r="W323" s="49">
        <v>2.58</v>
      </c>
      <c r="X323" s="82">
        <v>0.22500000000000001</v>
      </c>
      <c r="Y323" s="43">
        <f t="shared" si="39"/>
        <v>2.6238200000000003</v>
      </c>
      <c r="Z323" s="53"/>
      <c r="AA323" s="82"/>
      <c r="AB323" s="43"/>
      <c r="AC323" s="47"/>
      <c r="AD323" s="82"/>
      <c r="AE323" s="43"/>
      <c r="AF323" s="45"/>
      <c r="AG323" s="82"/>
      <c r="AH323" s="43"/>
      <c r="AI323" s="47"/>
      <c r="AJ323" s="4"/>
      <c r="AK323" s="4"/>
      <c r="AL323" s="4"/>
      <c r="AM323" s="27"/>
      <c r="AN323" s="5"/>
      <c r="AO323" s="4"/>
      <c r="AP323" s="4"/>
      <c r="AQ323" s="4"/>
      <c r="AR323" s="19">
        <v>2.58</v>
      </c>
      <c r="AS323" s="5"/>
      <c r="AT323" s="3"/>
    </row>
    <row r="324" spans="1:58" x14ac:dyDescent="0.25">
      <c r="A324" s="3" t="s">
        <v>2</v>
      </c>
      <c r="B324" s="18">
        <v>2.5</v>
      </c>
      <c r="C324" s="88">
        <f t="shared" si="40"/>
        <v>2.5495000000000001</v>
      </c>
      <c r="D324" s="80">
        <v>-111.179</v>
      </c>
      <c r="E324" s="23">
        <v>42.680999999999997</v>
      </c>
      <c r="F324" s="1">
        <v>3</v>
      </c>
      <c r="G324" s="1">
        <v>1994</v>
      </c>
      <c r="H324" s="1">
        <v>2</v>
      </c>
      <c r="I324" s="1">
        <v>4</v>
      </c>
      <c r="J324" s="1">
        <v>6</v>
      </c>
      <c r="K324" s="1">
        <v>28</v>
      </c>
      <c r="L324" s="11">
        <v>5.8</v>
      </c>
      <c r="M324" s="81">
        <f t="shared" si="41"/>
        <v>0.22500000000000001</v>
      </c>
      <c r="N324" s="21">
        <v>0.01</v>
      </c>
      <c r="O324" s="6" t="s">
        <v>174</v>
      </c>
      <c r="P324" s="94"/>
      <c r="Q324" s="72">
        <f>Y324</f>
        <v>2.5495000000000001</v>
      </c>
      <c r="R324" s="82">
        <f>X324</f>
        <v>0.22500000000000001</v>
      </c>
      <c r="S324" s="44"/>
      <c r="T324" s="3"/>
      <c r="V324" s="43"/>
      <c r="W324" s="49">
        <v>2.5</v>
      </c>
      <c r="X324" s="82">
        <v>0.22500000000000001</v>
      </c>
      <c r="Y324" s="43">
        <f t="shared" si="39"/>
        <v>2.5495000000000001</v>
      </c>
      <c r="Z324" s="53"/>
      <c r="AA324" s="82"/>
      <c r="AB324" s="43"/>
      <c r="AC324" s="47"/>
      <c r="AD324" s="82"/>
      <c r="AE324" s="43"/>
      <c r="AF324" s="45"/>
      <c r="AG324" s="82"/>
      <c r="AH324" s="43"/>
      <c r="AI324" s="47"/>
      <c r="AJ324" s="4"/>
      <c r="AK324" s="4"/>
      <c r="AL324" s="4"/>
      <c r="AM324" s="27"/>
      <c r="AN324" s="5"/>
      <c r="AO324" s="4"/>
      <c r="AP324" s="4"/>
      <c r="AQ324" s="4"/>
      <c r="AR324" s="19">
        <v>2.5</v>
      </c>
      <c r="AS324" s="5"/>
      <c r="AT324" s="3"/>
    </row>
    <row r="325" spans="1:58" x14ac:dyDescent="0.25">
      <c r="A325" s="3" t="s">
        <v>2</v>
      </c>
      <c r="B325" s="18">
        <v>2.66</v>
      </c>
      <c r="C325" s="88">
        <f t="shared" si="40"/>
        <v>2.69814</v>
      </c>
      <c r="D325" s="80">
        <v>-111.09</v>
      </c>
      <c r="E325" s="23">
        <v>42.646000000000001</v>
      </c>
      <c r="F325" s="1">
        <v>0</v>
      </c>
      <c r="G325" s="1">
        <v>1994</v>
      </c>
      <c r="H325" s="1">
        <v>2</v>
      </c>
      <c r="I325" s="1">
        <v>4</v>
      </c>
      <c r="J325" s="1">
        <v>7</v>
      </c>
      <c r="K325" s="1">
        <v>0</v>
      </c>
      <c r="L325" s="11">
        <v>47.2</v>
      </c>
      <c r="M325" s="81">
        <f t="shared" si="41"/>
        <v>0.22500000000000001</v>
      </c>
      <c r="N325" s="21">
        <v>0.01</v>
      </c>
      <c r="O325" s="6" t="s">
        <v>174</v>
      </c>
      <c r="P325" s="94"/>
      <c r="Q325" s="72">
        <f>Y325</f>
        <v>2.69814</v>
      </c>
      <c r="R325" s="82">
        <f>X325</f>
        <v>0.22500000000000001</v>
      </c>
      <c r="S325" s="44"/>
      <c r="T325" s="3"/>
      <c r="V325" s="43"/>
      <c r="W325" s="49">
        <v>2.66</v>
      </c>
      <c r="X325" s="82">
        <v>0.22500000000000001</v>
      </c>
      <c r="Y325" s="43">
        <f t="shared" si="39"/>
        <v>2.69814</v>
      </c>
      <c r="Z325" s="53"/>
      <c r="AA325" s="82"/>
      <c r="AB325" s="43"/>
      <c r="AC325" s="47"/>
      <c r="AD325" s="82"/>
      <c r="AE325" s="43"/>
      <c r="AF325" s="45"/>
      <c r="AG325" s="82"/>
      <c r="AH325" s="43"/>
      <c r="AI325" s="47"/>
      <c r="AJ325" s="4"/>
      <c r="AK325" s="4"/>
      <c r="AL325" s="4"/>
      <c r="AM325" s="27"/>
      <c r="AN325" s="5"/>
      <c r="AO325" s="4"/>
      <c r="AP325" s="4"/>
      <c r="AQ325" s="4"/>
      <c r="AR325" s="19">
        <v>2.66</v>
      </c>
      <c r="AS325" s="5"/>
      <c r="AT325" s="3"/>
    </row>
    <row r="326" spans="1:58" s="4" customFormat="1" x14ac:dyDescent="0.25">
      <c r="A326" s="3" t="s">
        <v>2</v>
      </c>
      <c r="B326" s="18">
        <v>3.58</v>
      </c>
      <c r="C326" s="88">
        <f t="shared" si="40"/>
        <v>3.6766382711132675</v>
      </c>
      <c r="D326" s="80">
        <v>-111.09699999999999</v>
      </c>
      <c r="E326" s="23">
        <v>42.57</v>
      </c>
      <c r="F326" s="1">
        <v>0</v>
      </c>
      <c r="G326" s="1">
        <v>1994</v>
      </c>
      <c r="H326" s="1">
        <v>2</v>
      </c>
      <c r="I326" s="1">
        <v>4</v>
      </c>
      <c r="J326" s="1">
        <v>7</v>
      </c>
      <c r="K326" s="1">
        <v>6</v>
      </c>
      <c r="L326" s="11">
        <v>0</v>
      </c>
      <c r="M326" s="81">
        <f t="shared" si="41"/>
        <v>0.10516774409862768</v>
      </c>
      <c r="N326" s="21">
        <v>0.01</v>
      </c>
      <c r="O326" s="3" t="s">
        <v>175</v>
      </c>
      <c r="P326" s="94">
        <f>1/((1/U326^2)+(1/X326^2)+(1/AA326^2))</f>
        <v>1.1060254398794437E-2</v>
      </c>
      <c r="Q326" s="72">
        <f>(P326/U326^2*V326)+(P326/X326^2*Y326)+(P326/AA326^2*AB326)</f>
        <v>3.6766382711132675</v>
      </c>
      <c r="R326" s="82">
        <f>SQRT(P326)</f>
        <v>0.10516774409862768</v>
      </c>
      <c r="S326" s="49">
        <v>3.58</v>
      </c>
      <c r="T326" s="3" t="s">
        <v>3</v>
      </c>
      <c r="U326" s="82">
        <v>0.13900000000000001</v>
      </c>
      <c r="V326" s="43">
        <f>0.791*S326+0.851</f>
        <v>3.6827800000000002</v>
      </c>
      <c r="W326" s="49">
        <v>3.6</v>
      </c>
      <c r="X326" s="82">
        <v>0.22500000000000001</v>
      </c>
      <c r="Y326" s="43">
        <f t="shared" si="39"/>
        <v>3.5714000000000001</v>
      </c>
      <c r="Z326" s="55">
        <v>3.6</v>
      </c>
      <c r="AA326" s="82">
        <v>0.23</v>
      </c>
      <c r="AB326" s="43">
        <f t="shared" ref="AB326:AB331" si="42">0.791*(Z326+0.09)+0.851</f>
        <v>3.76979</v>
      </c>
      <c r="AC326" s="47"/>
      <c r="AD326" s="82"/>
      <c r="AE326" s="43"/>
      <c r="AF326" s="45"/>
      <c r="AG326" s="82"/>
      <c r="AH326" s="43"/>
      <c r="AI326" s="47" t="s">
        <v>82</v>
      </c>
      <c r="AM326" s="27">
        <v>3.6</v>
      </c>
      <c r="AN326" s="5"/>
      <c r="AR326" s="19">
        <v>3.6</v>
      </c>
      <c r="AS326" s="19">
        <v>3.58</v>
      </c>
      <c r="AT326" s="3" t="s">
        <v>3</v>
      </c>
      <c r="AU326"/>
      <c r="AV326"/>
      <c r="AW326"/>
      <c r="AX326"/>
      <c r="AY326"/>
      <c r="AZ326"/>
      <c r="BA326"/>
      <c r="BB326"/>
      <c r="BC326"/>
      <c r="BD326"/>
      <c r="BE326"/>
      <c r="BF326"/>
    </row>
    <row r="327" spans="1:58" x14ac:dyDescent="0.25">
      <c r="A327" s="3" t="s">
        <v>2</v>
      </c>
      <c r="B327" s="18">
        <v>2.83</v>
      </c>
      <c r="C327" s="88">
        <f t="shared" si="40"/>
        <v>2.954762465588022</v>
      </c>
      <c r="D327" s="80">
        <v>-111.13500000000001</v>
      </c>
      <c r="E327" s="23">
        <v>42.618000000000002</v>
      </c>
      <c r="F327" s="1">
        <v>0</v>
      </c>
      <c r="G327" s="1">
        <v>1994</v>
      </c>
      <c r="H327" s="1">
        <v>2</v>
      </c>
      <c r="I327" s="1">
        <v>4</v>
      </c>
      <c r="J327" s="1">
        <v>7</v>
      </c>
      <c r="K327" s="1">
        <v>16</v>
      </c>
      <c r="L327" s="11">
        <v>22.7</v>
      </c>
      <c r="M327" s="81">
        <f t="shared" si="41"/>
        <v>0.16083765575665815</v>
      </c>
      <c r="N327" s="21">
        <v>0.01</v>
      </c>
      <c r="O327" s="3" t="s">
        <v>175</v>
      </c>
      <c r="P327" s="94">
        <f>1/((1/X327^2)+(1/AA327^2))</f>
        <v>2.586875150929727E-2</v>
      </c>
      <c r="Q327" s="72">
        <f>(P327/X327^2*Y327)+(P327/AA327^2*AB327)</f>
        <v>2.954762465588022</v>
      </c>
      <c r="R327" s="82">
        <f>SQRT(P327)</f>
        <v>0.16083765575665815</v>
      </c>
      <c r="S327" s="44"/>
      <c r="T327" s="3"/>
      <c r="V327" s="43"/>
      <c r="W327" s="49">
        <v>2.83</v>
      </c>
      <c r="X327" s="82">
        <v>0.22500000000000001</v>
      </c>
      <c r="Y327" s="43">
        <f t="shared" si="39"/>
        <v>2.8560699999999999</v>
      </c>
      <c r="Z327" s="55">
        <v>2.7</v>
      </c>
      <c r="AA327" s="82">
        <v>0.23</v>
      </c>
      <c r="AB327" s="43">
        <f t="shared" si="42"/>
        <v>3.05789</v>
      </c>
      <c r="AC327" s="47"/>
      <c r="AD327" s="82"/>
      <c r="AE327" s="43"/>
      <c r="AF327" s="45"/>
      <c r="AG327" s="82"/>
      <c r="AH327" s="43"/>
      <c r="AI327" s="47" t="s">
        <v>93</v>
      </c>
      <c r="AJ327" s="4"/>
      <c r="AK327" s="4"/>
      <c r="AL327" s="4"/>
      <c r="AM327" s="27">
        <v>2.7</v>
      </c>
      <c r="AN327" s="5"/>
      <c r="AO327" s="4"/>
      <c r="AP327" s="4"/>
      <c r="AQ327" s="4"/>
      <c r="AR327" s="19">
        <v>2.83</v>
      </c>
      <c r="AS327" s="5"/>
      <c r="AT327" s="3"/>
      <c r="BA327" s="25"/>
      <c r="BB327" s="25"/>
      <c r="BC327" s="25"/>
      <c r="BD327" s="25"/>
      <c r="BE327" s="25"/>
      <c r="BF327" s="25"/>
    </row>
    <row r="328" spans="1:58" x14ac:dyDescent="0.25">
      <c r="A328" s="3" t="s">
        <v>2</v>
      </c>
      <c r="B328" s="18">
        <v>2.87</v>
      </c>
      <c r="C328" s="88">
        <f t="shared" si="40"/>
        <v>2.9350698937454718</v>
      </c>
      <c r="D328" s="80">
        <v>-111.351</v>
      </c>
      <c r="E328" s="23">
        <v>42.783999999999999</v>
      </c>
      <c r="F328" s="1">
        <v>0</v>
      </c>
      <c r="G328" s="1">
        <v>1994</v>
      </c>
      <c r="H328" s="1">
        <v>2</v>
      </c>
      <c r="I328" s="1">
        <v>4</v>
      </c>
      <c r="J328" s="1">
        <v>7</v>
      </c>
      <c r="K328" s="1">
        <v>34</v>
      </c>
      <c r="L328" s="11">
        <v>14.4</v>
      </c>
      <c r="M328" s="81">
        <f t="shared" si="41"/>
        <v>0.16083765575665815</v>
      </c>
      <c r="N328" s="21">
        <v>0.01</v>
      </c>
      <c r="O328" s="3" t="s">
        <v>175</v>
      </c>
      <c r="P328" s="94">
        <f>1/((1/X328^2)+(1/AA328^2))</f>
        <v>2.586875150929727E-2</v>
      </c>
      <c r="Q328" s="72">
        <f>(P328/X328^2*Y328)+(P328/AA328^2*AB328)</f>
        <v>2.9350698937454718</v>
      </c>
      <c r="R328" s="82">
        <f>SQRT(P328)</f>
        <v>0.16083765575665815</v>
      </c>
      <c r="S328" s="44"/>
      <c r="T328" s="3"/>
      <c r="V328" s="43"/>
      <c r="W328" s="49">
        <v>2.87</v>
      </c>
      <c r="X328" s="82">
        <v>0.22500000000000001</v>
      </c>
      <c r="Y328" s="43">
        <f t="shared" si="39"/>
        <v>2.89323</v>
      </c>
      <c r="Z328" s="55">
        <v>2.6</v>
      </c>
      <c r="AA328" s="82">
        <v>0.23</v>
      </c>
      <c r="AB328" s="43">
        <f t="shared" si="42"/>
        <v>2.97879</v>
      </c>
      <c r="AC328" s="47"/>
      <c r="AD328" s="82"/>
      <c r="AE328" s="43"/>
      <c r="AF328" s="45"/>
      <c r="AG328" s="82"/>
      <c r="AH328" s="43"/>
      <c r="AI328" s="47" t="s">
        <v>121</v>
      </c>
      <c r="AJ328" s="4"/>
      <c r="AK328" s="4"/>
      <c r="AL328" s="4"/>
      <c r="AM328" s="27">
        <v>2.6</v>
      </c>
      <c r="AN328" s="5"/>
      <c r="AO328" s="4"/>
      <c r="AP328" s="4"/>
      <c r="AQ328" s="4"/>
      <c r="AR328" s="19">
        <v>2.87</v>
      </c>
      <c r="AS328" s="5"/>
      <c r="AT328" s="3"/>
    </row>
    <row r="329" spans="1:58" x14ac:dyDescent="0.25">
      <c r="A329" s="3" t="s">
        <v>2</v>
      </c>
      <c r="B329" s="18">
        <v>3.35</v>
      </c>
      <c r="C329" s="88">
        <f t="shared" si="40"/>
        <v>3.5252093341194182</v>
      </c>
      <c r="D329" s="80">
        <v>-111.11199999999999</v>
      </c>
      <c r="E329" s="23">
        <v>42.646000000000001</v>
      </c>
      <c r="F329" s="1">
        <v>1</v>
      </c>
      <c r="G329" s="1">
        <v>1994</v>
      </c>
      <c r="H329" s="1">
        <v>2</v>
      </c>
      <c r="I329" s="1">
        <v>4</v>
      </c>
      <c r="J329" s="1">
        <v>8</v>
      </c>
      <c r="K329" s="1">
        <v>30</v>
      </c>
      <c r="L329" s="11">
        <v>19.600000000000001</v>
      </c>
      <c r="M329" s="81">
        <f t="shared" si="41"/>
        <v>0.10516774409862768</v>
      </c>
      <c r="N329" s="21">
        <v>0.01</v>
      </c>
      <c r="O329" s="3" t="s">
        <v>175</v>
      </c>
      <c r="P329" s="94">
        <f>1/((1/U329^2)+(1/X329^2)+(1/AA329^2))</f>
        <v>1.1060254398794437E-2</v>
      </c>
      <c r="Q329" s="72">
        <f>(P329/U329^2*V329)+(P329/X329^2*Y329)+(P329/AA329^2*AB329)</f>
        <v>3.5252093341194182</v>
      </c>
      <c r="R329" s="82">
        <f>SQRT(P329)</f>
        <v>0.10516774409862768</v>
      </c>
      <c r="S329" s="49">
        <v>3.35</v>
      </c>
      <c r="T329" s="3" t="s">
        <v>3</v>
      </c>
      <c r="U329" s="82">
        <v>0.13900000000000001</v>
      </c>
      <c r="V329" s="43">
        <f>0.791*S329+0.851</f>
        <v>3.5008500000000002</v>
      </c>
      <c r="W329" s="49">
        <v>3.53</v>
      </c>
      <c r="X329" s="82">
        <v>0.22500000000000001</v>
      </c>
      <c r="Y329" s="43">
        <f t="shared" si="39"/>
        <v>3.50637</v>
      </c>
      <c r="Z329" s="55">
        <v>3.4</v>
      </c>
      <c r="AA329" s="82">
        <v>0.23</v>
      </c>
      <c r="AB329" s="43">
        <f t="shared" si="42"/>
        <v>3.6115900000000001</v>
      </c>
      <c r="AC329" s="47"/>
      <c r="AD329" s="82"/>
      <c r="AE329" s="43"/>
      <c r="AF329" s="45"/>
      <c r="AG329" s="82"/>
      <c r="AH329" s="43"/>
      <c r="AI329" s="47" t="s">
        <v>95</v>
      </c>
      <c r="AJ329" s="4"/>
      <c r="AK329" s="4"/>
      <c r="AL329" s="4"/>
      <c r="AM329" s="27">
        <v>3.4</v>
      </c>
      <c r="AN329" s="5"/>
      <c r="AO329" s="4"/>
      <c r="AP329" s="4"/>
      <c r="AQ329" s="4"/>
      <c r="AR329" s="19">
        <v>3.53</v>
      </c>
      <c r="AS329" s="19">
        <v>3.35</v>
      </c>
      <c r="AT329" s="3" t="s">
        <v>3</v>
      </c>
    </row>
    <row r="330" spans="1:58" x14ac:dyDescent="0.25">
      <c r="A330" s="3" t="s">
        <v>2</v>
      </c>
      <c r="B330" s="18">
        <v>2.83</v>
      </c>
      <c r="C330" s="88">
        <f t="shared" si="40"/>
        <v>2.9160815914030422</v>
      </c>
      <c r="D330" s="80">
        <v>-111.114</v>
      </c>
      <c r="E330" s="23">
        <v>42.652000000000001</v>
      </c>
      <c r="F330" s="1">
        <v>1</v>
      </c>
      <c r="G330" s="1">
        <v>1994</v>
      </c>
      <c r="H330" s="1">
        <v>2</v>
      </c>
      <c r="I330" s="1">
        <v>4</v>
      </c>
      <c r="J330" s="1">
        <v>9</v>
      </c>
      <c r="K330" s="1">
        <v>51</v>
      </c>
      <c r="L330" s="11">
        <v>38.4</v>
      </c>
      <c r="M330" s="81">
        <f t="shared" si="41"/>
        <v>0.16083765575665815</v>
      </c>
      <c r="N330" s="21">
        <v>0.01</v>
      </c>
      <c r="O330" s="3" t="s">
        <v>175</v>
      </c>
      <c r="P330" s="94">
        <f>1/((1/X330^2)+(1/AA330^2))</f>
        <v>2.586875150929727E-2</v>
      </c>
      <c r="Q330" s="72">
        <f>(P330/X330^2*Y330)+(P330/AA330^2*AB330)</f>
        <v>2.9160815914030422</v>
      </c>
      <c r="R330" s="82">
        <f>SQRT(P330)</f>
        <v>0.16083765575665815</v>
      </c>
      <c r="S330" s="44"/>
      <c r="T330" s="3"/>
      <c r="V330" s="43"/>
      <c r="W330" s="49">
        <v>2.83</v>
      </c>
      <c r="X330" s="82">
        <v>0.22500000000000001</v>
      </c>
      <c r="Y330" s="43">
        <f t="shared" si="39"/>
        <v>2.8560699999999999</v>
      </c>
      <c r="Z330" s="55">
        <v>2.6</v>
      </c>
      <c r="AA330" s="82">
        <v>0.23</v>
      </c>
      <c r="AB330" s="43">
        <f t="shared" si="42"/>
        <v>2.97879</v>
      </c>
      <c r="AC330" s="47"/>
      <c r="AD330" s="82"/>
      <c r="AE330" s="43"/>
      <c r="AF330" s="45"/>
      <c r="AG330" s="82"/>
      <c r="AH330" s="43"/>
      <c r="AI330" s="47" t="s">
        <v>121</v>
      </c>
      <c r="AJ330" s="4"/>
      <c r="AK330" s="4"/>
      <c r="AL330" s="4"/>
      <c r="AM330" s="27">
        <v>2.6</v>
      </c>
      <c r="AN330" s="5"/>
      <c r="AO330" s="4"/>
      <c r="AP330" s="4"/>
      <c r="AQ330" s="4"/>
      <c r="AR330" s="19">
        <v>2.83</v>
      </c>
      <c r="AS330" s="5"/>
      <c r="AT330" s="3"/>
    </row>
    <row r="331" spans="1:58" x14ac:dyDescent="0.25">
      <c r="A331" s="4" t="s">
        <v>1</v>
      </c>
      <c r="B331" s="11">
        <v>2.4</v>
      </c>
      <c r="C331" s="88">
        <f t="shared" si="40"/>
        <v>2.8205900000000002</v>
      </c>
      <c r="D331" s="80">
        <v>-111.083</v>
      </c>
      <c r="E331" s="23">
        <v>42.725999999999999</v>
      </c>
      <c r="F331" s="1">
        <v>5</v>
      </c>
      <c r="G331" s="1">
        <v>1994</v>
      </c>
      <c r="H331" s="1">
        <v>2</v>
      </c>
      <c r="I331" s="1">
        <v>4</v>
      </c>
      <c r="J331" s="1">
        <v>10</v>
      </c>
      <c r="K331" s="1">
        <v>35</v>
      </c>
      <c r="L331" s="1">
        <v>24.21</v>
      </c>
      <c r="M331" s="81">
        <f t="shared" si="41"/>
        <v>0.23</v>
      </c>
      <c r="N331" s="21">
        <v>0.01</v>
      </c>
      <c r="O331" s="6" t="s">
        <v>174</v>
      </c>
      <c r="P331" s="94"/>
      <c r="Q331" s="72">
        <f>$AB$331</f>
        <v>2.8205900000000002</v>
      </c>
      <c r="R331" s="82">
        <f>AA331</f>
        <v>0.23</v>
      </c>
      <c r="S331" s="44"/>
      <c r="T331" s="3"/>
      <c r="V331" s="43"/>
      <c r="W331" s="46"/>
      <c r="Y331" s="43"/>
      <c r="Z331" s="55">
        <v>2.4</v>
      </c>
      <c r="AA331" s="82">
        <v>0.23</v>
      </c>
      <c r="AB331" s="43">
        <f t="shared" si="42"/>
        <v>2.8205900000000002</v>
      </c>
      <c r="AC331" s="53"/>
      <c r="AD331" s="82"/>
      <c r="AE331" s="43"/>
      <c r="AF331" s="45"/>
      <c r="AG331" s="82"/>
      <c r="AH331" s="43"/>
      <c r="AI331" s="47" t="s">
        <v>80</v>
      </c>
      <c r="AJ331" s="27"/>
      <c r="AK331" s="5"/>
      <c r="AL331" s="4"/>
      <c r="AM331" s="27">
        <v>2.4</v>
      </c>
      <c r="AN331" s="5"/>
      <c r="AO331" s="4">
        <v>457</v>
      </c>
      <c r="AP331" s="5" t="s">
        <v>44</v>
      </c>
      <c r="AQ331" s="5" t="s">
        <v>44</v>
      </c>
      <c r="AR331" s="9"/>
      <c r="AS331" s="5"/>
      <c r="AT331" s="3"/>
      <c r="AU331" s="2" t="s">
        <v>44</v>
      </c>
      <c r="AV331" s="2"/>
      <c r="AY331">
        <v>7</v>
      </c>
    </row>
    <row r="332" spans="1:58" x14ac:dyDescent="0.25">
      <c r="A332" s="3" t="s">
        <v>2</v>
      </c>
      <c r="B332" s="18">
        <v>2.74</v>
      </c>
      <c r="C332" s="88">
        <f t="shared" si="40"/>
        <v>2.7724600000000001</v>
      </c>
      <c r="D332" s="80">
        <v>-111.099</v>
      </c>
      <c r="E332" s="23">
        <v>42.58</v>
      </c>
      <c r="F332" s="1">
        <v>0</v>
      </c>
      <c r="G332" s="1">
        <v>1994</v>
      </c>
      <c r="H332" s="1">
        <v>2</v>
      </c>
      <c r="I332" s="1">
        <v>4</v>
      </c>
      <c r="J332" s="1">
        <v>11</v>
      </c>
      <c r="K332" s="1">
        <v>39</v>
      </c>
      <c r="L332" s="11">
        <v>32.700000000000003</v>
      </c>
      <c r="M332" s="81">
        <f t="shared" si="41"/>
        <v>0.22500000000000001</v>
      </c>
      <c r="N332" s="21">
        <v>0.01</v>
      </c>
      <c r="O332" s="6" t="s">
        <v>174</v>
      </c>
      <c r="P332" s="94"/>
      <c r="Q332" s="72">
        <f>Y332</f>
        <v>2.7724600000000001</v>
      </c>
      <c r="R332" s="82">
        <f>X332</f>
        <v>0.22500000000000001</v>
      </c>
      <c r="S332" s="44"/>
      <c r="T332" s="3"/>
      <c r="V332" s="43"/>
      <c r="W332" s="49">
        <v>2.74</v>
      </c>
      <c r="X332" s="82">
        <v>0.22500000000000001</v>
      </c>
      <c r="Y332" s="43">
        <f t="shared" ref="Y332:Y363" si="43">0.929*W332+0.227</f>
        <v>2.7724600000000001</v>
      </c>
      <c r="Z332" s="53"/>
      <c r="AA332" s="82"/>
      <c r="AB332" s="43"/>
      <c r="AC332" s="47"/>
      <c r="AD332" s="82"/>
      <c r="AE332" s="43"/>
      <c r="AF332" s="45"/>
      <c r="AG332" s="82"/>
      <c r="AH332" s="43"/>
      <c r="AI332" s="47"/>
      <c r="AJ332" s="4"/>
      <c r="AK332" s="4"/>
      <c r="AL332" s="4"/>
      <c r="AM332" s="27"/>
      <c r="AN332" s="5"/>
      <c r="AO332" s="4"/>
      <c r="AP332" s="4"/>
      <c r="AQ332" s="4"/>
      <c r="AR332" s="19">
        <v>2.74</v>
      </c>
      <c r="AS332" s="5"/>
      <c r="AT332" s="3"/>
    </row>
    <row r="333" spans="1:58" x14ac:dyDescent="0.25">
      <c r="A333" s="3" t="s">
        <v>2</v>
      </c>
      <c r="B333" s="18">
        <v>2.5</v>
      </c>
      <c r="C333" s="88">
        <f t="shared" si="40"/>
        <v>2.7594280970780001</v>
      </c>
      <c r="D333" s="80">
        <v>-111.154</v>
      </c>
      <c r="E333" s="23">
        <v>42.764000000000003</v>
      </c>
      <c r="F333" s="1">
        <v>1</v>
      </c>
      <c r="G333" s="1">
        <v>1994</v>
      </c>
      <c r="H333" s="1">
        <v>2</v>
      </c>
      <c r="I333" s="1">
        <v>4</v>
      </c>
      <c r="J333" s="1">
        <v>11</v>
      </c>
      <c r="K333" s="1">
        <v>53</v>
      </c>
      <c r="L333" s="11">
        <v>23.6</v>
      </c>
      <c r="M333" s="81">
        <f t="shared" si="41"/>
        <v>0.16083765575665815</v>
      </c>
      <c r="N333" s="21">
        <v>0.01</v>
      </c>
      <c r="O333" s="3" t="s">
        <v>175</v>
      </c>
      <c r="P333" s="94">
        <f>1/((1/X333^2)+(1/AA333^2))</f>
        <v>2.586875150929727E-2</v>
      </c>
      <c r="Q333" s="72">
        <f>(P333/X333^2*Y333)+(P333/AA333^2*AB333)</f>
        <v>2.7594280970780001</v>
      </c>
      <c r="R333" s="82">
        <f>SQRT(P333)</f>
        <v>0.16083765575665815</v>
      </c>
      <c r="S333" s="44"/>
      <c r="T333" s="3"/>
      <c r="V333" s="43"/>
      <c r="W333" s="49">
        <v>2.5</v>
      </c>
      <c r="X333" s="82">
        <v>0.22500000000000001</v>
      </c>
      <c r="Y333" s="43">
        <f t="shared" si="43"/>
        <v>2.5495000000000001</v>
      </c>
      <c r="Z333" s="55">
        <v>2.6</v>
      </c>
      <c r="AA333" s="82">
        <v>0.23</v>
      </c>
      <c r="AB333" s="43">
        <f>0.791*(Z333+0.09)+0.851</f>
        <v>2.97879</v>
      </c>
      <c r="AC333" s="47"/>
      <c r="AD333" s="82"/>
      <c r="AE333" s="43"/>
      <c r="AF333" s="45"/>
      <c r="AG333" s="82"/>
      <c r="AH333" s="43"/>
      <c r="AI333" s="47" t="s">
        <v>121</v>
      </c>
      <c r="AJ333" s="4"/>
      <c r="AK333" s="4"/>
      <c r="AL333" s="4"/>
      <c r="AM333" s="27">
        <v>2.6</v>
      </c>
      <c r="AN333" s="5"/>
      <c r="AO333" s="4"/>
      <c r="AP333" s="4"/>
      <c r="AQ333" s="4"/>
      <c r="AR333" s="19">
        <v>2.5</v>
      </c>
      <c r="AS333" s="5"/>
      <c r="AT333" s="3"/>
    </row>
    <row r="334" spans="1:58" x14ac:dyDescent="0.25">
      <c r="A334" s="3" t="s">
        <v>2</v>
      </c>
      <c r="B334" s="18">
        <v>2.75</v>
      </c>
      <c r="C334" s="88">
        <f t="shared" si="40"/>
        <v>2.7817500000000002</v>
      </c>
      <c r="D334" s="80">
        <v>-111.161</v>
      </c>
      <c r="E334" s="23">
        <v>42.58</v>
      </c>
      <c r="F334" s="1">
        <v>0</v>
      </c>
      <c r="G334" s="1">
        <v>1994</v>
      </c>
      <c r="H334" s="1">
        <v>2</v>
      </c>
      <c r="I334" s="1">
        <v>4</v>
      </c>
      <c r="J334" s="1">
        <v>12</v>
      </c>
      <c r="K334" s="1">
        <v>29</v>
      </c>
      <c r="L334" s="11">
        <v>9.5</v>
      </c>
      <c r="M334" s="81">
        <f t="shared" si="41"/>
        <v>0.22500000000000001</v>
      </c>
      <c r="N334" s="21">
        <v>0.01</v>
      </c>
      <c r="O334" s="6" t="s">
        <v>174</v>
      </c>
      <c r="P334" s="94"/>
      <c r="Q334" s="72">
        <f>Y334</f>
        <v>2.7817500000000002</v>
      </c>
      <c r="R334" s="82">
        <f>X334</f>
        <v>0.22500000000000001</v>
      </c>
      <c r="S334" s="44"/>
      <c r="T334" s="3"/>
      <c r="V334" s="43"/>
      <c r="W334" s="49">
        <v>2.75</v>
      </c>
      <c r="X334" s="82">
        <v>0.22500000000000001</v>
      </c>
      <c r="Y334" s="43">
        <f t="shared" si="43"/>
        <v>2.7817500000000002</v>
      </c>
      <c r="Z334" s="53"/>
      <c r="AA334" s="82"/>
      <c r="AB334" s="43"/>
      <c r="AC334" s="47"/>
      <c r="AD334" s="82"/>
      <c r="AE334" s="43"/>
      <c r="AF334" s="45"/>
      <c r="AG334" s="82"/>
      <c r="AH334" s="43"/>
      <c r="AI334" s="47"/>
      <c r="AJ334" s="4"/>
      <c r="AK334" s="4"/>
      <c r="AL334" s="4"/>
      <c r="AM334" s="27"/>
      <c r="AN334" s="5"/>
      <c r="AO334" s="4"/>
      <c r="AP334" s="4"/>
      <c r="AQ334" s="4"/>
      <c r="AR334" s="19">
        <v>2.75</v>
      </c>
      <c r="AS334" s="5"/>
      <c r="AT334" s="3"/>
    </row>
    <row r="335" spans="1:58" x14ac:dyDescent="0.25">
      <c r="A335" s="3" t="s">
        <v>2</v>
      </c>
      <c r="B335" s="18">
        <v>2.4700000000000002</v>
      </c>
      <c r="C335" s="88">
        <f t="shared" si="40"/>
        <v>2.52163</v>
      </c>
      <c r="D335" s="80">
        <v>-111.11</v>
      </c>
      <c r="E335" s="23">
        <v>42.665999999999997</v>
      </c>
      <c r="F335" s="1">
        <v>0</v>
      </c>
      <c r="G335" s="1">
        <v>1994</v>
      </c>
      <c r="H335" s="1">
        <v>2</v>
      </c>
      <c r="I335" s="1">
        <v>4</v>
      </c>
      <c r="J335" s="1">
        <v>13</v>
      </c>
      <c r="K335" s="1">
        <v>9</v>
      </c>
      <c r="L335" s="11">
        <v>5.9</v>
      </c>
      <c r="M335" s="81">
        <f t="shared" si="41"/>
        <v>0.22500000000000001</v>
      </c>
      <c r="N335" s="21">
        <v>0.01</v>
      </c>
      <c r="O335" s="6" t="s">
        <v>174</v>
      </c>
      <c r="P335" s="94"/>
      <c r="Q335" s="72">
        <f>Y335</f>
        <v>2.52163</v>
      </c>
      <c r="R335" s="82">
        <f>X335</f>
        <v>0.22500000000000001</v>
      </c>
      <c r="S335" s="44"/>
      <c r="T335" s="3"/>
      <c r="V335" s="43"/>
      <c r="W335" s="49">
        <v>2.4700000000000002</v>
      </c>
      <c r="X335" s="82">
        <v>0.22500000000000001</v>
      </c>
      <c r="Y335" s="43">
        <f t="shared" si="43"/>
        <v>2.52163</v>
      </c>
      <c r="Z335" s="53"/>
      <c r="AA335" s="82"/>
      <c r="AB335" s="43"/>
      <c r="AC335" s="47"/>
      <c r="AD335" s="82"/>
      <c r="AE335" s="43"/>
      <c r="AF335" s="45"/>
      <c r="AG335" s="82"/>
      <c r="AH335" s="43"/>
      <c r="AI335" s="47"/>
      <c r="AJ335" s="4"/>
      <c r="AK335" s="4"/>
      <c r="AL335" s="4"/>
      <c r="AM335" s="27"/>
      <c r="AN335" s="5"/>
      <c r="AO335" s="4"/>
      <c r="AP335" s="4"/>
      <c r="AQ335" s="4"/>
      <c r="AR335" s="19">
        <v>2.4700000000000002</v>
      </c>
      <c r="AS335" s="5"/>
      <c r="AT335" s="3"/>
    </row>
    <row r="336" spans="1:58" x14ac:dyDescent="0.25">
      <c r="A336" s="3" t="s">
        <v>2</v>
      </c>
      <c r="B336" s="18">
        <v>3.15</v>
      </c>
      <c r="C336" s="88">
        <f t="shared" si="40"/>
        <v>3.2690440996416941</v>
      </c>
      <c r="D336" s="80">
        <v>-111.157</v>
      </c>
      <c r="E336" s="23">
        <v>42.639000000000003</v>
      </c>
      <c r="F336" s="1">
        <v>0</v>
      </c>
      <c r="G336" s="1">
        <v>1994</v>
      </c>
      <c r="H336" s="1">
        <v>2</v>
      </c>
      <c r="I336" s="1">
        <v>4</v>
      </c>
      <c r="J336" s="1">
        <v>13</v>
      </c>
      <c r="K336" s="1">
        <v>24</v>
      </c>
      <c r="L336" s="11">
        <v>11.4</v>
      </c>
      <c r="M336" s="81">
        <f t="shared" si="41"/>
        <v>0.10516774409862768</v>
      </c>
      <c r="N336" s="21">
        <v>0.01</v>
      </c>
      <c r="O336" s="3" t="s">
        <v>175</v>
      </c>
      <c r="P336" s="94">
        <f>1/((1/U336^2)+(1/X336^2)+(1/AA336^2))</f>
        <v>1.1060254398794437E-2</v>
      </c>
      <c r="Q336" s="72">
        <f>(P336/U336^2*V336)+(P336/X336^2*Y336)+(P336/AA336^2*AB336)</f>
        <v>3.2690440996416941</v>
      </c>
      <c r="R336" s="82">
        <f>SQRT(P336)</f>
        <v>0.10516774409862768</v>
      </c>
      <c r="S336" s="49">
        <v>3.15</v>
      </c>
      <c r="T336" s="3" t="s">
        <v>3</v>
      </c>
      <c r="U336" s="82">
        <v>0.13900000000000001</v>
      </c>
      <c r="V336" s="43">
        <f>0.791*S336+0.851</f>
        <v>3.3426499999999999</v>
      </c>
      <c r="W336" s="49">
        <v>3.04</v>
      </c>
      <c r="X336" s="82">
        <v>0.22500000000000001</v>
      </c>
      <c r="Y336" s="43">
        <f t="shared" si="43"/>
        <v>3.0511599999999999</v>
      </c>
      <c r="Z336" s="55">
        <v>3</v>
      </c>
      <c r="AA336" s="82">
        <v>0.23</v>
      </c>
      <c r="AB336" s="43">
        <f>0.791*(Z336+0.09)+0.851</f>
        <v>3.2951899999999998</v>
      </c>
      <c r="AC336" s="47"/>
      <c r="AD336" s="82"/>
      <c r="AE336" s="43"/>
      <c r="AF336" s="45"/>
      <c r="AG336" s="82"/>
      <c r="AH336" s="43"/>
      <c r="AI336" s="47" t="s">
        <v>50</v>
      </c>
      <c r="AJ336" s="4"/>
      <c r="AK336" s="4"/>
      <c r="AL336" s="4"/>
      <c r="AM336" s="27">
        <v>3</v>
      </c>
      <c r="AN336" s="5"/>
      <c r="AO336" s="4"/>
      <c r="AP336" s="4"/>
      <c r="AQ336" s="4"/>
      <c r="AR336" s="19">
        <v>3.04</v>
      </c>
      <c r="AS336" s="19">
        <v>3.15</v>
      </c>
      <c r="AT336" s="3" t="s">
        <v>3</v>
      </c>
    </row>
    <row r="337" spans="1:58" x14ac:dyDescent="0.25">
      <c r="A337" s="3" t="s">
        <v>2</v>
      </c>
      <c r="B337" s="18">
        <v>2.48</v>
      </c>
      <c r="C337" s="88">
        <f t="shared" si="40"/>
        <v>2.5309200000000001</v>
      </c>
      <c r="D337" s="80">
        <v>-111.166</v>
      </c>
      <c r="E337" s="23">
        <v>42.670999999999999</v>
      </c>
      <c r="F337" s="1">
        <v>2</v>
      </c>
      <c r="G337" s="1">
        <v>1994</v>
      </c>
      <c r="H337" s="1">
        <v>2</v>
      </c>
      <c r="I337" s="1">
        <v>4</v>
      </c>
      <c r="J337" s="1">
        <v>13</v>
      </c>
      <c r="K337" s="1">
        <v>52</v>
      </c>
      <c r="L337" s="11">
        <v>30.9</v>
      </c>
      <c r="M337" s="81">
        <f t="shared" si="41"/>
        <v>0.22500000000000001</v>
      </c>
      <c r="N337" s="21">
        <v>0.01</v>
      </c>
      <c r="O337" s="6" t="s">
        <v>174</v>
      </c>
      <c r="P337" s="94"/>
      <c r="Q337" s="72">
        <f>Y337</f>
        <v>2.5309200000000001</v>
      </c>
      <c r="R337" s="82">
        <f>X337</f>
        <v>0.22500000000000001</v>
      </c>
      <c r="S337" s="44"/>
      <c r="T337" s="3"/>
      <c r="V337" s="43"/>
      <c r="W337" s="49">
        <v>2.48</v>
      </c>
      <c r="X337" s="82">
        <v>0.22500000000000001</v>
      </c>
      <c r="Y337" s="43">
        <f t="shared" si="43"/>
        <v>2.5309200000000001</v>
      </c>
      <c r="Z337" s="53"/>
      <c r="AA337" s="82"/>
      <c r="AB337" s="43"/>
      <c r="AC337" s="47"/>
      <c r="AD337" s="82"/>
      <c r="AE337" s="43"/>
      <c r="AF337" s="45"/>
      <c r="AG337" s="82"/>
      <c r="AH337" s="43"/>
      <c r="AI337" s="47"/>
      <c r="AJ337" s="4"/>
      <c r="AK337" s="4"/>
      <c r="AL337" s="4"/>
      <c r="AM337" s="27"/>
      <c r="AN337" s="5"/>
      <c r="AO337" s="4"/>
      <c r="AP337" s="4"/>
      <c r="AQ337" s="4"/>
      <c r="AR337" s="19">
        <v>2.48</v>
      </c>
      <c r="AS337" s="5"/>
      <c r="AT337" s="3"/>
    </row>
    <row r="338" spans="1:58" x14ac:dyDescent="0.25">
      <c r="A338" s="3" t="s">
        <v>2</v>
      </c>
      <c r="B338" s="18">
        <v>2.7</v>
      </c>
      <c r="C338" s="88">
        <f t="shared" si="40"/>
        <v>2.7353000000000001</v>
      </c>
      <c r="D338" s="80">
        <v>-111.121</v>
      </c>
      <c r="E338" s="23">
        <v>42.704999999999998</v>
      </c>
      <c r="F338" s="1">
        <v>0</v>
      </c>
      <c r="G338" s="1">
        <v>1994</v>
      </c>
      <c r="H338" s="1">
        <v>2</v>
      </c>
      <c r="I338" s="1">
        <v>4</v>
      </c>
      <c r="J338" s="1">
        <v>14</v>
      </c>
      <c r="K338" s="1">
        <v>24</v>
      </c>
      <c r="L338" s="11">
        <v>42.9</v>
      </c>
      <c r="M338" s="81">
        <f t="shared" si="41"/>
        <v>0.22500000000000001</v>
      </c>
      <c r="N338" s="21">
        <v>0.01</v>
      </c>
      <c r="O338" s="6" t="s">
        <v>174</v>
      </c>
      <c r="P338" s="94"/>
      <c r="Q338" s="72">
        <f>Y338</f>
        <v>2.7353000000000001</v>
      </c>
      <c r="R338" s="82">
        <f>X338</f>
        <v>0.22500000000000001</v>
      </c>
      <c r="S338" s="44"/>
      <c r="T338" s="3"/>
      <c r="V338" s="43"/>
      <c r="W338" s="49">
        <v>2.7</v>
      </c>
      <c r="X338" s="82">
        <v>0.22500000000000001</v>
      </c>
      <c r="Y338" s="43">
        <f t="shared" si="43"/>
        <v>2.7353000000000001</v>
      </c>
      <c r="Z338" s="53"/>
      <c r="AA338" s="82"/>
      <c r="AB338" s="43"/>
      <c r="AC338" s="47"/>
      <c r="AD338" s="82"/>
      <c r="AE338" s="43"/>
      <c r="AF338" s="45"/>
      <c r="AG338" s="82"/>
      <c r="AH338" s="43"/>
      <c r="AI338" s="47"/>
      <c r="AJ338" s="4"/>
      <c r="AK338" s="4"/>
      <c r="AL338" s="4"/>
      <c r="AM338" s="27"/>
      <c r="AN338" s="5"/>
      <c r="AO338" s="4"/>
      <c r="AP338" s="4"/>
      <c r="AQ338" s="4"/>
      <c r="AR338" s="19">
        <v>2.7</v>
      </c>
      <c r="AS338" s="5"/>
      <c r="AT338" s="3"/>
    </row>
    <row r="339" spans="1:58" x14ac:dyDescent="0.25">
      <c r="A339" s="3" t="s">
        <v>2</v>
      </c>
      <c r="B339" s="18">
        <v>3.57</v>
      </c>
      <c r="C339" s="88">
        <f t="shared" si="40"/>
        <v>3.6433943512259321</v>
      </c>
      <c r="D339" s="80">
        <v>-111.111</v>
      </c>
      <c r="E339" s="23">
        <v>42.78</v>
      </c>
      <c r="F339" s="1">
        <v>2</v>
      </c>
      <c r="G339" s="1">
        <v>1994</v>
      </c>
      <c r="H339" s="1">
        <v>2</v>
      </c>
      <c r="I339" s="1">
        <v>4</v>
      </c>
      <c r="J339" s="1">
        <v>15</v>
      </c>
      <c r="K339" s="1">
        <v>3</v>
      </c>
      <c r="L339" s="11">
        <v>33.1</v>
      </c>
      <c r="M339" s="81">
        <f t="shared" si="41"/>
        <v>0.10516774409862768</v>
      </c>
      <c r="N339" s="21">
        <v>0.01</v>
      </c>
      <c r="O339" s="3" t="s">
        <v>175</v>
      </c>
      <c r="P339" s="94">
        <f>1/((1/U339^2)+(1/X339^2)+(1/AA339^2))</f>
        <v>1.1060254398794437E-2</v>
      </c>
      <c r="Q339" s="72">
        <f>(P339/U339^2*V339)+(P339/X339^2*Y339)+(P339/AA339^2*AB339)</f>
        <v>3.6433943512259321</v>
      </c>
      <c r="R339" s="82">
        <f>SQRT(P339)</f>
        <v>0.10516774409862768</v>
      </c>
      <c r="S339" s="49">
        <v>3.57</v>
      </c>
      <c r="T339" s="3" t="s">
        <v>3</v>
      </c>
      <c r="U339" s="82">
        <v>0.13900000000000001</v>
      </c>
      <c r="V339" s="43">
        <f>0.791*S339+0.851</f>
        <v>3.6748699999999999</v>
      </c>
      <c r="W339" s="49">
        <v>3.54</v>
      </c>
      <c r="X339" s="82">
        <v>0.22500000000000001</v>
      </c>
      <c r="Y339" s="43">
        <f t="shared" si="43"/>
        <v>3.51566</v>
      </c>
      <c r="Z339" s="55">
        <v>3.5</v>
      </c>
      <c r="AA339" s="82">
        <v>0.23</v>
      </c>
      <c r="AB339" s="43">
        <f>0.791*(Z339+0.09)+0.851</f>
        <v>3.69069</v>
      </c>
      <c r="AC339" s="47"/>
      <c r="AD339" s="82"/>
      <c r="AE339" s="43"/>
      <c r="AF339" s="45"/>
      <c r="AG339" s="82"/>
      <c r="AH339" s="43"/>
      <c r="AI339" s="47" t="s">
        <v>54</v>
      </c>
      <c r="AJ339" s="4"/>
      <c r="AK339" s="4"/>
      <c r="AL339" s="4"/>
      <c r="AM339" s="27">
        <v>3.5</v>
      </c>
      <c r="AN339" s="5"/>
      <c r="AO339" s="4"/>
      <c r="AP339" s="4"/>
      <c r="AQ339" s="4"/>
      <c r="AR339" s="19">
        <v>3.54</v>
      </c>
      <c r="AS339" s="19">
        <v>3.57</v>
      </c>
      <c r="AT339" s="3" t="s">
        <v>3</v>
      </c>
    </row>
    <row r="340" spans="1:58" x14ac:dyDescent="0.25">
      <c r="A340" s="3" t="s">
        <v>2</v>
      </c>
      <c r="B340" s="18">
        <v>4</v>
      </c>
      <c r="C340" s="88">
        <f t="shared" si="40"/>
        <v>3.9915271743480494</v>
      </c>
      <c r="D340" s="80">
        <v>-111.07899999999999</v>
      </c>
      <c r="E340" s="23">
        <v>42.679000000000002</v>
      </c>
      <c r="F340" s="1">
        <v>5</v>
      </c>
      <c r="G340" s="1">
        <v>1994</v>
      </c>
      <c r="H340" s="1">
        <v>2</v>
      </c>
      <c r="I340" s="1">
        <v>4</v>
      </c>
      <c r="J340" s="1">
        <v>16</v>
      </c>
      <c r="K340" s="1">
        <v>50</v>
      </c>
      <c r="L340" s="11">
        <v>36</v>
      </c>
      <c r="M340" s="81">
        <f t="shared" si="41"/>
        <v>0.10516774409862768</v>
      </c>
      <c r="N340" s="21">
        <v>0.01</v>
      </c>
      <c r="O340" s="3" t="s">
        <v>175</v>
      </c>
      <c r="P340" s="94">
        <f>1/((1/U340^2)+(1/X340^2)+(1/AA340^2))</f>
        <v>1.1060254398794437E-2</v>
      </c>
      <c r="Q340" s="72">
        <f>(P340/U340^2*V340)+(P340/X340^2*Y340)+(P340/AA340^2*AB340)</f>
        <v>3.9915271743480494</v>
      </c>
      <c r="R340" s="82">
        <f>SQRT(P340)</f>
        <v>0.10516774409862768</v>
      </c>
      <c r="S340" s="49">
        <v>4</v>
      </c>
      <c r="T340" s="3" t="s">
        <v>3</v>
      </c>
      <c r="U340" s="82">
        <v>0.13900000000000001</v>
      </c>
      <c r="V340" s="43">
        <f>0.791*S340+0.851</f>
        <v>4.0150000000000006</v>
      </c>
      <c r="W340" s="49">
        <v>3.97</v>
      </c>
      <c r="X340" s="82">
        <v>0.22500000000000001</v>
      </c>
      <c r="Y340" s="43">
        <f t="shared" si="43"/>
        <v>3.9151300000000004</v>
      </c>
      <c r="Z340" s="55">
        <v>3.9</v>
      </c>
      <c r="AA340" s="82">
        <v>0.23</v>
      </c>
      <c r="AB340" s="43">
        <f>0.791*(Z340+0.09)+0.851</f>
        <v>4.0070899999999998</v>
      </c>
      <c r="AC340" s="47"/>
      <c r="AD340" s="82"/>
      <c r="AE340" s="43"/>
      <c r="AF340" s="45"/>
      <c r="AG340" s="82"/>
      <c r="AH340" s="43"/>
      <c r="AI340" s="47" t="s">
        <v>66</v>
      </c>
      <c r="AJ340" s="4"/>
      <c r="AK340" s="4"/>
      <c r="AL340" s="4"/>
      <c r="AM340" s="27">
        <v>3.9</v>
      </c>
      <c r="AN340" s="5"/>
      <c r="AO340" s="4"/>
      <c r="AP340" s="4"/>
      <c r="AQ340" s="4"/>
      <c r="AR340" s="19">
        <v>3.97</v>
      </c>
      <c r="AS340" s="19">
        <v>4</v>
      </c>
      <c r="AT340" s="3" t="s">
        <v>3</v>
      </c>
    </row>
    <row r="341" spans="1:58" x14ac:dyDescent="0.25">
      <c r="A341" s="3" t="s">
        <v>2</v>
      </c>
      <c r="B341" s="18">
        <v>2.61</v>
      </c>
      <c r="C341" s="88">
        <f t="shared" si="40"/>
        <v>2.6516899999999999</v>
      </c>
      <c r="D341" s="80">
        <v>-111.15300000000001</v>
      </c>
      <c r="E341" s="23">
        <v>42.648000000000003</v>
      </c>
      <c r="F341" s="1">
        <v>0</v>
      </c>
      <c r="G341" s="1">
        <v>1994</v>
      </c>
      <c r="H341" s="1">
        <v>2</v>
      </c>
      <c r="I341" s="1">
        <v>4</v>
      </c>
      <c r="J341" s="1">
        <v>18</v>
      </c>
      <c r="K341" s="1">
        <v>4</v>
      </c>
      <c r="L341" s="11">
        <v>6.7</v>
      </c>
      <c r="M341" s="81">
        <f t="shared" si="41"/>
        <v>0.22500000000000001</v>
      </c>
      <c r="N341" s="21">
        <v>0.01</v>
      </c>
      <c r="O341" s="6" t="s">
        <v>174</v>
      </c>
      <c r="P341" s="94"/>
      <c r="Q341" s="72">
        <f>Y341</f>
        <v>2.6516899999999999</v>
      </c>
      <c r="R341" s="82">
        <f>X341</f>
        <v>0.22500000000000001</v>
      </c>
      <c r="S341" s="44"/>
      <c r="T341" s="3"/>
      <c r="V341" s="43"/>
      <c r="W341" s="49">
        <v>2.61</v>
      </c>
      <c r="X341" s="82">
        <v>0.22500000000000001</v>
      </c>
      <c r="Y341" s="43">
        <f t="shared" si="43"/>
        <v>2.6516899999999999</v>
      </c>
      <c r="Z341" s="53"/>
      <c r="AA341" s="82"/>
      <c r="AB341" s="43"/>
      <c r="AC341" s="47"/>
      <c r="AD341" s="82"/>
      <c r="AE341" s="43"/>
      <c r="AF341" s="45"/>
      <c r="AG341" s="82"/>
      <c r="AH341" s="43"/>
      <c r="AI341" s="47"/>
      <c r="AJ341" s="4"/>
      <c r="AK341" s="4"/>
      <c r="AL341" s="4"/>
      <c r="AM341" s="27"/>
      <c r="AN341" s="5"/>
      <c r="AO341" s="4"/>
      <c r="AP341" s="4"/>
      <c r="AQ341" s="4"/>
      <c r="AR341" s="19">
        <v>2.61</v>
      </c>
      <c r="AS341" s="5"/>
      <c r="AT341" s="3"/>
    </row>
    <row r="342" spans="1:58" x14ac:dyDescent="0.25">
      <c r="A342" s="3" t="s">
        <v>2</v>
      </c>
      <c r="B342" s="18">
        <v>2.4500000000000002</v>
      </c>
      <c r="C342" s="88">
        <f t="shared" si="40"/>
        <v>2.50305</v>
      </c>
      <c r="D342" s="80">
        <v>-111.098</v>
      </c>
      <c r="E342" s="23">
        <v>42.790999999999997</v>
      </c>
      <c r="F342" s="1">
        <v>5</v>
      </c>
      <c r="G342" s="1">
        <v>1994</v>
      </c>
      <c r="H342" s="1">
        <v>2</v>
      </c>
      <c r="I342" s="1">
        <v>4</v>
      </c>
      <c r="J342" s="1">
        <v>18</v>
      </c>
      <c r="K342" s="1">
        <v>46</v>
      </c>
      <c r="L342" s="11">
        <v>31.8</v>
      </c>
      <c r="M342" s="81">
        <f t="shared" si="41"/>
        <v>0.22500000000000001</v>
      </c>
      <c r="N342" s="21">
        <v>0.01</v>
      </c>
      <c r="O342" s="6" t="s">
        <v>174</v>
      </c>
      <c r="P342" s="94"/>
      <c r="Q342" s="72">
        <f>Y342</f>
        <v>2.50305</v>
      </c>
      <c r="R342" s="82">
        <f>X342</f>
        <v>0.22500000000000001</v>
      </c>
      <c r="S342" s="44"/>
      <c r="T342" s="3"/>
      <c r="V342" s="43"/>
      <c r="W342" s="49">
        <v>2.4500000000000002</v>
      </c>
      <c r="X342" s="82">
        <v>0.22500000000000001</v>
      </c>
      <c r="Y342" s="43">
        <f t="shared" si="43"/>
        <v>2.50305</v>
      </c>
      <c r="Z342" s="53"/>
      <c r="AA342" s="82"/>
      <c r="AB342" s="43"/>
      <c r="AC342" s="47"/>
      <c r="AD342" s="82"/>
      <c r="AE342" s="43"/>
      <c r="AF342" s="45"/>
      <c r="AG342" s="82"/>
      <c r="AH342" s="43"/>
      <c r="AI342" s="47"/>
      <c r="AJ342" s="4"/>
      <c r="AK342" s="4"/>
      <c r="AL342" s="4"/>
      <c r="AM342" s="27"/>
      <c r="AN342" s="5"/>
      <c r="AO342" s="4"/>
      <c r="AP342" s="4"/>
      <c r="AQ342" s="4"/>
      <c r="AR342" s="19">
        <v>2.4500000000000002</v>
      </c>
      <c r="AS342" s="5"/>
      <c r="AT342" s="3"/>
    </row>
    <row r="343" spans="1:58" x14ac:dyDescent="0.25">
      <c r="A343" s="3" t="s">
        <v>2</v>
      </c>
      <c r="B343" s="18">
        <v>3.58</v>
      </c>
      <c r="C343" s="88">
        <f t="shared" si="40"/>
        <v>3.6847567709346838</v>
      </c>
      <c r="D343" s="80">
        <v>-111.136</v>
      </c>
      <c r="E343" s="23">
        <v>42.664999999999999</v>
      </c>
      <c r="F343" s="1">
        <v>0</v>
      </c>
      <c r="G343" s="1">
        <v>1994</v>
      </c>
      <c r="H343" s="1">
        <v>2</v>
      </c>
      <c r="I343" s="1">
        <v>4</v>
      </c>
      <c r="J343" s="1">
        <v>18</v>
      </c>
      <c r="K343" s="1">
        <v>49</v>
      </c>
      <c r="L343" s="11">
        <v>34.299999999999997</v>
      </c>
      <c r="M343" s="81">
        <f t="shared" si="41"/>
        <v>0.10516774409862768</v>
      </c>
      <c r="N343" s="21">
        <v>0.01</v>
      </c>
      <c r="O343" s="3" t="s">
        <v>175</v>
      </c>
      <c r="P343" s="94">
        <f>1/((1/U343^2)+(1/X343^2)+(1/AA343^2))</f>
        <v>1.1060254398794437E-2</v>
      </c>
      <c r="Q343" s="72">
        <f>(P343/U343^2*V343)+(P343/X343^2*Y343)+(P343/AA343^2*AB343)</f>
        <v>3.6847567709346838</v>
      </c>
      <c r="R343" s="82">
        <f>SQRT(P343)</f>
        <v>0.10516774409862768</v>
      </c>
      <c r="S343" s="49">
        <v>3.58</v>
      </c>
      <c r="T343" s="3" t="s">
        <v>3</v>
      </c>
      <c r="U343" s="82">
        <v>0.13900000000000001</v>
      </c>
      <c r="V343" s="43">
        <f>0.791*S343+0.851</f>
        <v>3.6827800000000002</v>
      </c>
      <c r="W343" s="49">
        <v>3.64</v>
      </c>
      <c r="X343" s="82">
        <v>0.22500000000000001</v>
      </c>
      <c r="Y343" s="43">
        <f t="shared" si="43"/>
        <v>3.6085600000000002</v>
      </c>
      <c r="Z343" s="55">
        <v>3.6</v>
      </c>
      <c r="AA343" s="82">
        <v>0.23</v>
      </c>
      <c r="AB343" s="43">
        <f>0.791*(Z343+0.09)+0.851</f>
        <v>3.76979</v>
      </c>
      <c r="AC343" s="53"/>
      <c r="AD343" s="82"/>
      <c r="AE343" s="43"/>
      <c r="AF343" s="45"/>
      <c r="AG343" s="82"/>
      <c r="AH343" s="43"/>
      <c r="AI343" s="47" t="s">
        <v>82</v>
      </c>
      <c r="AJ343" s="27">
        <v>2.9</v>
      </c>
      <c r="AK343" s="4"/>
      <c r="AL343" s="4"/>
      <c r="AM343" s="27">
        <v>3.6</v>
      </c>
      <c r="AN343" s="5"/>
      <c r="AO343" s="4"/>
      <c r="AP343" s="4"/>
      <c r="AQ343" s="4"/>
      <c r="AR343" s="19">
        <v>3.64</v>
      </c>
      <c r="AS343" s="19">
        <v>3.58</v>
      </c>
      <c r="AT343" s="3" t="s">
        <v>3</v>
      </c>
    </row>
    <row r="344" spans="1:58" x14ac:dyDescent="0.25">
      <c r="A344" s="3" t="s">
        <v>2</v>
      </c>
      <c r="B344" s="18">
        <v>3.36</v>
      </c>
      <c r="C344" s="88">
        <f t="shared" si="40"/>
        <v>3.5474017922636993</v>
      </c>
      <c r="D344" s="80">
        <v>-111.08799999999999</v>
      </c>
      <c r="E344" s="23">
        <v>42.581000000000003</v>
      </c>
      <c r="F344" s="1">
        <v>0</v>
      </c>
      <c r="G344" s="1">
        <v>1994</v>
      </c>
      <c r="H344" s="1">
        <v>2</v>
      </c>
      <c r="I344" s="1">
        <v>4</v>
      </c>
      <c r="J344" s="1">
        <v>18</v>
      </c>
      <c r="K344" s="1">
        <v>57</v>
      </c>
      <c r="L344" s="11">
        <v>40.5</v>
      </c>
      <c r="M344" s="81">
        <f t="shared" si="41"/>
        <v>0.10516774409862768</v>
      </c>
      <c r="N344" s="21">
        <v>0.01</v>
      </c>
      <c r="O344" s="3" t="s">
        <v>175</v>
      </c>
      <c r="P344" s="94">
        <f>1/((1/U344^2)+(1/X344^2)+(1/AA344^2))</f>
        <v>1.1060254398794437E-2</v>
      </c>
      <c r="Q344" s="72">
        <f>(P344/U344^2*V344)+(P344/X344^2*Y344)+(P344/AA344^2*AB344)</f>
        <v>3.5474017922636993</v>
      </c>
      <c r="R344" s="82">
        <f>SQRT(P344)</f>
        <v>0.10516774409862768</v>
      </c>
      <c r="S344" s="49">
        <v>3.36</v>
      </c>
      <c r="T344" s="3" t="s">
        <v>3</v>
      </c>
      <c r="U344" s="82">
        <v>0.13900000000000001</v>
      </c>
      <c r="V344" s="43">
        <f>0.791*S344+0.851</f>
        <v>3.5087600000000001</v>
      </c>
      <c r="W344" s="49">
        <v>3.78</v>
      </c>
      <c r="X344" s="82">
        <v>0.22500000000000001</v>
      </c>
      <c r="Y344" s="43">
        <f t="shared" si="43"/>
        <v>3.7386200000000001</v>
      </c>
      <c r="Z344" s="55">
        <v>3.2</v>
      </c>
      <c r="AA344" s="82">
        <v>0.23</v>
      </c>
      <c r="AB344" s="43">
        <f>0.791*(Z344+0.09)+0.851</f>
        <v>3.4533900000000002</v>
      </c>
      <c r="AC344" s="47"/>
      <c r="AD344" s="82"/>
      <c r="AE344" s="43"/>
      <c r="AF344" s="45"/>
      <c r="AG344" s="82"/>
      <c r="AH344" s="43"/>
      <c r="AI344" s="47" t="s">
        <v>79</v>
      </c>
      <c r="AJ344" s="4"/>
      <c r="AK344" s="4"/>
      <c r="AL344" s="4"/>
      <c r="AM344" s="27">
        <v>3.2</v>
      </c>
      <c r="AN344" s="5"/>
      <c r="AO344" s="4"/>
      <c r="AP344" s="4"/>
      <c r="AQ344" s="4"/>
      <c r="AR344" s="19">
        <v>3.78</v>
      </c>
      <c r="AS344" s="19">
        <v>3.36</v>
      </c>
      <c r="AT344" s="3" t="s">
        <v>3</v>
      </c>
    </row>
    <row r="345" spans="1:58" x14ac:dyDescent="0.25">
      <c r="A345" s="3" t="s">
        <v>2</v>
      </c>
      <c r="B345" s="18">
        <v>3.19</v>
      </c>
      <c r="C345" s="88">
        <f t="shared" si="40"/>
        <v>3.1643380608548655</v>
      </c>
      <c r="D345" s="80">
        <v>-111.086</v>
      </c>
      <c r="E345" s="23">
        <v>42.582000000000001</v>
      </c>
      <c r="F345" s="1">
        <v>0</v>
      </c>
      <c r="G345" s="1">
        <v>1994</v>
      </c>
      <c r="H345" s="1">
        <v>2</v>
      </c>
      <c r="I345" s="1">
        <v>4</v>
      </c>
      <c r="J345" s="1">
        <v>19</v>
      </c>
      <c r="K345" s="1">
        <v>1</v>
      </c>
      <c r="L345" s="11">
        <v>24.9</v>
      </c>
      <c r="M345" s="81">
        <f t="shared" si="41"/>
        <v>0.16083765575665815</v>
      </c>
      <c r="N345" s="21">
        <v>0.01</v>
      </c>
      <c r="O345" s="3" t="s">
        <v>175</v>
      </c>
      <c r="P345" s="94">
        <f>1/((1/X345^2)+(1/AA345^2))</f>
        <v>2.586875150929727E-2</v>
      </c>
      <c r="Q345" s="72">
        <f>(P345/X345^2*Y345)+(P345/AA345^2*AB345)</f>
        <v>3.1643380608548655</v>
      </c>
      <c r="R345" s="82">
        <f>SQRT(P345)</f>
        <v>0.16083765575665815</v>
      </c>
      <c r="S345" s="44"/>
      <c r="T345" s="3"/>
      <c r="V345" s="43"/>
      <c r="W345" s="49">
        <v>3.19</v>
      </c>
      <c r="X345" s="82">
        <v>0.22500000000000001</v>
      </c>
      <c r="Y345" s="43">
        <f t="shared" si="43"/>
        <v>3.1905100000000002</v>
      </c>
      <c r="Z345" s="55">
        <v>2.8</v>
      </c>
      <c r="AA345" s="82">
        <v>0.23</v>
      </c>
      <c r="AB345" s="43">
        <f>0.791*(Z345+0.09)+0.851</f>
        <v>3.1369899999999999</v>
      </c>
      <c r="AC345" s="47"/>
      <c r="AD345" s="82"/>
      <c r="AE345" s="43"/>
      <c r="AF345" s="45"/>
      <c r="AG345" s="82"/>
      <c r="AH345" s="43"/>
      <c r="AI345" s="47" t="s">
        <v>48</v>
      </c>
      <c r="AJ345" s="4"/>
      <c r="AK345" s="4"/>
      <c r="AL345" s="4"/>
      <c r="AM345" s="27">
        <v>2.8</v>
      </c>
      <c r="AN345" s="5"/>
      <c r="AO345" s="4"/>
      <c r="AP345" s="4"/>
      <c r="AQ345" s="4"/>
      <c r="AR345" s="19">
        <v>3.19</v>
      </c>
      <c r="AS345" s="5"/>
      <c r="AT345" s="3"/>
    </row>
    <row r="346" spans="1:58" x14ac:dyDescent="0.25">
      <c r="A346" s="3" t="s">
        <v>2</v>
      </c>
      <c r="B346" s="18">
        <v>3.58</v>
      </c>
      <c r="C346" s="88">
        <f t="shared" si="40"/>
        <v>3.6316854097733833</v>
      </c>
      <c r="D346" s="80">
        <v>-111.092</v>
      </c>
      <c r="E346" s="23">
        <v>42.579000000000001</v>
      </c>
      <c r="F346" s="1">
        <v>0</v>
      </c>
      <c r="G346" s="1">
        <v>1994</v>
      </c>
      <c r="H346" s="1">
        <v>2</v>
      </c>
      <c r="I346" s="1">
        <v>4</v>
      </c>
      <c r="J346" s="1">
        <v>19</v>
      </c>
      <c r="K346" s="1">
        <v>33</v>
      </c>
      <c r="L346" s="11">
        <v>55</v>
      </c>
      <c r="M346" s="81">
        <f t="shared" si="41"/>
        <v>0.10516774409862768</v>
      </c>
      <c r="N346" s="21">
        <v>0.01</v>
      </c>
      <c r="O346" s="3" t="s">
        <v>175</v>
      </c>
      <c r="P346" s="94">
        <f>1/((1/U346^2)+(1/X346^2)+(1/AA346^2))</f>
        <v>1.1060254398794437E-2</v>
      </c>
      <c r="Q346" s="72">
        <f>(P346/U346^2*V346)+(P346/X346^2*Y346)+(P346/AA346^2*AB346)</f>
        <v>3.6316854097733833</v>
      </c>
      <c r="R346" s="82">
        <f>SQRT(P346)</f>
        <v>0.10516774409862768</v>
      </c>
      <c r="S346" s="49">
        <v>3.58</v>
      </c>
      <c r="T346" s="3" t="s">
        <v>3</v>
      </c>
      <c r="U346" s="82">
        <v>0.13900000000000001</v>
      </c>
      <c r="V346" s="43">
        <f>0.791*S346+0.851</f>
        <v>3.6827800000000002</v>
      </c>
      <c r="W346" s="49">
        <v>3.46</v>
      </c>
      <c r="X346" s="82">
        <v>0.22500000000000001</v>
      </c>
      <c r="Y346" s="43">
        <f t="shared" si="43"/>
        <v>3.4413399999999998</v>
      </c>
      <c r="Z346" s="55">
        <v>3.5</v>
      </c>
      <c r="AA346" s="82">
        <v>0.23</v>
      </c>
      <c r="AB346" s="43">
        <f>0.791*(Z346+0.09)+0.851</f>
        <v>3.69069</v>
      </c>
      <c r="AC346" s="47"/>
      <c r="AD346" s="82"/>
      <c r="AE346" s="43"/>
      <c r="AF346" s="45"/>
      <c r="AG346" s="82"/>
      <c r="AH346" s="43"/>
      <c r="AI346" s="47" t="s">
        <v>54</v>
      </c>
      <c r="AJ346" s="4"/>
      <c r="AK346" s="4"/>
      <c r="AL346" s="4"/>
      <c r="AM346" s="27">
        <v>3.5</v>
      </c>
      <c r="AN346" s="5"/>
      <c r="AO346" s="4"/>
      <c r="AP346" s="4"/>
      <c r="AQ346" s="4"/>
      <c r="AR346" s="19">
        <v>3.46</v>
      </c>
      <c r="AS346" s="19">
        <v>3.58</v>
      </c>
      <c r="AT346" s="3" t="s">
        <v>3</v>
      </c>
    </row>
    <row r="347" spans="1:58" x14ac:dyDescent="0.25">
      <c r="A347" s="3" t="s">
        <v>2</v>
      </c>
      <c r="B347" s="18">
        <v>2.79</v>
      </c>
      <c r="C347" s="88">
        <f t="shared" si="40"/>
        <v>2.8930504829751262</v>
      </c>
      <c r="D347" s="80">
        <v>-110.83799999999999</v>
      </c>
      <c r="E347" s="23">
        <v>42.7</v>
      </c>
      <c r="F347" s="1">
        <v>4</v>
      </c>
      <c r="G347" s="1">
        <v>1994</v>
      </c>
      <c r="H347" s="1">
        <v>2</v>
      </c>
      <c r="I347" s="1">
        <v>4</v>
      </c>
      <c r="J347" s="1">
        <v>19</v>
      </c>
      <c r="K347" s="1">
        <v>35</v>
      </c>
      <c r="L347" s="11">
        <v>52.1</v>
      </c>
      <c r="M347" s="81">
        <f t="shared" si="41"/>
        <v>0.16083765575665815</v>
      </c>
      <c r="N347" s="21">
        <v>0.01</v>
      </c>
      <c r="O347" s="3" t="s">
        <v>175</v>
      </c>
      <c r="P347" s="94">
        <f>1/((1/X347^2)+(1/AA347^2))</f>
        <v>2.586875150929727E-2</v>
      </c>
      <c r="Q347" s="72">
        <f>(P347/X347^2*Y347)+(P347/AA347^2*AB347)</f>
        <v>2.8930504829751262</v>
      </c>
      <c r="R347" s="82">
        <f>SQRT(P347)</f>
        <v>0.16083765575665815</v>
      </c>
      <c r="S347" s="44"/>
      <c r="T347" s="3"/>
      <c r="V347" s="43"/>
      <c r="W347" s="51">
        <v>2.7</v>
      </c>
      <c r="X347" s="82">
        <v>0.22500000000000001</v>
      </c>
      <c r="Y347" s="43">
        <f t="shared" si="43"/>
        <v>2.7353000000000001</v>
      </c>
      <c r="Z347" s="55">
        <v>2.7</v>
      </c>
      <c r="AA347" s="82">
        <v>0.23</v>
      </c>
      <c r="AB347" s="43">
        <f>0.791*(Z347+0.09)+0.851</f>
        <v>3.05789</v>
      </c>
      <c r="AC347" s="47"/>
      <c r="AD347" s="82"/>
      <c r="AE347" s="43"/>
      <c r="AF347" s="45"/>
      <c r="AG347" s="82"/>
      <c r="AH347" s="43"/>
      <c r="AI347" s="47" t="s">
        <v>93</v>
      </c>
      <c r="AJ347" s="4"/>
      <c r="AK347" s="4"/>
      <c r="AL347" s="4"/>
      <c r="AM347" s="27">
        <v>2.7</v>
      </c>
      <c r="AN347" s="5"/>
      <c r="AO347" s="4"/>
      <c r="AP347" s="4"/>
      <c r="AQ347" s="4"/>
      <c r="AR347" s="12">
        <v>2.7</v>
      </c>
      <c r="AS347" s="5"/>
      <c r="AT347" s="3"/>
      <c r="BA347" s="25"/>
      <c r="BB347" s="25"/>
      <c r="BC347" s="25"/>
      <c r="BD347" s="25"/>
      <c r="BE347" s="25"/>
      <c r="BF347" s="25"/>
    </row>
    <row r="348" spans="1:58" x14ac:dyDescent="0.25">
      <c r="A348" s="3" t="s">
        <v>2</v>
      </c>
      <c r="B348" s="18">
        <v>3.02</v>
      </c>
      <c r="C348" s="88">
        <f t="shared" si="40"/>
        <v>3.0325799999999998</v>
      </c>
      <c r="D348" s="80">
        <v>-111.001</v>
      </c>
      <c r="E348" s="23">
        <v>42.564999999999998</v>
      </c>
      <c r="F348" s="1">
        <v>5</v>
      </c>
      <c r="G348" s="1">
        <v>1994</v>
      </c>
      <c r="H348" s="1">
        <v>2</v>
      </c>
      <c r="I348" s="1">
        <v>4</v>
      </c>
      <c r="J348" s="1">
        <v>19</v>
      </c>
      <c r="K348" s="1">
        <v>47</v>
      </c>
      <c r="L348" s="11">
        <v>3.1</v>
      </c>
      <c r="M348" s="81">
        <f t="shared" si="41"/>
        <v>0.22500000000000001</v>
      </c>
      <c r="N348" s="21">
        <v>0.01</v>
      </c>
      <c r="O348" s="6" t="s">
        <v>174</v>
      </c>
      <c r="P348" s="94"/>
      <c r="Q348" s="72">
        <f>Y348</f>
        <v>3.0325799999999998</v>
      </c>
      <c r="R348" s="82">
        <f>X348</f>
        <v>0.22500000000000001</v>
      </c>
      <c r="S348" s="44"/>
      <c r="T348" s="3"/>
      <c r="V348" s="43"/>
      <c r="W348" s="49">
        <v>3.02</v>
      </c>
      <c r="X348" s="82">
        <v>0.22500000000000001</v>
      </c>
      <c r="Y348" s="43">
        <f t="shared" si="43"/>
        <v>3.0325799999999998</v>
      </c>
      <c r="Z348" s="53"/>
      <c r="AA348" s="82"/>
      <c r="AB348" s="43"/>
      <c r="AC348" s="47"/>
      <c r="AD348" s="82"/>
      <c r="AE348" s="43"/>
      <c r="AF348" s="45"/>
      <c r="AG348" s="82"/>
      <c r="AH348" s="43"/>
      <c r="AI348" s="47"/>
      <c r="AJ348" s="4"/>
      <c r="AK348" s="4"/>
      <c r="AL348" s="4"/>
      <c r="AM348" s="27"/>
      <c r="AN348" s="5"/>
      <c r="AO348" s="4"/>
      <c r="AP348" s="4"/>
      <c r="AQ348" s="4"/>
      <c r="AR348" s="19">
        <v>3.02</v>
      </c>
      <c r="AS348" s="5"/>
      <c r="AT348" s="3"/>
    </row>
    <row r="349" spans="1:58" x14ac:dyDescent="0.25">
      <c r="A349" s="3" t="s">
        <v>2</v>
      </c>
      <c r="B349" s="18">
        <v>2.72</v>
      </c>
      <c r="C349" s="88">
        <f t="shared" si="40"/>
        <v>2.7538800000000001</v>
      </c>
      <c r="D349" s="80">
        <v>-111.075</v>
      </c>
      <c r="E349" s="23">
        <v>42.706000000000003</v>
      </c>
      <c r="F349" s="1">
        <v>5</v>
      </c>
      <c r="G349" s="1">
        <v>1994</v>
      </c>
      <c r="H349" s="1">
        <v>2</v>
      </c>
      <c r="I349" s="1">
        <v>4</v>
      </c>
      <c r="J349" s="1">
        <v>20</v>
      </c>
      <c r="K349" s="1">
        <v>51</v>
      </c>
      <c r="L349" s="11">
        <v>14.1</v>
      </c>
      <c r="M349" s="81">
        <f t="shared" si="41"/>
        <v>0.22500000000000001</v>
      </c>
      <c r="N349" s="21">
        <v>0.01</v>
      </c>
      <c r="O349" s="6" t="s">
        <v>174</v>
      </c>
      <c r="P349" s="94"/>
      <c r="Q349" s="72">
        <f>Y349</f>
        <v>2.7538800000000001</v>
      </c>
      <c r="R349" s="82">
        <f>X349</f>
        <v>0.22500000000000001</v>
      </c>
      <c r="S349" s="44"/>
      <c r="T349" s="3"/>
      <c r="V349" s="43"/>
      <c r="W349" s="49">
        <v>2.72</v>
      </c>
      <c r="X349" s="82">
        <v>0.22500000000000001</v>
      </c>
      <c r="Y349" s="43">
        <f t="shared" si="43"/>
        <v>2.7538800000000001</v>
      </c>
      <c r="Z349" s="53"/>
      <c r="AA349" s="82"/>
      <c r="AB349" s="43"/>
      <c r="AC349" s="47"/>
      <c r="AD349" s="82"/>
      <c r="AE349" s="43"/>
      <c r="AF349" s="45"/>
      <c r="AG349" s="82"/>
      <c r="AH349" s="43"/>
      <c r="AI349" s="47"/>
      <c r="AJ349" s="4"/>
      <c r="AK349" s="4"/>
      <c r="AL349" s="4"/>
      <c r="AM349" s="27"/>
      <c r="AN349" s="5"/>
      <c r="AO349" s="4"/>
      <c r="AP349" s="4"/>
      <c r="AQ349" s="4"/>
      <c r="AR349" s="19">
        <v>2.72</v>
      </c>
      <c r="AS349" s="5"/>
      <c r="AT349" s="3"/>
    </row>
    <row r="350" spans="1:58" x14ac:dyDescent="0.25">
      <c r="A350" s="3" t="s">
        <v>2</v>
      </c>
      <c r="B350" s="18">
        <v>3.53</v>
      </c>
      <c r="C350" s="88">
        <f t="shared" si="40"/>
        <v>3.664146104938621</v>
      </c>
      <c r="D350" s="80">
        <v>-111.146</v>
      </c>
      <c r="E350" s="23">
        <v>42.725999999999999</v>
      </c>
      <c r="F350" s="1">
        <v>0</v>
      </c>
      <c r="G350" s="1">
        <v>1994</v>
      </c>
      <c r="H350" s="1">
        <v>2</v>
      </c>
      <c r="I350" s="1">
        <v>4</v>
      </c>
      <c r="J350" s="1">
        <v>21</v>
      </c>
      <c r="K350" s="1">
        <v>35</v>
      </c>
      <c r="L350" s="11">
        <v>26</v>
      </c>
      <c r="M350" s="81">
        <f t="shared" si="41"/>
        <v>0.10516774409862768</v>
      </c>
      <c r="N350" s="21">
        <v>0.01</v>
      </c>
      <c r="O350" s="3" t="s">
        <v>175</v>
      </c>
      <c r="P350" s="94">
        <f>1/((1/U350^2)+(1/X350^2)+(1/AA350^2))</f>
        <v>1.1060254398794437E-2</v>
      </c>
      <c r="Q350" s="72">
        <f>(P350/U350^2*V350)+(P350/X350^2*Y350)+(P350/AA350^2*AB350)</f>
        <v>3.664146104938621</v>
      </c>
      <c r="R350" s="82">
        <f>SQRT(P350)</f>
        <v>0.10516774409862768</v>
      </c>
      <c r="S350" s="49">
        <v>3.53</v>
      </c>
      <c r="T350" s="3" t="s">
        <v>3</v>
      </c>
      <c r="U350" s="82">
        <v>0.13900000000000001</v>
      </c>
      <c r="V350" s="43">
        <f>0.791*S350+0.851</f>
        <v>3.64323</v>
      </c>
      <c r="W350" s="49">
        <v>3.65</v>
      </c>
      <c r="X350" s="82">
        <v>0.22500000000000001</v>
      </c>
      <c r="Y350" s="43">
        <f t="shared" si="43"/>
        <v>3.6178499999999998</v>
      </c>
      <c r="Z350" s="55">
        <v>3.6</v>
      </c>
      <c r="AA350" s="82">
        <v>0.23</v>
      </c>
      <c r="AB350" s="43">
        <f>0.791*(Z350+0.09)+0.851</f>
        <v>3.76979</v>
      </c>
      <c r="AC350" s="47"/>
      <c r="AD350" s="82"/>
      <c r="AE350" s="43"/>
      <c r="AF350" s="45"/>
      <c r="AG350" s="82"/>
      <c r="AH350" s="43"/>
      <c r="AI350" s="47" t="s">
        <v>82</v>
      </c>
      <c r="AJ350" s="4"/>
      <c r="AK350" s="4"/>
      <c r="AL350" s="4"/>
      <c r="AM350" s="27">
        <v>3.6</v>
      </c>
      <c r="AN350" s="5"/>
      <c r="AO350" s="4"/>
      <c r="AP350" s="4"/>
      <c r="AQ350" s="4"/>
      <c r="AR350" s="19">
        <v>3.65</v>
      </c>
      <c r="AS350" s="19">
        <v>3.53</v>
      </c>
      <c r="AT350" s="3" t="s">
        <v>3</v>
      </c>
    </row>
    <row r="351" spans="1:58" x14ac:dyDescent="0.25">
      <c r="A351" s="3" t="s">
        <v>2</v>
      </c>
      <c r="B351" s="18">
        <v>3.9</v>
      </c>
      <c r="C351" s="88">
        <f t="shared" si="40"/>
        <v>3.9424884548566017</v>
      </c>
      <c r="D351" s="80">
        <v>-111.148</v>
      </c>
      <c r="E351" s="23">
        <v>42.622</v>
      </c>
      <c r="F351" s="1">
        <v>0</v>
      </c>
      <c r="G351" s="1">
        <v>1994</v>
      </c>
      <c r="H351" s="1">
        <v>2</v>
      </c>
      <c r="I351" s="1">
        <v>4</v>
      </c>
      <c r="J351" s="1">
        <v>21</v>
      </c>
      <c r="K351" s="1">
        <v>49</v>
      </c>
      <c r="L351" s="11">
        <v>10.8</v>
      </c>
      <c r="M351" s="81">
        <f t="shared" si="41"/>
        <v>0.10516774409862768</v>
      </c>
      <c r="N351" s="21">
        <v>0.01</v>
      </c>
      <c r="O351" s="3" t="s">
        <v>175</v>
      </c>
      <c r="P351" s="94">
        <f>1/((1/U351^2)+(1/X351^2)+(1/AA351^2))</f>
        <v>1.1060254398794437E-2</v>
      </c>
      <c r="Q351" s="72">
        <f>(P351/U351^2*V351)+(P351/X351^2*Y351)+(P351/AA351^2*AB351)</f>
        <v>3.9424884548566017</v>
      </c>
      <c r="R351" s="82">
        <f>SQRT(P351)</f>
        <v>0.10516774409862768</v>
      </c>
      <c r="S351" s="49">
        <v>3.9</v>
      </c>
      <c r="T351" s="3" t="s">
        <v>3</v>
      </c>
      <c r="U351" s="82">
        <v>0.13900000000000001</v>
      </c>
      <c r="V351" s="43">
        <f>0.791*S351+0.851</f>
        <v>3.9359000000000002</v>
      </c>
      <c r="W351" s="49">
        <v>3.87</v>
      </c>
      <c r="X351" s="82">
        <v>0.22500000000000001</v>
      </c>
      <c r="Y351" s="43">
        <f t="shared" si="43"/>
        <v>3.8222300000000002</v>
      </c>
      <c r="Z351" s="55">
        <v>4</v>
      </c>
      <c r="AA351" s="82">
        <v>0.23</v>
      </c>
      <c r="AB351" s="43">
        <f>0.791*(Z351+0.09)+0.851</f>
        <v>4.0861900000000002</v>
      </c>
      <c r="AC351" s="47"/>
      <c r="AD351" s="82"/>
      <c r="AE351" s="43"/>
      <c r="AF351" s="45"/>
      <c r="AG351" s="82"/>
      <c r="AH351" s="43"/>
      <c r="AI351" s="47" t="s">
        <v>83</v>
      </c>
      <c r="AJ351" s="4"/>
      <c r="AK351" s="4"/>
      <c r="AL351" s="4"/>
      <c r="AM351" s="27">
        <v>4</v>
      </c>
      <c r="AN351" s="5"/>
      <c r="AO351" s="4"/>
      <c r="AP351" s="4"/>
      <c r="AQ351" s="4"/>
      <c r="AR351" s="19">
        <v>3.87</v>
      </c>
      <c r="AS351" s="19">
        <v>3.9</v>
      </c>
      <c r="AT351" s="3" t="s">
        <v>3</v>
      </c>
    </row>
    <row r="352" spans="1:58" x14ac:dyDescent="0.25">
      <c r="A352" s="3" t="s">
        <v>2</v>
      </c>
      <c r="B352" s="18">
        <v>2.72</v>
      </c>
      <c r="C352" s="88">
        <f t="shared" si="40"/>
        <v>2.902544634146341</v>
      </c>
      <c r="D352" s="80">
        <v>-111.074</v>
      </c>
      <c r="E352" s="23">
        <v>42.698999999999998</v>
      </c>
      <c r="F352" s="1">
        <v>0</v>
      </c>
      <c r="G352" s="1">
        <v>1994</v>
      </c>
      <c r="H352" s="1">
        <v>2</v>
      </c>
      <c r="I352" s="1">
        <v>4</v>
      </c>
      <c r="J352" s="1">
        <v>21</v>
      </c>
      <c r="K352" s="1">
        <v>57</v>
      </c>
      <c r="L352" s="11">
        <v>10.6</v>
      </c>
      <c r="M352" s="81">
        <f t="shared" si="41"/>
        <v>0.16083765575665815</v>
      </c>
      <c r="N352" s="21">
        <v>0.01</v>
      </c>
      <c r="O352" s="3" t="s">
        <v>175</v>
      </c>
      <c r="P352" s="94">
        <f>1/((1/X352^2)+(1/AA352^2))</f>
        <v>2.586875150929727E-2</v>
      </c>
      <c r="Q352" s="72">
        <f>(P352/X352^2*Y352)+(P352/AA352^2*AB352)</f>
        <v>2.902544634146341</v>
      </c>
      <c r="R352" s="82">
        <f>SQRT(P352)</f>
        <v>0.16083765575665815</v>
      </c>
      <c r="S352" s="44"/>
      <c r="T352" s="3"/>
      <c r="V352" s="43"/>
      <c r="W352" s="49">
        <v>2.72</v>
      </c>
      <c r="X352" s="82">
        <v>0.22500000000000001</v>
      </c>
      <c r="Y352" s="43">
        <f t="shared" si="43"/>
        <v>2.7538800000000001</v>
      </c>
      <c r="Z352" s="55">
        <v>2.7</v>
      </c>
      <c r="AA352" s="82">
        <v>0.23</v>
      </c>
      <c r="AB352" s="43">
        <f>0.791*(Z352+0.09)+0.851</f>
        <v>3.05789</v>
      </c>
      <c r="AC352" s="47"/>
      <c r="AD352" s="82"/>
      <c r="AE352" s="43"/>
      <c r="AF352" s="45"/>
      <c r="AG352" s="82"/>
      <c r="AH352" s="43"/>
      <c r="AI352" s="47" t="s">
        <v>93</v>
      </c>
      <c r="AJ352" s="4"/>
      <c r="AK352" s="4"/>
      <c r="AL352" s="4"/>
      <c r="AM352" s="27">
        <v>2.7</v>
      </c>
      <c r="AN352" s="5"/>
      <c r="AO352" s="4"/>
      <c r="AP352" s="4"/>
      <c r="AQ352" s="4"/>
      <c r="AR352" s="19">
        <v>2.72</v>
      </c>
      <c r="AS352" s="5"/>
      <c r="AT352" s="3"/>
    </row>
    <row r="353" spans="1:46" x14ac:dyDescent="0.25">
      <c r="A353" s="3" t="s">
        <v>2</v>
      </c>
      <c r="B353" s="18">
        <v>3.05</v>
      </c>
      <c r="C353" s="88">
        <f t="shared" si="40"/>
        <v>3.0604499999999999</v>
      </c>
      <c r="D353" s="80">
        <v>-111.149</v>
      </c>
      <c r="E353" s="23">
        <v>42.613999999999997</v>
      </c>
      <c r="F353" s="1">
        <v>3</v>
      </c>
      <c r="G353" s="1">
        <v>1994</v>
      </c>
      <c r="H353" s="1">
        <v>2</v>
      </c>
      <c r="I353" s="1">
        <v>4</v>
      </c>
      <c r="J353" s="1">
        <v>22</v>
      </c>
      <c r="K353" s="1">
        <v>1</v>
      </c>
      <c r="L353" s="11">
        <v>59.4</v>
      </c>
      <c r="M353" s="81">
        <f t="shared" si="41"/>
        <v>0.22500000000000001</v>
      </c>
      <c r="N353" s="21">
        <v>0.01</v>
      </c>
      <c r="O353" s="6" t="s">
        <v>174</v>
      </c>
      <c r="P353" s="94"/>
      <c r="Q353" s="72">
        <f>Y353</f>
        <v>3.0604499999999999</v>
      </c>
      <c r="R353" s="82">
        <f>X353</f>
        <v>0.22500000000000001</v>
      </c>
      <c r="S353" s="44"/>
      <c r="T353" s="3"/>
      <c r="V353" s="43"/>
      <c r="W353" s="49">
        <v>3.05</v>
      </c>
      <c r="X353" s="82">
        <v>0.22500000000000001</v>
      </c>
      <c r="Y353" s="43">
        <f t="shared" si="43"/>
        <v>3.0604499999999999</v>
      </c>
      <c r="Z353" s="53"/>
      <c r="AA353" s="82"/>
      <c r="AB353" s="43"/>
      <c r="AC353" s="47"/>
      <c r="AD353" s="82"/>
      <c r="AE353" s="43"/>
      <c r="AF353" s="45"/>
      <c r="AG353" s="82"/>
      <c r="AH353" s="43"/>
      <c r="AI353" s="47"/>
      <c r="AJ353" s="4"/>
      <c r="AK353" s="4"/>
      <c r="AL353" s="4"/>
      <c r="AM353" s="27"/>
      <c r="AN353" s="5"/>
      <c r="AO353" s="4"/>
      <c r="AP353" s="4"/>
      <c r="AQ353" s="4"/>
      <c r="AR353" s="19">
        <v>3.05</v>
      </c>
      <c r="AS353" s="5"/>
      <c r="AT353" s="3"/>
    </row>
    <row r="354" spans="1:46" x14ac:dyDescent="0.25">
      <c r="A354" s="3" t="s">
        <v>2</v>
      </c>
      <c r="B354" s="18">
        <v>2.65</v>
      </c>
      <c r="C354" s="88">
        <f t="shared" si="40"/>
        <v>2.68885</v>
      </c>
      <c r="D354" s="80">
        <v>-111.003</v>
      </c>
      <c r="E354" s="23">
        <v>42.616</v>
      </c>
      <c r="F354" s="1">
        <v>8</v>
      </c>
      <c r="G354" s="1">
        <v>1994</v>
      </c>
      <c r="H354" s="1">
        <v>2</v>
      </c>
      <c r="I354" s="1">
        <v>4</v>
      </c>
      <c r="J354" s="1">
        <v>22</v>
      </c>
      <c r="K354" s="1">
        <v>4</v>
      </c>
      <c r="L354" s="11">
        <v>4.5</v>
      </c>
      <c r="M354" s="81">
        <f t="shared" si="41"/>
        <v>0.22500000000000001</v>
      </c>
      <c r="N354" s="21">
        <v>0.01</v>
      </c>
      <c r="O354" s="6" t="s">
        <v>174</v>
      </c>
      <c r="P354" s="94"/>
      <c r="Q354" s="72">
        <f>Y354</f>
        <v>2.68885</v>
      </c>
      <c r="R354" s="82">
        <f>X354</f>
        <v>0.22500000000000001</v>
      </c>
      <c r="S354" s="44"/>
      <c r="T354" s="3"/>
      <c r="V354" s="43"/>
      <c r="W354" s="49">
        <v>2.65</v>
      </c>
      <c r="X354" s="82">
        <v>0.22500000000000001</v>
      </c>
      <c r="Y354" s="43">
        <f t="shared" si="43"/>
        <v>2.68885</v>
      </c>
      <c r="Z354" s="53"/>
      <c r="AA354" s="82"/>
      <c r="AB354" s="43"/>
      <c r="AC354" s="47"/>
      <c r="AD354" s="82"/>
      <c r="AE354" s="43"/>
      <c r="AF354" s="45"/>
      <c r="AG354" s="82"/>
      <c r="AH354" s="43"/>
      <c r="AI354" s="47"/>
      <c r="AJ354" s="4"/>
      <c r="AK354" s="4"/>
      <c r="AL354" s="4"/>
      <c r="AM354" s="27"/>
      <c r="AN354" s="5"/>
      <c r="AO354" s="4"/>
      <c r="AP354" s="4"/>
      <c r="AQ354" s="4"/>
      <c r="AR354" s="19">
        <v>2.65</v>
      </c>
      <c r="AS354" s="5"/>
      <c r="AT354" s="3"/>
    </row>
    <row r="355" spans="1:46" x14ac:dyDescent="0.25">
      <c r="A355" s="3" t="s">
        <v>2</v>
      </c>
      <c r="B355" s="18">
        <v>2.71</v>
      </c>
      <c r="C355" s="88">
        <f t="shared" si="40"/>
        <v>2.975159306930693</v>
      </c>
      <c r="D355" s="80">
        <v>-111.13200000000001</v>
      </c>
      <c r="E355" s="23">
        <v>42.759</v>
      </c>
      <c r="F355" s="1">
        <v>0</v>
      </c>
      <c r="G355" s="1">
        <v>1994</v>
      </c>
      <c r="H355" s="1">
        <v>2</v>
      </c>
      <c r="I355" s="1">
        <v>4</v>
      </c>
      <c r="J355" s="1">
        <v>23</v>
      </c>
      <c r="K355" s="1">
        <v>45</v>
      </c>
      <c r="L355" s="11">
        <v>14.2</v>
      </c>
      <c r="M355" s="81">
        <f t="shared" si="41"/>
        <v>0.16083765575665815</v>
      </c>
      <c r="N355" s="21">
        <v>0.01</v>
      </c>
      <c r="O355" s="3" t="s">
        <v>175</v>
      </c>
      <c r="P355" s="94">
        <f>1/((1/X355^2)+(1/AA355^2))</f>
        <v>2.586875150929727E-2</v>
      </c>
      <c r="Q355" s="72">
        <f>(P355/X355^2*Y355)+(P355/AA355^2*AB355)</f>
        <v>2.975159306930693</v>
      </c>
      <c r="R355" s="82">
        <f>SQRT(P355)</f>
        <v>0.16083765575665815</v>
      </c>
      <c r="S355" s="44"/>
      <c r="T355" s="3"/>
      <c r="V355" s="43"/>
      <c r="W355" s="49">
        <v>2.71</v>
      </c>
      <c r="X355" s="82">
        <v>0.22500000000000001</v>
      </c>
      <c r="Y355" s="43">
        <f t="shared" si="43"/>
        <v>2.7445900000000001</v>
      </c>
      <c r="Z355" s="55">
        <v>2.9</v>
      </c>
      <c r="AA355" s="82">
        <v>0.23</v>
      </c>
      <c r="AB355" s="43">
        <f>0.791*(Z355+0.09)+0.851</f>
        <v>3.2160899999999999</v>
      </c>
      <c r="AC355" s="47"/>
      <c r="AD355" s="82"/>
      <c r="AE355" s="43"/>
      <c r="AF355" s="45"/>
      <c r="AG355" s="82"/>
      <c r="AH355" s="43"/>
      <c r="AI355" s="47" t="s">
        <v>49</v>
      </c>
      <c r="AJ355" s="4"/>
      <c r="AK355" s="4"/>
      <c r="AL355" s="4"/>
      <c r="AM355" s="27">
        <v>2.9</v>
      </c>
      <c r="AN355" s="5"/>
      <c r="AO355" s="4"/>
      <c r="AP355" s="4"/>
      <c r="AQ355" s="4"/>
      <c r="AR355" s="19">
        <v>2.71</v>
      </c>
      <c r="AS355" s="5"/>
      <c r="AT355" s="3"/>
    </row>
    <row r="356" spans="1:46" x14ac:dyDescent="0.25">
      <c r="A356" s="3" t="s">
        <v>2</v>
      </c>
      <c r="B356" s="18">
        <v>3.16</v>
      </c>
      <c r="C356" s="88">
        <f t="shared" si="40"/>
        <v>3.359719742923132</v>
      </c>
      <c r="D356" s="80">
        <v>-111.125</v>
      </c>
      <c r="E356" s="23">
        <v>42.752000000000002</v>
      </c>
      <c r="F356" s="1">
        <v>0</v>
      </c>
      <c r="G356" s="1">
        <v>1994</v>
      </c>
      <c r="H356" s="1">
        <v>2</v>
      </c>
      <c r="I356" s="1">
        <v>4</v>
      </c>
      <c r="J356" s="1">
        <v>23</v>
      </c>
      <c r="K356" s="1">
        <v>52</v>
      </c>
      <c r="L356" s="11">
        <v>48.4</v>
      </c>
      <c r="M356" s="81">
        <f t="shared" si="41"/>
        <v>0.10516774409862768</v>
      </c>
      <c r="N356" s="21">
        <v>0.01</v>
      </c>
      <c r="O356" s="3" t="s">
        <v>175</v>
      </c>
      <c r="P356" s="94">
        <f>1/((1/U356^2)+(1/X356^2)+(1/AA356^2))</f>
        <v>1.1060254398794437E-2</v>
      </c>
      <c r="Q356" s="72">
        <f>(P356/U356^2*V356)+(P356/X356^2*Y356)+(P356/AA356^2*AB356)</f>
        <v>3.359719742923132</v>
      </c>
      <c r="R356" s="82">
        <f>SQRT(P356)</f>
        <v>0.10516774409862768</v>
      </c>
      <c r="S356" s="49">
        <v>3.16</v>
      </c>
      <c r="T356" s="3" t="s">
        <v>3</v>
      </c>
      <c r="U356" s="82">
        <v>0.13900000000000001</v>
      </c>
      <c r="V356" s="43">
        <f>0.791*S356+0.851</f>
        <v>3.3505600000000002</v>
      </c>
      <c r="W356" s="49">
        <v>3.22</v>
      </c>
      <c r="X356" s="82">
        <v>0.22500000000000001</v>
      </c>
      <c r="Y356" s="43">
        <f t="shared" si="43"/>
        <v>3.2183800000000002</v>
      </c>
      <c r="Z356" s="55">
        <v>3.3</v>
      </c>
      <c r="AA356" s="82">
        <v>0.23</v>
      </c>
      <c r="AB356" s="43">
        <f>0.791*(Z356+0.09)+0.851</f>
        <v>3.5324899999999997</v>
      </c>
      <c r="AC356" s="47"/>
      <c r="AD356" s="82"/>
      <c r="AE356" s="43"/>
      <c r="AF356" s="45"/>
      <c r="AG356" s="82"/>
      <c r="AH356" s="43"/>
      <c r="AI356" s="47" t="s">
        <v>56</v>
      </c>
      <c r="AJ356" s="4"/>
      <c r="AK356" s="4"/>
      <c r="AL356" s="4"/>
      <c r="AM356" s="27">
        <v>3.3</v>
      </c>
      <c r="AN356" s="5"/>
      <c r="AO356" s="4"/>
      <c r="AP356" s="4"/>
      <c r="AQ356" s="4"/>
      <c r="AR356" s="19">
        <v>3.22</v>
      </c>
      <c r="AS356" s="19">
        <v>3.16</v>
      </c>
      <c r="AT356" s="3" t="s">
        <v>3</v>
      </c>
    </row>
    <row r="357" spans="1:46" x14ac:dyDescent="0.25">
      <c r="A357" s="3" t="s">
        <v>2</v>
      </c>
      <c r="B357" s="18">
        <v>3.15</v>
      </c>
      <c r="C357" s="88">
        <f t="shared" si="40"/>
        <v>3.3450435599560784</v>
      </c>
      <c r="D357" s="80">
        <v>-111.07899999999999</v>
      </c>
      <c r="E357" s="23">
        <v>42.575000000000003</v>
      </c>
      <c r="F357" s="1">
        <v>0</v>
      </c>
      <c r="G357" s="1">
        <v>1994</v>
      </c>
      <c r="H357" s="1">
        <v>2</v>
      </c>
      <c r="I357" s="1">
        <v>5</v>
      </c>
      <c r="J357" s="1">
        <v>0</v>
      </c>
      <c r="K357" s="1">
        <v>40</v>
      </c>
      <c r="L357" s="11">
        <v>17</v>
      </c>
      <c r="M357" s="81">
        <f t="shared" si="41"/>
        <v>0.10516774409862768</v>
      </c>
      <c r="N357" s="21">
        <v>0.01</v>
      </c>
      <c r="O357" s="3" t="s">
        <v>175</v>
      </c>
      <c r="P357" s="94">
        <f>1/((1/U357^2)+(1/X357^2)+(1/AA357^2))</f>
        <v>1.1060254398794437E-2</v>
      </c>
      <c r="Q357" s="72">
        <f>(P357/U357^2*V357)+(P357/X357^2*Y357)+(P357/AA357^2*AB357)</f>
        <v>3.3450435599560784</v>
      </c>
      <c r="R357" s="82">
        <f>SQRT(P357)</f>
        <v>0.10516774409862768</v>
      </c>
      <c r="S357" s="49">
        <v>3.15</v>
      </c>
      <c r="T357" s="3" t="s">
        <v>3</v>
      </c>
      <c r="U357" s="82">
        <v>0.13900000000000001</v>
      </c>
      <c r="V357" s="43">
        <f>0.791*S357+0.851</f>
        <v>3.3426499999999999</v>
      </c>
      <c r="W357" s="49">
        <v>3.17</v>
      </c>
      <c r="X357" s="82">
        <v>0.22500000000000001</v>
      </c>
      <c r="Y357" s="43">
        <f t="shared" si="43"/>
        <v>3.1719300000000001</v>
      </c>
      <c r="Z357" s="55">
        <v>3.3</v>
      </c>
      <c r="AA357" s="82">
        <v>0.23</v>
      </c>
      <c r="AB357" s="43">
        <f>0.791*(Z357+0.09)+0.851</f>
        <v>3.5324899999999997</v>
      </c>
      <c r="AC357" s="47"/>
      <c r="AD357" s="82"/>
      <c r="AE357" s="43"/>
      <c r="AF357" s="45"/>
      <c r="AG357" s="82"/>
      <c r="AH357" s="43"/>
      <c r="AI357" s="47" t="s">
        <v>56</v>
      </c>
      <c r="AJ357" s="4"/>
      <c r="AK357" s="4"/>
      <c r="AL357" s="4"/>
      <c r="AM357" s="27">
        <v>3.3</v>
      </c>
      <c r="AN357" s="5"/>
      <c r="AO357" s="4"/>
      <c r="AP357" s="4"/>
      <c r="AQ357" s="4"/>
      <c r="AR357" s="19">
        <v>3.17</v>
      </c>
      <c r="AS357" s="19">
        <v>3.15</v>
      </c>
      <c r="AT357" s="3" t="s">
        <v>3</v>
      </c>
    </row>
    <row r="358" spans="1:46" x14ac:dyDescent="0.25">
      <c r="A358" s="3" t="s">
        <v>2</v>
      </c>
      <c r="B358" s="18">
        <v>2.57</v>
      </c>
      <c r="C358" s="88">
        <f t="shared" si="40"/>
        <v>2.6145299999999998</v>
      </c>
      <c r="D358" s="80">
        <v>-111.114</v>
      </c>
      <c r="E358" s="23">
        <v>42.713000000000001</v>
      </c>
      <c r="F358" s="1">
        <v>0</v>
      </c>
      <c r="G358" s="1">
        <v>1994</v>
      </c>
      <c r="H358" s="1">
        <v>2</v>
      </c>
      <c r="I358" s="1">
        <v>5</v>
      </c>
      <c r="J358" s="1">
        <v>2</v>
      </c>
      <c r="K358" s="1">
        <v>9</v>
      </c>
      <c r="L358" s="11">
        <v>42.2</v>
      </c>
      <c r="M358" s="81">
        <f t="shared" si="41"/>
        <v>0.22500000000000001</v>
      </c>
      <c r="N358" s="21">
        <v>0.01</v>
      </c>
      <c r="O358" s="6" t="s">
        <v>174</v>
      </c>
      <c r="P358" s="94"/>
      <c r="Q358" s="72">
        <f>Y358</f>
        <v>2.6145299999999998</v>
      </c>
      <c r="R358" s="82">
        <f>X358</f>
        <v>0.22500000000000001</v>
      </c>
      <c r="S358" s="44"/>
      <c r="T358" s="3"/>
      <c r="V358" s="43"/>
      <c r="W358" s="49">
        <v>2.57</v>
      </c>
      <c r="X358" s="82">
        <v>0.22500000000000001</v>
      </c>
      <c r="Y358" s="43">
        <f t="shared" si="43"/>
        <v>2.6145299999999998</v>
      </c>
      <c r="Z358" s="53"/>
      <c r="AA358" s="82"/>
      <c r="AB358" s="43"/>
      <c r="AC358" s="47"/>
      <c r="AD358" s="82"/>
      <c r="AE358" s="43"/>
      <c r="AF358" s="45"/>
      <c r="AG358" s="82"/>
      <c r="AH358" s="43"/>
      <c r="AI358" s="47"/>
      <c r="AJ358" s="4"/>
      <c r="AK358" s="4"/>
      <c r="AL358" s="4"/>
      <c r="AM358" s="27"/>
      <c r="AN358" s="5"/>
      <c r="AO358" s="4"/>
      <c r="AP358" s="4"/>
      <c r="AQ358" s="4"/>
      <c r="AR358" s="19">
        <v>2.57</v>
      </c>
      <c r="AS358" s="5"/>
      <c r="AT358" s="3"/>
    </row>
    <row r="359" spans="1:46" x14ac:dyDescent="0.25">
      <c r="A359" s="3" t="s">
        <v>2</v>
      </c>
      <c r="B359" s="18">
        <v>2.93</v>
      </c>
      <c r="C359" s="88">
        <f t="shared" si="40"/>
        <v>3.0795949698140541</v>
      </c>
      <c r="D359" s="80">
        <v>-111.127</v>
      </c>
      <c r="E359" s="23">
        <v>42.579000000000001</v>
      </c>
      <c r="F359" s="1">
        <v>1</v>
      </c>
      <c r="G359" s="1">
        <v>1994</v>
      </c>
      <c r="H359" s="1">
        <v>2</v>
      </c>
      <c r="I359" s="1">
        <v>5</v>
      </c>
      <c r="J359" s="1">
        <v>2</v>
      </c>
      <c r="K359" s="1">
        <v>43</v>
      </c>
      <c r="L359" s="11">
        <v>7.7</v>
      </c>
      <c r="M359" s="81">
        <f t="shared" si="41"/>
        <v>0.16083765575665815</v>
      </c>
      <c r="N359" s="21">
        <v>0.01</v>
      </c>
      <c r="O359" s="3" t="s">
        <v>175</v>
      </c>
      <c r="P359" s="94">
        <f>1/((1/X359^2)+(1/AA359^2))</f>
        <v>2.586875150929727E-2</v>
      </c>
      <c r="Q359" s="72">
        <f>(P359/X359^2*Y359)+(P359/AA359^2*AB359)</f>
        <v>3.0795949698140541</v>
      </c>
      <c r="R359" s="82">
        <f t="shared" ref="R359:R368" si="44">SQRT(P359)</f>
        <v>0.16083765575665815</v>
      </c>
      <c r="S359" s="44"/>
      <c r="T359" s="3"/>
      <c r="V359" s="43"/>
      <c r="W359" s="49">
        <v>2.93</v>
      </c>
      <c r="X359" s="82">
        <v>0.22500000000000001</v>
      </c>
      <c r="Y359" s="43">
        <f t="shared" si="43"/>
        <v>2.9489700000000001</v>
      </c>
      <c r="Z359" s="55">
        <v>2.9</v>
      </c>
      <c r="AA359" s="82">
        <v>0.23</v>
      </c>
      <c r="AB359" s="43">
        <f t="shared" ref="AB359:AB368" si="45">0.791*(Z359+0.09)+0.851</f>
        <v>3.2160899999999999</v>
      </c>
      <c r="AC359" s="47"/>
      <c r="AD359" s="82"/>
      <c r="AE359" s="43"/>
      <c r="AF359" s="45"/>
      <c r="AG359" s="82"/>
      <c r="AH359" s="43"/>
      <c r="AI359" s="47" t="s">
        <v>49</v>
      </c>
      <c r="AJ359" s="4"/>
      <c r="AK359" s="4"/>
      <c r="AL359" s="4"/>
      <c r="AM359" s="27">
        <v>2.9</v>
      </c>
      <c r="AN359" s="5"/>
      <c r="AO359" s="4"/>
      <c r="AP359" s="4"/>
      <c r="AQ359" s="4"/>
      <c r="AR359" s="19">
        <v>2.93</v>
      </c>
      <c r="AS359" s="5"/>
      <c r="AT359" s="3"/>
    </row>
    <row r="360" spans="1:46" x14ac:dyDescent="0.25">
      <c r="A360" s="3" t="s">
        <v>2</v>
      </c>
      <c r="B360" s="18">
        <v>2.76</v>
      </c>
      <c r="C360" s="88">
        <f t="shared" si="40"/>
        <v>2.9602138106737499</v>
      </c>
      <c r="D360" s="80">
        <v>-111.08799999999999</v>
      </c>
      <c r="E360" s="23">
        <v>42.566000000000003</v>
      </c>
      <c r="F360" s="1">
        <v>0</v>
      </c>
      <c r="G360" s="1">
        <v>1994</v>
      </c>
      <c r="H360" s="1">
        <v>2</v>
      </c>
      <c r="I360" s="1">
        <v>5</v>
      </c>
      <c r="J360" s="1">
        <v>3</v>
      </c>
      <c r="K360" s="1">
        <v>34</v>
      </c>
      <c r="L360" s="11">
        <v>32.799999999999997</v>
      </c>
      <c r="M360" s="81">
        <f t="shared" si="41"/>
        <v>0.16083765575665815</v>
      </c>
      <c r="N360" s="21">
        <v>0.01</v>
      </c>
      <c r="O360" s="3" t="s">
        <v>175</v>
      </c>
      <c r="P360" s="94">
        <f>1/((1/X360^2)+(1/AA360^2))</f>
        <v>2.586875150929727E-2</v>
      </c>
      <c r="Q360" s="72">
        <f>(P360/X360^2*Y360)+(P360/AA360^2*AB360)</f>
        <v>2.9602138106737499</v>
      </c>
      <c r="R360" s="82">
        <f t="shared" si="44"/>
        <v>0.16083765575665815</v>
      </c>
      <c r="S360" s="44"/>
      <c r="T360" s="3"/>
      <c r="V360" s="43"/>
      <c r="W360" s="49">
        <v>2.76</v>
      </c>
      <c r="X360" s="82">
        <v>0.22500000000000001</v>
      </c>
      <c r="Y360" s="43">
        <f t="shared" si="43"/>
        <v>2.7910399999999997</v>
      </c>
      <c r="Z360" s="55">
        <v>2.8</v>
      </c>
      <c r="AA360" s="82">
        <v>0.23</v>
      </c>
      <c r="AB360" s="43">
        <f t="shared" si="45"/>
        <v>3.1369899999999999</v>
      </c>
      <c r="AC360" s="47"/>
      <c r="AD360" s="82"/>
      <c r="AE360" s="43"/>
      <c r="AF360" s="45"/>
      <c r="AG360" s="82"/>
      <c r="AH360" s="43"/>
      <c r="AI360" s="47" t="s">
        <v>48</v>
      </c>
      <c r="AJ360" s="4"/>
      <c r="AK360" s="4"/>
      <c r="AL360" s="4"/>
      <c r="AM360" s="27">
        <v>2.8</v>
      </c>
      <c r="AN360" s="5"/>
      <c r="AO360" s="4"/>
      <c r="AP360" s="4"/>
      <c r="AQ360" s="4"/>
      <c r="AR360" s="19">
        <v>2.76</v>
      </c>
      <c r="AS360" s="5"/>
      <c r="AT360" s="3"/>
    </row>
    <row r="361" spans="1:46" x14ac:dyDescent="0.25">
      <c r="A361" s="3" t="s">
        <v>2</v>
      </c>
      <c r="B361" s="18">
        <v>4.01</v>
      </c>
      <c r="C361" s="88">
        <f t="shared" si="40"/>
        <v>3.9447425562906764</v>
      </c>
      <c r="D361" s="80">
        <v>-111.07</v>
      </c>
      <c r="E361" s="23">
        <v>42.545999999999999</v>
      </c>
      <c r="F361" s="1">
        <v>0</v>
      </c>
      <c r="G361" s="1">
        <v>1994</v>
      </c>
      <c r="H361" s="1">
        <v>2</v>
      </c>
      <c r="I361" s="1">
        <v>5</v>
      </c>
      <c r="J361" s="1">
        <v>7</v>
      </c>
      <c r="K361" s="1">
        <v>6</v>
      </c>
      <c r="L361" s="11">
        <v>2.5</v>
      </c>
      <c r="M361" s="81">
        <f t="shared" si="41"/>
        <v>9.3760786345676014E-2</v>
      </c>
      <c r="N361" s="21">
        <v>0.01</v>
      </c>
      <c r="O361" s="3" t="s">
        <v>175</v>
      </c>
      <c r="P361" s="94">
        <f>1/((1/U361^2)+(1/X361^2)+(1/AA361^2)+(1/AD361^2))</f>
        <v>8.7910850561595047E-3</v>
      </c>
      <c r="Q361" s="72">
        <f>(P361/U361^2*V361)+(P361/X361^2*Y361)+(P361/AA361^2*AB361)+(P361/AD361^2*AE361)</f>
        <v>3.9447425562906764</v>
      </c>
      <c r="R361" s="82">
        <f t="shared" si="44"/>
        <v>9.3760786345676014E-2</v>
      </c>
      <c r="S361" s="49">
        <v>4.01</v>
      </c>
      <c r="T361" s="3" t="s">
        <v>3</v>
      </c>
      <c r="U361" s="82">
        <v>0.13900000000000001</v>
      </c>
      <c r="V361" s="43">
        <f>0.791*S361+0.851</f>
        <v>4.0229099999999995</v>
      </c>
      <c r="W361" s="49">
        <v>3.96</v>
      </c>
      <c r="X361" s="82">
        <v>0.22500000000000001</v>
      </c>
      <c r="Y361" s="43">
        <f t="shared" si="43"/>
        <v>3.90584</v>
      </c>
      <c r="Z361" s="55">
        <v>4.2</v>
      </c>
      <c r="AA361" s="82">
        <v>0.23</v>
      </c>
      <c r="AB361" s="43">
        <f t="shared" si="45"/>
        <v>4.2443900000000001</v>
      </c>
      <c r="AC361" s="55">
        <v>3.7</v>
      </c>
      <c r="AD361" s="82">
        <v>0.20699999999999999</v>
      </c>
      <c r="AE361" s="43">
        <f>1.078*AC361-0.427</f>
        <v>3.5616000000000003</v>
      </c>
      <c r="AF361" s="45"/>
      <c r="AG361" s="82"/>
      <c r="AH361" s="43"/>
      <c r="AI361" s="47" t="s">
        <v>124</v>
      </c>
      <c r="AJ361" s="27">
        <v>3.7</v>
      </c>
      <c r="AK361" s="4"/>
      <c r="AL361" s="4"/>
      <c r="AM361" s="27">
        <v>4.2</v>
      </c>
      <c r="AN361" s="5"/>
      <c r="AO361" s="4"/>
      <c r="AP361" s="4"/>
      <c r="AQ361" s="4"/>
      <c r="AR361" s="19">
        <v>3.96</v>
      </c>
      <c r="AS361" s="19">
        <v>4.01</v>
      </c>
      <c r="AT361" s="3" t="s">
        <v>3</v>
      </c>
    </row>
    <row r="362" spans="1:46" x14ac:dyDescent="0.25">
      <c r="A362" s="3" t="s">
        <v>2</v>
      </c>
      <c r="B362" s="18">
        <v>2.5299999999999998</v>
      </c>
      <c r="C362" s="88">
        <f t="shared" si="40"/>
        <v>2.773669323834822</v>
      </c>
      <c r="D362" s="80">
        <v>-111.04</v>
      </c>
      <c r="E362" s="23">
        <v>42.530999999999999</v>
      </c>
      <c r="F362" s="1">
        <v>1</v>
      </c>
      <c r="G362" s="1">
        <v>1994</v>
      </c>
      <c r="H362" s="1">
        <v>2</v>
      </c>
      <c r="I362" s="1">
        <v>5</v>
      </c>
      <c r="J362" s="1">
        <v>7</v>
      </c>
      <c r="K362" s="1">
        <v>27</v>
      </c>
      <c r="L362" s="11">
        <v>49.5</v>
      </c>
      <c r="M362" s="81">
        <f t="shared" si="41"/>
        <v>0.16083765575665815</v>
      </c>
      <c r="N362" s="21">
        <v>0.01</v>
      </c>
      <c r="O362" s="3" t="s">
        <v>175</v>
      </c>
      <c r="P362" s="94">
        <f>1/((1/X362^2)+(1/AA362^2))</f>
        <v>2.586875150929727E-2</v>
      </c>
      <c r="Q362" s="72">
        <f>(P362/X362^2*Y362)+(P362/AA362^2*AB362)</f>
        <v>2.773669323834822</v>
      </c>
      <c r="R362" s="82">
        <f t="shared" si="44"/>
        <v>0.16083765575665815</v>
      </c>
      <c r="S362" s="44"/>
      <c r="T362" s="3"/>
      <c r="V362" s="43"/>
      <c r="W362" s="49">
        <v>2.5299999999999998</v>
      </c>
      <c r="X362" s="82">
        <v>0.22500000000000001</v>
      </c>
      <c r="Y362" s="43">
        <f t="shared" si="43"/>
        <v>2.5773699999999997</v>
      </c>
      <c r="Z362" s="55">
        <v>2.6</v>
      </c>
      <c r="AA362" s="82">
        <v>0.23</v>
      </c>
      <c r="AB362" s="43">
        <f t="shared" si="45"/>
        <v>2.97879</v>
      </c>
      <c r="AC362" s="47"/>
      <c r="AD362" s="82"/>
      <c r="AE362" s="43"/>
      <c r="AF362" s="45"/>
      <c r="AG362" s="82"/>
      <c r="AH362" s="43"/>
      <c r="AI362" s="47" t="s">
        <v>121</v>
      </c>
      <c r="AJ362" s="4"/>
      <c r="AK362" s="4"/>
      <c r="AL362" s="4"/>
      <c r="AM362" s="27">
        <v>2.6</v>
      </c>
      <c r="AN362" s="5"/>
      <c r="AO362" s="4"/>
      <c r="AP362" s="4"/>
      <c r="AQ362" s="4"/>
      <c r="AR362" s="19">
        <v>2.5299999999999998</v>
      </c>
      <c r="AS362" s="5"/>
      <c r="AT362" s="3"/>
    </row>
    <row r="363" spans="1:46" x14ac:dyDescent="0.25">
      <c r="A363" s="3" t="s">
        <v>2</v>
      </c>
      <c r="B363" s="18">
        <v>3.14</v>
      </c>
      <c r="C363" s="88">
        <f t="shared" si="40"/>
        <v>3.1406026829268288</v>
      </c>
      <c r="D363" s="80">
        <v>-111.093</v>
      </c>
      <c r="E363" s="23">
        <v>42.761000000000003</v>
      </c>
      <c r="F363" s="1">
        <v>2</v>
      </c>
      <c r="G363" s="1">
        <v>1994</v>
      </c>
      <c r="H363" s="1">
        <v>2</v>
      </c>
      <c r="I363" s="1">
        <v>5</v>
      </c>
      <c r="J363" s="1">
        <v>9</v>
      </c>
      <c r="K363" s="1">
        <v>2</v>
      </c>
      <c r="L363" s="11">
        <v>47.9</v>
      </c>
      <c r="M363" s="81">
        <f t="shared" si="41"/>
        <v>0.16083765575665815</v>
      </c>
      <c r="N363" s="21">
        <v>0.01</v>
      </c>
      <c r="O363" s="3" t="s">
        <v>175</v>
      </c>
      <c r="P363" s="94">
        <f>1/((1/X363^2)+(1/AA363^2))</f>
        <v>2.586875150929727E-2</v>
      </c>
      <c r="Q363" s="72">
        <f>(P363/X363^2*Y363)+(P363/AA363^2*AB363)</f>
        <v>3.1406026829268288</v>
      </c>
      <c r="R363" s="82">
        <f t="shared" si="44"/>
        <v>0.16083765575665815</v>
      </c>
      <c r="S363" s="44"/>
      <c r="T363" s="3"/>
      <c r="V363" s="43"/>
      <c r="W363" s="49">
        <v>3.14</v>
      </c>
      <c r="X363" s="82">
        <v>0.22500000000000001</v>
      </c>
      <c r="Y363" s="43">
        <f t="shared" si="43"/>
        <v>3.1440600000000001</v>
      </c>
      <c r="Z363" s="55">
        <v>2.8</v>
      </c>
      <c r="AA363" s="82">
        <v>0.23</v>
      </c>
      <c r="AB363" s="43">
        <f t="shared" si="45"/>
        <v>3.1369899999999999</v>
      </c>
      <c r="AC363" s="47"/>
      <c r="AD363" s="82"/>
      <c r="AE363" s="43"/>
      <c r="AF363" s="45"/>
      <c r="AG363" s="82"/>
      <c r="AH363" s="43"/>
      <c r="AI363" s="47" t="s">
        <v>48</v>
      </c>
      <c r="AJ363" s="4"/>
      <c r="AK363" s="4"/>
      <c r="AL363" s="4"/>
      <c r="AM363" s="27">
        <v>2.8</v>
      </c>
      <c r="AN363" s="5"/>
      <c r="AO363" s="4"/>
      <c r="AP363" s="4"/>
      <c r="AQ363" s="4"/>
      <c r="AR363" s="19">
        <v>3.14</v>
      </c>
      <c r="AS363" s="5"/>
      <c r="AT363" s="3"/>
    </row>
    <row r="364" spans="1:46" x14ac:dyDescent="0.25">
      <c r="A364" s="3" t="s">
        <v>2</v>
      </c>
      <c r="B364" s="18">
        <v>3.78</v>
      </c>
      <c r="C364" s="88">
        <f t="shared" si="40"/>
        <v>3.9162653936260643</v>
      </c>
      <c r="D364" s="80">
        <v>-111.14700000000001</v>
      </c>
      <c r="E364" s="23">
        <v>42.77</v>
      </c>
      <c r="F364" s="1">
        <v>1</v>
      </c>
      <c r="G364" s="1">
        <v>1994</v>
      </c>
      <c r="H364" s="1">
        <v>2</v>
      </c>
      <c r="I364" s="1">
        <v>5</v>
      </c>
      <c r="J364" s="1">
        <v>9</v>
      </c>
      <c r="K364" s="1">
        <v>4</v>
      </c>
      <c r="L364" s="11">
        <v>7.7</v>
      </c>
      <c r="M364" s="81">
        <f t="shared" si="41"/>
        <v>0.10516774409862768</v>
      </c>
      <c r="N364" s="21">
        <v>0.01</v>
      </c>
      <c r="O364" s="3" t="s">
        <v>175</v>
      </c>
      <c r="P364" s="94">
        <f>1/((1/U364^2)+(1/X364^2)+(1/AA364^2))</f>
        <v>1.1060254398794437E-2</v>
      </c>
      <c r="Q364" s="72">
        <f>(P364/U364^2*V364)+(P364/X364^2*Y364)+(P364/AA364^2*AB364)</f>
        <v>3.9162653936260643</v>
      </c>
      <c r="R364" s="82">
        <f t="shared" si="44"/>
        <v>0.10516774409862768</v>
      </c>
      <c r="S364" s="49">
        <v>3.78</v>
      </c>
      <c r="T364" s="3" t="s">
        <v>3</v>
      </c>
      <c r="U364" s="82">
        <v>0.13900000000000001</v>
      </c>
      <c r="V364" s="43">
        <f>0.791*S364+0.851</f>
        <v>3.8409800000000001</v>
      </c>
      <c r="W364" s="49">
        <v>4.09</v>
      </c>
      <c r="X364" s="82">
        <v>0.22500000000000001</v>
      </c>
      <c r="Y364" s="43">
        <f t="shared" ref="Y364:Y381" si="46">0.929*W364+0.227</f>
        <v>4.0266099999999998</v>
      </c>
      <c r="Z364" s="55">
        <v>3.9</v>
      </c>
      <c r="AA364" s="82">
        <v>0.23</v>
      </c>
      <c r="AB364" s="43">
        <f t="shared" si="45"/>
        <v>4.0070899999999998</v>
      </c>
      <c r="AC364" s="47"/>
      <c r="AD364" s="82"/>
      <c r="AE364" s="43"/>
      <c r="AF364" s="45"/>
      <c r="AG364" s="82"/>
      <c r="AH364" s="43"/>
      <c r="AI364" s="47" t="s">
        <v>66</v>
      </c>
      <c r="AJ364" s="4"/>
      <c r="AK364" s="4"/>
      <c r="AL364" s="4"/>
      <c r="AM364" s="27">
        <v>3.9</v>
      </c>
      <c r="AN364" s="5"/>
      <c r="AO364" s="4"/>
      <c r="AP364" s="4"/>
      <c r="AQ364" s="4"/>
      <c r="AR364" s="19">
        <v>4.09</v>
      </c>
      <c r="AS364" s="19">
        <v>3.78</v>
      </c>
      <c r="AT364" s="3" t="s">
        <v>3</v>
      </c>
    </row>
    <row r="365" spans="1:46" x14ac:dyDescent="0.25">
      <c r="A365" s="3" t="s">
        <v>2</v>
      </c>
      <c r="B365" s="18">
        <v>4.2</v>
      </c>
      <c r="C365" s="88">
        <f t="shared" si="40"/>
        <v>4.0502287626815399</v>
      </c>
      <c r="D365" s="80">
        <v>-111.16800000000001</v>
      </c>
      <c r="E365" s="23">
        <v>42.755000000000003</v>
      </c>
      <c r="F365" s="1">
        <v>0</v>
      </c>
      <c r="G365" s="1">
        <v>1994</v>
      </c>
      <c r="H365" s="1">
        <v>2</v>
      </c>
      <c r="I365" s="1">
        <v>5</v>
      </c>
      <c r="J365" s="1">
        <v>9</v>
      </c>
      <c r="K365" s="1">
        <v>9</v>
      </c>
      <c r="L365" s="11">
        <v>42.8</v>
      </c>
      <c r="M365" s="81">
        <f t="shared" si="41"/>
        <v>9.3760786345676014E-2</v>
      </c>
      <c r="N365" s="21">
        <v>0.01</v>
      </c>
      <c r="O365" s="3" t="s">
        <v>175</v>
      </c>
      <c r="P365" s="94">
        <f>1/((1/U365^2)+(1/X365^2)+(1/AA365^2)+(1/AD365^2))</f>
        <v>8.7910850561595047E-3</v>
      </c>
      <c r="Q365" s="72">
        <f>(P365/U365^2*V365)+(P365/X365^2*Y365)+(P365/AA365^2*AB365)+(P365/AD365^2*AE365)</f>
        <v>4.0502287626815399</v>
      </c>
      <c r="R365" s="82">
        <f t="shared" si="44"/>
        <v>9.3760786345676014E-2</v>
      </c>
      <c r="S365" s="49">
        <v>4.2</v>
      </c>
      <c r="T365" s="3" t="s">
        <v>3</v>
      </c>
      <c r="U365" s="82">
        <v>0.13900000000000001</v>
      </c>
      <c r="V365" s="43">
        <f>0.791*S365+0.851</f>
        <v>4.1732000000000005</v>
      </c>
      <c r="W365" s="49">
        <v>4.1900000000000004</v>
      </c>
      <c r="X365" s="82">
        <v>0.22500000000000001</v>
      </c>
      <c r="Y365" s="43">
        <f t="shared" si="46"/>
        <v>4.1195100000000009</v>
      </c>
      <c r="Z365" s="55">
        <v>4.2</v>
      </c>
      <c r="AA365" s="82">
        <v>0.23</v>
      </c>
      <c r="AB365" s="43">
        <f t="shared" si="45"/>
        <v>4.2443900000000001</v>
      </c>
      <c r="AC365" s="55">
        <v>3.7</v>
      </c>
      <c r="AD365" s="82">
        <v>0.20699999999999999</v>
      </c>
      <c r="AE365" s="43">
        <f>1.078*AC365-0.427</f>
        <v>3.5616000000000003</v>
      </c>
      <c r="AF365" s="45"/>
      <c r="AG365" s="82"/>
      <c r="AH365" s="43"/>
      <c r="AI365" s="47" t="s">
        <v>124</v>
      </c>
      <c r="AJ365" s="27">
        <v>3.7</v>
      </c>
      <c r="AK365" s="4"/>
      <c r="AL365" s="4"/>
      <c r="AM365" s="27">
        <v>4.2</v>
      </c>
      <c r="AN365" s="5"/>
      <c r="AO365" s="4"/>
      <c r="AP365" s="4"/>
      <c r="AQ365" s="4"/>
      <c r="AR365" s="19">
        <v>4.1900000000000004</v>
      </c>
      <c r="AS365" s="19">
        <v>4.2</v>
      </c>
      <c r="AT365" s="3" t="s">
        <v>3</v>
      </c>
    </row>
    <row r="366" spans="1:46" x14ac:dyDescent="0.25">
      <c r="A366" s="3" t="s">
        <v>2</v>
      </c>
      <c r="B366" s="18">
        <v>2.64</v>
      </c>
      <c r="C366" s="88">
        <f t="shared" si="40"/>
        <v>2.8645680294614824</v>
      </c>
      <c r="D366" s="80">
        <v>-111.16200000000001</v>
      </c>
      <c r="E366" s="23">
        <v>42.67</v>
      </c>
      <c r="F366" s="1">
        <v>0</v>
      </c>
      <c r="G366" s="1">
        <v>1994</v>
      </c>
      <c r="H366" s="1">
        <v>2</v>
      </c>
      <c r="I366" s="1">
        <v>5</v>
      </c>
      <c r="J366" s="1">
        <v>9</v>
      </c>
      <c r="K366" s="1">
        <v>48</v>
      </c>
      <c r="L366" s="11">
        <v>14.4</v>
      </c>
      <c r="M366" s="81">
        <f t="shared" si="41"/>
        <v>0.16083765575665815</v>
      </c>
      <c r="N366" s="21">
        <v>0.01</v>
      </c>
      <c r="O366" s="3" t="s">
        <v>175</v>
      </c>
      <c r="P366" s="94">
        <f>1/((1/X366^2)+(1/AA366^2))</f>
        <v>2.586875150929727E-2</v>
      </c>
      <c r="Q366" s="72">
        <f>(P366/X366^2*Y366)+(P366/AA366^2*AB366)</f>
        <v>2.8645680294614824</v>
      </c>
      <c r="R366" s="82">
        <f t="shared" si="44"/>
        <v>0.16083765575665815</v>
      </c>
      <c r="S366" s="44"/>
      <c r="T366" s="3"/>
      <c r="V366" s="43"/>
      <c r="W366" s="49">
        <v>2.64</v>
      </c>
      <c r="X366" s="82">
        <v>0.22500000000000001</v>
      </c>
      <c r="Y366" s="43">
        <f t="shared" si="46"/>
        <v>2.6795599999999999</v>
      </c>
      <c r="Z366" s="55">
        <v>2.7</v>
      </c>
      <c r="AA366" s="82">
        <v>0.23</v>
      </c>
      <c r="AB366" s="43">
        <f t="shared" si="45"/>
        <v>3.05789</v>
      </c>
      <c r="AC366" s="47"/>
      <c r="AD366" s="82"/>
      <c r="AE366" s="43"/>
      <c r="AF366" s="45"/>
      <c r="AG366" s="82"/>
      <c r="AH366" s="43"/>
      <c r="AI366" s="47" t="s">
        <v>93</v>
      </c>
      <c r="AJ366" s="4"/>
      <c r="AK366" s="4"/>
      <c r="AL366" s="4"/>
      <c r="AM366" s="27">
        <v>2.7</v>
      </c>
      <c r="AN366" s="5"/>
      <c r="AO366" s="4"/>
      <c r="AP366" s="4"/>
      <c r="AQ366" s="4"/>
      <c r="AR366" s="19">
        <v>2.64</v>
      </c>
      <c r="AS366" s="5"/>
      <c r="AT366" s="3"/>
    </row>
    <row r="367" spans="1:46" x14ac:dyDescent="0.25">
      <c r="A367" s="3" t="s">
        <v>2</v>
      </c>
      <c r="B367" s="18">
        <v>3.97</v>
      </c>
      <c r="C367" s="88">
        <f t="shared" si="40"/>
        <v>4.0353747231713015</v>
      </c>
      <c r="D367" s="80">
        <v>-111.15300000000001</v>
      </c>
      <c r="E367" s="23">
        <v>42.624000000000002</v>
      </c>
      <c r="F367" s="1">
        <v>0</v>
      </c>
      <c r="G367" s="1">
        <v>1994</v>
      </c>
      <c r="H367" s="1">
        <v>2</v>
      </c>
      <c r="I367" s="1">
        <v>5</v>
      </c>
      <c r="J367" s="1">
        <v>10</v>
      </c>
      <c r="K367" s="1">
        <v>38</v>
      </c>
      <c r="L367" s="11">
        <v>48.6</v>
      </c>
      <c r="M367" s="81">
        <f t="shared" si="41"/>
        <v>0.10516774409862768</v>
      </c>
      <c r="N367" s="21">
        <v>0.01</v>
      </c>
      <c r="O367" s="3" t="s">
        <v>175</v>
      </c>
      <c r="P367" s="94">
        <f>1/((1/U367^2)+(1/X367^2)+(1/AA367^2))</f>
        <v>1.1060254398794437E-2</v>
      </c>
      <c r="Q367" s="72">
        <f>(P367/U367^2*V367)+(P367/X367^2*Y367)+(P367/AA367^2*AB367)</f>
        <v>4.0353747231713015</v>
      </c>
      <c r="R367" s="82">
        <f t="shared" si="44"/>
        <v>0.10516774409862768</v>
      </c>
      <c r="S367" s="49">
        <v>3.97</v>
      </c>
      <c r="T367" s="3" t="s">
        <v>3</v>
      </c>
      <c r="U367" s="82">
        <v>0.13900000000000001</v>
      </c>
      <c r="V367" s="43">
        <f>0.791*S367+0.851</f>
        <v>3.9912700000000001</v>
      </c>
      <c r="W367" s="49">
        <v>4.09</v>
      </c>
      <c r="X367" s="82">
        <v>0.22500000000000001</v>
      </c>
      <c r="Y367" s="43">
        <f t="shared" si="46"/>
        <v>4.0266099999999998</v>
      </c>
      <c r="Z367" s="55">
        <v>4.0999999999999996</v>
      </c>
      <c r="AA367" s="82">
        <v>0.23</v>
      </c>
      <c r="AB367" s="43">
        <f t="shared" si="45"/>
        <v>4.1652899999999997</v>
      </c>
      <c r="AC367" s="47"/>
      <c r="AD367" s="82"/>
      <c r="AE367" s="43"/>
      <c r="AF367" s="45"/>
      <c r="AG367" s="82"/>
      <c r="AH367" s="43"/>
      <c r="AI367" s="47" t="s">
        <v>126</v>
      </c>
      <c r="AJ367" s="4"/>
      <c r="AK367" s="4"/>
      <c r="AL367" s="4"/>
      <c r="AM367" s="27">
        <v>4.0999999999999996</v>
      </c>
      <c r="AN367" s="5"/>
      <c r="AO367" s="4"/>
      <c r="AP367" s="4"/>
      <c r="AQ367" s="4"/>
      <c r="AR367" s="19">
        <v>4.09</v>
      </c>
      <c r="AS367" s="19">
        <v>3.97</v>
      </c>
      <c r="AT367" s="3" t="s">
        <v>3</v>
      </c>
    </row>
    <row r="368" spans="1:46" x14ac:dyDescent="0.25">
      <c r="A368" s="3" t="s">
        <v>2</v>
      </c>
      <c r="B368" s="18">
        <v>2.5099999999999998</v>
      </c>
      <c r="C368" s="88">
        <f t="shared" si="40"/>
        <v>2.8028560468485866</v>
      </c>
      <c r="D368" s="80">
        <v>-111.07299999999999</v>
      </c>
      <c r="E368" s="23">
        <v>42.637999999999998</v>
      </c>
      <c r="F368" s="1">
        <v>0</v>
      </c>
      <c r="G368" s="1">
        <v>1994</v>
      </c>
      <c r="H368" s="1">
        <v>2</v>
      </c>
      <c r="I368" s="1">
        <v>5</v>
      </c>
      <c r="J368" s="1">
        <v>10</v>
      </c>
      <c r="K368" s="1">
        <v>42</v>
      </c>
      <c r="L368" s="11">
        <v>0.1</v>
      </c>
      <c r="M368" s="81">
        <f t="shared" si="41"/>
        <v>0.16083765575665815</v>
      </c>
      <c r="N368" s="21">
        <v>0.01</v>
      </c>
      <c r="O368" s="3" t="s">
        <v>175</v>
      </c>
      <c r="P368" s="94">
        <f>1/((1/X368^2)+(1/AA368^2))</f>
        <v>2.586875150929727E-2</v>
      </c>
      <c r="Q368" s="72">
        <f>(P368/X368^2*Y368)+(P368/AA368^2*AB368)</f>
        <v>2.8028560468485866</v>
      </c>
      <c r="R368" s="82">
        <f t="shared" si="44"/>
        <v>0.16083765575665815</v>
      </c>
      <c r="S368" s="44"/>
      <c r="T368" s="3"/>
      <c r="V368" s="43"/>
      <c r="W368" s="49">
        <v>2.5099999999999998</v>
      </c>
      <c r="X368" s="82">
        <v>0.22500000000000001</v>
      </c>
      <c r="Y368" s="43">
        <f t="shared" si="46"/>
        <v>2.5587899999999997</v>
      </c>
      <c r="Z368" s="55">
        <v>2.7</v>
      </c>
      <c r="AA368" s="82">
        <v>0.23</v>
      </c>
      <c r="AB368" s="43">
        <f t="shared" si="45"/>
        <v>3.05789</v>
      </c>
      <c r="AC368" s="47"/>
      <c r="AD368" s="82"/>
      <c r="AE368" s="43"/>
      <c r="AF368" s="45"/>
      <c r="AG368" s="82"/>
      <c r="AH368" s="43"/>
      <c r="AI368" s="47" t="s">
        <v>93</v>
      </c>
      <c r="AJ368" s="4"/>
      <c r="AK368" s="4"/>
      <c r="AL368" s="4"/>
      <c r="AM368" s="27">
        <v>2.7</v>
      </c>
      <c r="AN368" s="5"/>
      <c r="AO368" s="4"/>
      <c r="AP368" s="4"/>
      <c r="AQ368" s="4"/>
      <c r="AR368" s="19">
        <v>2.5099999999999998</v>
      </c>
      <c r="AS368" s="5"/>
      <c r="AT368" s="3"/>
    </row>
    <row r="369" spans="1:58" x14ac:dyDescent="0.25">
      <c r="A369" s="3" t="s">
        <v>2</v>
      </c>
      <c r="B369" s="18">
        <v>2.54</v>
      </c>
      <c r="C369" s="88">
        <f t="shared" si="40"/>
        <v>2.5866600000000002</v>
      </c>
      <c r="D369" s="80">
        <v>-111.09699999999999</v>
      </c>
      <c r="E369" s="23">
        <v>42.777000000000001</v>
      </c>
      <c r="F369" s="1">
        <v>1</v>
      </c>
      <c r="G369" s="1">
        <v>1994</v>
      </c>
      <c r="H369" s="1">
        <v>2</v>
      </c>
      <c r="I369" s="1">
        <v>5</v>
      </c>
      <c r="J369" s="1">
        <v>11</v>
      </c>
      <c r="K369" s="1">
        <v>26</v>
      </c>
      <c r="L369" s="11">
        <v>52.5</v>
      </c>
      <c r="M369" s="81">
        <f t="shared" si="41"/>
        <v>0.22500000000000001</v>
      </c>
      <c r="N369" s="21">
        <v>0.01</v>
      </c>
      <c r="O369" s="6" t="s">
        <v>174</v>
      </c>
      <c r="P369" s="94"/>
      <c r="Q369" s="72">
        <f>Y369</f>
        <v>2.5866600000000002</v>
      </c>
      <c r="R369" s="82">
        <f>X369</f>
        <v>0.22500000000000001</v>
      </c>
      <c r="S369" s="44"/>
      <c r="T369" s="3"/>
      <c r="V369" s="43"/>
      <c r="W369" s="49">
        <v>2.54</v>
      </c>
      <c r="X369" s="82">
        <v>0.22500000000000001</v>
      </c>
      <c r="Y369" s="43">
        <f t="shared" si="46"/>
        <v>2.5866600000000002</v>
      </c>
      <c r="Z369" s="53"/>
      <c r="AA369" s="82"/>
      <c r="AB369" s="43"/>
      <c r="AC369" s="47"/>
      <c r="AD369" s="82"/>
      <c r="AE369" s="43"/>
      <c r="AF369" s="45"/>
      <c r="AG369" s="82"/>
      <c r="AH369" s="43"/>
      <c r="AI369" s="47"/>
      <c r="AJ369" s="4"/>
      <c r="AK369" s="4"/>
      <c r="AL369" s="4"/>
      <c r="AM369" s="27"/>
      <c r="AN369" s="5"/>
      <c r="AO369" s="4"/>
      <c r="AP369" s="4"/>
      <c r="AQ369" s="4"/>
      <c r="AR369" s="19">
        <v>2.54</v>
      </c>
      <c r="AS369" s="5"/>
      <c r="AT369" s="3"/>
    </row>
    <row r="370" spans="1:58" x14ac:dyDescent="0.25">
      <c r="A370" s="3" t="s">
        <v>2</v>
      </c>
      <c r="B370" s="18">
        <v>2.62</v>
      </c>
      <c r="C370" s="88">
        <f t="shared" si="40"/>
        <v>2.6609799999999999</v>
      </c>
      <c r="D370" s="80">
        <v>-111.11</v>
      </c>
      <c r="E370" s="23">
        <v>42.674999999999997</v>
      </c>
      <c r="F370" s="1">
        <v>0</v>
      </c>
      <c r="G370" s="1">
        <v>1994</v>
      </c>
      <c r="H370" s="1">
        <v>2</v>
      </c>
      <c r="I370" s="1">
        <v>5</v>
      </c>
      <c r="J370" s="1">
        <v>12</v>
      </c>
      <c r="K370" s="1">
        <v>9</v>
      </c>
      <c r="L370" s="11">
        <v>21.3</v>
      </c>
      <c r="M370" s="81">
        <f t="shared" si="41"/>
        <v>0.22500000000000001</v>
      </c>
      <c r="N370" s="21">
        <v>0.01</v>
      </c>
      <c r="O370" s="6" t="s">
        <v>174</v>
      </c>
      <c r="P370" s="94"/>
      <c r="Q370" s="72">
        <f>Y370</f>
        <v>2.6609799999999999</v>
      </c>
      <c r="R370" s="82">
        <f>X370</f>
        <v>0.22500000000000001</v>
      </c>
      <c r="S370" s="44"/>
      <c r="T370" s="3"/>
      <c r="V370" s="43"/>
      <c r="W370" s="49">
        <v>2.62</v>
      </c>
      <c r="X370" s="82">
        <v>0.22500000000000001</v>
      </c>
      <c r="Y370" s="43">
        <f t="shared" si="46"/>
        <v>2.6609799999999999</v>
      </c>
      <c r="Z370" s="53"/>
      <c r="AA370" s="82"/>
      <c r="AB370" s="43"/>
      <c r="AC370" s="47"/>
      <c r="AD370" s="82"/>
      <c r="AE370" s="43"/>
      <c r="AF370" s="45"/>
      <c r="AG370" s="82"/>
      <c r="AH370" s="43"/>
      <c r="AI370" s="47"/>
      <c r="AJ370" s="4"/>
      <c r="AK370" s="4"/>
      <c r="AL370" s="4"/>
      <c r="AM370" s="27"/>
      <c r="AN370" s="5"/>
      <c r="AO370" s="4"/>
      <c r="AP370" s="4"/>
      <c r="AQ370" s="4"/>
      <c r="AR370" s="19">
        <v>2.62</v>
      </c>
      <c r="AS370" s="5"/>
      <c r="AT370" s="3"/>
    </row>
    <row r="371" spans="1:58" x14ac:dyDescent="0.25">
      <c r="A371" s="3" t="s">
        <v>2</v>
      </c>
      <c r="B371" s="18">
        <v>2.4900000000000002</v>
      </c>
      <c r="C371" s="88">
        <f t="shared" si="40"/>
        <v>2.5402100000000001</v>
      </c>
      <c r="D371" s="80">
        <v>-111.119</v>
      </c>
      <c r="E371" s="23">
        <v>42.625</v>
      </c>
      <c r="F371" s="1">
        <v>1</v>
      </c>
      <c r="G371" s="1">
        <v>1994</v>
      </c>
      <c r="H371" s="1">
        <v>2</v>
      </c>
      <c r="I371" s="1">
        <v>5</v>
      </c>
      <c r="J371" s="1">
        <v>12</v>
      </c>
      <c r="K371" s="1">
        <v>31</v>
      </c>
      <c r="L371" s="11">
        <v>27.7</v>
      </c>
      <c r="M371" s="81">
        <f t="shared" si="41"/>
        <v>0.22500000000000001</v>
      </c>
      <c r="N371" s="21">
        <v>0.01</v>
      </c>
      <c r="O371" s="6" t="s">
        <v>174</v>
      </c>
      <c r="P371" s="94"/>
      <c r="Q371" s="72">
        <f>Y371</f>
        <v>2.5402100000000001</v>
      </c>
      <c r="R371" s="82">
        <f>X371</f>
        <v>0.22500000000000001</v>
      </c>
      <c r="S371" s="44"/>
      <c r="T371" s="3"/>
      <c r="V371" s="43"/>
      <c r="W371" s="49">
        <v>2.4900000000000002</v>
      </c>
      <c r="X371" s="82">
        <v>0.22500000000000001</v>
      </c>
      <c r="Y371" s="43">
        <f t="shared" si="46"/>
        <v>2.5402100000000001</v>
      </c>
      <c r="Z371" s="53"/>
      <c r="AA371" s="82"/>
      <c r="AB371" s="43"/>
      <c r="AC371" s="47"/>
      <c r="AD371" s="82"/>
      <c r="AE371" s="43"/>
      <c r="AF371" s="45"/>
      <c r="AG371" s="82"/>
      <c r="AH371" s="43"/>
      <c r="AI371" s="47"/>
      <c r="AJ371" s="4"/>
      <c r="AK371" s="4"/>
      <c r="AL371" s="4"/>
      <c r="AM371" s="27"/>
      <c r="AN371" s="5"/>
      <c r="AO371" s="4"/>
      <c r="AP371" s="4"/>
      <c r="AQ371" s="4"/>
      <c r="AR371" s="19">
        <v>2.4900000000000002</v>
      </c>
      <c r="AS371" s="5"/>
      <c r="AT371" s="3"/>
    </row>
    <row r="372" spans="1:58" x14ac:dyDescent="0.25">
      <c r="A372" s="3" t="s">
        <v>2</v>
      </c>
      <c r="B372" s="18">
        <v>2.4700000000000002</v>
      </c>
      <c r="C372" s="88">
        <f t="shared" si="40"/>
        <v>2.52163</v>
      </c>
      <c r="D372" s="80">
        <v>-111.105</v>
      </c>
      <c r="E372" s="23">
        <v>42.645000000000003</v>
      </c>
      <c r="F372" s="1">
        <v>0</v>
      </c>
      <c r="G372" s="1">
        <v>1994</v>
      </c>
      <c r="H372" s="1">
        <v>2</v>
      </c>
      <c r="I372" s="1">
        <v>5</v>
      </c>
      <c r="J372" s="1">
        <v>12</v>
      </c>
      <c r="K372" s="1">
        <v>56</v>
      </c>
      <c r="L372" s="11">
        <v>48</v>
      </c>
      <c r="M372" s="81">
        <f t="shared" si="41"/>
        <v>0.22500000000000001</v>
      </c>
      <c r="N372" s="21">
        <v>0.01</v>
      </c>
      <c r="O372" s="6" t="s">
        <v>174</v>
      </c>
      <c r="P372" s="94"/>
      <c r="Q372" s="72">
        <f>Y372</f>
        <v>2.52163</v>
      </c>
      <c r="R372" s="82">
        <f>X372</f>
        <v>0.22500000000000001</v>
      </c>
      <c r="S372" s="44"/>
      <c r="T372" s="3"/>
      <c r="V372" s="43"/>
      <c r="W372" s="49">
        <v>2.4700000000000002</v>
      </c>
      <c r="X372" s="82">
        <v>0.22500000000000001</v>
      </c>
      <c r="Y372" s="43">
        <f t="shared" si="46"/>
        <v>2.52163</v>
      </c>
      <c r="Z372" s="53"/>
      <c r="AA372" s="82"/>
      <c r="AB372" s="43"/>
      <c r="AC372" s="47"/>
      <c r="AD372" s="82"/>
      <c r="AE372" s="43"/>
      <c r="AF372" s="45"/>
      <c r="AG372" s="82"/>
      <c r="AH372" s="43"/>
      <c r="AI372" s="47"/>
      <c r="AJ372" s="4"/>
      <c r="AK372" s="4"/>
      <c r="AL372" s="4"/>
      <c r="AM372" s="27"/>
      <c r="AN372" s="5"/>
      <c r="AO372" s="4"/>
      <c r="AP372" s="4"/>
      <c r="AQ372" s="4"/>
      <c r="AR372" s="19">
        <v>2.4700000000000002</v>
      </c>
      <c r="AS372" s="5"/>
      <c r="AT372" s="3"/>
    </row>
    <row r="373" spans="1:58" x14ac:dyDescent="0.25">
      <c r="A373" s="3" t="s">
        <v>2</v>
      </c>
      <c r="B373" s="18">
        <v>3.22</v>
      </c>
      <c r="C373" s="88">
        <f t="shared" si="40"/>
        <v>3.4457472157701003</v>
      </c>
      <c r="D373" s="80">
        <v>-111.092</v>
      </c>
      <c r="E373" s="23">
        <v>42.648000000000003</v>
      </c>
      <c r="F373" s="1">
        <v>0</v>
      </c>
      <c r="G373" s="1">
        <v>1994</v>
      </c>
      <c r="H373" s="1">
        <v>2</v>
      </c>
      <c r="I373" s="1">
        <v>5</v>
      </c>
      <c r="J373" s="1">
        <v>16</v>
      </c>
      <c r="K373" s="1">
        <v>21</v>
      </c>
      <c r="L373" s="11">
        <v>26</v>
      </c>
      <c r="M373" s="81">
        <f t="shared" si="41"/>
        <v>0.10516774409862768</v>
      </c>
      <c r="N373" s="21">
        <v>0.01</v>
      </c>
      <c r="O373" s="3" t="s">
        <v>175</v>
      </c>
      <c r="P373" s="94">
        <f>1/((1/U373^2)+(1/X373^2)+(1/AA373^2))</f>
        <v>1.1060254398794437E-2</v>
      </c>
      <c r="Q373" s="72">
        <f>(P373/U373^2*V373)+(P373/X373^2*Y373)+(P373/AA373^2*AB373)</f>
        <v>3.4457472157701003</v>
      </c>
      <c r="R373" s="82">
        <f t="shared" ref="R373:R378" si="47">SQRT(P373)</f>
        <v>0.10516774409862768</v>
      </c>
      <c r="S373" s="49">
        <v>3.22</v>
      </c>
      <c r="T373" s="3" t="s">
        <v>3</v>
      </c>
      <c r="U373" s="82">
        <v>0.13900000000000001</v>
      </c>
      <c r="V373" s="43">
        <f>0.791*S373+0.851</f>
        <v>3.3980200000000003</v>
      </c>
      <c r="W373" s="49">
        <v>3.51</v>
      </c>
      <c r="X373" s="82">
        <v>0.22500000000000001</v>
      </c>
      <c r="Y373" s="43">
        <f t="shared" si="46"/>
        <v>3.4877899999999999</v>
      </c>
      <c r="Z373" s="55">
        <v>3.3</v>
      </c>
      <c r="AA373" s="82">
        <v>0.23</v>
      </c>
      <c r="AB373" s="43">
        <f t="shared" ref="AB373:AB378" si="48">0.791*(Z373+0.09)+0.851</f>
        <v>3.5324899999999997</v>
      </c>
      <c r="AC373" s="47"/>
      <c r="AD373" s="82"/>
      <c r="AE373" s="43"/>
      <c r="AF373" s="45"/>
      <c r="AG373" s="82"/>
      <c r="AH373" s="43"/>
      <c r="AI373" s="47" t="s">
        <v>56</v>
      </c>
      <c r="AJ373" s="4"/>
      <c r="AK373" s="4"/>
      <c r="AL373" s="4"/>
      <c r="AM373" s="27">
        <v>3.3</v>
      </c>
      <c r="AN373" s="5"/>
      <c r="AO373" s="4"/>
      <c r="AP373" s="4"/>
      <c r="AQ373" s="4"/>
      <c r="AR373" s="19">
        <v>3.51</v>
      </c>
      <c r="AS373" s="19">
        <v>3.22</v>
      </c>
      <c r="AT373" s="3" t="s">
        <v>3</v>
      </c>
    </row>
    <row r="374" spans="1:58" x14ac:dyDescent="0.25">
      <c r="A374" s="3" t="s">
        <v>2</v>
      </c>
      <c r="B374" s="18">
        <v>3.25</v>
      </c>
      <c r="C374" s="88">
        <f t="shared" si="40"/>
        <v>3.3517612677071842</v>
      </c>
      <c r="D374" s="80">
        <v>-111.08799999999999</v>
      </c>
      <c r="E374" s="23">
        <v>42.676000000000002</v>
      </c>
      <c r="F374" s="1">
        <v>1</v>
      </c>
      <c r="G374" s="1">
        <v>1994</v>
      </c>
      <c r="H374" s="1">
        <v>2</v>
      </c>
      <c r="I374" s="1">
        <v>5</v>
      </c>
      <c r="J374" s="1">
        <v>16</v>
      </c>
      <c r="K374" s="1">
        <v>22</v>
      </c>
      <c r="L374" s="11">
        <v>15.7</v>
      </c>
      <c r="M374" s="81">
        <f t="shared" si="41"/>
        <v>0.10516774409862768</v>
      </c>
      <c r="N374" s="21">
        <v>0.01</v>
      </c>
      <c r="O374" s="3" t="s">
        <v>175</v>
      </c>
      <c r="P374" s="94">
        <f>1/((1/U374^2)+(1/X374^2)+(1/AA374^2))</f>
        <v>1.1060254398794437E-2</v>
      </c>
      <c r="Q374" s="72">
        <f>(P374/U374^2*V374)+(P374/X374^2*Y374)+(P374/AA374^2*AB374)</f>
        <v>3.3517612677071842</v>
      </c>
      <c r="R374" s="82">
        <f t="shared" si="47"/>
        <v>0.10516774409862768</v>
      </c>
      <c r="S374" s="49">
        <v>3.25</v>
      </c>
      <c r="T374" s="3" t="s">
        <v>3</v>
      </c>
      <c r="U374" s="82">
        <v>0.13900000000000001</v>
      </c>
      <c r="V374" s="43">
        <f>0.791*S374+0.851</f>
        <v>3.4217500000000003</v>
      </c>
      <c r="W374" s="49">
        <v>2.98</v>
      </c>
      <c r="X374" s="82">
        <v>0.22500000000000001</v>
      </c>
      <c r="Y374" s="43">
        <f t="shared" si="46"/>
        <v>2.9954200000000002</v>
      </c>
      <c r="Z374" s="55">
        <v>3.3</v>
      </c>
      <c r="AA374" s="82">
        <v>0.23</v>
      </c>
      <c r="AB374" s="43">
        <f t="shared" si="48"/>
        <v>3.5324899999999997</v>
      </c>
      <c r="AC374" s="47"/>
      <c r="AD374" s="82"/>
      <c r="AE374" s="43"/>
      <c r="AF374" s="45"/>
      <c r="AG374" s="82"/>
      <c r="AH374" s="43"/>
      <c r="AI374" s="47" t="s">
        <v>56</v>
      </c>
      <c r="AJ374" s="4"/>
      <c r="AK374" s="4"/>
      <c r="AL374" s="4"/>
      <c r="AM374" s="27">
        <v>3.3</v>
      </c>
      <c r="AN374" s="5"/>
      <c r="AO374" s="4"/>
      <c r="AP374" s="4"/>
      <c r="AQ374" s="4"/>
      <c r="AR374" s="19">
        <v>2.98</v>
      </c>
      <c r="AS374" s="19">
        <v>3.25</v>
      </c>
      <c r="AT374" s="3" t="s">
        <v>3</v>
      </c>
    </row>
    <row r="375" spans="1:58" x14ac:dyDescent="0.25">
      <c r="A375" s="3" t="s">
        <v>2</v>
      </c>
      <c r="B375" s="18">
        <v>2.59</v>
      </c>
      <c r="C375" s="88">
        <f t="shared" si="40"/>
        <v>2.7634709031634865</v>
      </c>
      <c r="D375" s="80">
        <v>-111.19199999999999</v>
      </c>
      <c r="E375" s="23">
        <v>42.654000000000003</v>
      </c>
      <c r="F375" s="1">
        <v>0</v>
      </c>
      <c r="G375" s="1">
        <v>1994</v>
      </c>
      <c r="H375" s="1">
        <v>2</v>
      </c>
      <c r="I375" s="1">
        <v>5</v>
      </c>
      <c r="J375" s="1">
        <v>19</v>
      </c>
      <c r="K375" s="1">
        <v>32</v>
      </c>
      <c r="L375" s="11">
        <v>25.9</v>
      </c>
      <c r="M375" s="81">
        <f t="shared" si="41"/>
        <v>0.16083765575665815</v>
      </c>
      <c r="N375" s="21">
        <v>0.01</v>
      </c>
      <c r="O375" s="3" t="s">
        <v>175</v>
      </c>
      <c r="P375" s="94">
        <f>1/((1/X375^2)+(1/AA375^2))</f>
        <v>2.586875150929727E-2</v>
      </c>
      <c r="Q375" s="72">
        <f>(P375/X375^2*Y375)+(P375/AA375^2*AB375)</f>
        <v>2.7634709031634865</v>
      </c>
      <c r="R375" s="82">
        <f t="shared" si="47"/>
        <v>0.16083765575665815</v>
      </c>
      <c r="S375" s="44"/>
      <c r="T375" s="3"/>
      <c r="V375" s="43"/>
      <c r="W375" s="49">
        <v>2.59</v>
      </c>
      <c r="X375" s="82">
        <v>0.22500000000000001</v>
      </c>
      <c r="Y375" s="43">
        <f t="shared" si="46"/>
        <v>2.6331099999999998</v>
      </c>
      <c r="Z375" s="55">
        <v>2.5</v>
      </c>
      <c r="AA375" s="82">
        <v>0.23</v>
      </c>
      <c r="AB375" s="43">
        <f t="shared" si="48"/>
        <v>2.8996900000000001</v>
      </c>
      <c r="AC375" s="47"/>
      <c r="AD375" s="82"/>
      <c r="AE375" s="43"/>
      <c r="AF375" s="45"/>
      <c r="AG375" s="82"/>
      <c r="AH375" s="43"/>
      <c r="AI375" s="47" t="s">
        <v>58</v>
      </c>
      <c r="AJ375" s="4"/>
      <c r="AK375" s="4"/>
      <c r="AL375" s="4"/>
      <c r="AM375" s="27">
        <v>2.5</v>
      </c>
      <c r="AN375" s="5"/>
      <c r="AO375" s="4"/>
      <c r="AP375" s="4"/>
      <c r="AQ375" s="4"/>
      <c r="AR375" s="19">
        <v>2.59</v>
      </c>
      <c r="AS375" s="5"/>
      <c r="AT375" s="3"/>
    </row>
    <row r="376" spans="1:58" x14ac:dyDescent="0.25">
      <c r="A376" s="3" t="s">
        <v>2</v>
      </c>
      <c r="B376" s="18">
        <v>3.14</v>
      </c>
      <c r="C376" s="88">
        <f t="shared" si="40"/>
        <v>3.3111974154245543</v>
      </c>
      <c r="D376" s="80">
        <v>-111.066</v>
      </c>
      <c r="E376" s="23">
        <v>42.548000000000002</v>
      </c>
      <c r="F376" s="1">
        <v>1</v>
      </c>
      <c r="G376" s="1">
        <v>1994</v>
      </c>
      <c r="H376" s="1">
        <v>2</v>
      </c>
      <c r="I376" s="1">
        <v>5</v>
      </c>
      <c r="J376" s="1">
        <v>20</v>
      </c>
      <c r="K376" s="1">
        <v>15</v>
      </c>
      <c r="L376" s="11">
        <v>20.2</v>
      </c>
      <c r="M376" s="81">
        <f t="shared" si="41"/>
        <v>0.10516774409862768</v>
      </c>
      <c r="N376" s="21">
        <v>0.01</v>
      </c>
      <c r="O376" s="3" t="s">
        <v>175</v>
      </c>
      <c r="P376" s="94">
        <f>1/((1/U376^2)+(1/X376^2)+(1/AA376^2))</f>
        <v>1.1060254398794437E-2</v>
      </c>
      <c r="Q376" s="72">
        <f>(P376/U376^2*V376)+(P376/X376^2*Y376)+(P376/AA376^2*AB376)</f>
        <v>3.3111974154245543</v>
      </c>
      <c r="R376" s="82">
        <f t="shared" si="47"/>
        <v>0.10516774409862768</v>
      </c>
      <c r="S376" s="49">
        <v>3.14</v>
      </c>
      <c r="T376" s="3" t="s">
        <v>3</v>
      </c>
      <c r="U376" s="82">
        <v>0.13900000000000001</v>
      </c>
      <c r="V376" s="43">
        <f>0.791*S376+0.851</f>
        <v>3.33474</v>
      </c>
      <c r="W376" s="49">
        <v>3.27</v>
      </c>
      <c r="X376" s="82">
        <v>0.22500000000000001</v>
      </c>
      <c r="Y376" s="43">
        <f t="shared" si="46"/>
        <v>3.2648299999999999</v>
      </c>
      <c r="Z376" s="55">
        <v>3</v>
      </c>
      <c r="AA376" s="82">
        <v>0.23</v>
      </c>
      <c r="AB376" s="43">
        <f t="shared" si="48"/>
        <v>3.2951899999999998</v>
      </c>
      <c r="AC376" s="47"/>
      <c r="AD376" s="82"/>
      <c r="AE376" s="43"/>
      <c r="AF376" s="45"/>
      <c r="AG376" s="82"/>
      <c r="AH376" s="43"/>
      <c r="AI376" s="47" t="s">
        <v>50</v>
      </c>
      <c r="AJ376" s="4"/>
      <c r="AK376" s="4"/>
      <c r="AL376" s="4"/>
      <c r="AM376" s="27">
        <v>3</v>
      </c>
      <c r="AN376" s="5"/>
      <c r="AO376" s="4"/>
      <c r="AP376" s="4"/>
      <c r="AQ376" s="4"/>
      <c r="AR376" s="19">
        <v>3.27</v>
      </c>
      <c r="AS376" s="19">
        <v>3.14</v>
      </c>
      <c r="AT376" s="3" t="s">
        <v>3</v>
      </c>
    </row>
    <row r="377" spans="1:58" s="4" customFormat="1" x14ac:dyDescent="0.25">
      <c r="A377" s="3" t="s">
        <v>2</v>
      </c>
      <c r="B377" s="18">
        <v>3.5</v>
      </c>
      <c r="C377" s="88">
        <f t="shared" si="40"/>
        <v>3.6363545556802923</v>
      </c>
      <c r="D377" s="80">
        <v>-111.099</v>
      </c>
      <c r="E377" s="23">
        <v>42.677999999999997</v>
      </c>
      <c r="F377" s="1">
        <v>0</v>
      </c>
      <c r="G377" s="1">
        <v>1994</v>
      </c>
      <c r="H377" s="1">
        <v>2</v>
      </c>
      <c r="I377" s="1">
        <v>5</v>
      </c>
      <c r="J377" s="1">
        <v>22</v>
      </c>
      <c r="K377" s="1">
        <v>28</v>
      </c>
      <c r="L377" s="11">
        <v>57.2</v>
      </c>
      <c r="M377" s="81">
        <f t="shared" si="41"/>
        <v>0.10516774409862768</v>
      </c>
      <c r="N377" s="21">
        <v>0.01</v>
      </c>
      <c r="O377" s="3" t="s">
        <v>175</v>
      </c>
      <c r="P377" s="94">
        <f>1/((1/U377^2)+(1/X377^2)+(1/AA377^2))</f>
        <v>1.1060254398794437E-2</v>
      </c>
      <c r="Q377" s="72">
        <f>(P377/U377^2*V377)+(P377/X377^2*Y377)+(P377/AA377^2*AB377)</f>
        <v>3.6363545556802923</v>
      </c>
      <c r="R377" s="82">
        <f t="shared" si="47"/>
        <v>0.10516774409862768</v>
      </c>
      <c r="S377" s="49">
        <v>3.5</v>
      </c>
      <c r="T377" s="3" t="s">
        <v>3</v>
      </c>
      <c r="U377" s="82">
        <v>0.13900000000000001</v>
      </c>
      <c r="V377" s="43">
        <f>0.791*S377+0.851</f>
        <v>3.6194999999999999</v>
      </c>
      <c r="W377" s="49">
        <v>3.58</v>
      </c>
      <c r="X377" s="82">
        <v>0.22500000000000001</v>
      </c>
      <c r="Y377" s="43">
        <f t="shared" si="46"/>
        <v>3.5528200000000001</v>
      </c>
      <c r="Z377" s="55">
        <v>3.6</v>
      </c>
      <c r="AA377" s="82">
        <v>0.23</v>
      </c>
      <c r="AB377" s="43">
        <f t="shared" si="48"/>
        <v>3.76979</v>
      </c>
      <c r="AC377" s="47"/>
      <c r="AD377" s="82"/>
      <c r="AE377" s="43"/>
      <c r="AF377" s="45"/>
      <c r="AG377" s="82"/>
      <c r="AH377" s="43"/>
      <c r="AI377" s="47" t="s">
        <v>82</v>
      </c>
      <c r="AM377" s="27">
        <v>3.6</v>
      </c>
      <c r="AN377" s="5"/>
      <c r="AR377" s="19">
        <v>3.58</v>
      </c>
      <c r="AS377" s="19">
        <v>3.5</v>
      </c>
      <c r="AT377" s="3" t="s">
        <v>3</v>
      </c>
      <c r="AU377"/>
      <c r="AV377"/>
      <c r="AW377"/>
      <c r="AX377"/>
      <c r="AY377"/>
      <c r="AZ377"/>
      <c r="BA377"/>
      <c r="BB377"/>
      <c r="BC377"/>
      <c r="BD377"/>
      <c r="BE377"/>
      <c r="BF377"/>
    </row>
    <row r="378" spans="1:58" x14ac:dyDescent="0.25">
      <c r="A378" s="3" t="s">
        <v>2</v>
      </c>
      <c r="B378" s="18">
        <v>2.74</v>
      </c>
      <c r="C378" s="88">
        <f t="shared" si="40"/>
        <v>2.873357911132576</v>
      </c>
      <c r="D378" s="80">
        <v>-111.095</v>
      </c>
      <c r="E378" s="23">
        <v>42.613</v>
      </c>
      <c r="F378" s="1">
        <v>1</v>
      </c>
      <c r="G378" s="1">
        <v>1994</v>
      </c>
      <c r="H378" s="1">
        <v>2</v>
      </c>
      <c r="I378" s="1">
        <v>5</v>
      </c>
      <c r="J378" s="1">
        <v>22</v>
      </c>
      <c r="K378" s="1">
        <v>42</v>
      </c>
      <c r="L378" s="11">
        <v>30.1</v>
      </c>
      <c r="M378" s="81">
        <f t="shared" si="41"/>
        <v>0.16083765575665815</v>
      </c>
      <c r="N378" s="21">
        <v>0.01</v>
      </c>
      <c r="O378" s="3" t="s">
        <v>175</v>
      </c>
      <c r="P378" s="94">
        <f>1/((1/X378^2)+(1/AA378^2))</f>
        <v>2.586875150929727E-2</v>
      </c>
      <c r="Q378" s="72">
        <f>(P378/X378^2*Y378)+(P378/AA378^2*AB378)</f>
        <v>2.873357911132576</v>
      </c>
      <c r="R378" s="82">
        <f t="shared" si="47"/>
        <v>0.16083765575665815</v>
      </c>
      <c r="S378" s="44"/>
      <c r="T378" s="3"/>
      <c r="V378" s="43"/>
      <c r="W378" s="49">
        <v>2.74</v>
      </c>
      <c r="X378" s="82">
        <v>0.22500000000000001</v>
      </c>
      <c r="Y378" s="43">
        <f t="shared" si="46"/>
        <v>2.7724600000000001</v>
      </c>
      <c r="Z378" s="55">
        <v>2.6</v>
      </c>
      <c r="AA378" s="82">
        <v>0.23</v>
      </c>
      <c r="AB378" s="43">
        <f t="shared" si="48"/>
        <v>2.97879</v>
      </c>
      <c r="AC378" s="47"/>
      <c r="AD378" s="82"/>
      <c r="AE378" s="43"/>
      <c r="AF378" s="45"/>
      <c r="AG378" s="82"/>
      <c r="AH378" s="43"/>
      <c r="AI378" s="47" t="s">
        <v>121</v>
      </c>
      <c r="AJ378" s="4"/>
      <c r="AK378" s="4"/>
      <c r="AL378" s="4"/>
      <c r="AM378" s="27">
        <v>2.6</v>
      </c>
      <c r="AN378" s="5"/>
      <c r="AO378" s="4"/>
      <c r="AP378" s="4"/>
      <c r="AQ378" s="4"/>
      <c r="AR378" s="19">
        <v>2.74</v>
      </c>
      <c r="AS378" s="5"/>
      <c r="AT378" s="3"/>
    </row>
    <row r="379" spans="1:58" x14ac:dyDescent="0.25">
      <c r="A379" s="3" t="s">
        <v>2</v>
      </c>
      <c r="B379" s="18">
        <v>2.69</v>
      </c>
      <c r="C379" s="88">
        <f t="shared" si="40"/>
        <v>2.72601</v>
      </c>
      <c r="D379" s="80">
        <v>-111.072</v>
      </c>
      <c r="E379" s="23">
        <v>42.643999999999998</v>
      </c>
      <c r="F379" s="1">
        <v>0</v>
      </c>
      <c r="G379" s="1">
        <v>1994</v>
      </c>
      <c r="H379" s="1">
        <v>2</v>
      </c>
      <c r="I379" s="1">
        <v>5</v>
      </c>
      <c r="J379" s="1">
        <v>22</v>
      </c>
      <c r="K379" s="1">
        <v>47</v>
      </c>
      <c r="L379" s="11">
        <v>2.6</v>
      </c>
      <c r="M379" s="81">
        <f t="shared" si="41"/>
        <v>0.22500000000000001</v>
      </c>
      <c r="N379" s="21">
        <v>0.01</v>
      </c>
      <c r="O379" s="6" t="s">
        <v>174</v>
      </c>
      <c r="P379" s="94"/>
      <c r="Q379" s="72">
        <f>Y379</f>
        <v>2.72601</v>
      </c>
      <c r="R379" s="82">
        <f>X379</f>
        <v>0.22500000000000001</v>
      </c>
      <c r="S379" s="44"/>
      <c r="T379" s="3"/>
      <c r="V379" s="43"/>
      <c r="W379" s="49">
        <v>2.69</v>
      </c>
      <c r="X379" s="82">
        <v>0.22500000000000001</v>
      </c>
      <c r="Y379" s="43">
        <f t="shared" si="46"/>
        <v>2.72601</v>
      </c>
      <c r="Z379" s="53"/>
      <c r="AA379" s="82"/>
      <c r="AB379" s="43"/>
      <c r="AC379" s="47"/>
      <c r="AD379" s="82"/>
      <c r="AE379" s="43"/>
      <c r="AF379" s="45"/>
      <c r="AG379" s="82"/>
      <c r="AH379" s="43"/>
      <c r="AI379" s="47"/>
      <c r="AJ379" s="4"/>
      <c r="AK379" s="4"/>
      <c r="AL379" s="4"/>
      <c r="AM379" s="27"/>
      <c r="AN379" s="5"/>
      <c r="AO379" s="4"/>
      <c r="AP379" s="4"/>
      <c r="AQ379" s="4"/>
      <c r="AR379" s="19">
        <v>2.69</v>
      </c>
      <c r="AS379" s="5"/>
      <c r="AT379" s="3"/>
    </row>
    <row r="380" spans="1:58" x14ac:dyDescent="0.25">
      <c r="A380" s="3" t="s">
        <v>2</v>
      </c>
      <c r="B380" s="18">
        <v>2.58</v>
      </c>
      <c r="C380" s="88">
        <f t="shared" si="40"/>
        <v>2.7974047017628587</v>
      </c>
      <c r="D380" s="80">
        <v>-111.119</v>
      </c>
      <c r="E380" s="23">
        <v>42.616999999999997</v>
      </c>
      <c r="F380" s="1">
        <v>0</v>
      </c>
      <c r="G380" s="1">
        <v>1994</v>
      </c>
      <c r="H380" s="1">
        <v>2</v>
      </c>
      <c r="I380" s="1">
        <v>5</v>
      </c>
      <c r="J380" s="1">
        <v>23</v>
      </c>
      <c r="K380" s="1">
        <v>42</v>
      </c>
      <c r="L380" s="11">
        <v>37.1</v>
      </c>
      <c r="M380" s="81">
        <f t="shared" si="41"/>
        <v>0.16083765575665815</v>
      </c>
      <c r="N380" s="21">
        <v>0.01</v>
      </c>
      <c r="O380" s="3" t="s">
        <v>175</v>
      </c>
      <c r="P380" s="94">
        <f>1/((1/X380^2)+(1/AA380^2))</f>
        <v>2.586875150929727E-2</v>
      </c>
      <c r="Q380" s="72">
        <f>(P380/X380^2*Y380)+(P380/AA380^2*AB380)</f>
        <v>2.7974047017628587</v>
      </c>
      <c r="R380" s="82">
        <f>SQRT(P380)</f>
        <v>0.16083765575665815</v>
      </c>
      <c r="S380" s="44"/>
      <c r="T380" s="3"/>
      <c r="V380" s="43"/>
      <c r="W380" s="49">
        <v>2.58</v>
      </c>
      <c r="X380" s="82">
        <v>0.22500000000000001</v>
      </c>
      <c r="Y380" s="43">
        <f t="shared" si="46"/>
        <v>2.6238200000000003</v>
      </c>
      <c r="Z380" s="55">
        <v>2.6</v>
      </c>
      <c r="AA380" s="82">
        <v>0.23</v>
      </c>
      <c r="AB380" s="43">
        <f t="shared" ref="AB380:AB401" si="49">0.791*(Z380+0.09)+0.851</f>
        <v>2.97879</v>
      </c>
      <c r="AC380" s="47"/>
      <c r="AD380" s="82"/>
      <c r="AE380" s="43"/>
      <c r="AF380" s="45"/>
      <c r="AG380" s="82"/>
      <c r="AH380" s="43"/>
      <c r="AI380" s="47" t="s">
        <v>121</v>
      </c>
      <c r="AJ380" s="4"/>
      <c r="AK380" s="4"/>
      <c r="AL380" s="4"/>
      <c r="AM380" s="27">
        <v>2.6</v>
      </c>
      <c r="AN380" s="5"/>
      <c r="AO380" s="4"/>
      <c r="AP380" s="4"/>
      <c r="AQ380" s="4"/>
      <c r="AR380" s="19">
        <v>2.58</v>
      </c>
      <c r="AS380" s="5"/>
      <c r="AT380" s="3"/>
    </row>
    <row r="381" spans="1:58" x14ac:dyDescent="0.25">
      <c r="A381" s="3" t="s">
        <v>2</v>
      </c>
      <c r="B381" s="18">
        <v>2.72</v>
      </c>
      <c r="C381" s="88">
        <f t="shared" si="40"/>
        <v>2.902544634146341</v>
      </c>
      <c r="D381" s="80">
        <v>-111.111</v>
      </c>
      <c r="E381" s="23">
        <v>42.597000000000001</v>
      </c>
      <c r="F381" s="1">
        <v>0</v>
      </c>
      <c r="G381" s="1">
        <v>1994</v>
      </c>
      <c r="H381" s="1">
        <v>2</v>
      </c>
      <c r="I381" s="1">
        <v>5</v>
      </c>
      <c r="J381" s="1">
        <v>23</v>
      </c>
      <c r="K381" s="1">
        <v>48</v>
      </c>
      <c r="L381" s="11">
        <v>33.6</v>
      </c>
      <c r="M381" s="81">
        <f t="shared" si="41"/>
        <v>0.16083765575665815</v>
      </c>
      <c r="N381" s="21">
        <v>0.01</v>
      </c>
      <c r="O381" s="3" t="s">
        <v>175</v>
      </c>
      <c r="P381" s="94">
        <f>1/((1/X381^2)+(1/AA381^2))</f>
        <v>2.586875150929727E-2</v>
      </c>
      <c r="Q381" s="72">
        <f>(P381/X381^2*Y381)+(P381/AA381^2*AB381)</f>
        <v>2.902544634146341</v>
      </c>
      <c r="R381" s="82">
        <f>SQRT(P381)</f>
        <v>0.16083765575665815</v>
      </c>
      <c r="S381" s="44"/>
      <c r="T381" s="3"/>
      <c r="V381" s="43"/>
      <c r="W381" s="49">
        <v>2.72</v>
      </c>
      <c r="X381" s="82">
        <v>0.22500000000000001</v>
      </c>
      <c r="Y381" s="43">
        <f t="shared" si="46"/>
        <v>2.7538800000000001</v>
      </c>
      <c r="Z381" s="55">
        <v>2.7</v>
      </c>
      <c r="AA381" s="82">
        <v>0.23</v>
      </c>
      <c r="AB381" s="43">
        <f t="shared" si="49"/>
        <v>3.05789</v>
      </c>
      <c r="AC381" s="47"/>
      <c r="AD381" s="82"/>
      <c r="AE381" s="43"/>
      <c r="AF381" s="45"/>
      <c r="AG381" s="82"/>
      <c r="AH381" s="43"/>
      <c r="AI381" s="47" t="s">
        <v>93</v>
      </c>
      <c r="AJ381" s="4"/>
      <c r="AK381" s="4"/>
      <c r="AL381" s="4"/>
      <c r="AM381" s="27">
        <v>2.7</v>
      </c>
      <c r="AN381" s="5"/>
      <c r="AO381" s="4"/>
      <c r="AP381" s="4"/>
      <c r="AQ381" s="4"/>
      <c r="AR381" s="19">
        <v>2.72</v>
      </c>
      <c r="AS381" s="5"/>
      <c r="AT381" s="3"/>
    </row>
    <row r="382" spans="1:58" x14ac:dyDescent="0.25">
      <c r="A382" s="4" t="s">
        <v>1</v>
      </c>
      <c r="B382" s="11">
        <v>2.5</v>
      </c>
      <c r="C382" s="88">
        <f t="shared" si="40"/>
        <v>3.3742900000000002</v>
      </c>
      <c r="D382" s="80">
        <v>-110.908</v>
      </c>
      <c r="E382" s="23">
        <v>42.698</v>
      </c>
      <c r="F382" s="1">
        <v>5</v>
      </c>
      <c r="G382" s="1">
        <v>1994</v>
      </c>
      <c r="H382" s="1">
        <v>2</v>
      </c>
      <c r="I382" s="1">
        <v>6</v>
      </c>
      <c r="J382" s="1">
        <v>0</v>
      </c>
      <c r="K382" s="1">
        <v>25</v>
      </c>
      <c r="L382" s="1">
        <v>27.95</v>
      </c>
      <c r="M382" s="81">
        <f t="shared" si="41"/>
        <v>0.23</v>
      </c>
      <c r="N382" s="21">
        <v>0.01</v>
      </c>
      <c r="O382" s="6" t="s">
        <v>174</v>
      </c>
      <c r="P382" s="94"/>
      <c r="Q382" s="72">
        <f>AB386</f>
        <v>3.3742900000000002</v>
      </c>
      <c r="R382" s="82">
        <f>AA382</f>
        <v>0.23</v>
      </c>
      <c r="S382" s="44"/>
      <c r="T382" s="3"/>
      <c r="V382" s="43"/>
      <c r="W382" s="52"/>
      <c r="Y382" s="43"/>
      <c r="Z382" s="55">
        <v>2.5</v>
      </c>
      <c r="AA382" s="82">
        <v>0.23</v>
      </c>
      <c r="AB382" s="43">
        <f t="shared" si="49"/>
        <v>2.8996900000000001</v>
      </c>
      <c r="AC382" s="53"/>
      <c r="AD382" s="82"/>
      <c r="AE382" s="43"/>
      <c r="AF382" s="45"/>
      <c r="AG382" s="82"/>
      <c r="AH382" s="43"/>
      <c r="AI382" s="47" t="s">
        <v>58</v>
      </c>
      <c r="AJ382" s="27"/>
      <c r="AK382" s="5"/>
      <c r="AL382" s="4"/>
      <c r="AM382" s="27">
        <v>2.5</v>
      </c>
      <c r="AN382" s="5"/>
      <c r="AO382" s="4">
        <v>460</v>
      </c>
      <c r="AP382" s="5" t="s">
        <v>44</v>
      </c>
      <c r="AQ382" s="5" t="s">
        <v>44</v>
      </c>
      <c r="AR382" s="12"/>
      <c r="AS382" s="5"/>
      <c r="AT382" s="3"/>
      <c r="AU382" s="2" t="s">
        <v>44</v>
      </c>
      <c r="AV382" s="2"/>
      <c r="AY382">
        <v>8</v>
      </c>
    </row>
    <row r="383" spans="1:58" x14ac:dyDescent="0.25">
      <c r="A383" s="3" t="s">
        <v>2</v>
      </c>
      <c r="B383" s="18">
        <v>2.58</v>
      </c>
      <c r="C383" s="88">
        <f t="shared" si="40"/>
        <v>2.7974047017628587</v>
      </c>
      <c r="D383" s="80">
        <v>-111.166</v>
      </c>
      <c r="E383" s="23">
        <v>42.753</v>
      </c>
      <c r="F383" s="1">
        <v>1</v>
      </c>
      <c r="G383" s="1">
        <v>1994</v>
      </c>
      <c r="H383" s="1">
        <v>2</v>
      </c>
      <c r="I383" s="1">
        <v>6</v>
      </c>
      <c r="J383" s="1">
        <v>2</v>
      </c>
      <c r="K383" s="1">
        <v>1</v>
      </c>
      <c r="L383" s="11">
        <v>21.3</v>
      </c>
      <c r="M383" s="81">
        <f t="shared" si="41"/>
        <v>0.16083765575665815</v>
      </c>
      <c r="N383" s="21">
        <v>0.01</v>
      </c>
      <c r="O383" s="3" t="s">
        <v>175</v>
      </c>
      <c r="P383" s="94">
        <f>1/((1/X383^2)+(1/AA383^2))</f>
        <v>2.586875150929727E-2</v>
      </c>
      <c r="Q383" s="72">
        <f>(P383/X383^2*Y383)+(P383/AA383^2*AB383)</f>
        <v>2.7974047017628587</v>
      </c>
      <c r="R383" s="82">
        <f>SQRT(P383)</f>
        <v>0.16083765575665815</v>
      </c>
      <c r="S383" s="44"/>
      <c r="T383" s="3"/>
      <c r="V383" s="43"/>
      <c r="W383" s="49">
        <v>2.58</v>
      </c>
      <c r="X383" s="82">
        <v>0.22500000000000001</v>
      </c>
      <c r="Y383" s="43">
        <f>0.929*W383+0.227</f>
        <v>2.6238200000000003</v>
      </c>
      <c r="Z383" s="55">
        <v>2.6</v>
      </c>
      <c r="AA383" s="82">
        <v>0.23</v>
      </c>
      <c r="AB383" s="43">
        <f t="shared" si="49"/>
        <v>2.97879</v>
      </c>
      <c r="AC383" s="47"/>
      <c r="AD383" s="82"/>
      <c r="AE383" s="43"/>
      <c r="AF383" s="45"/>
      <c r="AG383" s="82"/>
      <c r="AH383" s="43"/>
      <c r="AI383" s="47" t="s">
        <v>121</v>
      </c>
      <c r="AJ383" s="4"/>
      <c r="AK383" s="4"/>
      <c r="AL383" s="4"/>
      <c r="AM383" s="27">
        <v>2.6</v>
      </c>
      <c r="AN383" s="5"/>
      <c r="AO383" s="4"/>
      <c r="AP383" s="4"/>
      <c r="AQ383" s="4"/>
      <c r="AR383" s="19">
        <v>2.58</v>
      </c>
      <c r="AS383" s="5"/>
      <c r="AT383" s="3"/>
    </row>
    <row r="384" spans="1:58" x14ac:dyDescent="0.25">
      <c r="A384" s="3" t="s">
        <v>2</v>
      </c>
      <c r="B384" s="18">
        <v>2.7</v>
      </c>
      <c r="C384" s="88">
        <f t="shared" si="40"/>
        <v>2.8930504829751262</v>
      </c>
      <c r="D384" s="80">
        <v>-111.16800000000001</v>
      </c>
      <c r="E384" s="23">
        <v>42.767000000000003</v>
      </c>
      <c r="F384" s="1">
        <v>3</v>
      </c>
      <c r="G384" s="1">
        <v>1994</v>
      </c>
      <c r="H384" s="1">
        <v>2</v>
      </c>
      <c r="I384" s="1">
        <v>6</v>
      </c>
      <c r="J384" s="1">
        <v>2</v>
      </c>
      <c r="K384" s="1">
        <v>51</v>
      </c>
      <c r="L384" s="11">
        <v>35.5</v>
      </c>
      <c r="M384" s="81">
        <f t="shared" si="41"/>
        <v>0.16083765575665815</v>
      </c>
      <c r="N384" s="21">
        <v>0.01</v>
      </c>
      <c r="O384" s="3" t="s">
        <v>175</v>
      </c>
      <c r="P384" s="94">
        <f>1/((1/X384^2)+(1/AA384^2))</f>
        <v>2.586875150929727E-2</v>
      </c>
      <c r="Q384" s="72">
        <f>(P384/X384^2*Y384)+(P384/AA384^2*AB384)</f>
        <v>2.8930504829751262</v>
      </c>
      <c r="R384" s="82">
        <f>SQRT(P384)</f>
        <v>0.16083765575665815</v>
      </c>
      <c r="S384" s="44"/>
      <c r="T384" s="3"/>
      <c r="V384" s="43"/>
      <c r="W384" s="49">
        <v>2.7</v>
      </c>
      <c r="X384" s="82">
        <v>0.22500000000000001</v>
      </c>
      <c r="Y384" s="43">
        <f>0.929*W384+0.227</f>
        <v>2.7353000000000001</v>
      </c>
      <c r="Z384" s="55">
        <v>2.7</v>
      </c>
      <c r="AA384" s="82">
        <v>0.23</v>
      </c>
      <c r="AB384" s="43">
        <f t="shared" si="49"/>
        <v>3.05789</v>
      </c>
      <c r="AC384" s="47"/>
      <c r="AD384" s="82"/>
      <c r="AE384" s="43"/>
      <c r="AF384" s="45"/>
      <c r="AG384" s="82"/>
      <c r="AH384" s="43"/>
      <c r="AI384" s="47" t="s">
        <v>93</v>
      </c>
      <c r="AJ384" s="4"/>
      <c r="AK384" s="4"/>
      <c r="AL384" s="4"/>
      <c r="AM384" s="27">
        <v>2.7</v>
      </c>
      <c r="AN384" s="5"/>
      <c r="AO384" s="4"/>
      <c r="AP384" s="4"/>
      <c r="AQ384" s="4"/>
      <c r="AR384" s="19">
        <v>2.7</v>
      </c>
      <c r="AS384" s="5"/>
      <c r="AT384" s="3"/>
    </row>
    <row r="385" spans="1:58" x14ac:dyDescent="0.25">
      <c r="A385" s="3" t="s">
        <v>2</v>
      </c>
      <c r="B385" s="18">
        <v>2.52</v>
      </c>
      <c r="C385" s="88">
        <f t="shared" si="40"/>
        <v>2.7302413740642355</v>
      </c>
      <c r="D385" s="80">
        <v>-111.18300000000001</v>
      </c>
      <c r="E385" s="23">
        <v>42.634</v>
      </c>
      <c r="F385" s="1">
        <v>7</v>
      </c>
      <c r="G385" s="1">
        <v>1994</v>
      </c>
      <c r="H385" s="1">
        <v>2</v>
      </c>
      <c r="I385" s="1">
        <v>6</v>
      </c>
      <c r="J385" s="1">
        <v>8</v>
      </c>
      <c r="K385" s="1">
        <v>17</v>
      </c>
      <c r="L385" s="11">
        <v>32.6</v>
      </c>
      <c r="M385" s="81">
        <f t="shared" si="41"/>
        <v>0.16083765575665815</v>
      </c>
      <c r="N385" s="21">
        <v>0.01</v>
      </c>
      <c r="O385" s="3" t="s">
        <v>175</v>
      </c>
      <c r="P385" s="94">
        <f>1/((1/X385^2)+(1/AA385^2))</f>
        <v>2.586875150929727E-2</v>
      </c>
      <c r="Q385" s="72">
        <f>(P385/X385^2*Y385)+(P385/AA385^2*AB385)</f>
        <v>2.7302413740642355</v>
      </c>
      <c r="R385" s="82">
        <f>SQRT(P385)</f>
        <v>0.16083765575665815</v>
      </c>
      <c r="S385" s="44"/>
      <c r="T385" s="3"/>
      <c r="V385" s="43"/>
      <c r="W385" s="49">
        <v>2.52</v>
      </c>
      <c r="X385" s="82">
        <v>0.22500000000000001</v>
      </c>
      <c r="Y385" s="43">
        <f>0.929*W385+0.227</f>
        <v>2.5680800000000001</v>
      </c>
      <c r="Z385" s="55">
        <v>2.5</v>
      </c>
      <c r="AA385" s="82">
        <v>0.23</v>
      </c>
      <c r="AB385" s="43">
        <f t="shared" si="49"/>
        <v>2.8996900000000001</v>
      </c>
      <c r="AC385" s="47"/>
      <c r="AD385" s="82"/>
      <c r="AE385" s="43"/>
      <c r="AF385" s="45"/>
      <c r="AG385" s="82"/>
      <c r="AH385" s="43"/>
      <c r="AI385" s="47" t="s">
        <v>58</v>
      </c>
      <c r="AJ385" s="4"/>
      <c r="AK385" s="4"/>
      <c r="AL385" s="4"/>
      <c r="AM385" s="27">
        <v>2.5</v>
      </c>
      <c r="AN385" s="5"/>
      <c r="AO385" s="4"/>
      <c r="AP385" s="4"/>
      <c r="AQ385" s="4"/>
      <c r="AR385" s="19">
        <v>2.52</v>
      </c>
      <c r="AS385" s="5"/>
      <c r="AT385" s="3"/>
    </row>
    <row r="386" spans="1:58" x14ac:dyDescent="0.25">
      <c r="A386" s="3" t="s">
        <v>2</v>
      </c>
      <c r="B386" s="18">
        <v>2.78</v>
      </c>
      <c r="C386" s="88">
        <f t="shared" ref="C386:C449" si="50">Q386</f>
        <v>3.1545773077625117</v>
      </c>
      <c r="D386" s="80">
        <v>-111.125</v>
      </c>
      <c r="E386" s="23">
        <v>42.667999999999999</v>
      </c>
      <c r="F386" s="1">
        <v>0</v>
      </c>
      <c r="G386" s="1">
        <v>1994</v>
      </c>
      <c r="H386" s="1">
        <v>2</v>
      </c>
      <c r="I386" s="1">
        <v>6</v>
      </c>
      <c r="J386" s="1">
        <v>13</v>
      </c>
      <c r="K386" s="1">
        <v>30</v>
      </c>
      <c r="L386" s="11">
        <v>1.4</v>
      </c>
      <c r="M386" s="81">
        <f t="shared" ref="M386:M449" si="51">R386</f>
        <v>0.10516774409862768</v>
      </c>
      <c r="N386" s="21">
        <v>0.01</v>
      </c>
      <c r="O386" s="3" t="s">
        <v>175</v>
      </c>
      <c r="P386" s="94">
        <f>1/((1/U386^2)+(1/X386^2)+(1/AA386^2))</f>
        <v>1.1060254398794437E-2</v>
      </c>
      <c r="Q386" s="72">
        <f>(P386/U386^2*V386)+(P386/X386^2*Y386)+(P386/AA386^2*AB386)</f>
        <v>3.1545773077625117</v>
      </c>
      <c r="R386" s="82">
        <f>SQRT(P386)</f>
        <v>0.10516774409862768</v>
      </c>
      <c r="S386" s="49">
        <v>2.78</v>
      </c>
      <c r="T386" s="3" t="s">
        <v>3</v>
      </c>
      <c r="U386" s="82">
        <v>0.13900000000000001</v>
      </c>
      <c r="V386" s="43">
        <f>0.791*S386+0.851</f>
        <v>3.0499800000000001</v>
      </c>
      <c r="W386" s="49">
        <v>3.22</v>
      </c>
      <c r="X386" s="82">
        <v>0.22500000000000001</v>
      </c>
      <c r="Y386" s="43">
        <f>0.929*W386+0.227</f>
        <v>3.2183800000000002</v>
      </c>
      <c r="Z386" s="55">
        <v>3.1</v>
      </c>
      <c r="AA386" s="82">
        <v>0.23</v>
      </c>
      <c r="AB386" s="43">
        <f t="shared" si="49"/>
        <v>3.3742900000000002</v>
      </c>
      <c r="AC386" s="47"/>
      <c r="AD386" s="82"/>
      <c r="AE386" s="43"/>
      <c r="AF386" s="45"/>
      <c r="AG386" s="82"/>
      <c r="AH386" s="43"/>
      <c r="AI386" s="47" t="s">
        <v>92</v>
      </c>
      <c r="AJ386" s="4"/>
      <c r="AK386" s="4"/>
      <c r="AL386" s="4"/>
      <c r="AM386" s="27">
        <v>3.1</v>
      </c>
      <c r="AN386" s="5"/>
      <c r="AO386" s="4"/>
      <c r="AP386" s="4"/>
      <c r="AQ386" s="4"/>
      <c r="AR386" s="19">
        <v>3.22</v>
      </c>
      <c r="AS386" s="19">
        <v>2.78</v>
      </c>
      <c r="AT386" s="3" t="s">
        <v>3</v>
      </c>
    </row>
    <row r="387" spans="1:58" x14ac:dyDescent="0.25">
      <c r="A387" s="4" t="s">
        <v>1</v>
      </c>
      <c r="B387" s="11">
        <v>2.5</v>
      </c>
      <c r="C387" s="88">
        <f t="shared" si="50"/>
        <v>3.6115900000000001</v>
      </c>
      <c r="D387" s="80">
        <v>-111.111</v>
      </c>
      <c r="E387" s="23">
        <v>42.710999999999999</v>
      </c>
      <c r="F387" s="1">
        <v>5</v>
      </c>
      <c r="G387" s="1">
        <v>1994</v>
      </c>
      <c r="H387" s="1">
        <v>2</v>
      </c>
      <c r="I387" s="1">
        <v>6</v>
      </c>
      <c r="J387" s="1">
        <v>15</v>
      </c>
      <c r="K387" s="1">
        <v>3</v>
      </c>
      <c r="L387" s="1">
        <v>42.7</v>
      </c>
      <c r="M387" s="81">
        <f t="shared" si="51"/>
        <v>0.23</v>
      </c>
      <c r="N387" s="21">
        <v>0.01</v>
      </c>
      <c r="O387" s="6" t="s">
        <v>174</v>
      </c>
      <c r="P387" s="94"/>
      <c r="Q387" s="72">
        <f>AB391</f>
        <v>3.6115900000000001</v>
      </c>
      <c r="R387" s="82">
        <f>AA387</f>
        <v>0.23</v>
      </c>
      <c r="S387" s="44"/>
      <c r="T387" s="3"/>
      <c r="V387" s="43"/>
      <c r="W387" s="46"/>
      <c r="Y387" s="43"/>
      <c r="Z387" s="55">
        <v>2.5</v>
      </c>
      <c r="AA387" s="82">
        <v>0.23</v>
      </c>
      <c r="AB387" s="43">
        <f t="shared" si="49"/>
        <v>2.8996900000000001</v>
      </c>
      <c r="AC387" s="53"/>
      <c r="AD387" s="82"/>
      <c r="AE387" s="43"/>
      <c r="AF387" s="45"/>
      <c r="AG387" s="82"/>
      <c r="AH387" s="43"/>
      <c r="AI387" s="47" t="s">
        <v>58</v>
      </c>
      <c r="AJ387" s="27"/>
      <c r="AK387" s="5"/>
      <c r="AL387" s="4"/>
      <c r="AM387" s="27">
        <v>2.5</v>
      </c>
      <c r="AN387" s="5"/>
      <c r="AO387" s="4">
        <v>457</v>
      </c>
      <c r="AP387" s="5" t="s">
        <v>44</v>
      </c>
      <c r="AQ387" s="5" t="s">
        <v>44</v>
      </c>
      <c r="AR387" s="9"/>
      <c r="AS387" s="5"/>
      <c r="AT387" s="3"/>
      <c r="AU387" s="2" t="s">
        <v>44</v>
      </c>
      <c r="AV387" s="2"/>
      <c r="AY387">
        <v>8</v>
      </c>
    </row>
    <row r="388" spans="1:58" x14ac:dyDescent="0.25">
      <c r="A388" s="3" t="s">
        <v>2</v>
      </c>
      <c r="B388" s="18">
        <v>2.88</v>
      </c>
      <c r="C388" s="88">
        <f t="shared" si="50"/>
        <v>3.1731716529236476</v>
      </c>
      <c r="D388" s="80">
        <v>-111.10899999999999</v>
      </c>
      <c r="E388" s="23">
        <v>42.78</v>
      </c>
      <c r="F388" s="1">
        <v>0</v>
      </c>
      <c r="G388" s="1">
        <v>1994</v>
      </c>
      <c r="H388" s="1">
        <v>2</v>
      </c>
      <c r="I388" s="1">
        <v>6</v>
      </c>
      <c r="J388" s="1">
        <v>15</v>
      </c>
      <c r="K388" s="1">
        <v>4</v>
      </c>
      <c r="L388" s="11">
        <v>41.3</v>
      </c>
      <c r="M388" s="81">
        <f t="shared" si="51"/>
        <v>0.10516774409862768</v>
      </c>
      <c r="N388" s="21">
        <v>0.01</v>
      </c>
      <c r="O388" s="3" t="s">
        <v>175</v>
      </c>
      <c r="P388" s="94">
        <f>1/((1/U388^2)+(1/X388^2)+(1/AA388^2))</f>
        <v>1.1060254398794437E-2</v>
      </c>
      <c r="Q388" s="72">
        <f>(P388/U388^2*V388)+(P388/X388^2*Y388)+(P388/AA388^2*AB388)</f>
        <v>3.1731716529236476</v>
      </c>
      <c r="R388" s="82">
        <f t="shared" ref="R388:R401" si="52">SQRT(P388)</f>
        <v>0.10516774409862768</v>
      </c>
      <c r="S388" s="49">
        <v>2.88</v>
      </c>
      <c r="T388" s="3" t="s">
        <v>3</v>
      </c>
      <c r="U388" s="82">
        <v>0.13900000000000001</v>
      </c>
      <c r="V388" s="43">
        <f>0.791*S388+0.851</f>
        <v>3.1290800000000001</v>
      </c>
      <c r="W388" s="49">
        <v>3.17</v>
      </c>
      <c r="X388" s="82">
        <v>0.22500000000000001</v>
      </c>
      <c r="Y388" s="43">
        <f t="shared" ref="Y388:Y419" si="53">0.929*W388+0.227</f>
        <v>3.1719300000000001</v>
      </c>
      <c r="Z388" s="55">
        <v>3</v>
      </c>
      <c r="AA388" s="82">
        <v>0.23</v>
      </c>
      <c r="AB388" s="43">
        <f t="shared" si="49"/>
        <v>3.2951899999999998</v>
      </c>
      <c r="AC388" s="47"/>
      <c r="AD388" s="82"/>
      <c r="AE388" s="43"/>
      <c r="AF388" s="45"/>
      <c r="AG388" s="82"/>
      <c r="AH388" s="43"/>
      <c r="AI388" s="47" t="s">
        <v>50</v>
      </c>
      <c r="AJ388" s="4"/>
      <c r="AK388" s="4"/>
      <c r="AL388" s="4"/>
      <c r="AM388" s="27">
        <v>3</v>
      </c>
      <c r="AN388" s="5"/>
      <c r="AO388" s="4"/>
      <c r="AP388" s="4"/>
      <c r="AQ388" s="4"/>
      <c r="AR388" s="19">
        <v>3.17</v>
      </c>
      <c r="AS388" s="19">
        <v>2.88</v>
      </c>
      <c r="AT388" s="3" t="s">
        <v>3</v>
      </c>
    </row>
    <row r="389" spans="1:58" x14ac:dyDescent="0.25">
      <c r="A389" s="3" t="s">
        <v>2</v>
      </c>
      <c r="B389" s="18">
        <v>2.81</v>
      </c>
      <c r="C389" s="88">
        <f t="shared" si="50"/>
        <v>3.1295986081816345</v>
      </c>
      <c r="D389" s="80">
        <v>-111.11199999999999</v>
      </c>
      <c r="E389" s="23">
        <v>42.781999999999996</v>
      </c>
      <c r="F389" s="1">
        <v>1</v>
      </c>
      <c r="G389" s="1">
        <v>1994</v>
      </c>
      <c r="H389" s="1">
        <v>2</v>
      </c>
      <c r="I389" s="1">
        <v>6</v>
      </c>
      <c r="J389" s="1">
        <v>16</v>
      </c>
      <c r="K389" s="1">
        <v>12</v>
      </c>
      <c r="L389" s="11">
        <v>4.0999999999999996</v>
      </c>
      <c r="M389" s="81">
        <f t="shared" si="51"/>
        <v>0.10516774409862768</v>
      </c>
      <c r="N389" s="21">
        <v>0.01</v>
      </c>
      <c r="O389" s="3" t="s">
        <v>175</v>
      </c>
      <c r="P389" s="94">
        <f>1/((1/U389^2)+(1/X389^2)+(1/AA389^2))</f>
        <v>1.1060254398794437E-2</v>
      </c>
      <c r="Q389" s="72">
        <f>(P389/U389^2*V389)+(P389/X389^2*Y389)+(P389/AA389^2*AB389)</f>
        <v>3.1295986081816345</v>
      </c>
      <c r="R389" s="82">
        <f t="shared" si="52"/>
        <v>0.10516774409862768</v>
      </c>
      <c r="S389" s="49">
        <v>2.81</v>
      </c>
      <c r="T389" s="3" t="s">
        <v>3</v>
      </c>
      <c r="U389" s="82">
        <v>0.13900000000000001</v>
      </c>
      <c r="V389" s="43">
        <f>0.791*S389+0.851</f>
        <v>3.0737100000000002</v>
      </c>
      <c r="W389" s="49">
        <v>3.03</v>
      </c>
      <c r="X389" s="82">
        <v>0.22500000000000001</v>
      </c>
      <c r="Y389" s="43">
        <f t="shared" si="53"/>
        <v>3.0418699999999999</v>
      </c>
      <c r="Z389" s="55">
        <v>3.1</v>
      </c>
      <c r="AA389" s="82">
        <v>0.23</v>
      </c>
      <c r="AB389" s="43">
        <f t="shared" si="49"/>
        <v>3.3742900000000002</v>
      </c>
      <c r="AC389" s="47"/>
      <c r="AD389" s="82"/>
      <c r="AE389" s="43"/>
      <c r="AF389" s="45"/>
      <c r="AG389" s="82"/>
      <c r="AH389" s="43"/>
      <c r="AI389" s="47" t="s">
        <v>92</v>
      </c>
      <c r="AJ389" s="4"/>
      <c r="AK389" s="4"/>
      <c r="AL389" s="4"/>
      <c r="AM389" s="27">
        <v>3.1</v>
      </c>
      <c r="AN389" s="5"/>
      <c r="AO389" s="4"/>
      <c r="AP389" s="4"/>
      <c r="AQ389" s="4"/>
      <c r="AR389" s="19">
        <v>3.03</v>
      </c>
      <c r="AS389" s="19">
        <v>2.81</v>
      </c>
      <c r="AT389" s="3" t="s">
        <v>3</v>
      </c>
    </row>
    <row r="390" spans="1:58" x14ac:dyDescent="0.25">
      <c r="A390" s="3" t="s">
        <v>2</v>
      </c>
      <c r="B390" s="18">
        <v>3.41</v>
      </c>
      <c r="C390" s="88">
        <f t="shared" si="50"/>
        <v>3.6138686565659293</v>
      </c>
      <c r="D390" s="80">
        <v>-111.114</v>
      </c>
      <c r="E390" s="23">
        <v>42.695999999999998</v>
      </c>
      <c r="F390" s="1">
        <v>0</v>
      </c>
      <c r="G390" s="1">
        <v>1994</v>
      </c>
      <c r="H390" s="1">
        <v>2</v>
      </c>
      <c r="I390" s="1">
        <v>6</v>
      </c>
      <c r="J390" s="1">
        <v>16</v>
      </c>
      <c r="K390" s="1">
        <v>46</v>
      </c>
      <c r="L390" s="11">
        <v>51.5</v>
      </c>
      <c r="M390" s="81">
        <f t="shared" si="51"/>
        <v>0.10516774409862768</v>
      </c>
      <c r="N390" s="21">
        <v>0.01</v>
      </c>
      <c r="O390" s="3" t="s">
        <v>175</v>
      </c>
      <c r="P390" s="94">
        <f>1/((1/U390^2)+(1/X390^2)+(1/AA390^2))</f>
        <v>1.1060254398794437E-2</v>
      </c>
      <c r="Q390" s="72">
        <f>(P390/U390^2*V390)+(P390/X390^2*Y390)+(P390/AA390^2*AB390)</f>
        <v>3.6138686565659293</v>
      </c>
      <c r="R390" s="82">
        <f t="shared" si="52"/>
        <v>0.10516774409862768</v>
      </c>
      <c r="S390" s="49">
        <v>3.41</v>
      </c>
      <c r="T390" s="3" t="s">
        <v>3</v>
      </c>
      <c r="U390" s="82">
        <v>0.13900000000000001</v>
      </c>
      <c r="V390" s="43">
        <f>0.791*S390+0.851</f>
        <v>3.5483100000000003</v>
      </c>
      <c r="W390" s="49">
        <v>3.67</v>
      </c>
      <c r="X390" s="82">
        <v>0.22500000000000001</v>
      </c>
      <c r="Y390" s="43">
        <f t="shared" si="53"/>
        <v>3.6364299999999998</v>
      </c>
      <c r="Z390" s="55">
        <v>3.6</v>
      </c>
      <c r="AA390" s="82">
        <v>0.23</v>
      </c>
      <c r="AB390" s="43">
        <f t="shared" si="49"/>
        <v>3.76979</v>
      </c>
      <c r="AC390" s="47"/>
      <c r="AD390" s="82"/>
      <c r="AE390" s="43"/>
      <c r="AF390" s="45"/>
      <c r="AG390" s="82"/>
      <c r="AH390" s="43"/>
      <c r="AI390" s="47" t="s">
        <v>82</v>
      </c>
      <c r="AJ390" s="4"/>
      <c r="AK390" s="4"/>
      <c r="AL390" s="4"/>
      <c r="AM390" s="27">
        <v>3.6</v>
      </c>
      <c r="AN390" s="5"/>
      <c r="AO390" s="4"/>
      <c r="AP390" s="4"/>
      <c r="AQ390" s="4"/>
      <c r="AR390" s="19">
        <v>3.67</v>
      </c>
      <c r="AS390" s="19">
        <v>3.41</v>
      </c>
      <c r="AT390" s="3" t="s">
        <v>3</v>
      </c>
    </row>
    <row r="391" spans="1:58" x14ac:dyDescent="0.25">
      <c r="A391" s="3" t="s">
        <v>2</v>
      </c>
      <c r="B391" s="18">
        <v>3.28</v>
      </c>
      <c r="C391" s="88">
        <f t="shared" si="50"/>
        <v>3.5036610515642055</v>
      </c>
      <c r="D391" s="80">
        <v>-111.117</v>
      </c>
      <c r="E391" s="23">
        <v>42.725000000000001</v>
      </c>
      <c r="F391" s="1">
        <v>0</v>
      </c>
      <c r="G391" s="1">
        <v>1994</v>
      </c>
      <c r="H391" s="1">
        <v>2</v>
      </c>
      <c r="I391" s="1">
        <v>6</v>
      </c>
      <c r="J391" s="1">
        <v>19</v>
      </c>
      <c r="K391" s="1">
        <v>33</v>
      </c>
      <c r="L391" s="11">
        <v>15.8</v>
      </c>
      <c r="M391" s="81">
        <f t="shared" si="51"/>
        <v>0.10516774409862768</v>
      </c>
      <c r="N391" s="21">
        <v>0.01</v>
      </c>
      <c r="O391" s="3" t="s">
        <v>175</v>
      </c>
      <c r="P391" s="94">
        <f>1/((1/U391^2)+(1/X391^2)+(1/AA391^2))</f>
        <v>1.1060254398794437E-2</v>
      </c>
      <c r="Q391" s="72">
        <f>(P391/U391^2*V391)+(P391/X391^2*Y391)+(P391/AA391^2*AB391)</f>
        <v>3.5036610515642055</v>
      </c>
      <c r="R391" s="82">
        <f t="shared" si="52"/>
        <v>0.10516774409862768</v>
      </c>
      <c r="S391" s="49">
        <v>3.28</v>
      </c>
      <c r="T391" s="3" t="s">
        <v>3</v>
      </c>
      <c r="U391" s="82">
        <v>0.13900000000000001</v>
      </c>
      <c r="V391" s="43">
        <f>0.791*S391+0.851</f>
        <v>3.4454799999999999</v>
      </c>
      <c r="W391" s="49">
        <v>3.58</v>
      </c>
      <c r="X391" s="82">
        <v>0.22500000000000001</v>
      </c>
      <c r="Y391" s="43">
        <f t="shared" si="53"/>
        <v>3.5528200000000001</v>
      </c>
      <c r="Z391" s="55">
        <v>3.4</v>
      </c>
      <c r="AA391" s="82">
        <v>0.23</v>
      </c>
      <c r="AB391" s="43">
        <f t="shared" si="49"/>
        <v>3.6115900000000001</v>
      </c>
      <c r="AC391" s="47"/>
      <c r="AD391" s="82"/>
      <c r="AE391" s="43"/>
      <c r="AF391" s="45"/>
      <c r="AG391" s="82"/>
      <c r="AH391" s="43"/>
      <c r="AI391" s="47" t="s">
        <v>95</v>
      </c>
      <c r="AJ391" s="4"/>
      <c r="AK391" s="4"/>
      <c r="AL391" s="4"/>
      <c r="AM391" s="27">
        <v>3.4</v>
      </c>
      <c r="AN391" s="5"/>
      <c r="AO391" s="4"/>
      <c r="AP391" s="4"/>
      <c r="AQ391" s="4"/>
      <c r="AR391" s="19">
        <v>3.58</v>
      </c>
      <c r="AS391" s="19">
        <v>3.28</v>
      </c>
      <c r="AT391" s="3" t="s">
        <v>3</v>
      </c>
    </row>
    <row r="392" spans="1:58" x14ac:dyDescent="0.25">
      <c r="A392" s="3" t="s">
        <v>2</v>
      </c>
      <c r="B392" s="18">
        <v>2.85</v>
      </c>
      <c r="C392" s="88">
        <f t="shared" si="50"/>
        <v>3.0029374909442157</v>
      </c>
      <c r="D392" s="80">
        <v>-111.092</v>
      </c>
      <c r="E392" s="23">
        <v>42.698999999999998</v>
      </c>
      <c r="F392" s="1">
        <v>1</v>
      </c>
      <c r="G392" s="1">
        <v>1994</v>
      </c>
      <c r="H392" s="1">
        <v>2</v>
      </c>
      <c r="I392" s="1">
        <v>6</v>
      </c>
      <c r="J392" s="1">
        <v>19</v>
      </c>
      <c r="K392" s="1">
        <v>52</v>
      </c>
      <c r="L392" s="11">
        <v>19.7</v>
      </c>
      <c r="M392" s="81">
        <f t="shared" si="51"/>
        <v>0.16083765575665815</v>
      </c>
      <c r="N392" s="21">
        <v>0.01</v>
      </c>
      <c r="O392" s="3" t="s">
        <v>175</v>
      </c>
      <c r="P392" s="94">
        <f>1/((1/X392^2)+(1/AA392^2))</f>
        <v>2.586875150929727E-2</v>
      </c>
      <c r="Q392" s="72">
        <f>(P392/X392^2*Y392)+(P392/AA392^2*AB392)</f>
        <v>3.0029374909442157</v>
      </c>
      <c r="R392" s="82">
        <f t="shared" si="52"/>
        <v>0.16083765575665815</v>
      </c>
      <c r="S392" s="44"/>
      <c r="T392" s="3"/>
      <c r="V392" s="43"/>
      <c r="W392" s="49">
        <v>2.85</v>
      </c>
      <c r="X392" s="82">
        <v>0.22500000000000001</v>
      </c>
      <c r="Y392" s="43">
        <f t="shared" si="53"/>
        <v>2.8746499999999999</v>
      </c>
      <c r="Z392" s="55">
        <v>2.8</v>
      </c>
      <c r="AA392" s="82">
        <v>0.23</v>
      </c>
      <c r="AB392" s="43">
        <f t="shared" si="49"/>
        <v>3.1369899999999999</v>
      </c>
      <c r="AC392" s="47"/>
      <c r="AD392" s="82"/>
      <c r="AE392" s="43"/>
      <c r="AF392" s="45"/>
      <c r="AG392" s="82"/>
      <c r="AH392" s="43"/>
      <c r="AI392" s="47" t="s">
        <v>48</v>
      </c>
      <c r="AJ392" s="4"/>
      <c r="AK392" s="4"/>
      <c r="AL392" s="4"/>
      <c r="AM392" s="27">
        <v>2.8</v>
      </c>
      <c r="AN392" s="5"/>
      <c r="AO392" s="4"/>
      <c r="AP392" s="4"/>
      <c r="AQ392" s="4"/>
      <c r="AR392" s="19">
        <v>2.85</v>
      </c>
      <c r="AS392" s="5"/>
      <c r="AT392" s="3"/>
    </row>
    <row r="393" spans="1:58" x14ac:dyDescent="0.25">
      <c r="A393" s="3" t="s">
        <v>2</v>
      </c>
      <c r="B393" s="18">
        <v>3.3</v>
      </c>
      <c r="C393" s="88">
        <f t="shared" si="50"/>
        <v>3.4738531814709503</v>
      </c>
      <c r="D393" s="80">
        <v>-111.05200000000001</v>
      </c>
      <c r="E393" s="23">
        <v>42.631</v>
      </c>
      <c r="F393" s="1">
        <v>1</v>
      </c>
      <c r="G393" s="1">
        <v>1994</v>
      </c>
      <c r="H393" s="1">
        <v>2</v>
      </c>
      <c r="I393" s="1">
        <v>6</v>
      </c>
      <c r="J393" s="1">
        <v>21</v>
      </c>
      <c r="K393" s="1">
        <v>43</v>
      </c>
      <c r="L393" s="11">
        <v>12.5</v>
      </c>
      <c r="M393" s="81">
        <f t="shared" si="51"/>
        <v>0.10516774409862768</v>
      </c>
      <c r="N393" s="21">
        <v>0.01</v>
      </c>
      <c r="O393" s="3" t="s">
        <v>175</v>
      </c>
      <c r="P393" s="94">
        <f>1/((1/U393^2)+(1/X393^2)+(1/AA393^2))</f>
        <v>1.1060254398794437E-2</v>
      </c>
      <c r="Q393" s="72">
        <f>(P393/U393^2*V393)+(P393/X393^2*Y393)+(P393/AA393^2*AB393)</f>
        <v>3.4738531814709503</v>
      </c>
      <c r="R393" s="82">
        <f t="shared" si="52"/>
        <v>0.10516774409862768</v>
      </c>
      <c r="S393" s="49">
        <v>3.3</v>
      </c>
      <c r="T393" s="3" t="s">
        <v>3</v>
      </c>
      <c r="U393" s="82">
        <v>0.13900000000000001</v>
      </c>
      <c r="V393" s="43">
        <f>0.791*S393+0.851</f>
        <v>3.4613</v>
      </c>
      <c r="W393" s="49">
        <v>3.47</v>
      </c>
      <c r="X393" s="82">
        <v>0.22500000000000001</v>
      </c>
      <c r="Y393" s="43">
        <f t="shared" si="53"/>
        <v>3.4506300000000003</v>
      </c>
      <c r="Z393" s="55">
        <v>3.3</v>
      </c>
      <c r="AA393" s="82">
        <v>0.23</v>
      </c>
      <c r="AB393" s="43">
        <f t="shared" si="49"/>
        <v>3.5324899999999997</v>
      </c>
      <c r="AC393" s="47"/>
      <c r="AD393" s="82"/>
      <c r="AE393" s="43"/>
      <c r="AF393" s="45"/>
      <c r="AG393" s="82"/>
      <c r="AH393" s="43"/>
      <c r="AI393" s="47" t="s">
        <v>56</v>
      </c>
      <c r="AJ393" s="4"/>
      <c r="AK393" s="4"/>
      <c r="AL393" s="4"/>
      <c r="AM393" s="27">
        <v>3.3</v>
      </c>
      <c r="AN393" s="5"/>
      <c r="AO393" s="4"/>
      <c r="AP393" s="4"/>
      <c r="AQ393" s="4"/>
      <c r="AR393" s="19">
        <v>3.47</v>
      </c>
      <c r="AS393" s="19">
        <v>3.3</v>
      </c>
      <c r="AT393" s="3" t="s">
        <v>3</v>
      </c>
    </row>
    <row r="394" spans="1:58" s="26" customFormat="1" x14ac:dyDescent="0.25">
      <c r="A394" s="3" t="s">
        <v>2</v>
      </c>
      <c r="B394" s="18">
        <v>2.67</v>
      </c>
      <c r="C394" s="88">
        <f t="shared" si="50"/>
        <v>2.840128382033325</v>
      </c>
      <c r="D394" s="80">
        <v>-111.04900000000001</v>
      </c>
      <c r="E394" s="23">
        <v>42.64</v>
      </c>
      <c r="F394" s="1">
        <v>1</v>
      </c>
      <c r="G394" s="1">
        <v>1994</v>
      </c>
      <c r="H394" s="1">
        <v>2</v>
      </c>
      <c r="I394" s="1">
        <v>6</v>
      </c>
      <c r="J394" s="1">
        <v>23</v>
      </c>
      <c r="K394" s="1">
        <v>10</v>
      </c>
      <c r="L394" s="11">
        <v>38</v>
      </c>
      <c r="M394" s="81">
        <f t="shared" si="51"/>
        <v>0.16083765575665815</v>
      </c>
      <c r="N394" s="21">
        <v>0.01</v>
      </c>
      <c r="O394" s="3" t="s">
        <v>175</v>
      </c>
      <c r="P394" s="94">
        <f>1/((1/X394^2)+(1/AA394^2))</f>
        <v>2.586875150929727E-2</v>
      </c>
      <c r="Q394" s="72">
        <f>(P394/X394^2*Y394)+(P394/AA394^2*AB394)</f>
        <v>2.840128382033325</v>
      </c>
      <c r="R394" s="82">
        <f t="shared" si="52"/>
        <v>0.16083765575665815</v>
      </c>
      <c r="S394" s="44"/>
      <c r="T394" s="3"/>
      <c r="U394" s="82"/>
      <c r="V394" s="43"/>
      <c r="W394" s="49">
        <v>2.67</v>
      </c>
      <c r="X394" s="82">
        <v>0.22500000000000001</v>
      </c>
      <c r="Y394" s="43">
        <f t="shared" si="53"/>
        <v>2.70743</v>
      </c>
      <c r="Z394" s="55">
        <v>2.6</v>
      </c>
      <c r="AA394" s="82">
        <v>0.23</v>
      </c>
      <c r="AB394" s="43">
        <f t="shared" si="49"/>
        <v>2.97879</v>
      </c>
      <c r="AC394" s="47"/>
      <c r="AD394" s="82"/>
      <c r="AE394" s="43"/>
      <c r="AF394" s="45"/>
      <c r="AG394" s="82"/>
      <c r="AH394" s="43"/>
      <c r="AI394" s="47" t="s">
        <v>121</v>
      </c>
      <c r="AJ394" s="4"/>
      <c r="AK394" s="4"/>
      <c r="AL394" s="4"/>
      <c r="AM394" s="27">
        <v>2.6</v>
      </c>
      <c r="AN394" s="5"/>
      <c r="AO394" s="4"/>
      <c r="AP394" s="4"/>
      <c r="AQ394" s="4"/>
      <c r="AR394" s="19">
        <v>2.67</v>
      </c>
      <c r="AS394" s="5"/>
      <c r="AT394" s="3"/>
      <c r="AU394"/>
      <c r="AV394"/>
      <c r="AW394"/>
      <c r="AX394"/>
      <c r="AY394"/>
      <c r="AZ394"/>
      <c r="BA394"/>
      <c r="BB394"/>
      <c r="BC394"/>
      <c r="BD394"/>
      <c r="BE394"/>
      <c r="BF394"/>
    </row>
    <row r="395" spans="1:58" x14ac:dyDescent="0.25">
      <c r="A395" s="3" t="s">
        <v>2</v>
      </c>
      <c r="B395" s="18">
        <v>2.4900000000000002</v>
      </c>
      <c r="C395" s="88">
        <f t="shared" si="50"/>
        <v>2.7933618956773723</v>
      </c>
      <c r="D395" s="80">
        <v>-111.09399999999999</v>
      </c>
      <c r="E395" s="23">
        <v>42.761000000000003</v>
      </c>
      <c r="F395" s="1">
        <v>2</v>
      </c>
      <c r="G395" s="1">
        <v>1994</v>
      </c>
      <c r="H395" s="1">
        <v>2</v>
      </c>
      <c r="I395" s="1">
        <v>6</v>
      </c>
      <c r="J395" s="1">
        <v>23</v>
      </c>
      <c r="K395" s="1">
        <v>59</v>
      </c>
      <c r="L395" s="11">
        <v>49.6</v>
      </c>
      <c r="M395" s="81">
        <f t="shared" si="51"/>
        <v>0.16083765575665815</v>
      </c>
      <c r="N395" s="21">
        <v>0.01</v>
      </c>
      <c r="O395" s="3" t="s">
        <v>175</v>
      </c>
      <c r="P395" s="94">
        <f>1/((1/X395^2)+(1/AA395^2))</f>
        <v>2.586875150929727E-2</v>
      </c>
      <c r="Q395" s="72">
        <f>(P395/X395^2*Y395)+(P395/AA395^2*AB395)</f>
        <v>2.7933618956773723</v>
      </c>
      <c r="R395" s="82">
        <f t="shared" si="52"/>
        <v>0.16083765575665815</v>
      </c>
      <c r="S395" s="44"/>
      <c r="T395" s="3"/>
      <c r="V395" s="43"/>
      <c r="W395" s="49">
        <v>2.4900000000000002</v>
      </c>
      <c r="X395" s="82">
        <v>0.22500000000000001</v>
      </c>
      <c r="Y395" s="43">
        <f t="shared" si="53"/>
        <v>2.5402100000000001</v>
      </c>
      <c r="Z395" s="55">
        <v>2.7</v>
      </c>
      <c r="AA395" s="82">
        <v>0.23</v>
      </c>
      <c r="AB395" s="43">
        <f t="shared" si="49"/>
        <v>3.05789</v>
      </c>
      <c r="AC395" s="47"/>
      <c r="AD395" s="82"/>
      <c r="AE395" s="43"/>
      <c r="AF395" s="45"/>
      <c r="AG395" s="82"/>
      <c r="AH395" s="43"/>
      <c r="AI395" s="47" t="s">
        <v>93</v>
      </c>
      <c r="AJ395" s="4"/>
      <c r="AK395" s="4"/>
      <c r="AL395" s="4"/>
      <c r="AM395" s="27">
        <v>2.7</v>
      </c>
      <c r="AN395" s="5"/>
      <c r="AO395" s="4"/>
      <c r="AP395" s="4"/>
      <c r="AQ395" s="4"/>
      <c r="AR395" s="19">
        <v>2.4900000000000002</v>
      </c>
      <c r="AS395" s="5"/>
      <c r="AT395" s="3"/>
    </row>
    <row r="396" spans="1:58" x14ac:dyDescent="0.25">
      <c r="A396" s="3" t="s">
        <v>2</v>
      </c>
      <c r="B396" s="18">
        <v>2.89</v>
      </c>
      <c r="C396" s="88">
        <f t="shared" si="50"/>
        <v>3.0606066674716246</v>
      </c>
      <c r="D396" s="80">
        <v>-111.166</v>
      </c>
      <c r="E396" s="23">
        <v>42.636000000000003</v>
      </c>
      <c r="F396" s="1">
        <v>3</v>
      </c>
      <c r="G396" s="1">
        <v>1994</v>
      </c>
      <c r="H396" s="1">
        <v>2</v>
      </c>
      <c r="I396" s="1">
        <v>7</v>
      </c>
      <c r="J396" s="1">
        <v>0</v>
      </c>
      <c r="K396" s="1">
        <v>24</v>
      </c>
      <c r="L396" s="11">
        <v>59.9</v>
      </c>
      <c r="M396" s="81">
        <f t="shared" si="51"/>
        <v>0.16083765575665815</v>
      </c>
      <c r="N396" s="21">
        <v>0.01</v>
      </c>
      <c r="O396" s="3" t="s">
        <v>175</v>
      </c>
      <c r="P396" s="94">
        <f>1/((1/X396^2)+(1/AA396^2))</f>
        <v>2.586875150929727E-2</v>
      </c>
      <c r="Q396" s="72">
        <f>(P396/X396^2*Y396)+(P396/AA396^2*AB396)</f>
        <v>3.0606066674716246</v>
      </c>
      <c r="R396" s="82">
        <f t="shared" si="52"/>
        <v>0.16083765575665815</v>
      </c>
      <c r="S396" s="44"/>
      <c r="T396" s="3"/>
      <c r="V396" s="43"/>
      <c r="W396" s="49">
        <v>2.89</v>
      </c>
      <c r="X396" s="82">
        <v>0.22500000000000001</v>
      </c>
      <c r="Y396" s="43">
        <f t="shared" si="53"/>
        <v>2.91181</v>
      </c>
      <c r="Z396" s="55">
        <v>2.9</v>
      </c>
      <c r="AA396" s="82">
        <v>0.23</v>
      </c>
      <c r="AB396" s="43">
        <f t="shared" si="49"/>
        <v>3.2160899999999999</v>
      </c>
      <c r="AC396" s="47"/>
      <c r="AD396" s="82"/>
      <c r="AE396" s="43"/>
      <c r="AF396" s="45"/>
      <c r="AG396" s="82"/>
      <c r="AH396" s="43"/>
      <c r="AI396" s="47" t="s">
        <v>49</v>
      </c>
      <c r="AJ396" s="4"/>
      <c r="AK396" s="4"/>
      <c r="AL396" s="4"/>
      <c r="AM396" s="27">
        <v>2.9</v>
      </c>
      <c r="AN396" s="5"/>
      <c r="AO396" s="4"/>
      <c r="AP396" s="4"/>
      <c r="AQ396" s="4"/>
      <c r="AR396" s="19">
        <v>2.89</v>
      </c>
      <c r="AS396" s="5"/>
      <c r="AT396" s="3"/>
    </row>
    <row r="397" spans="1:58" x14ac:dyDescent="0.25">
      <c r="A397" s="3" t="s">
        <v>2</v>
      </c>
      <c r="B397" s="18">
        <v>2.77</v>
      </c>
      <c r="C397" s="88">
        <f t="shared" si="50"/>
        <v>2.9262800120743782</v>
      </c>
      <c r="D397" s="80">
        <v>-111.15</v>
      </c>
      <c r="E397" s="23">
        <v>42.722000000000001</v>
      </c>
      <c r="F397" s="1">
        <v>1</v>
      </c>
      <c r="G397" s="1">
        <v>1994</v>
      </c>
      <c r="H397" s="1">
        <v>2</v>
      </c>
      <c r="I397" s="1">
        <v>7</v>
      </c>
      <c r="J397" s="1">
        <v>2</v>
      </c>
      <c r="K397" s="1">
        <v>10</v>
      </c>
      <c r="L397" s="11">
        <v>10.1</v>
      </c>
      <c r="M397" s="81">
        <f t="shared" si="51"/>
        <v>0.16083765575665815</v>
      </c>
      <c r="N397" s="21">
        <v>0.01</v>
      </c>
      <c r="O397" s="3" t="s">
        <v>175</v>
      </c>
      <c r="P397" s="94">
        <f>1/((1/X397^2)+(1/AA397^2))</f>
        <v>2.586875150929727E-2</v>
      </c>
      <c r="Q397" s="72">
        <f>(P397/X397^2*Y397)+(P397/AA397^2*AB397)</f>
        <v>2.9262800120743782</v>
      </c>
      <c r="R397" s="82">
        <f t="shared" si="52"/>
        <v>0.16083765575665815</v>
      </c>
      <c r="S397" s="44"/>
      <c r="T397" s="3"/>
      <c r="V397" s="43"/>
      <c r="W397" s="49">
        <v>2.77</v>
      </c>
      <c r="X397" s="82">
        <v>0.22500000000000001</v>
      </c>
      <c r="Y397" s="43">
        <f t="shared" si="53"/>
        <v>2.8003300000000002</v>
      </c>
      <c r="Z397" s="55">
        <v>2.7</v>
      </c>
      <c r="AA397" s="82">
        <v>0.23</v>
      </c>
      <c r="AB397" s="43">
        <f t="shared" si="49"/>
        <v>3.05789</v>
      </c>
      <c r="AC397" s="47"/>
      <c r="AD397" s="82"/>
      <c r="AE397" s="43"/>
      <c r="AF397" s="45"/>
      <c r="AG397" s="82"/>
      <c r="AH397" s="43"/>
      <c r="AI397" s="47" t="s">
        <v>93</v>
      </c>
      <c r="AJ397" s="4"/>
      <c r="AK397" s="4"/>
      <c r="AL397" s="4"/>
      <c r="AM397" s="27">
        <v>2.7</v>
      </c>
      <c r="AN397" s="5"/>
      <c r="AO397" s="4"/>
      <c r="AP397" s="4"/>
      <c r="AQ397" s="4"/>
      <c r="AR397" s="19">
        <v>2.77</v>
      </c>
      <c r="AS397" s="5"/>
      <c r="AT397" s="3"/>
    </row>
    <row r="398" spans="1:58" x14ac:dyDescent="0.25">
      <c r="A398" s="3" t="s">
        <v>2</v>
      </c>
      <c r="B398" s="18">
        <v>2.88</v>
      </c>
      <c r="C398" s="88">
        <f t="shared" si="50"/>
        <v>3.0171787177010376</v>
      </c>
      <c r="D398" s="80">
        <v>-111.13500000000001</v>
      </c>
      <c r="E398" s="23">
        <v>42.737000000000002</v>
      </c>
      <c r="F398" s="1">
        <v>2</v>
      </c>
      <c r="G398" s="1">
        <v>1994</v>
      </c>
      <c r="H398" s="1">
        <v>2</v>
      </c>
      <c r="I398" s="1">
        <v>7</v>
      </c>
      <c r="J398" s="1">
        <v>3</v>
      </c>
      <c r="K398" s="1">
        <v>23</v>
      </c>
      <c r="L398" s="11">
        <v>45.3</v>
      </c>
      <c r="M398" s="81">
        <f t="shared" si="51"/>
        <v>0.16083765575665815</v>
      </c>
      <c r="N398" s="21">
        <v>0.01</v>
      </c>
      <c r="O398" s="3" t="s">
        <v>175</v>
      </c>
      <c r="P398" s="94">
        <f>1/((1/X398^2)+(1/AA398^2))</f>
        <v>2.586875150929727E-2</v>
      </c>
      <c r="Q398" s="72">
        <f>(P398/X398^2*Y398)+(P398/AA398^2*AB398)</f>
        <v>3.0171787177010376</v>
      </c>
      <c r="R398" s="82">
        <f t="shared" si="52"/>
        <v>0.16083765575665815</v>
      </c>
      <c r="S398" s="44"/>
      <c r="T398" s="3"/>
      <c r="V398" s="43"/>
      <c r="W398" s="49">
        <v>2.88</v>
      </c>
      <c r="X398" s="82">
        <v>0.22500000000000001</v>
      </c>
      <c r="Y398" s="43">
        <f t="shared" si="53"/>
        <v>2.90252</v>
      </c>
      <c r="Z398" s="55">
        <v>2.8</v>
      </c>
      <c r="AA398" s="82">
        <v>0.23</v>
      </c>
      <c r="AB398" s="43">
        <f t="shared" si="49"/>
        <v>3.1369899999999999</v>
      </c>
      <c r="AC398" s="47"/>
      <c r="AD398" s="82"/>
      <c r="AE398" s="43"/>
      <c r="AF398" s="45"/>
      <c r="AG398" s="82"/>
      <c r="AH398" s="43"/>
      <c r="AI398" s="47" t="s">
        <v>48</v>
      </c>
      <c r="AJ398" s="4"/>
      <c r="AK398" s="4"/>
      <c r="AL398" s="4"/>
      <c r="AM398" s="27">
        <v>2.8</v>
      </c>
      <c r="AN398" s="5"/>
      <c r="AO398" s="4"/>
      <c r="AP398" s="4"/>
      <c r="AQ398" s="4"/>
      <c r="AR398" s="19">
        <v>2.88</v>
      </c>
      <c r="AS398" s="5"/>
      <c r="AT398" s="3"/>
    </row>
    <row r="399" spans="1:58" x14ac:dyDescent="0.25">
      <c r="A399" s="3" t="s">
        <v>2</v>
      </c>
      <c r="B399" s="18">
        <v>4.83</v>
      </c>
      <c r="C399" s="88">
        <f t="shared" si="50"/>
        <v>4.5932267124645243</v>
      </c>
      <c r="D399" s="80">
        <v>-111.139</v>
      </c>
      <c r="E399" s="23">
        <v>42.640999999999998</v>
      </c>
      <c r="F399" s="1">
        <v>0</v>
      </c>
      <c r="G399" s="1">
        <v>1994</v>
      </c>
      <c r="H399" s="1">
        <v>2</v>
      </c>
      <c r="I399" s="1">
        <v>7</v>
      </c>
      <c r="J399" s="1">
        <v>6</v>
      </c>
      <c r="K399" s="1">
        <v>35</v>
      </c>
      <c r="L399" s="11">
        <v>47.3</v>
      </c>
      <c r="M399" s="81">
        <f t="shared" si="51"/>
        <v>8.9356067174227033E-2</v>
      </c>
      <c r="N399" s="21">
        <v>0.01</v>
      </c>
      <c r="O399" s="3" t="s">
        <v>175</v>
      </c>
      <c r="P399" s="94">
        <f>1/((1/U399^2)+(1/X399^2)+(1/AA399^2)+(1/AD399^2)+(1/AG399^2))</f>
        <v>7.9845067408449728E-3</v>
      </c>
      <c r="Q399" s="72">
        <f>(P399/U399^2*V399)+(P399/X399^2*Y399)+(P399/AA399^2*AB399)+(P399/AD399^2*AE399)+(P399/AG399^2*AH399)</f>
        <v>4.5932267124645243</v>
      </c>
      <c r="R399" s="82">
        <f t="shared" si="52"/>
        <v>8.9356067174227033E-2</v>
      </c>
      <c r="S399" s="49">
        <v>4.83</v>
      </c>
      <c r="T399" s="3" t="s">
        <v>3</v>
      </c>
      <c r="U399" s="82">
        <v>0.13900000000000001</v>
      </c>
      <c r="V399" s="43">
        <f>0.791*S399+0.851</f>
        <v>4.6715300000000006</v>
      </c>
      <c r="W399" s="49">
        <v>4.63</v>
      </c>
      <c r="X399" s="82">
        <v>0.22500000000000001</v>
      </c>
      <c r="Y399" s="43">
        <f t="shared" si="53"/>
        <v>4.52827</v>
      </c>
      <c r="Z399" s="55">
        <v>4.8</v>
      </c>
      <c r="AA399" s="82">
        <v>0.23</v>
      </c>
      <c r="AB399" s="43">
        <f t="shared" si="49"/>
        <v>4.7189899999999998</v>
      </c>
      <c r="AC399" s="55">
        <v>4.5</v>
      </c>
      <c r="AD399" s="82">
        <v>0.20699999999999999</v>
      </c>
      <c r="AE399" s="43">
        <f>1.078*AC399-0.427</f>
        <v>4.4240000000000004</v>
      </c>
      <c r="AF399" s="55">
        <v>4.5</v>
      </c>
      <c r="AG399" s="82">
        <v>0.29499999999999998</v>
      </c>
      <c r="AH399" s="43">
        <f>1.162*AF399-0.74</f>
        <v>4.488999999999999</v>
      </c>
      <c r="AI399" s="47" t="s">
        <v>127</v>
      </c>
      <c r="AJ399" s="27">
        <v>4.5</v>
      </c>
      <c r="AK399" s="4"/>
      <c r="AL399" s="4"/>
      <c r="AM399" s="27">
        <v>4.8</v>
      </c>
      <c r="AN399" s="27">
        <v>4.5</v>
      </c>
      <c r="AO399" s="4"/>
      <c r="AP399" s="4"/>
      <c r="AQ399" s="4"/>
      <c r="AR399" s="19">
        <v>4.63</v>
      </c>
      <c r="AS399" s="19">
        <v>4.83</v>
      </c>
      <c r="AT399" s="3" t="s">
        <v>3</v>
      </c>
    </row>
    <row r="400" spans="1:58" x14ac:dyDescent="0.25">
      <c r="A400" s="3" t="s">
        <v>2</v>
      </c>
      <c r="B400" s="18">
        <v>3.19</v>
      </c>
      <c r="C400" s="88">
        <f t="shared" si="50"/>
        <v>3.4463704158867285</v>
      </c>
      <c r="D400" s="80">
        <v>-111.133</v>
      </c>
      <c r="E400" s="23">
        <v>42.642000000000003</v>
      </c>
      <c r="F400" s="1">
        <v>0</v>
      </c>
      <c r="G400" s="1">
        <v>1994</v>
      </c>
      <c r="H400" s="1">
        <v>2</v>
      </c>
      <c r="I400" s="1">
        <v>7</v>
      </c>
      <c r="J400" s="1">
        <v>8</v>
      </c>
      <c r="K400" s="1">
        <v>39</v>
      </c>
      <c r="L400" s="11">
        <v>17</v>
      </c>
      <c r="M400" s="81">
        <f t="shared" si="51"/>
        <v>0.10516774409862768</v>
      </c>
      <c r="N400" s="21">
        <v>0.01</v>
      </c>
      <c r="O400" s="3" t="s">
        <v>175</v>
      </c>
      <c r="P400" s="94">
        <f>1/((1/U400^2)+(1/X400^2)+(1/AA400^2))</f>
        <v>1.1060254398794437E-2</v>
      </c>
      <c r="Q400" s="72">
        <f>(P400/U400^2*V400)+(P400/X400^2*Y400)+(P400/AA400^2*AB400)</f>
        <v>3.4463704158867285</v>
      </c>
      <c r="R400" s="82">
        <f t="shared" si="52"/>
        <v>0.10516774409862768</v>
      </c>
      <c r="S400" s="49">
        <v>3.19</v>
      </c>
      <c r="T400" s="3" t="s">
        <v>3</v>
      </c>
      <c r="U400" s="82">
        <v>0.13900000000000001</v>
      </c>
      <c r="V400" s="43">
        <f>0.791*S400+0.851</f>
        <v>3.3742900000000002</v>
      </c>
      <c r="W400" s="49">
        <v>3.58</v>
      </c>
      <c r="X400" s="82">
        <v>0.22500000000000001</v>
      </c>
      <c r="Y400" s="43">
        <f t="shared" si="53"/>
        <v>3.5528200000000001</v>
      </c>
      <c r="Z400" s="55">
        <v>3.3</v>
      </c>
      <c r="AA400" s="82">
        <v>0.23</v>
      </c>
      <c r="AB400" s="43">
        <f t="shared" si="49"/>
        <v>3.5324899999999997</v>
      </c>
      <c r="AC400" s="47"/>
      <c r="AD400" s="82"/>
      <c r="AE400" s="43"/>
      <c r="AF400" s="45"/>
      <c r="AG400" s="82"/>
      <c r="AH400" s="43"/>
      <c r="AI400" s="47" t="s">
        <v>56</v>
      </c>
      <c r="AJ400" s="4"/>
      <c r="AK400" s="4"/>
      <c r="AL400" s="4"/>
      <c r="AM400" s="27">
        <v>3.3</v>
      </c>
      <c r="AN400" s="5"/>
      <c r="AO400" s="4"/>
      <c r="AP400" s="4"/>
      <c r="AQ400" s="4"/>
      <c r="AR400" s="19">
        <v>3.58</v>
      </c>
      <c r="AS400" s="19">
        <v>3.19</v>
      </c>
      <c r="AT400" s="3" t="s">
        <v>3</v>
      </c>
    </row>
    <row r="401" spans="1:58" x14ac:dyDescent="0.25">
      <c r="A401" s="3" t="s">
        <v>2</v>
      </c>
      <c r="B401" s="18">
        <v>3.4</v>
      </c>
      <c r="C401" s="88">
        <f t="shared" si="50"/>
        <v>3.5380026126161592</v>
      </c>
      <c r="D401" s="80">
        <v>-111.10599999999999</v>
      </c>
      <c r="E401" s="23">
        <v>42.694000000000003</v>
      </c>
      <c r="F401" s="1">
        <v>0</v>
      </c>
      <c r="G401" s="1">
        <v>1994</v>
      </c>
      <c r="H401" s="1">
        <v>2</v>
      </c>
      <c r="I401" s="1">
        <v>7</v>
      </c>
      <c r="J401" s="1">
        <v>10</v>
      </c>
      <c r="K401" s="1">
        <v>37</v>
      </c>
      <c r="L401" s="11">
        <v>12.8</v>
      </c>
      <c r="M401" s="81">
        <f t="shared" si="51"/>
        <v>0.10516774409862768</v>
      </c>
      <c r="N401" s="21">
        <v>0.01</v>
      </c>
      <c r="O401" s="3" t="s">
        <v>175</v>
      </c>
      <c r="P401" s="94">
        <f>1/((1/U401^2)+(1/X401^2)+(1/AA401^2))</f>
        <v>1.1060254398794437E-2</v>
      </c>
      <c r="Q401" s="72">
        <f>(P401/U401^2*V401)+(P401/X401^2*Y401)+(P401/AA401^2*AB401)</f>
        <v>3.5380026126161592</v>
      </c>
      <c r="R401" s="82">
        <f t="shared" si="52"/>
        <v>0.10516774409862768</v>
      </c>
      <c r="S401" s="49">
        <v>3.4</v>
      </c>
      <c r="T401" s="3" t="s">
        <v>3</v>
      </c>
      <c r="U401" s="82">
        <v>0.13900000000000001</v>
      </c>
      <c r="V401" s="43">
        <f>0.791*S401+0.851</f>
        <v>3.5404</v>
      </c>
      <c r="W401" s="49">
        <v>3.4</v>
      </c>
      <c r="X401" s="82">
        <v>0.22500000000000001</v>
      </c>
      <c r="Y401" s="43">
        <f t="shared" si="53"/>
        <v>3.3856000000000002</v>
      </c>
      <c r="Z401" s="55">
        <v>3.5</v>
      </c>
      <c r="AA401" s="82">
        <v>0.23</v>
      </c>
      <c r="AB401" s="43">
        <f t="shared" si="49"/>
        <v>3.69069</v>
      </c>
      <c r="AC401" s="47"/>
      <c r="AD401" s="82"/>
      <c r="AE401" s="43"/>
      <c r="AF401" s="45"/>
      <c r="AG401" s="82"/>
      <c r="AH401" s="43"/>
      <c r="AI401" s="47" t="s">
        <v>54</v>
      </c>
      <c r="AJ401" s="4"/>
      <c r="AK401" s="4"/>
      <c r="AL401" s="4"/>
      <c r="AM401" s="27">
        <v>3.5</v>
      </c>
      <c r="AN401" s="5"/>
      <c r="AO401" s="4"/>
      <c r="AP401" s="4"/>
      <c r="AQ401" s="4"/>
      <c r="AR401" s="19">
        <v>3.4</v>
      </c>
      <c r="AS401" s="19">
        <v>3.4</v>
      </c>
      <c r="AT401" s="3" t="s">
        <v>3</v>
      </c>
    </row>
    <row r="402" spans="1:58" x14ac:dyDescent="0.25">
      <c r="A402" s="3" t="s">
        <v>2</v>
      </c>
      <c r="B402" s="18">
        <v>2.83</v>
      </c>
      <c r="C402" s="88">
        <f t="shared" si="50"/>
        <v>2.8560699999999999</v>
      </c>
      <c r="D402" s="80">
        <v>-111.123</v>
      </c>
      <c r="E402" s="23">
        <v>42.683</v>
      </c>
      <c r="F402" s="1">
        <v>0</v>
      </c>
      <c r="G402" s="1">
        <v>1994</v>
      </c>
      <c r="H402" s="1">
        <v>2</v>
      </c>
      <c r="I402" s="1">
        <v>7</v>
      </c>
      <c r="J402" s="1">
        <v>11</v>
      </c>
      <c r="K402" s="1">
        <v>19</v>
      </c>
      <c r="L402" s="11">
        <v>30.1</v>
      </c>
      <c r="M402" s="81">
        <f t="shared" si="51"/>
        <v>0.22500000000000001</v>
      </c>
      <c r="N402" s="21">
        <v>0.01</v>
      </c>
      <c r="O402" s="6" t="s">
        <v>174</v>
      </c>
      <c r="P402" s="94"/>
      <c r="Q402" s="72">
        <f>Y402</f>
        <v>2.8560699999999999</v>
      </c>
      <c r="R402" s="82">
        <f>X402</f>
        <v>0.22500000000000001</v>
      </c>
      <c r="S402" s="44"/>
      <c r="T402" s="3"/>
      <c r="V402" s="43"/>
      <c r="W402" s="49">
        <v>2.83</v>
      </c>
      <c r="X402" s="82">
        <v>0.22500000000000001</v>
      </c>
      <c r="Y402" s="43">
        <f t="shared" si="53"/>
        <v>2.8560699999999999</v>
      </c>
      <c r="Z402" s="53"/>
      <c r="AA402" s="82"/>
      <c r="AB402" s="43"/>
      <c r="AC402" s="47"/>
      <c r="AD402" s="82"/>
      <c r="AE402" s="43"/>
      <c r="AF402" s="45"/>
      <c r="AG402" s="82"/>
      <c r="AH402" s="43"/>
      <c r="AI402" s="47"/>
      <c r="AJ402" s="4"/>
      <c r="AK402" s="4"/>
      <c r="AL402" s="4"/>
      <c r="AM402" s="27"/>
      <c r="AN402" s="5"/>
      <c r="AO402" s="4"/>
      <c r="AP402" s="4"/>
      <c r="AQ402" s="4"/>
      <c r="AR402" s="19">
        <v>2.83</v>
      </c>
      <c r="AS402" s="5"/>
      <c r="AT402" s="3"/>
      <c r="BA402" s="4"/>
      <c r="BB402" s="4"/>
      <c r="BC402" s="4"/>
      <c r="BD402" s="4"/>
      <c r="BE402" s="4"/>
      <c r="BF402" s="4"/>
    </row>
    <row r="403" spans="1:58" x14ac:dyDescent="0.25">
      <c r="A403" s="3" t="s">
        <v>2</v>
      </c>
      <c r="B403" s="18">
        <v>4.32</v>
      </c>
      <c r="C403" s="88">
        <f t="shared" si="50"/>
        <v>4.178699397062041</v>
      </c>
      <c r="D403" s="80">
        <v>-111.04900000000001</v>
      </c>
      <c r="E403" s="23">
        <v>42.561</v>
      </c>
      <c r="F403" s="1">
        <v>0</v>
      </c>
      <c r="G403" s="1">
        <v>1994</v>
      </c>
      <c r="H403" s="1">
        <v>2</v>
      </c>
      <c r="I403" s="1">
        <v>7</v>
      </c>
      <c r="J403" s="1">
        <v>12</v>
      </c>
      <c r="K403" s="1">
        <v>15</v>
      </c>
      <c r="L403" s="11">
        <v>47</v>
      </c>
      <c r="M403" s="81">
        <f t="shared" si="51"/>
        <v>9.3760786345676014E-2</v>
      </c>
      <c r="N403" s="21">
        <v>0.01</v>
      </c>
      <c r="O403" s="3" t="s">
        <v>175</v>
      </c>
      <c r="P403" s="94">
        <f>1/((1/U403^2)+(1/X403^2)+(1/AA403^2)+(1/AD403^2))</f>
        <v>8.7910850561595047E-3</v>
      </c>
      <c r="Q403" s="72">
        <f>(P403/U403^2*V403)+(P403/X403^2*Y403)+(P403/AA403^2*AB403)+(P403/AD403^2*AE403)</f>
        <v>4.178699397062041</v>
      </c>
      <c r="R403" s="82">
        <f>SQRT(P403)</f>
        <v>9.3760786345676014E-2</v>
      </c>
      <c r="S403" s="49">
        <v>4.32</v>
      </c>
      <c r="T403" s="3" t="s">
        <v>3</v>
      </c>
      <c r="U403" s="82">
        <v>0.13900000000000001</v>
      </c>
      <c r="V403" s="43">
        <f>0.791*S403+0.851</f>
        <v>4.2681200000000006</v>
      </c>
      <c r="W403" s="49">
        <v>4.2</v>
      </c>
      <c r="X403" s="82">
        <v>0.22500000000000001</v>
      </c>
      <c r="Y403" s="43">
        <f t="shared" si="53"/>
        <v>4.1288</v>
      </c>
      <c r="Z403" s="55">
        <v>4.5</v>
      </c>
      <c r="AA403" s="82">
        <v>0.23</v>
      </c>
      <c r="AB403" s="43">
        <f>0.791*(Z403+0.09)+0.851</f>
        <v>4.4816900000000004</v>
      </c>
      <c r="AC403" s="55">
        <v>3.9</v>
      </c>
      <c r="AD403" s="82">
        <v>0.20699999999999999</v>
      </c>
      <c r="AE403" s="43">
        <f>1.078*AC403-0.427</f>
        <v>3.7772000000000001</v>
      </c>
      <c r="AF403" s="45"/>
      <c r="AG403" s="82"/>
      <c r="AH403" s="43"/>
      <c r="AI403" s="47" t="s">
        <v>122</v>
      </c>
      <c r="AJ403" s="27">
        <v>3.9</v>
      </c>
      <c r="AK403" s="4"/>
      <c r="AL403" s="4"/>
      <c r="AM403" s="27">
        <v>4.5</v>
      </c>
      <c r="AN403" s="5"/>
      <c r="AO403" s="4"/>
      <c r="AP403" s="4"/>
      <c r="AQ403" s="4"/>
      <c r="AR403" s="19">
        <v>4.2</v>
      </c>
      <c r="AS403" s="19">
        <v>4.32</v>
      </c>
      <c r="AT403" s="3" t="s">
        <v>3</v>
      </c>
    </row>
    <row r="404" spans="1:58" x14ac:dyDescent="0.25">
      <c r="A404" s="3" t="s">
        <v>2</v>
      </c>
      <c r="B404" s="18">
        <v>3.34</v>
      </c>
      <c r="C404" s="88">
        <f t="shared" si="50"/>
        <v>3.5534563875368947</v>
      </c>
      <c r="D404" s="80">
        <v>-111.126</v>
      </c>
      <c r="E404" s="23">
        <v>42.64</v>
      </c>
      <c r="F404" s="1">
        <v>0</v>
      </c>
      <c r="G404" s="1">
        <v>1994</v>
      </c>
      <c r="H404" s="1">
        <v>2</v>
      </c>
      <c r="I404" s="1">
        <v>7</v>
      </c>
      <c r="J404" s="1">
        <v>16</v>
      </c>
      <c r="K404" s="1">
        <v>43</v>
      </c>
      <c r="L404" s="11">
        <v>15.7</v>
      </c>
      <c r="M404" s="81">
        <f t="shared" si="51"/>
        <v>0.10516774409862768</v>
      </c>
      <c r="N404" s="21">
        <v>0.01</v>
      </c>
      <c r="O404" s="3" t="s">
        <v>175</v>
      </c>
      <c r="P404" s="94">
        <f>1/((1/U404^2)+(1/X404^2)+(1/AA404^2))</f>
        <v>1.1060254398794437E-2</v>
      </c>
      <c r="Q404" s="72">
        <f>(P404/U404^2*V404)+(P404/X404^2*Y404)+(P404/AA404^2*AB404)</f>
        <v>3.5534563875368947</v>
      </c>
      <c r="R404" s="82">
        <f>SQRT(P404)</f>
        <v>0.10516774409862768</v>
      </c>
      <c r="S404" s="49">
        <v>3.34</v>
      </c>
      <c r="T404" s="3" t="s">
        <v>3</v>
      </c>
      <c r="U404" s="82">
        <v>0.13900000000000001</v>
      </c>
      <c r="V404" s="43">
        <f>0.791*S404+0.851</f>
        <v>3.4929399999999999</v>
      </c>
      <c r="W404" s="49">
        <v>3.61</v>
      </c>
      <c r="X404" s="82">
        <v>0.22500000000000001</v>
      </c>
      <c r="Y404" s="43">
        <f t="shared" si="53"/>
        <v>3.5806899999999997</v>
      </c>
      <c r="Z404" s="55">
        <v>3.5</v>
      </c>
      <c r="AA404" s="82">
        <v>0.23</v>
      </c>
      <c r="AB404" s="43">
        <f>0.791*(Z404+0.09)+0.851</f>
        <v>3.69069</v>
      </c>
      <c r="AC404" s="47"/>
      <c r="AD404" s="82"/>
      <c r="AE404" s="43"/>
      <c r="AF404" s="45"/>
      <c r="AG404" s="82"/>
      <c r="AH404" s="43"/>
      <c r="AI404" s="47" t="s">
        <v>54</v>
      </c>
      <c r="AJ404" s="4"/>
      <c r="AK404" s="4"/>
      <c r="AL404" s="4"/>
      <c r="AM404" s="27">
        <v>3.5</v>
      </c>
      <c r="AN404" s="5"/>
      <c r="AO404" s="4"/>
      <c r="AP404" s="4"/>
      <c r="AQ404" s="4"/>
      <c r="AR404" s="19">
        <v>3.61</v>
      </c>
      <c r="AS404" s="19">
        <v>3.34</v>
      </c>
      <c r="AT404" s="3" t="s">
        <v>3</v>
      </c>
    </row>
    <row r="405" spans="1:58" x14ac:dyDescent="0.25">
      <c r="A405" s="3" t="s">
        <v>2</v>
      </c>
      <c r="B405" s="18">
        <v>2.6</v>
      </c>
      <c r="C405" s="88">
        <f t="shared" si="50"/>
        <v>2.6423999999999999</v>
      </c>
      <c r="D405" s="80">
        <v>-111.081</v>
      </c>
      <c r="E405" s="23">
        <v>42.668999999999997</v>
      </c>
      <c r="F405" s="1">
        <v>0</v>
      </c>
      <c r="G405" s="1">
        <v>1994</v>
      </c>
      <c r="H405" s="1">
        <v>2</v>
      </c>
      <c r="I405" s="1">
        <v>7</v>
      </c>
      <c r="J405" s="1">
        <v>18</v>
      </c>
      <c r="K405" s="1">
        <v>58</v>
      </c>
      <c r="L405" s="11">
        <v>8.6999999999999993</v>
      </c>
      <c r="M405" s="81">
        <f t="shared" si="51"/>
        <v>0.22500000000000001</v>
      </c>
      <c r="N405" s="21">
        <v>0.01</v>
      </c>
      <c r="O405" s="6" t="s">
        <v>174</v>
      </c>
      <c r="P405" s="94"/>
      <c r="Q405" s="72">
        <f>Y405</f>
        <v>2.6423999999999999</v>
      </c>
      <c r="R405" s="82">
        <f>X405</f>
        <v>0.22500000000000001</v>
      </c>
      <c r="S405" s="44"/>
      <c r="T405" s="3"/>
      <c r="V405" s="43"/>
      <c r="W405" s="49">
        <v>2.6</v>
      </c>
      <c r="X405" s="82">
        <v>0.22500000000000001</v>
      </c>
      <c r="Y405" s="43">
        <f t="shared" si="53"/>
        <v>2.6423999999999999</v>
      </c>
      <c r="Z405" s="53"/>
      <c r="AA405" s="82"/>
      <c r="AB405" s="43"/>
      <c r="AC405" s="47"/>
      <c r="AD405" s="82"/>
      <c r="AE405" s="43"/>
      <c r="AF405" s="45"/>
      <c r="AG405" s="82"/>
      <c r="AH405" s="43"/>
      <c r="AI405" s="47"/>
      <c r="AJ405" s="4"/>
      <c r="AK405" s="4"/>
      <c r="AL405" s="4"/>
      <c r="AM405" s="27"/>
      <c r="AN405" s="5"/>
      <c r="AO405" s="4"/>
      <c r="AP405" s="4"/>
      <c r="AQ405" s="4"/>
      <c r="AR405" s="19">
        <v>2.6</v>
      </c>
      <c r="AS405" s="5"/>
      <c r="AT405" s="3"/>
    </row>
    <row r="406" spans="1:58" x14ac:dyDescent="0.25">
      <c r="A406" s="3" t="s">
        <v>2</v>
      </c>
      <c r="B406" s="18">
        <v>2.94</v>
      </c>
      <c r="C406" s="88">
        <f t="shared" si="50"/>
        <v>3.1884633646553175</v>
      </c>
      <c r="D406" s="80">
        <v>-111.1</v>
      </c>
      <c r="E406" s="23">
        <v>42.558999999999997</v>
      </c>
      <c r="F406" s="1">
        <v>0</v>
      </c>
      <c r="G406" s="1">
        <v>1994</v>
      </c>
      <c r="H406" s="1">
        <v>2</v>
      </c>
      <c r="I406" s="1">
        <v>7</v>
      </c>
      <c r="J406" s="1">
        <v>22</v>
      </c>
      <c r="K406" s="1">
        <v>18</v>
      </c>
      <c r="L406" s="11">
        <v>37</v>
      </c>
      <c r="M406" s="81">
        <f t="shared" si="51"/>
        <v>0.10516774409862768</v>
      </c>
      <c r="N406" s="21">
        <v>0.01</v>
      </c>
      <c r="O406" s="3" t="s">
        <v>175</v>
      </c>
      <c r="P406" s="94">
        <f>1/((1/U406^2)+(1/X406^2)+(1/AA406^2))</f>
        <v>1.1060254398794437E-2</v>
      </c>
      <c r="Q406" s="72">
        <f>(P406/U406^2*V406)+(P406/X406^2*Y406)+(P406/AA406^2*AB406)</f>
        <v>3.1884633646553175</v>
      </c>
      <c r="R406" s="82">
        <f>SQRT(P406)</f>
        <v>0.10516774409862768</v>
      </c>
      <c r="S406" s="49">
        <v>2.94</v>
      </c>
      <c r="T406" s="3" t="s">
        <v>3</v>
      </c>
      <c r="U406" s="82">
        <v>0.13900000000000001</v>
      </c>
      <c r="V406" s="43">
        <f>0.791*S406+0.851</f>
        <v>3.1765400000000001</v>
      </c>
      <c r="W406" s="49">
        <v>3.03</v>
      </c>
      <c r="X406" s="82">
        <v>0.22500000000000001</v>
      </c>
      <c r="Y406" s="43">
        <f t="shared" si="53"/>
        <v>3.0418699999999999</v>
      </c>
      <c r="Z406" s="55">
        <v>3.1</v>
      </c>
      <c r="AA406" s="82">
        <v>0.23</v>
      </c>
      <c r="AB406" s="43">
        <f>0.791*(Z406+0.09)+0.851</f>
        <v>3.3742900000000002</v>
      </c>
      <c r="AC406" s="47"/>
      <c r="AD406" s="82"/>
      <c r="AE406" s="43"/>
      <c r="AF406" s="45"/>
      <c r="AG406" s="82"/>
      <c r="AH406" s="43"/>
      <c r="AI406" s="47" t="s">
        <v>92</v>
      </c>
      <c r="AJ406" s="4"/>
      <c r="AK406" s="4"/>
      <c r="AL406" s="4"/>
      <c r="AM406" s="27">
        <v>3.1</v>
      </c>
      <c r="AN406" s="5"/>
      <c r="AO406" s="4"/>
      <c r="AP406" s="4"/>
      <c r="AQ406" s="4"/>
      <c r="AR406" s="19">
        <v>3.03</v>
      </c>
      <c r="AS406" s="19">
        <v>2.94</v>
      </c>
      <c r="AT406" s="3" t="s">
        <v>3</v>
      </c>
    </row>
    <row r="407" spans="1:58" x14ac:dyDescent="0.25">
      <c r="A407" s="3" t="s">
        <v>2</v>
      </c>
      <c r="B407" s="18">
        <v>2.76</v>
      </c>
      <c r="C407" s="88">
        <f t="shared" si="50"/>
        <v>3.0904202052652905</v>
      </c>
      <c r="D407" s="80">
        <v>-111.114</v>
      </c>
      <c r="E407" s="23">
        <v>42.651000000000003</v>
      </c>
      <c r="F407" s="1">
        <v>0</v>
      </c>
      <c r="G407" s="1">
        <v>1994</v>
      </c>
      <c r="H407" s="1">
        <v>2</v>
      </c>
      <c r="I407" s="1">
        <v>7</v>
      </c>
      <c r="J407" s="1">
        <v>22</v>
      </c>
      <c r="K407" s="1">
        <v>47</v>
      </c>
      <c r="L407" s="11">
        <v>8.4</v>
      </c>
      <c r="M407" s="81">
        <f t="shared" si="51"/>
        <v>0.10516774409862768</v>
      </c>
      <c r="N407" s="21">
        <v>0.01</v>
      </c>
      <c r="O407" s="3" t="s">
        <v>175</v>
      </c>
      <c r="P407" s="94">
        <f>1/((1/U407^2)+(1/X407^2)+(1/AA407^2))</f>
        <v>1.1060254398794437E-2</v>
      </c>
      <c r="Q407" s="72">
        <f>(P407/U407^2*V407)+(P407/X407^2*Y407)+(P407/AA407^2*AB407)</f>
        <v>3.0904202052652905</v>
      </c>
      <c r="R407" s="82">
        <f>SQRT(P407)</f>
        <v>0.10516774409862768</v>
      </c>
      <c r="S407" s="49">
        <v>2.76</v>
      </c>
      <c r="T407" s="3" t="s">
        <v>3</v>
      </c>
      <c r="U407" s="82">
        <v>0.13900000000000001</v>
      </c>
      <c r="V407" s="43">
        <f>0.791*S407+0.851</f>
        <v>3.03416</v>
      </c>
      <c r="W407" s="49">
        <v>3.03</v>
      </c>
      <c r="X407" s="82">
        <v>0.22500000000000001</v>
      </c>
      <c r="Y407" s="43">
        <f t="shared" si="53"/>
        <v>3.0418699999999999</v>
      </c>
      <c r="Z407" s="55">
        <v>3</v>
      </c>
      <c r="AA407" s="82">
        <v>0.23</v>
      </c>
      <c r="AB407" s="43">
        <f>0.791*(Z407+0.09)+0.851</f>
        <v>3.2951899999999998</v>
      </c>
      <c r="AC407" s="47"/>
      <c r="AD407" s="82"/>
      <c r="AE407" s="43"/>
      <c r="AF407" s="45"/>
      <c r="AG407" s="82"/>
      <c r="AH407" s="43"/>
      <c r="AI407" s="47" t="s">
        <v>50</v>
      </c>
      <c r="AJ407" s="4"/>
      <c r="AK407" s="4"/>
      <c r="AL407" s="4"/>
      <c r="AM407" s="27">
        <v>3</v>
      </c>
      <c r="AN407" s="5"/>
      <c r="AO407" s="4"/>
      <c r="AP407" s="4"/>
      <c r="AQ407" s="4"/>
      <c r="AR407" s="19">
        <v>3.03</v>
      </c>
      <c r="AS407" s="19">
        <v>2.76</v>
      </c>
      <c r="AT407" s="3" t="s">
        <v>3</v>
      </c>
    </row>
    <row r="408" spans="1:58" x14ac:dyDescent="0.25">
      <c r="A408" s="3" t="s">
        <v>2</v>
      </c>
      <c r="B408" s="18">
        <v>2.86</v>
      </c>
      <c r="C408" s="88">
        <f t="shared" si="50"/>
        <v>3.0076845665298233</v>
      </c>
      <c r="D408" s="80">
        <v>-111.137</v>
      </c>
      <c r="E408" s="23">
        <v>42.73</v>
      </c>
      <c r="F408" s="1">
        <v>1</v>
      </c>
      <c r="G408" s="1">
        <v>1994</v>
      </c>
      <c r="H408" s="1">
        <v>2</v>
      </c>
      <c r="I408" s="1">
        <v>7</v>
      </c>
      <c r="J408" s="1">
        <v>23</v>
      </c>
      <c r="K408" s="1">
        <v>54</v>
      </c>
      <c r="L408" s="11">
        <v>27.4</v>
      </c>
      <c r="M408" s="81">
        <f t="shared" si="51"/>
        <v>0.16083765575665815</v>
      </c>
      <c r="N408" s="21">
        <v>0.01</v>
      </c>
      <c r="O408" s="3" t="s">
        <v>175</v>
      </c>
      <c r="P408" s="94">
        <f>1/((1/X408^2)+(1/AA408^2))</f>
        <v>2.586875150929727E-2</v>
      </c>
      <c r="Q408" s="72">
        <f>(P408/X408^2*Y408)+(P408/AA408^2*AB408)</f>
        <v>3.0076845665298233</v>
      </c>
      <c r="R408" s="82">
        <f>SQRT(P408)</f>
        <v>0.16083765575665815</v>
      </c>
      <c r="S408" s="44"/>
      <c r="T408" s="3"/>
      <c r="V408" s="43"/>
      <c r="W408" s="49">
        <v>2.86</v>
      </c>
      <c r="X408" s="82">
        <v>0.22500000000000001</v>
      </c>
      <c r="Y408" s="43">
        <f t="shared" si="53"/>
        <v>2.8839399999999999</v>
      </c>
      <c r="Z408" s="55">
        <v>2.8</v>
      </c>
      <c r="AA408" s="82">
        <v>0.23</v>
      </c>
      <c r="AB408" s="43">
        <f>0.791*(Z408+0.09)+0.851</f>
        <v>3.1369899999999999</v>
      </c>
      <c r="AC408" s="47"/>
      <c r="AD408" s="82"/>
      <c r="AE408" s="43"/>
      <c r="AF408" s="45"/>
      <c r="AG408" s="82"/>
      <c r="AH408" s="43"/>
      <c r="AI408" s="47" t="s">
        <v>48</v>
      </c>
      <c r="AJ408" s="4"/>
      <c r="AK408" s="4"/>
      <c r="AL408" s="4"/>
      <c r="AM408" s="27">
        <v>2.8</v>
      </c>
      <c r="AN408" s="5"/>
      <c r="AO408" s="4"/>
      <c r="AP408" s="4"/>
      <c r="AQ408" s="4"/>
      <c r="AR408" s="19">
        <v>2.86</v>
      </c>
      <c r="AS408" s="5"/>
      <c r="AT408" s="3"/>
      <c r="BA408" s="25"/>
      <c r="BB408" s="25"/>
      <c r="BC408" s="25"/>
      <c r="BD408" s="25"/>
      <c r="BE408" s="25"/>
      <c r="BF408" s="25"/>
    </row>
    <row r="409" spans="1:58" x14ac:dyDescent="0.25">
      <c r="A409" s="3" t="s">
        <v>2</v>
      </c>
      <c r="B409" s="18">
        <v>3.5</v>
      </c>
      <c r="C409" s="88">
        <f t="shared" si="50"/>
        <v>3.6810063046980823</v>
      </c>
      <c r="D409" s="80">
        <v>-111.113</v>
      </c>
      <c r="E409" s="23">
        <v>42.692999999999998</v>
      </c>
      <c r="F409" s="1">
        <v>0</v>
      </c>
      <c r="G409" s="1">
        <v>1994</v>
      </c>
      <c r="H409" s="1">
        <v>2</v>
      </c>
      <c r="I409" s="1">
        <v>8</v>
      </c>
      <c r="J409" s="1">
        <v>2</v>
      </c>
      <c r="K409" s="1">
        <v>3</v>
      </c>
      <c r="L409" s="11">
        <v>58.3</v>
      </c>
      <c r="M409" s="81">
        <f t="shared" si="51"/>
        <v>0.10516774409862768</v>
      </c>
      <c r="N409" s="21">
        <v>0.01</v>
      </c>
      <c r="O409" s="3" t="s">
        <v>175</v>
      </c>
      <c r="P409" s="94">
        <f>1/((1/U409^2)+(1/X409^2)+(1/AA409^2))</f>
        <v>1.1060254398794437E-2</v>
      </c>
      <c r="Q409" s="72">
        <f>(P409/U409^2*V409)+(P409/X409^2*Y409)+(P409/AA409^2*AB409)</f>
        <v>3.6810063046980823</v>
      </c>
      <c r="R409" s="82">
        <f>SQRT(P409)</f>
        <v>0.10516774409862768</v>
      </c>
      <c r="S409" s="49">
        <v>3.5</v>
      </c>
      <c r="T409" s="3" t="s">
        <v>3</v>
      </c>
      <c r="U409" s="82">
        <v>0.13900000000000001</v>
      </c>
      <c r="V409" s="43">
        <f>0.791*S409+0.851</f>
        <v>3.6194999999999999</v>
      </c>
      <c r="W409" s="49">
        <v>3.8</v>
      </c>
      <c r="X409" s="82">
        <v>0.22500000000000001</v>
      </c>
      <c r="Y409" s="43">
        <f t="shared" si="53"/>
        <v>3.7572000000000001</v>
      </c>
      <c r="Z409" s="55">
        <v>3.6</v>
      </c>
      <c r="AA409" s="82">
        <v>0.23</v>
      </c>
      <c r="AB409" s="43">
        <f>0.791*(Z409+0.09)+0.851</f>
        <v>3.76979</v>
      </c>
      <c r="AC409" s="47"/>
      <c r="AD409" s="82"/>
      <c r="AE409" s="43"/>
      <c r="AF409" s="45"/>
      <c r="AG409" s="82"/>
      <c r="AH409" s="43"/>
      <c r="AI409" s="47" t="s">
        <v>82</v>
      </c>
      <c r="AJ409" s="4"/>
      <c r="AK409" s="4"/>
      <c r="AL409" s="4"/>
      <c r="AM409" s="27">
        <v>3.6</v>
      </c>
      <c r="AN409" s="5"/>
      <c r="AO409" s="4"/>
      <c r="AP409" s="4"/>
      <c r="AQ409" s="4"/>
      <c r="AR409" s="19">
        <v>3.8</v>
      </c>
      <c r="AS409" s="19">
        <v>3.5</v>
      </c>
      <c r="AT409" s="3" t="s">
        <v>3</v>
      </c>
    </row>
    <row r="410" spans="1:58" x14ac:dyDescent="0.25">
      <c r="A410" s="3" t="s">
        <v>2</v>
      </c>
      <c r="B410" s="18">
        <v>2.65</v>
      </c>
      <c r="C410" s="88">
        <f t="shared" si="50"/>
        <v>2.68885</v>
      </c>
      <c r="D410" s="80">
        <v>-111.114</v>
      </c>
      <c r="E410" s="23">
        <v>42.656999999999996</v>
      </c>
      <c r="F410" s="1">
        <v>0</v>
      </c>
      <c r="G410" s="1">
        <v>1994</v>
      </c>
      <c r="H410" s="1">
        <v>2</v>
      </c>
      <c r="I410" s="1">
        <v>8</v>
      </c>
      <c r="J410" s="1">
        <v>4</v>
      </c>
      <c r="K410" s="1">
        <v>37</v>
      </c>
      <c r="L410" s="11">
        <v>57</v>
      </c>
      <c r="M410" s="81">
        <f t="shared" si="51"/>
        <v>0.22500000000000001</v>
      </c>
      <c r="N410" s="21">
        <v>0.01</v>
      </c>
      <c r="O410" s="6" t="s">
        <v>174</v>
      </c>
      <c r="P410" s="94"/>
      <c r="Q410" s="72">
        <f>Y410</f>
        <v>2.68885</v>
      </c>
      <c r="R410" s="82">
        <f>X410</f>
        <v>0.22500000000000001</v>
      </c>
      <c r="S410" s="44"/>
      <c r="T410" s="3"/>
      <c r="V410" s="43"/>
      <c r="W410" s="49">
        <v>2.65</v>
      </c>
      <c r="X410" s="82">
        <v>0.22500000000000001</v>
      </c>
      <c r="Y410" s="43">
        <f t="shared" si="53"/>
        <v>2.68885</v>
      </c>
      <c r="Z410" s="53"/>
      <c r="AA410" s="82"/>
      <c r="AB410" s="43"/>
      <c r="AC410" s="47"/>
      <c r="AD410" s="82"/>
      <c r="AE410" s="43"/>
      <c r="AF410" s="45"/>
      <c r="AG410" s="82"/>
      <c r="AH410" s="43"/>
      <c r="AI410" s="47"/>
      <c r="AJ410" s="4"/>
      <c r="AK410" s="4"/>
      <c r="AL410" s="4"/>
      <c r="AM410" s="27"/>
      <c r="AN410" s="5"/>
      <c r="AO410" s="4"/>
      <c r="AP410" s="4"/>
      <c r="AQ410" s="4"/>
      <c r="AR410" s="19">
        <v>2.65</v>
      </c>
      <c r="AS410" s="5"/>
      <c r="AT410" s="3"/>
    </row>
    <row r="411" spans="1:58" x14ac:dyDescent="0.25">
      <c r="A411" s="3" t="s">
        <v>2</v>
      </c>
      <c r="B411" s="18">
        <v>2.52</v>
      </c>
      <c r="C411" s="88">
        <f t="shared" si="50"/>
        <v>2.5680800000000001</v>
      </c>
      <c r="D411" s="80">
        <v>-111.18</v>
      </c>
      <c r="E411" s="23">
        <v>42.648000000000003</v>
      </c>
      <c r="F411" s="1">
        <v>2</v>
      </c>
      <c r="G411" s="1">
        <v>1994</v>
      </c>
      <c r="H411" s="1">
        <v>2</v>
      </c>
      <c r="I411" s="1">
        <v>8</v>
      </c>
      <c r="J411" s="1">
        <v>6</v>
      </c>
      <c r="K411" s="1">
        <v>10</v>
      </c>
      <c r="L411" s="11">
        <v>52</v>
      </c>
      <c r="M411" s="81">
        <f t="shared" si="51"/>
        <v>0.22500000000000001</v>
      </c>
      <c r="N411" s="21">
        <v>0.01</v>
      </c>
      <c r="O411" s="6" t="s">
        <v>174</v>
      </c>
      <c r="P411" s="94"/>
      <c r="Q411" s="72">
        <f>Y411</f>
        <v>2.5680800000000001</v>
      </c>
      <c r="R411" s="82">
        <f>X411</f>
        <v>0.22500000000000001</v>
      </c>
      <c r="S411" s="44"/>
      <c r="T411" s="3"/>
      <c r="V411" s="43"/>
      <c r="W411" s="49">
        <v>2.52</v>
      </c>
      <c r="X411" s="82">
        <v>0.22500000000000001</v>
      </c>
      <c r="Y411" s="43">
        <f t="shared" si="53"/>
        <v>2.5680800000000001</v>
      </c>
      <c r="Z411" s="53"/>
      <c r="AA411" s="82"/>
      <c r="AB411" s="43"/>
      <c r="AC411" s="47"/>
      <c r="AD411" s="82"/>
      <c r="AE411" s="43"/>
      <c r="AF411" s="45"/>
      <c r="AG411" s="82"/>
      <c r="AH411" s="43"/>
      <c r="AI411" s="47"/>
      <c r="AJ411" s="4"/>
      <c r="AK411" s="4"/>
      <c r="AL411" s="4"/>
      <c r="AM411" s="27"/>
      <c r="AN411" s="5"/>
      <c r="AO411" s="4"/>
      <c r="AP411" s="4"/>
      <c r="AQ411" s="4"/>
      <c r="AR411" s="19">
        <v>2.52</v>
      </c>
      <c r="AS411" s="5"/>
      <c r="AT411" s="3"/>
    </row>
    <row r="412" spans="1:58" x14ac:dyDescent="0.25">
      <c r="A412" s="3" t="s">
        <v>2</v>
      </c>
      <c r="B412" s="18">
        <v>2.56</v>
      </c>
      <c r="C412" s="88">
        <f t="shared" si="50"/>
        <v>2.6052400000000002</v>
      </c>
      <c r="D412" s="80">
        <v>-111.16800000000001</v>
      </c>
      <c r="E412" s="23">
        <v>42.64</v>
      </c>
      <c r="F412" s="1">
        <v>0</v>
      </c>
      <c r="G412" s="1">
        <v>1994</v>
      </c>
      <c r="H412" s="1">
        <v>2</v>
      </c>
      <c r="I412" s="1">
        <v>8</v>
      </c>
      <c r="J412" s="1">
        <v>6</v>
      </c>
      <c r="K412" s="1">
        <v>22</v>
      </c>
      <c r="L412" s="11">
        <v>39.9</v>
      </c>
      <c r="M412" s="81">
        <f t="shared" si="51"/>
        <v>0.22500000000000001</v>
      </c>
      <c r="N412" s="21">
        <v>0.01</v>
      </c>
      <c r="O412" s="6" t="s">
        <v>174</v>
      </c>
      <c r="P412" s="94"/>
      <c r="Q412" s="72">
        <f>Y412</f>
        <v>2.6052400000000002</v>
      </c>
      <c r="R412" s="82">
        <f>X412</f>
        <v>0.22500000000000001</v>
      </c>
      <c r="S412" s="44"/>
      <c r="T412" s="3"/>
      <c r="V412" s="43"/>
      <c r="W412" s="49">
        <v>2.56</v>
      </c>
      <c r="X412" s="82">
        <v>0.22500000000000001</v>
      </c>
      <c r="Y412" s="43">
        <f t="shared" si="53"/>
        <v>2.6052400000000002</v>
      </c>
      <c r="Z412" s="53"/>
      <c r="AA412" s="82"/>
      <c r="AB412" s="43"/>
      <c r="AC412" s="47"/>
      <c r="AD412" s="82"/>
      <c r="AE412" s="43"/>
      <c r="AF412" s="45"/>
      <c r="AG412" s="82"/>
      <c r="AH412" s="43"/>
      <c r="AI412" s="47"/>
      <c r="AJ412" s="4"/>
      <c r="AK412" s="4"/>
      <c r="AL412" s="4"/>
      <c r="AM412" s="27"/>
      <c r="AN412" s="5"/>
      <c r="AO412" s="4"/>
      <c r="AP412" s="4"/>
      <c r="AQ412" s="4"/>
      <c r="AR412" s="19">
        <v>2.56</v>
      </c>
      <c r="AS412" s="5"/>
      <c r="AT412" s="3"/>
    </row>
    <row r="413" spans="1:58" x14ac:dyDescent="0.25">
      <c r="A413" s="3" t="s">
        <v>2</v>
      </c>
      <c r="B413" s="18">
        <v>3.12</v>
      </c>
      <c r="C413" s="88">
        <f t="shared" si="50"/>
        <v>3.3453656477506124</v>
      </c>
      <c r="D413" s="80">
        <v>-111.185</v>
      </c>
      <c r="E413" s="23">
        <v>42.648000000000003</v>
      </c>
      <c r="F413" s="1">
        <v>0</v>
      </c>
      <c r="G413" s="1">
        <v>1994</v>
      </c>
      <c r="H413" s="1">
        <v>2</v>
      </c>
      <c r="I413" s="1">
        <v>8</v>
      </c>
      <c r="J413" s="1">
        <v>6</v>
      </c>
      <c r="K413" s="1">
        <v>25</v>
      </c>
      <c r="L413" s="11">
        <v>18.3</v>
      </c>
      <c r="M413" s="81">
        <f t="shared" si="51"/>
        <v>0.10516774409862768</v>
      </c>
      <c r="N413" s="21">
        <v>0.01</v>
      </c>
      <c r="O413" s="3" t="s">
        <v>175</v>
      </c>
      <c r="P413" s="94">
        <f>1/((1/U413^2)+(1/X413^2)+(1/AA413^2))</f>
        <v>1.1060254398794437E-2</v>
      </c>
      <c r="Q413" s="72">
        <f>(P413/U413^2*V413)+(P413/X413^2*Y413)+(P413/AA413^2*AB413)</f>
        <v>3.3453656477506124</v>
      </c>
      <c r="R413" s="82">
        <f>SQRT(P413)</f>
        <v>0.10516774409862768</v>
      </c>
      <c r="S413" s="49">
        <v>3.12</v>
      </c>
      <c r="T413" s="3" t="s">
        <v>3</v>
      </c>
      <c r="U413" s="82">
        <v>0.13900000000000001</v>
      </c>
      <c r="V413" s="43">
        <f>0.791*S413+0.851</f>
        <v>3.3189200000000003</v>
      </c>
      <c r="W413" s="49">
        <v>3.32</v>
      </c>
      <c r="X413" s="82">
        <v>0.22500000000000001</v>
      </c>
      <c r="Y413" s="43">
        <f t="shared" si="53"/>
        <v>3.31128</v>
      </c>
      <c r="Z413" s="55">
        <v>3.2</v>
      </c>
      <c r="AA413" s="82">
        <v>0.23</v>
      </c>
      <c r="AB413" s="43">
        <f>0.791*(Z413+0.09)+0.851</f>
        <v>3.4533900000000002</v>
      </c>
      <c r="AC413" s="47"/>
      <c r="AD413" s="82"/>
      <c r="AE413" s="43"/>
      <c r="AF413" s="45"/>
      <c r="AG413" s="82"/>
      <c r="AH413" s="43"/>
      <c r="AI413" s="47" t="s">
        <v>79</v>
      </c>
      <c r="AJ413" s="4"/>
      <c r="AK413" s="4"/>
      <c r="AL413" s="4"/>
      <c r="AM413" s="27">
        <v>3.2</v>
      </c>
      <c r="AN413" s="5"/>
      <c r="AO413" s="4"/>
      <c r="AP413" s="4"/>
      <c r="AQ413" s="4"/>
      <c r="AR413" s="19">
        <v>3.32</v>
      </c>
      <c r="AS413" s="19">
        <v>3.12</v>
      </c>
      <c r="AT413" s="3" t="s">
        <v>3</v>
      </c>
    </row>
    <row r="414" spans="1:58" x14ac:dyDescent="0.25">
      <c r="A414" s="3" t="s">
        <v>2</v>
      </c>
      <c r="B414" s="18">
        <v>3.88</v>
      </c>
      <c r="C414" s="88">
        <f t="shared" si="50"/>
        <v>3.9392201010200028</v>
      </c>
      <c r="D414" s="80">
        <v>-111.07</v>
      </c>
      <c r="E414" s="23">
        <v>42.64</v>
      </c>
      <c r="F414" s="1">
        <v>0</v>
      </c>
      <c r="G414" s="1">
        <v>1994</v>
      </c>
      <c r="H414" s="1">
        <v>2</v>
      </c>
      <c r="I414" s="1">
        <v>8</v>
      </c>
      <c r="J414" s="1">
        <v>10</v>
      </c>
      <c r="K414" s="1">
        <v>11</v>
      </c>
      <c r="L414" s="11">
        <v>52.8</v>
      </c>
      <c r="M414" s="81">
        <f t="shared" si="51"/>
        <v>0.10516774409862768</v>
      </c>
      <c r="N414" s="21">
        <v>0.01</v>
      </c>
      <c r="O414" s="3" t="s">
        <v>175</v>
      </c>
      <c r="P414" s="94">
        <f>1/((1/U414^2)+(1/X414^2)+(1/AA414^2))</f>
        <v>1.1060254398794437E-2</v>
      </c>
      <c r="Q414" s="72">
        <f>(P414/U414^2*V414)+(P414/X414^2*Y414)+(P414/AA414^2*AB414)</f>
        <v>3.9392201010200028</v>
      </c>
      <c r="R414" s="82">
        <f>SQRT(P414)</f>
        <v>0.10516774409862768</v>
      </c>
      <c r="S414" s="49">
        <v>3.88</v>
      </c>
      <c r="T414" s="3" t="s">
        <v>3</v>
      </c>
      <c r="U414" s="82">
        <v>0.13900000000000001</v>
      </c>
      <c r="V414" s="43">
        <f>0.791*S414+0.851</f>
        <v>3.92008</v>
      </c>
      <c r="W414" s="49">
        <v>3.98</v>
      </c>
      <c r="X414" s="82">
        <v>0.22500000000000001</v>
      </c>
      <c r="Y414" s="43">
        <f t="shared" si="53"/>
        <v>3.92442</v>
      </c>
      <c r="Z414" s="55">
        <v>3.9</v>
      </c>
      <c r="AA414" s="82">
        <v>0.23</v>
      </c>
      <c r="AB414" s="43">
        <f>0.791*(Z414+0.09)+0.851</f>
        <v>4.0070899999999998</v>
      </c>
      <c r="AC414" s="47"/>
      <c r="AD414" s="82"/>
      <c r="AE414" s="43"/>
      <c r="AF414" s="45"/>
      <c r="AG414" s="82"/>
      <c r="AH414" s="43"/>
      <c r="AI414" s="47" t="s">
        <v>66</v>
      </c>
      <c r="AJ414" s="4"/>
      <c r="AK414" s="4"/>
      <c r="AL414" s="4"/>
      <c r="AM414" s="27">
        <v>3.9</v>
      </c>
      <c r="AN414" s="5"/>
      <c r="AO414" s="4"/>
      <c r="AP414" s="4"/>
      <c r="AQ414" s="4"/>
      <c r="AR414" s="19">
        <v>3.98</v>
      </c>
      <c r="AS414" s="19">
        <v>3.88</v>
      </c>
      <c r="AT414" s="3" t="s">
        <v>3</v>
      </c>
    </row>
    <row r="415" spans="1:58" x14ac:dyDescent="0.25">
      <c r="A415" s="3" t="s">
        <v>2</v>
      </c>
      <c r="B415" s="18">
        <v>2.52</v>
      </c>
      <c r="C415" s="88">
        <f t="shared" si="50"/>
        <v>2.5680800000000001</v>
      </c>
      <c r="D415" s="80">
        <v>-111.107</v>
      </c>
      <c r="E415" s="23">
        <v>42.609000000000002</v>
      </c>
      <c r="F415" s="1">
        <v>0</v>
      </c>
      <c r="G415" s="1">
        <v>1994</v>
      </c>
      <c r="H415" s="1">
        <v>2</v>
      </c>
      <c r="I415" s="1">
        <v>8</v>
      </c>
      <c r="J415" s="1">
        <v>16</v>
      </c>
      <c r="K415" s="1">
        <v>44</v>
      </c>
      <c r="L415" s="11">
        <v>28</v>
      </c>
      <c r="M415" s="81">
        <f t="shared" si="51"/>
        <v>0.22500000000000001</v>
      </c>
      <c r="N415" s="21">
        <v>0.01</v>
      </c>
      <c r="O415" s="6" t="s">
        <v>174</v>
      </c>
      <c r="P415" s="94"/>
      <c r="Q415" s="72">
        <f>Y415</f>
        <v>2.5680800000000001</v>
      </c>
      <c r="R415" s="82">
        <f>X415</f>
        <v>0.22500000000000001</v>
      </c>
      <c r="S415" s="44"/>
      <c r="T415" s="3"/>
      <c r="V415" s="43"/>
      <c r="W415" s="49">
        <v>2.52</v>
      </c>
      <c r="X415" s="82">
        <v>0.22500000000000001</v>
      </c>
      <c r="Y415" s="43">
        <f t="shared" si="53"/>
        <v>2.5680800000000001</v>
      </c>
      <c r="Z415" s="53"/>
      <c r="AA415" s="82"/>
      <c r="AB415" s="43"/>
      <c r="AC415" s="47"/>
      <c r="AD415" s="82"/>
      <c r="AE415" s="43"/>
      <c r="AF415" s="45"/>
      <c r="AG415" s="82"/>
      <c r="AH415" s="43"/>
      <c r="AI415" s="47"/>
      <c r="AJ415" s="4"/>
      <c r="AK415" s="4"/>
      <c r="AL415" s="4"/>
      <c r="AM415" s="27"/>
      <c r="AN415" s="5"/>
      <c r="AO415" s="4"/>
      <c r="AP415" s="4"/>
      <c r="AQ415" s="4"/>
      <c r="AR415" s="19">
        <v>2.52</v>
      </c>
      <c r="AS415" s="5"/>
      <c r="AT415" s="3"/>
    </row>
    <row r="416" spans="1:58" x14ac:dyDescent="0.25">
      <c r="A416" s="3" t="s">
        <v>2</v>
      </c>
      <c r="B416" s="18">
        <v>2.74</v>
      </c>
      <c r="C416" s="88">
        <f t="shared" si="50"/>
        <v>2.9507196595025351</v>
      </c>
      <c r="D416" s="80">
        <v>-111.11499999999999</v>
      </c>
      <c r="E416" s="23">
        <v>42.680999999999997</v>
      </c>
      <c r="F416" s="1">
        <v>1</v>
      </c>
      <c r="G416" s="1">
        <v>1994</v>
      </c>
      <c r="H416" s="1">
        <v>2</v>
      </c>
      <c r="I416" s="1">
        <v>8</v>
      </c>
      <c r="J416" s="1">
        <v>18</v>
      </c>
      <c r="K416" s="1">
        <v>37</v>
      </c>
      <c r="L416" s="11">
        <v>37.299999999999997</v>
      </c>
      <c r="M416" s="81">
        <f t="shared" si="51"/>
        <v>0.16083765575665815</v>
      </c>
      <c r="N416" s="21">
        <v>0.01</v>
      </c>
      <c r="O416" s="3" t="s">
        <v>175</v>
      </c>
      <c r="P416" s="94">
        <f>1/((1/X416^2)+(1/AA416^2))</f>
        <v>2.586875150929727E-2</v>
      </c>
      <c r="Q416" s="72">
        <f>(P416/X416^2*Y416)+(P416/AA416^2*AB416)</f>
        <v>2.9507196595025351</v>
      </c>
      <c r="R416" s="82">
        <f>SQRT(P416)</f>
        <v>0.16083765575665815</v>
      </c>
      <c r="S416" s="44"/>
      <c r="T416" s="3"/>
      <c r="V416" s="43"/>
      <c r="W416" s="49">
        <v>2.74</v>
      </c>
      <c r="X416" s="82">
        <v>0.22500000000000001</v>
      </c>
      <c r="Y416" s="43">
        <f t="shared" si="53"/>
        <v>2.7724600000000001</v>
      </c>
      <c r="Z416" s="55">
        <v>2.8</v>
      </c>
      <c r="AA416" s="82">
        <v>0.23</v>
      </c>
      <c r="AB416" s="43">
        <f>0.791*(Z416+0.09)+0.851</f>
        <v>3.1369899999999999</v>
      </c>
      <c r="AC416" s="47"/>
      <c r="AD416" s="82"/>
      <c r="AE416" s="43"/>
      <c r="AF416" s="45"/>
      <c r="AG416" s="82"/>
      <c r="AH416" s="43"/>
      <c r="AI416" s="47" t="s">
        <v>48</v>
      </c>
      <c r="AJ416" s="4"/>
      <c r="AK416" s="4"/>
      <c r="AL416" s="4"/>
      <c r="AM416" s="27">
        <v>2.8</v>
      </c>
      <c r="AN416" s="5"/>
      <c r="AO416" s="4"/>
      <c r="AP416" s="4"/>
      <c r="AQ416" s="4"/>
      <c r="AR416" s="19">
        <v>2.74</v>
      </c>
      <c r="AS416" s="5"/>
      <c r="AT416" s="3"/>
    </row>
    <row r="417" spans="1:46" x14ac:dyDescent="0.25">
      <c r="A417" s="3" t="s">
        <v>2</v>
      </c>
      <c r="B417" s="18">
        <v>2.5499999999999998</v>
      </c>
      <c r="C417" s="88">
        <f t="shared" si="50"/>
        <v>2.5959499999999998</v>
      </c>
      <c r="D417" s="80">
        <v>-111.048</v>
      </c>
      <c r="E417" s="23">
        <v>42.634</v>
      </c>
      <c r="F417" s="1">
        <v>6</v>
      </c>
      <c r="G417" s="1">
        <v>1994</v>
      </c>
      <c r="H417" s="1">
        <v>2</v>
      </c>
      <c r="I417" s="1">
        <v>8</v>
      </c>
      <c r="J417" s="1">
        <v>19</v>
      </c>
      <c r="K417" s="1">
        <v>6</v>
      </c>
      <c r="L417" s="11">
        <v>32.4</v>
      </c>
      <c r="M417" s="81">
        <f t="shared" si="51"/>
        <v>0.22500000000000001</v>
      </c>
      <c r="N417" s="21">
        <v>0.01</v>
      </c>
      <c r="O417" s="6" t="s">
        <v>174</v>
      </c>
      <c r="P417" s="94"/>
      <c r="Q417" s="72">
        <f>Y417</f>
        <v>2.5959499999999998</v>
      </c>
      <c r="R417" s="82">
        <f>X417</f>
        <v>0.22500000000000001</v>
      </c>
      <c r="S417" s="44"/>
      <c r="T417" s="3"/>
      <c r="V417" s="43"/>
      <c r="W417" s="49">
        <v>2.5499999999999998</v>
      </c>
      <c r="X417" s="82">
        <v>0.22500000000000001</v>
      </c>
      <c r="Y417" s="43">
        <f t="shared" si="53"/>
        <v>2.5959499999999998</v>
      </c>
      <c r="Z417" s="53"/>
      <c r="AA417" s="82"/>
      <c r="AB417" s="43"/>
      <c r="AC417" s="47"/>
      <c r="AD417" s="82"/>
      <c r="AE417" s="43"/>
      <c r="AF417" s="45"/>
      <c r="AG417" s="82"/>
      <c r="AH417" s="43"/>
      <c r="AI417" s="47"/>
      <c r="AJ417" s="4"/>
      <c r="AK417" s="4"/>
      <c r="AL417" s="4"/>
      <c r="AM417" s="27"/>
      <c r="AN417" s="5"/>
      <c r="AO417" s="4"/>
      <c r="AP417" s="4"/>
      <c r="AQ417" s="4"/>
      <c r="AR417" s="19">
        <v>2.5499999999999998</v>
      </c>
      <c r="AS417" s="5"/>
      <c r="AT417" s="3"/>
    </row>
    <row r="418" spans="1:46" x14ac:dyDescent="0.25">
      <c r="A418" s="3" t="s">
        <v>2</v>
      </c>
      <c r="B418" s="18">
        <v>2.67</v>
      </c>
      <c r="C418" s="88">
        <f t="shared" si="50"/>
        <v>2.70743</v>
      </c>
      <c r="D418" s="80">
        <v>-111.04600000000001</v>
      </c>
      <c r="E418" s="23">
        <v>42.768000000000001</v>
      </c>
      <c r="F418" s="1">
        <v>12</v>
      </c>
      <c r="G418" s="1">
        <v>1994</v>
      </c>
      <c r="H418" s="1">
        <v>2</v>
      </c>
      <c r="I418" s="1">
        <v>8</v>
      </c>
      <c r="J418" s="1">
        <v>19</v>
      </c>
      <c r="K418" s="1">
        <v>9</v>
      </c>
      <c r="L418" s="11">
        <v>50.6</v>
      </c>
      <c r="M418" s="81">
        <f t="shared" si="51"/>
        <v>0.22500000000000001</v>
      </c>
      <c r="N418" s="21">
        <v>0.01</v>
      </c>
      <c r="O418" s="6" t="s">
        <v>174</v>
      </c>
      <c r="P418" s="94"/>
      <c r="Q418" s="72">
        <f>Y418</f>
        <v>2.70743</v>
      </c>
      <c r="R418" s="82">
        <f>X418</f>
        <v>0.22500000000000001</v>
      </c>
      <c r="S418" s="44"/>
      <c r="T418" s="3"/>
      <c r="V418" s="43"/>
      <c r="W418" s="49">
        <v>2.67</v>
      </c>
      <c r="X418" s="82">
        <v>0.22500000000000001</v>
      </c>
      <c r="Y418" s="43">
        <f t="shared" si="53"/>
        <v>2.70743</v>
      </c>
      <c r="Z418" s="53"/>
      <c r="AA418" s="82"/>
      <c r="AB418" s="43"/>
      <c r="AC418" s="47"/>
      <c r="AD418" s="82"/>
      <c r="AE418" s="43"/>
      <c r="AF418" s="45"/>
      <c r="AG418" s="82"/>
      <c r="AH418" s="43"/>
      <c r="AI418" s="47"/>
      <c r="AJ418" s="4"/>
      <c r="AK418" s="4"/>
      <c r="AL418" s="4"/>
      <c r="AM418" s="27"/>
      <c r="AN418" s="5"/>
      <c r="AO418" s="4"/>
      <c r="AP418" s="4"/>
      <c r="AQ418" s="4"/>
      <c r="AR418" s="19">
        <v>2.67</v>
      </c>
      <c r="AS418" s="5"/>
      <c r="AT418" s="3"/>
    </row>
    <row r="419" spans="1:46" x14ac:dyDescent="0.25">
      <c r="A419" s="3" t="s">
        <v>2</v>
      </c>
      <c r="B419" s="18">
        <v>2.87</v>
      </c>
      <c r="C419" s="88">
        <f t="shared" si="50"/>
        <v>2.9737507679304511</v>
      </c>
      <c r="D419" s="80">
        <v>-111.057</v>
      </c>
      <c r="E419" s="23">
        <v>42.55</v>
      </c>
      <c r="F419" s="1">
        <v>4</v>
      </c>
      <c r="G419" s="1">
        <v>1994</v>
      </c>
      <c r="H419" s="1">
        <v>2</v>
      </c>
      <c r="I419" s="1">
        <v>8</v>
      </c>
      <c r="J419" s="1">
        <v>22</v>
      </c>
      <c r="K419" s="1">
        <v>6</v>
      </c>
      <c r="L419" s="11">
        <v>35.6</v>
      </c>
      <c r="M419" s="81">
        <f t="shared" si="51"/>
        <v>0.16083765575665815</v>
      </c>
      <c r="N419" s="21">
        <v>0.01</v>
      </c>
      <c r="O419" s="3" t="s">
        <v>175</v>
      </c>
      <c r="P419" s="94">
        <f>1/((1/X419^2)+(1/AA419^2))</f>
        <v>2.586875150929727E-2</v>
      </c>
      <c r="Q419" s="72">
        <f>(P419/X419^2*Y419)+(P419/AA419^2*AB419)</f>
        <v>2.9737507679304511</v>
      </c>
      <c r="R419" s="82">
        <f>SQRT(P419)</f>
        <v>0.16083765575665815</v>
      </c>
      <c r="S419" s="44"/>
      <c r="T419" s="3"/>
      <c r="V419" s="43"/>
      <c r="W419" s="49">
        <v>2.87</v>
      </c>
      <c r="X419" s="82">
        <v>0.22500000000000001</v>
      </c>
      <c r="Y419" s="43">
        <f t="shared" si="53"/>
        <v>2.89323</v>
      </c>
      <c r="Z419" s="55">
        <v>2.7</v>
      </c>
      <c r="AA419" s="82">
        <v>0.23</v>
      </c>
      <c r="AB419" s="43">
        <f>0.791*(Z419+0.09)+0.851</f>
        <v>3.05789</v>
      </c>
      <c r="AC419" s="47"/>
      <c r="AD419" s="82"/>
      <c r="AE419" s="43"/>
      <c r="AF419" s="45"/>
      <c r="AG419" s="82"/>
      <c r="AH419" s="43"/>
      <c r="AI419" s="47" t="s">
        <v>93</v>
      </c>
      <c r="AJ419" s="4"/>
      <c r="AK419" s="4"/>
      <c r="AL419" s="4"/>
      <c r="AM419" s="27">
        <v>2.7</v>
      </c>
      <c r="AN419" s="5"/>
      <c r="AO419" s="4"/>
      <c r="AP419" s="4"/>
      <c r="AQ419" s="4"/>
      <c r="AR419" s="19">
        <v>2.87</v>
      </c>
      <c r="AS419" s="5"/>
      <c r="AT419" s="3"/>
    </row>
    <row r="420" spans="1:46" x14ac:dyDescent="0.25">
      <c r="A420" s="3" t="s">
        <v>2</v>
      </c>
      <c r="B420" s="18">
        <v>2.62</v>
      </c>
      <c r="C420" s="88">
        <f t="shared" si="50"/>
        <v>2.6609799999999999</v>
      </c>
      <c r="D420" s="80">
        <v>-111.116</v>
      </c>
      <c r="E420" s="23">
        <v>42.723999999999997</v>
      </c>
      <c r="F420" s="1">
        <v>1</v>
      </c>
      <c r="G420" s="1">
        <v>1994</v>
      </c>
      <c r="H420" s="1">
        <v>2</v>
      </c>
      <c r="I420" s="1">
        <v>9</v>
      </c>
      <c r="J420" s="1">
        <v>3</v>
      </c>
      <c r="K420" s="1">
        <v>33</v>
      </c>
      <c r="L420" s="11">
        <v>9.6999999999999993</v>
      </c>
      <c r="M420" s="81">
        <f t="shared" si="51"/>
        <v>0.22500000000000001</v>
      </c>
      <c r="N420" s="21">
        <v>0.01</v>
      </c>
      <c r="O420" s="6" t="s">
        <v>174</v>
      </c>
      <c r="P420" s="94"/>
      <c r="Q420" s="72">
        <f>Y420</f>
        <v>2.6609799999999999</v>
      </c>
      <c r="R420" s="82">
        <f>X420</f>
        <v>0.22500000000000001</v>
      </c>
      <c r="S420" s="44"/>
      <c r="T420" s="3"/>
      <c r="V420" s="43"/>
      <c r="W420" s="49">
        <v>2.62</v>
      </c>
      <c r="X420" s="82">
        <v>0.22500000000000001</v>
      </c>
      <c r="Y420" s="43">
        <f t="shared" ref="Y420:Y436" si="54">0.929*W420+0.227</f>
        <v>2.6609799999999999</v>
      </c>
      <c r="Z420" s="53"/>
      <c r="AA420" s="82"/>
      <c r="AB420" s="43"/>
      <c r="AC420" s="47"/>
      <c r="AD420" s="82"/>
      <c r="AE420" s="43"/>
      <c r="AF420" s="45"/>
      <c r="AG420" s="82"/>
      <c r="AH420" s="43"/>
      <c r="AI420" s="47"/>
      <c r="AJ420" s="4"/>
      <c r="AK420" s="4"/>
      <c r="AL420" s="4"/>
      <c r="AM420" s="27"/>
      <c r="AN420" s="5"/>
      <c r="AO420" s="4"/>
      <c r="AP420" s="4"/>
      <c r="AQ420" s="4"/>
      <c r="AR420" s="19">
        <v>2.62</v>
      </c>
      <c r="AS420" s="5"/>
      <c r="AT420" s="3"/>
    </row>
    <row r="421" spans="1:46" x14ac:dyDescent="0.25">
      <c r="A421" s="3" t="s">
        <v>2</v>
      </c>
      <c r="B421" s="18">
        <v>3.04</v>
      </c>
      <c r="C421" s="88">
        <f t="shared" si="50"/>
        <v>3.1905195978515257</v>
      </c>
      <c r="D421" s="80">
        <v>-111.093</v>
      </c>
      <c r="E421" s="23">
        <v>42.655000000000001</v>
      </c>
      <c r="F421" s="1">
        <v>0</v>
      </c>
      <c r="G421" s="1">
        <v>1994</v>
      </c>
      <c r="H421" s="1">
        <v>2</v>
      </c>
      <c r="I421" s="1">
        <v>9</v>
      </c>
      <c r="J421" s="1">
        <v>7</v>
      </c>
      <c r="K421" s="1">
        <v>23</v>
      </c>
      <c r="L421" s="11">
        <v>49</v>
      </c>
      <c r="M421" s="81">
        <f t="shared" si="51"/>
        <v>0.10516774409862768</v>
      </c>
      <c r="N421" s="21">
        <v>0.01</v>
      </c>
      <c r="O421" s="3" t="s">
        <v>175</v>
      </c>
      <c r="P421" s="94">
        <f>1/((1/U421^2)+(1/X421^2)+(1/AA421^2))</f>
        <v>1.1060254398794437E-2</v>
      </c>
      <c r="Q421" s="72">
        <f>(P421/U421^2*V421)+(P421/X421^2*Y421)+(P421/AA421^2*AB421)</f>
        <v>3.1905195978515257</v>
      </c>
      <c r="R421" s="82">
        <f>SQRT(P421)</f>
        <v>0.10516774409862768</v>
      </c>
      <c r="S421" s="49">
        <v>3.04</v>
      </c>
      <c r="T421" s="3" t="s">
        <v>3</v>
      </c>
      <c r="U421" s="82">
        <v>0.13900000000000001</v>
      </c>
      <c r="V421" s="43">
        <f>0.791*S421+0.851</f>
        <v>3.2556400000000001</v>
      </c>
      <c r="W421" s="49">
        <v>2.98</v>
      </c>
      <c r="X421" s="82">
        <v>0.22500000000000001</v>
      </c>
      <c r="Y421" s="43">
        <f t="shared" si="54"/>
        <v>2.9954200000000002</v>
      </c>
      <c r="Z421" s="55">
        <v>2.9</v>
      </c>
      <c r="AA421" s="82">
        <v>0.23</v>
      </c>
      <c r="AB421" s="43">
        <f>0.791*(Z421+0.09)+0.851</f>
        <v>3.2160899999999999</v>
      </c>
      <c r="AC421" s="47"/>
      <c r="AD421" s="82"/>
      <c r="AE421" s="43"/>
      <c r="AF421" s="45"/>
      <c r="AG421" s="82"/>
      <c r="AH421" s="43"/>
      <c r="AI421" s="47" t="s">
        <v>49</v>
      </c>
      <c r="AJ421" s="4"/>
      <c r="AK421" s="4"/>
      <c r="AL421" s="4"/>
      <c r="AM421" s="27">
        <v>2.9</v>
      </c>
      <c r="AN421" s="5"/>
      <c r="AO421" s="4"/>
      <c r="AP421" s="4"/>
      <c r="AQ421" s="4"/>
      <c r="AR421" s="19">
        <v>2.98</v>
      </c>
      <c r="AS421" s="19">
        <v>3.04</v>
      </c>
      <c r="AT421" s="3" t="s">
        <v>3</v>
      </c>
    </row>
    <row r="422" spans="1:46" x14ac:dyDescent="0.25">
      <c r="A422" s="3" t="s">
        <v>2</v>
      </c>
      <c r="B422" s="18">
        <v>3.17</v>
      </c>
      <c r="C422" s="88">
        <f t="shared" si="50"/>
        <v>3.1719300000000001</v>
      </c>
      <c r="D422" s="80">
        <v>-111.07599999999999</v>
      </c>
      <c r="E422" s="23">
        <v>42.664000000000001</v>
      </c>
      <c r="F422" s="1">
        <v>1</v>
      </c>
      <c r="G422" s="1">
        <v>1994</v>
      </c>
      <c r="H422" s="1">
        <v>2</v>
      </c>
      <c r="I422" s="1">
        <v>9</v>
      </c>
      <c r="J422" s="1">
        <v>13</v>
      </c>
      <c r="K422" s="1">
        <v>34</v>
      </c>
      <c r="L422" s="11">
        <v>8.9</v>
      </c>
      <c r="M422" s="81">
        <f t="shared" si="51"/>
        <v>0.22500000000000001</v>
      </c>
      <c r="N422" s="21">
        <v>0.01</v>
      </c>
      <c r="O422" s="6" t="s">
        <v>174</v>
      </c>
      <c r="P422" s="94"/>
      <c r="Q422" s="72">
        <f>Y422</f>
        <v>3.1719300000000001</v>
      </c>
      <c r="R422" s="82">
        <f>X422</f>
        <v>0.22500000000000001</v>
      </c>
      <c r="S422" s="44"/>
      <c r="T422" s="3"/>
      <c r="V422" s="43"/>
      <c r="W422" s="49">
        <v>3.17</v>
      </c>
      <c r="X422" s="82">
        <v>0.22500000000000001</v>
      </c>
      <c r="Y422" s="43">
        <f t="shared" si="54"/>
        <v>3.1719300000000001</v>
      </c>
      <c r="Z422" s="53"/>
      <c r="AA422" s="82"/>
      <c r="AB422" s="43"/>
      <c r="AC422" s="47"/>
      <c r="AD422" s="82"/>
      <c r="AE422" s="43"/>
      <c r="AF422" s="45"/>
      <c r="AG422" s="82"/>
      <c r="AH422" s="43"/>
      <c r="AI422" s="47"/>
      <c r="AJ422" s="4"/>
      <c r="AK422" s="4"/>
      <c r="AL422" s="4"/>
      <c r="AM422" s="27"/>
      <c r="AN422" s="5"/>
      <c r="AO422" s="4"/>
      <c r="AP422" s="4"/>
      <c r="AQ422" s="4"/>
      <c r="AR422" s="19">
        <v>3.17</v>
      </c>
      <c r="AS422" s="5"/>
      <c r="AT422" s="3"/>
    </row>
    <row r="423" spans="1:46" x14ac:dyDescent="0.25">
      <c r="A423" s="3" t="s">
        <v>2</v>
      </c>
      <c r="B423" s="18">
        <v>3.02</v>
      </c>
      <c r="C423" s="88">
        <f t="shared" si="50"/>
        <v>3.0449569017145612</v>
      </c>
      <c r="D423" s="80">
        <v>-111.09099999999999</v>
      </c>
      <c r="E423" s="23">
        <v>42.68</v>
      </c>
      <c r="F423" s="1">
        <v>2</v>
      </c>
      <c r="G423" s="1">
        <v>1994</v>
      </c>
      <c r="H423" s="1">
        <v>2</v>
      </c>
      <c r="I423" s="1">
        <v>9</v>
      </c>
      <c r="J423" s="1">
        <v>22</v>
      </c>
      <c r="K423" s="1">
        <v>10</v>
      </c>
      <c r="L423" s="11">
        <v>51.6</v>
      </c>
      <c r="M423" s="81">
        <f t="shared" si="51"/>
        <v>0.16083765575665815</v>
      </c>
      <c r="N423" s="21">
        <v>0.01</v>
      </c>
      <c r="O423" s="3" t="s">
        <v>175</v>
      </c>
      <c r="P423" s="94">
        <f>1/((1/X423^2)+(1/AA423^2))</f>
        <v>2.586875150929727E-2</v>
      </c>
      <c r="Q423" s="72">
        <f>(P423/X423^2*Y423)+(P423/AA423^2*AB423)</f>
        <v>3.0449569017145612</v>
      </c>
      <c r="R423" s="82">
        <f>SQRT(P423)</f>
        <v>0.16083765575665815</v>
      </c>
      <c r="S423" s="44"/>
      <c r="T423" s="3"/>
      <c r="V423" s="43"/>
      <c r="W423" s="49">
        <v>3.02</v>
      </c>
      <c r="X423" s="82">
        <v>0.22500000000000001</v>
      </c>
      <c r="Y423" s="43">
        <f t="shared" si="54"/>
        <v>3.0325799999999998</v>
      </c>
      <c r="Z423" s="55">
        <v>2.7</v>
      </c>
      <c r="AA423" s="82">
        <v>0.23</v>
      </c>
      <c r="AB423" s="43">
        <f>0.791*(Z423+0.09)+0.851</f>
        <v>3.05789</v>
      </c>
      <c r="AC423" s="47"/>
      <c r="AD423" s="82"/>
      <c r="AE423" s="43"/>
      <c r="AF423" s="45"/>
      <c r="AG423" s="82"/>
      <c r="AH423" s="43"/>
      <c r="AI423" s="47" t="s">
        <v>93</v>
      </c>
      <c r="AJ423" s="4"/>
      <c r="AK423" s="4"/>
      <c r="AL423" s="4"/>
      <c r="AM423" s="27">
        <v>2.7</v>
      </c>
      <c r="AN423" s="5"/>
      <c r="AO423" s="4"/>
      <c r="AP423" s="4"/>
      <c r="AQ423" s="4"/>
      <c r="AR423" s="19">
        <v>3.02</v>
      </c>
      <c r="AS423" s="5"/>
      <c r="AT423" s="3"/>
    </row>
    <row r="424" spans="1:46" x14ac:dyDescent="0.25">
      <c r="A424" s="3" t="s">
        <v>2</v>
      </c>
      <c r="B424" s="18">
        <v>2.4900000000000002</v>
      </c>
      <c r="C424" s="88">
        <f t="shared" si="50"/>
        <v>2.5402100000000001</v>
      </c>
      <c r="D424" s="80">
        <v>-111.108</v>
      </c>
      <c r="E424" s="23">
        <v>42.618000000000002</v>
      </c>
      <c r="F424" s="1">
        <v>0</v>
      </c>
      <c r="G424" s="1">
        <v>1994</v>
      </c>
      <c r="H424" s="1">
        <v>2</v>
      </c>
      <c r="I424" s="1">
        <v>10</v>
      </c>
      <c r="J424" s="1">
        <v>0</v>
      </c>
      <c r="K424" s="1">
        <v>33</v>
      </c>
      <c r="L424" s="11">
        <v>12.2</v>
      </c>
      <c r="M424" s="81">
        <f t="shared" si="51"/>
        <v>0.22500000000000001</v>
      </c>
      <c r="N424" s="21">
        <v>0.01</v>
      </c>
      <c r="O424" s="6" t="s">
        <v>174</v>
      </c>
      <c r="P424" s="94"/>
      <c r="Q424" s="72">
        <f>Y424</f>
        <v>2.5402100000000001</v>
      </c>
      <c r="R424" s="82">
        <f>X424</f>
        <v>0.22500000000000001</v>
      </c>
      <c r="S424" s="44"/>
      <c r="T424" s="3"/>
      <c r="V424" s="43"/>
      <c r="W424" s="49">
        <v>2.4900000000000002</v>
      </c>
      <c r="X424" s="82">
        <v>0.22500000000000001</v>
      </c>
      <c r="Y424" s="43">
        <f t="shared" si="54"/>
        <v>2.5402100000000001</v>
      </c>
      <c r="Z424" s="53"/>
      <c r="AA424" s="82"/>
      <c r="AB424" s="43"/>
      <c r="AC424" s="47"/>
      <c r="AD424" s="82"/>
      <c r="AE424" s="43"/>
      <c r="AF424" s="45"/>
      <c r="AG424" s="82"/>
      <c r="AH424" s="43"/>
      <c r="AI424" s="47"/>
      <c r="AJ424" s="4"/>
      <c r="AK424" s="4"/>
      <c r="AL424" s="4"/>
      <c r="AM424" s="27"/>
      <c r="AN424" s="5"/>
      <c r="AO424" s="4"/>
      <c r="AP424" s="4"/>
      <c r="AQ424" s="4"/>
      <c r="AR424" s="19">
        <v>2.4900000000000002</v>
      </c>
      <c r="AS424" s="5"/>
      <c r="AT424" s="3"/>
    </row>
    <row r="425" spans="1:46" x14ac:dyDescent="0.25">
      <c r="A425" s="3" t="s">
        <v>2</v>
      </c>
      <c r="B425" s="18">
        <v>2.92</v>
      </c>
      <c r="C425" s="88">
        <f t="shared" si="50"/>
        <v>2.9396800000000001</v>
      </c>
      <c r="D425" s="80">
        <v>-111.068</v>
      </c>
      <c r="E425" s="23">
        <v>42.662999999999997</v>
      </c>
      <c r="F425" s="1">
        <v>0</v>
      </c>
      <c r="G425" s="1">
        <v>1994</v>
      </c>
      <c r="H425" s="1">
        <v>2</v>
      </c>
      <c r="I425" s="1">
        <v>10</v>
      </c>
      <c r="J425" s="1">
        <v>0</v>
      </c>
      <c r="K425" s="1">
        <v>41</v>
      </c>
      <c r="L425" s="11">
        <v>36.200000000000003</v>
      </c>
      <c r="M425" s="81">
        <f t="shared" si="51"/>
        <v>0.22500000000000001</v>
      </c>
      <c r="N425" s="21">
        <v>0.01</v>
      </c>
      <c r="O425" s="6" t="s">
        <v>174</v>
      </c>
      <c r="P425" s="94"/>
      <c r="Q425" s="72">
        <f>Y425</f>
        <v>2.9396800000000001</v>
      </c>
      <c r="R425" s="82">
        <f>X425</f>
        <v>0.22500000000000001</v>
      </c>
      <c r="S425" s="44"/>
      <c r="T425" s="3"/>
      <c r="V425" s="43"/>
      <c r="W425" s="49">
        <v>2.92</v>
      </c>
      <c r="X425" s="82">
        <v>0.22500000000000001</v>
      </c>
      <c r="Y425" s="43">
        <f t="shared" si="54"/>
        <v>2.9396800000000001</v>
      </c>
      <c r="Z425" s="53"/>
      <c r="AA425" s="82"/>
      <c r="AB425" s="43"/>
      <c r="AC425" s="47"/>
      <c r="AD425" s="82"/>
      <c r="AE425" s="43"/>
      <c r="AF425" s="45"/>
      <c r="AG425" s="82"/>
      <c r="AH425" s="43"/>
      <c r="AI425" s="47"/>
      <c r="AJ425" s="4"/>
      <c r="AK425" s="4"/>
      <c r="AL425" s="4"/>
      <c r="AM425" s="27"/>
      <c r="AN425" s="5"/>
      <c r="AO425" s="4"/>
      <c r="AP425" s="4"/>
      <c r="AQ425" s="4"/>
      <c r="AR425" s="19">
        <v>2.92</v>
      </c>
      <c r="AS425" s="5"/>
      <c r="AT425" s="3"/>
    </row>
    <row r="426" spans="1:46" x14ac:dyDescent="0.25">
      <c r="A426" s="3" t="s">
        <v>2</v>
      </c>
      <c r="B426" s="18">
        <v>4.21</v>
      </c>
      <c r="C426" s="88">
        <f t="shared" si="50"/>
        <v>4.175094718712602</v>
      </c>
      <c r="D426" s="80">
        <v>-111.104</v>
      </c>
      <c r="E426" s="23">
        <v>42.774000000000001</v>
      </c>
      <c r="F426" s="1">
        <v>2</v>
      </c>
      <c r="G426" s="1">
        <v>1994</v>
      </c>
      <c r="H426" s="1">
        <v>2</v>
      </c>
      <c r="I426" s="1">
        <v>10</v>
      </c>
      <c r="J426" s="1">
        <v>0</v>
      </c>
      <c r="K426" s="1">
        <v>56</v>
      </c>
      <c r="L426" s="11">
        <v>12.6</v>
      </c>
      <c r="M426" s="81">
        <f t="shared" si="51"/>
        <v>0.10516774409862768</v>
      </c>
      <c r="N426" s="21">
        <v>0.01</v>
      </c>
      <c r="O426" s="3" t="s">
        <v>175</v>
      </c>
      <c r="P426" s="94">
        <f>1/((1/U426^2)+(1/X426^2)+(1/AA426^2))</f>
        <v>1.1060254398794437E-2</v>
      </c>
      <c r="Q426" s="72">
        <f>(P426/U426^2*V426)+(P426/X426^2*Y426)+(P426/AA426^2*AB426)</f>
        <v>4.175094718712602</v>
      </c>
      <c r="R426" s="82">
        <f>SQRT(P426)</f>
        <v>0.10516774409862768</v>
      </c>
      <c r="S426" s="49">
        <v>4.21</v>
      </c>
      <c r="T426" s="3" t="s">
        <v>3</v>
      </c>
      <c r="U426" s="82">
        <v>0.13900000000000001</v>
      </c>
      <c r="V426" s="43">
        <f>0.791*S426+0.851</f>
        <v>4.1811100000000003</v>
      </c>
      <c r="W426" s="49">
        <v>4.08</v>
      </c>
      <c r="X426" s="82">
        <v>0.22500000000000001</v>
      </c>
      <c r="Y426" s="43">
        <f t="shared" si="54"/>
        <v>4.0173200000000007</v>
      </c>
      <c r="Z426" s="55">
        <v>4.3</v>
      </c>
      <c r="AA426" s="82">
        <v>0.23</v>
      </c>
      <c r="AB426" s="43">
        <f>0.791*(Z426+0.09)+0.851</f>
        <v>4.3234899999999996</v>
      </c>
      <c r="AC426" s="47"/>
      <c r="AD426" s="82"/>
      <c r="AE426" s="43"/>
      <c r="AF426" s="45"/>
      <c r="AG426" s="82"/>
      <c r="AH426" s="43"/>
      <c r="AI426" s="47" t="s">
        <v>115</v>
      </c>
      <c r="AJ426" s="4"/>
      <c r="AK426" s="4"/>
      <c r="AL426" s="4" t="s">
        <v>51</v>
      </c>
      <c r="AM426" s="27">
        <v>4.3</v>
      </c>
      <c r="AN426" s="5"/>
      <c r="AO426" s="4"/>
      <c r="AP426" s="4"/>
      <c r="AQ426" s="4"/>
      <c r="AR426" s="19">
        <v>4.08</v>
      </c>
      <c r="AS426" s="19">
        <v>4.21</v>
      </c>
      <c r="AT426" s="3" t="s">
        <v>3</v>
      </c>
    </row>
    <row r="427" spans="1:46" x14ac:dyDescent="0.25">
      <c r="A427" s="3" t="s">
        <v>2</v>
      </c>
      <c r="B427" s="18">
        <v>2.64</v>
      </c>
      <c r="C427" s="88">
        <f t="shared" si="50"/>
        <v>2.9032489036464617</v>
      </c>
      <c r="D427" s="80">
        <v>-111.11</v>
      </c>
      <c r="E427" s="23">
        <v>42.768999999999998</v>
      </c>
      <c r="F427" s="1">
        <v>1</v>
      </c>
      <c r="G427" s="1">
        <v>1994</v>
      </c>
      <c r="H427" s="1">
        <v>2</v>
      </c>
      <c r="I427" s="1">
        <v>10</v>
      </c>
      <c r="J427" s="1">
        <v>1</v>
      </c>
      <c r="K427" s="1">
        <v>7</v>
      </c>
      <c r="L427" s="11">
        <v>31.9</v>
      </c>
      <c r="M427" s="81">
        <f t="shared" si="51"/>
        <v>0.16083765575665815</v>
      </c>
      <c r="N427" s="21">
        <v>0.01</v>
      </c>
      <c r="O427" s="3" t="s">
        <v>175</v>
      </c>
      <c r="P427" s="94">
        <f>1/((1/X427^2)+(1/AA427^2))</f>
        <v>2.586875150929727E-2</v>
      </c>
      <c r="Q427" s="72">
        <f>(P427/X427^2*Y427)+(P427/AA427^2*AB427)</f>
        <v>2.9032489036464617</v>
      </c>
      <c r="R427" s="82">
        <f>SQRT(P427)</f>
        <v>0.16083765575665815</v>
      </c>
      <c r="S427" s="44"/>
      <c r="T427" s="3"/>
      <c r="V427" s="43"/>
      <c r="W427" s="49">
        <v>2.64</v>
      </c>
      <c r="X427" s="82">
        <v>0.22500000000000001</v>
      </c>
      <c r="Y427" s="43">
        <f t="shared" si="54"/>
        <v>2.6795599999999999</v>
      </c>
      <c r="Z427" s="55">
        <v>2.8</v>
      </c>
      <c r="AA427" s="82">
        <v>0.23</v>
      </c>
      <c r="AB427" s="43">
        <f>0.791*(Z427+0.09)+0.851</f>
        <v>3.1369899999999999</v>
      </c>
      <c r="AC427" s="47"/>
      <c r="AD427" s="82"/>
      <c r="AE427" s="43"/>
      <c r="AF427" s="45"/>
      <c r="AG427" s="82"/>
      <c r="AH427" s="43"/>
      <c r="AI427" s="47" t="s">
        <v>48</v>
      </c>
      <c r="AJ427" s="4"/>
      <c r="AK427" s="4"/>
      <c r="AL427" s="4"/>
      <c r="AM427" s="27">
        <v>2.8</v>
      </c>
      <c r="AN427" s="5"/>
      <c r="AO427" s="4"/>
      <c r="AP427" s="4"/>
      <c r="AQ427" s="4"/>
      <c r="AR427" s="19">
        <v>2.64</v>
      </c>
      <c r="AS427" s="5"/>
      <c r="AT427" s="3"/>
    </row>
    <row r="428" spans="1:46" x14ac:dyDescent="0.25">
      <c r="A428" s="3" t="s">
        <v>2</v>
      </c>
      <c r="B428" s="18">
        <v>2.75</v>
      </c>
      <c r="C428" s="88">
        <f t="shared" si="50"/>
        <v>3.1047609963173826</v>
      </c>
      <c r="D428" s="80">
        <v>-111.137</v>
      </c>
      <c r="E428" s="23">
        <v>42.761000000000003</v>
      </c>
      <c r="F428" s="1">
        <v>3</v>
      </c>
      <c r="G428" s="1">
        <v>1994</v>
      </c>
      <c r="H428" s="1">
        <v>2</v>
      </c>
      <c r="I428" s="1">
        <v>10</v>
      </c>
      <c r="J428" s="1">
        <v>3</v>
      </c>
      <c r="K428" s="1">
        <v>4</v>
      </c>
      <c r="L428" s="11">
        <v>36.799999999999997</v>
      </c>
      <c r="M428" s="81">
        <f t="shared" si="51"/>
        <v>0.10516774409862768</v>
      </c>
      <c r="N428" s="21">
        <v>0.01</v>
      </c>
      <c r="O428" s="3" t="s">
        <v>175</v>
      </c>
      <c r="P428" s="94">
        <f>1/((1/U428^2)+(1/X428^2)+(1/AA428^2))</f>
        <v>1.1060254398794437E-2</v>
      </c>
      <c r="Q428" s="72">
        <f>(P428/U428^2*V428)+(P428/X428^2*Y428)+(P428/AA428^2*AB428)</f>
        <v>3.1047609963173826</v>
      </c>
      <c r="R428" s="82">
        <f>SQRT(P428)</f>
        <v>0.10516774409862768</v>
      </c>
      <c r="S428" s="49">
        <v>2.75</v>
      </c>
      <c r="T428" s="3" t="s">
        <v>3</v>
      </c>
      <c r="U428" s="82">
        <v>0.13900000000000001</v>
      </c>
      <c r="V428" s="43">
        <f>0.791*S428+0.851</f>
        <v>3.0262500000000001</v>
      </c>
      <c r="W428" s="49">
        <v>2.96</v>
      </c>
      <c r="X428" s="82">
        <v>0.22500000000000001</v>
      </c>
      <c r="Y428" s="43">
        <f t="shared" si="54"/>
        <v>2.9768400000000002</v>
      </c>
      <c r="Z428" s="55">
        <v>3.2</v>
      </c>
      <c r="AA428" s="82">
        <v>0.23</v>
      </c>
      <c r="AB428" s="43">
        <f>0.791*(Z428+0.09)+0.851</f>
        <v>3.4533900000000002</v>
      </c>
      <c r="AC428" s="47"/>
      <c r="AD428" s="82"/>
      <c r="AE428" s="43"/>
      <c r="AF428" s="45"/>
      <c r="AG428" s="82"/>
      <c r="AH428" s="43"/>
      <c r="AI428" s="47" t="s">
        <v>79</v>
      </c>
      <c r="AJ428" s="4"/>
      <c r="AK428" s="4"/>
      <c r="AL428" s="4"/>
      <c r="AM428" s="27">
        <v>3.2</v>
      </c>
      <c r="AN428" s="5"/>
      <c r="AO428" s="4"/>
      <c r="AP428" s="4"/>
      <c r="AQ428" s="4"/>
      <c r="AR428" s="19">
        <v>2.96</v>
      </c>
      <c r="AS428" s="19">
        <v>2.75</v>
      </c>
      <c r="AT428" s="3" t="s">
        <v>3</v>
      </c>
    </row>
    <row r="429" spans="1:46" x14ac:dyDescent="0.25">
      <c r="A429" s="3" t="s">
        <v>2</v>
      </c>
      <c r="B429" s="18">
        <v>2.94</v>
      </c>
      <c r="C429" s="88">
        <f t="shared" si="50"/>
        <v>3.16177712791362</v>
      </c>
      <c r="D429" s="80">
        <v>-111.10899999999999</v>
      </c>
      <c r="E429" s="23">
        <v>42.722999999999999</v>
      </c>
      <c r="F429" s="1">
        <v>0</v>
      </c>
      <c r="G429" s="1">
        <v>1994</v>
      </c>
      <c r="H429" s="1">
        <v>2</v>
      </c>
      <c r="I429" s="1">
        <v>10</v>
      </c>
      <c r="J429" s="1">
        <v>3</v>
      </c>
      <c r="K429" s="1">
        <v>35</v>
      </c>
      <c r="L429" s="11">
        <v>48.1</v>
      </c>
      <c r="M429" s="81">
        <f t="shared" si="51"/>
        <v>0.10516774409862768</v>
      </c>
      <c r="N429" s="21">
        <v>0.01</v>
      </c>
      <c r="O429" s="3" t="s">
        <v>175</v>
      </c>
      <c r="P429" s="94">
        <f>1/((1/U429^2)+(1/X429^2)+(1/AA429^2))</f>
        <v>1.1060254398794437E-2</v>
      </c>
      <c r="Q429" s="72">
        <f>(P429/U429^2*V429)+(P429/X429^2*Y429)+(P429/AA429^2*AB429)</f>
        <v>3.16177712791362</v>
      </c>
      <c r="R429" s="82">
        <f>SQRT(P429)</f>
        <v>0.10516774409862768</v>
      </c>
      <c r="S429" s="49">
        <v>2.94</v>
      </c>
      <c r="T429" s="3" t="s">
        <v>3</v>
      </c>
      <c r="U429" s="82">
        <v>0.13900000000000001</v>
      </c>
      <c r="V429" s="43">
        <f>0.791*S429+0.851</f>
        <v>3.1765400000000001</v>
      </c>
      <c r="W429" s="49">
        <v>2.98</v>
      </c>
      <c r="X429" s="82">
        <v>0.22500000000000001</v>
      </c>
      <c r="Y429" s="43">
        <f t="shared" si="54"/>
        <v>2.9954200000000002</v>
      </c>
      <c r="Z429" s="55">
        <v>3</v>
      </c>
      <c r="AA429" s="82">
        <v>0.23</v>
      </c>
      <c r="AB429" s="43">
        <f>0.791*(Z429+0.09)+0.851</f>
        <v>3.2951899999999998</v>
      </c>
      <c r="AC429" s="47"/>
      <c r="AD429" s="82"/>
      <c r="AE429" s="43"/>
      <c r="AF429" s="45"/>
      <c r="AG429" s="82"/>
      <c r="AH429" s="43"/>
      <c r="AI429" s="47" t="s">
        <v>50</v>
      </c>
      <c r="AJ429" s="4"/>
      <c r="AK429" s="4"/>
      <c r="AL429" s="4"/>
      <c r="AM429" s="27">
        <v>3</v>
      </c>
      <c r="AN429" s="5"/>
      <c r="AO429" s="4"/>
      <c r="AP429" s="4"/>
      <c r="AQ429" s="4"/>
      <c r="AR429" s="19">
        <v>2.98</v>
      </c>
      <c r="AS429" s="19">
        <v>2.94</v>
      </c>
      <c r="AT429" s="3" t="s">
        <v>3</v>
      </c>
    </row>
    <row r="430" spans="1:46" x14ac:dyDescent="0.25">
      <c r="A430" s="3" t="s">
        <v>2</v>
      </c>
      <c r="B430" s="18">
        <v>2.52</v>
      </c>
      <c r="C430" s="88">
        <f t="shared" si="50"/>
        <v>2.5680800000000001</v>
      </c>
      <c r="D430" s="80">
        <v>-111.081</v>
      </c>
      <c r="E430" s="23">
        <v>42.76</v>
      </c>
      <c r="F430" s="1">
        <v>2</v>
      </c>
      <c r="G430" s="1">
        <v>1994</v>
      </c>
      <c r="H430" s="1">
        <v>2</v>
      </c>
      <c r="I430" s="1">
        <v>10</v>
      </c>
      <c r="J430" s="1">
        <v>5</v>
      </c>
      <c r="K430" s="1">
        <v>3</v>
      </c>
      <c r="L430" s="11">
        <v>17.3</v>
      </c>
      <c r="M430" s="81">
        <f t="shared" si="51"/>
        <v>0.22500000000000001</v>
      </c>
      <c r="N430" s="21">
        <v>0.01</v>
      </c>
      <c r="O430" s="6" t="s">
        <v>174</v>
      </c>
      <c r="P430" s="94"/>
      <c r="Q430" s="72">
        <f>Y430</f>
        <v>2.5680800000000001</v>
      </c>
      <c r="R430" s="82">
        <f>X430</f>
        <v>0.22500000000000001</v>
      </c>
      <c r="S430" s="44"/>
      <c r="T430" s="3"/>
      <c r="V430" s="43"/>
      <c r="W430" s="49">
        <v>2.52</v>
      </c>
      <c r="X430" s="82">
        <v>0.22500000000000001</v>
      </c>
      <c r="Y430" s="43">
        <f t="shared" si="54"/>
        <v>2.5680800000000001</v>
      </c>
      <c r="Z430" s="53"/>
      <c r="AA430" s="82"/>
      <c r="AB430" s="43"/>
      <c r="AC430" s="47"/>
      <c r="AD430" s="82"/>
      <c r="AE430" s="43"/>
      <c r="AF430" s="45"/>
      <c r="AG430" s="82"/>
      <c r="AH430" s="43"/>
      <c r="AI430" s="47"/>
      <c r="AJ430" s="4"/>
      <c r="AK430" s="4"/>
      <c r="AL430" s="4"/>
      <c r="AM430" s="27"/>
      <c r="AN430" s="5"/>
      <c r="AO430" s="4"/>
      <c r="AP430" s="4"/>
      <c r="AQ430" s="4"/>
      <c r="AR430" s="19">
        <v>2.52</v>
      </c>
      <c r="AS430" s="5"/>
      <c r="AT430" s="3"/>
    </row>
    <row r="431" spans="1:46" x14ac:dyDescent="0.25">
      <c r="A431" s="3" t="s">
        <v>2</v>
      </c>
      <c r="B431" s="18">
        <v>3.03</v>
      </c>
      <c r="C431" s="88">
        <f t="shared" si="50"/>
        <v>3.1944111518047533</v>
      </c>
      <c r="D431" s="80">
        <v>-111.107</v>
      </c>
      <c r="E431" s="23">
        <v>42.561999999999998</v>
      </c>
      <c r="F431" s="1">
        <v>0</v>
      </c>
      <c r="G431" s="1">
        <v>1994</v>
      </c>
      <c r="H431" s="1">
        <v>2</v>
      </c>
      <c r="I431" s="1">
        <v>10</v>
      </c>
      <c r="J431" s="1">
        <v>5</v>
      </c>
      <c r="K431" s="1">
        <v>36</v>
      </c>
      <c r="L431" s="11">
        <v>24.7</v>
      </c>
      <c r="M431" s="81">
        <f t="shared" si="51"/>
        <v>0.10516774409862768</v>
      </c>
      <c r="N431" s="21">
        <v>0.01</v>
      </c>
      <c r="O431" s="3" t="s">
        <v>175</v>
      </c>
      <c r="P431" s="94">
        <f>1/((1/U431^2)+(1/X431^2)+(1/AA431^2))</f>
        <v>1.1060254398794437E-2</v>
      </c>
      <c r="Q431" s="72">
        <f>(P431/U431^2*V431)+(P431/X431^2*Y431)+(P431/AA431^2*AB431)</f>
        <v>3.1944111518047533</v>
      </c>
      <c r="R431" s="82">
        <f>SQRT(P431)</f>
        <v>0.10516774409862768</v>
      </c>
      <c r="S431" s="49">
        <v>3.03</v>
      </c>
      <c r="T431" s="3" t="s">
        <v>3</v>
      </c>
      <c r="U431" s="82">
        <v>0.13900000000000001</v>
      </c>
      <c r="V431" s="43">
        <f>0.791*S431+0.851</f>
        <v>3.2477299999999998</v>
      </c>
      <c r="W431" s="49">
        <v>2.94</v>
      </c>
      <c r="X431" s="82">
        <v>0.22500000000000001</v>
      </c>
      <c r="Y431" s="43">
        <f t="shared" si="54"/>
        <v>2.9582600000000001</v>
      </c>
      <c r="Z431" s="55">
        <v>3</v>
      </c>
      <c r="AA431" s="82">
        <v>0.23</v>
      </c>
      <c r="AB431" s="43">
        <f>0.791*(Z431+0.09)+0.851</f>
        <v>3.2951899999999998</v>
      </c>
      <c r="AC431" s="47"/>
      <c r="AD431" s="82"/>
      <c r="AE431" s="43"/>
      <c r="AF431" s="45"/>
      <c r="AG431" s="82"/>
      <c r="AH431" s="43"/>
      <c r="AI431" s="47" t="s">
        <v>50</v>
      </c>
      <c r="AJ431" s="4"/>
      <c r="AK431" s="4"/>
      <c r="AL431" s="4"/>
      <c r="AM431" s="27">
        <v>3</v>
      </c>
      <c r="AN431" s="5"/>
      <c r="AO431" s="4"/>
      <c r="AP431" s="4"/>
      <c r="AQ431" s="4"/>
      <c r="AR431" s="19">
        <v>2.94</v>
      </c>
      <c r="AS431" s="19">
        <v>3.03</v>
      </c>
      <c r="AT431" s="3" t="s">
        <v>3</v>
      </c>
    </row>
    <row r="432" spans="1:46" x14ac:dyDescent="0.25">
      <c r="A432" s="3" t="s">
        <v>2</v>
      </c>
      <c r="B432" s="18">
        <v>2.48</v>
      </c>
      <c r="C432" s="88">
        <f t="shared" si="50"/>
        <v>2.5309200000000001</v>
      </c>
      <c r="D432" s="80">
        <v>-111.133</v>
      </c>
      <c r="E432" s="23">
        <v>42.62</v>
      </c>
      <c r="F432" s="1">
        <v>1</v>
      </c>
      <c r="G432" s="1">
        <v>1994</v>
      </c>
      <c r="H432" s="1">
        <v>2</v>
      </c>
      <c r="I432" s="1">
        <v>10</v>
      </c>
      <c r="J432" s="1">
        <v>6</v>
      </c>
      <c r="K432" s="1">
        <v>43</v>
      </c>
      <c r="L432" s="11">
        <v>39.799999999999997</v>
      </c>
      <c r="M432" s="81">
        <f t="shared" si="51"/>
        <v>0.22500000000000001</v>
      </c>
      <c r="N432" s="21">
        <v>0.01</v>
      </c>
      <c r="O432" s="6" t="s">
        <v>174</v>
      </c>
      <c r="P432" s="94"/>
      <c r="Q432" s="72">
        <f>Y432</f>
        <v>2.5309200000000001</v>
      </c>
      <c r="R432" s="82">
        <f>X432</f>
        <v>0.22500000000000001</v>
      </c>
      <c r="S432" s="44"/>
      <c r="T432" s="3"/>
      <c r="V432" s="43"/>
      <c r="W432" s="49">
        <v>2.48</v>
      </c>
      <c r="X432" s="82">
        <v>0.22500000000000001</v>
      </c>
      <c r="Y432" s="43">
        <f t="shared" si="54"/>
        <v>2.5309200000000001</v>
      </c>
      <c r="Z432" s="53"/>
      <c r="AA432" s="82"/>
      <c r="AB432" s="43"/>
      <c r="AC432" s="47"/>
      <c r="AD432" s="82"/>
      <c r="AE432" s="43"/>
      <c r="AF432" s="45"/>
      <c r="AG432" s="82"/>
      <c r="AH432" s="43"/>
      <c r="AI432" s="47"/>
      <c r="AJ432" s="4"/>
      <c r="AK432" s="4"/>
      <c r="AL432" s="4"/>
      <c r="AM432" s="27"/>
      <c r="AN432" s="5"/>
      <c r="AO432" s="4"/>
      <c r="AP432" s="4"/>
      <c r="AQ432" s="4"/>
      <c r="AR432" s="19">
        <v>2.48</v>
      </c>
      <c r="AS432" s="5"/>
      <c r="AT432" s="3"/>
    </row>
    <row r="433" spans="1:58" x14ac:dyDescent="0.25">
      <c r="A433" s="3" t="s">
        <v>2</v>
      </c>
      <c r="B433" s="18">
        <v>3.52</v>
      </c>
      <c r="C433" s="88">
        <f t="shared" si="50"/>
        <v>3.6457117843829536</v>
      </c>
      <c r="D433" s="80">
        <v>-111.152</v>
      </c>
      <c r="E433" s="23">
        <v>42.756999999999998</v>
      </c>
      <c r="F433" s="1">
        <v>4</v>
      </c>
      <c r="G433" s="1">
        <v>1994</v>
      </c>
      <c r="H433" s="1">
        <v>2</v>
      </c>
      <c r="I433" s="1">
        <v>10</v>
      </c>
      <c r="J433" s="1">
        <v>14</v>
      </c>
      <c r="K433" s="1">
        <v>49</v>
      </c>
      <c r="L433" s="11">
        <v>25</v>
      </c>
      <c r="M433" s="81">
        <f t="shared" si="51"/>
        <v>0.10516774409862768</v>
      </c>
      <c r="N433" s="21">
        <v>0.01</v>
      </c>
      <c r="O433" s="3" t="s">
        <v>175</v>
      </c>
      <c r="P433" s="94">
        <f>1/((1/U433^2)+(1/X433^2)+(1/AA433^2))</f>
        <v>1.1060254398794437E-2</v>
      </c>
      <c r="Q433" s="72">
        <f>(P433/U433^2*V433)+(P433/X433^2*Y433)+(P433/AA433^2*AB433)</f>
        <v>3.6457117843829536</v>
      </c>
      <c r="R433" s="82">
        <f>SQRT(P433)</f>
        <v>0.10516774409862768</v>
      </c>
      <c r="S433" s="49">
        <v>3.52</v>
      </c>
      <c r="T433" s="3" t="s">
        <v>3</v>
      </c>
      <c r="U433" s="82">
        <v>0.13900000000000001</v>
      </c>
      <c r="V433" s="43">
        <f>0.791*S433+0.851</f>
        <v>3.6353200000000001</v>
      </c>
      <c r="W433" s="49">
        <v>3.5</v>
      </c>
      <c r="X433" s="82">
        <v>0.22500000000000001</v>
      </c>
      <c r="Y433" s="43">
        <f t="shared" si="54"/>
        <v>3.4784999999999999</v>
      </c>
      <c r="Z433" s="55">
        <v>3.7</v>
      </c>
      <c r="AA433" s="82">
        <v>0.23</v>
      </c>
      <c r="AB433" s="43">
        <f>0.791*(Z433+0.09)+0.851</f>
        <v>3.8488900000000004</v>
      </c>
      <c r="AC433" s="53"/>
      <c r="AD433" s="82"/>
      <c r="AE433" s="43"/>
      <c r="AF433" s="45"/>
      <c r="AG433" s="82"/>
      <c r="AH433" s="43"/>
      <c r="AI433" s="47" t="s">
        <v>42</v>
      </c>
      <c r="AJ433" s="27"/>
      <c r="AK433" s="5"/>
      <c r="AL433" s="4" t="s">
        <v>85</v>
      </c>
      <c r="AM433" s="27">
        <v>3.7</v>
      </c>
      <c r="AN433" s="5"/>
      <c r="AO433" s="4"/>
      <c r="AP433" s="4"/>
      <c r="AQ433" s="4"/>
      <c r="AR433" s="19">
        <v>3.5</v>
      </c>
      <c r="AS433" s="19">
        <v>3.52</v>
      </c>
      <c r="AT433" s="3" t="s">
        <v>3</v>
      </c>
    </row>
    <row r="434" spans="1:58" x14ac:dyDescent="0.25">
      <c r="A434" s="3" t="s">
        <v>2</v>
      </c>
      <c r="B434" s="18">
        <v>3.04</v>
      </c>
      <c r="C434" s="88">
        <f t="shared" si="50"/>
        <v>3.2638872085663668</v>
      </c>
      <c r="D434" s="80">
        <v>-111.045</v>
      </c>
      <c r="E434" s="23">
        <v>42.529000000000003</v>
      </c>
      <c r="F434" s="1">
        <v>0</v>
      </c>
      <c r="G434" s="1">
        <v>1994</v>
      </c>
      <c r="H434" s="1">
        <v>2</v>
      </c>
      <c r="I434" s="1">
        <v>10</v>
      </c>
      <c r="J434" s="1">
        <v>15</v>
      </c>
      <c r="K434" s="1">
        <v>56</v>
      </c>
      <c r="L434" s="11">
        <v>3.9</v>
      </c>
      <c r="M434" s="81">
        <f t="shared" si="51"/>
        <v>0.10516774409862768</v>
      </c>
      <c r="N434" s="21">
        <v>0.01</v>
      </c>
      <c r="O434" s="3" t="s">
        <v>175</v>
      </c>
      <c r="P434" s="94">
        <f>1/((1/U434^2)+(1/X434^2)+(1/AA434^2))</f>
        <v>1.1060254398794437E-2</v>
      </c>
      <c r="Q434" s="72">
        <f>(P434/U434^2*V434)+(P434/X434^2*Y434)+(P434/AA434^2*AB434)</f>
        <v>3.2638872085663668</v>
      </c>
      <c r="R434" s="82">
        <f>SQRT(P434)</f>
        <v>0.10516774409862768</v>
      </c>
      <c r="S434" s="49">
        <v>3.04</v>
      </c>
      <c r="T434" s="3" t="s">
        <v>3</v>
      </c>
      <c r="U434" s="82">
        <v>0.13900000000000001</v>
      </c>
      <c r="V434" s="43">
        <f>0.791*S434+0.851</f>
        <v>3.2556400000000001</v>
      </c>
      <c r="W434" s="49">
        <v>3.26</v>
      </c>
      <c r="X434" s="82">
        <v>0.22500000000000001</v>
      </c>
      <c r="Y434" s="43">
        <f t="shared" si="54"/>
        <v>3.2555399999999999</v>
      </c>
      <c r="Z434" s="55">
        <v>3</v>
      </c>
      <c r="AA434" s="82">
        <v>0.23</v>
      </c>
      <c r="AB434" s="43">
        <f>0.791*(Z434+0.09)+0.851</f>
        <v>3.2951899999999998</v>
      </c>
      <c r="AC434" s="47"/>
      <c r="AD434" s="82"/>
      <c r="AE434" s="43"/>
      <c r="AF434" s="45"/>
      <c r="AG434" s="82"/>
      <c r="AH434" s="43"/>
      <c r="AI434" s="47" t="s">
        <v>50</v>
      </c>
      <c r="AJ434" s="4"/>
      <c r="AK434" s="4"/>
      <c r="AL434" s="4"/>
      <c r="AM434" s="27">
        <v>3</v>
      </c>
      <c r="AN434" s="5"/>
      <c r="AO434" s="4"/>
      <c r="AP434" s="4"/>
      <c r="AQ434" s="4"/>
      <c r="AR434" s="19">
        <v>3.26</v>
      </c>
      <c r="AS434" s="19">
        <v>3.04</v>
      </c>
      <c r="AT434" s="3" t="s">
        <v>3</v>
      </c>
    </row>
    <row r="435" spans="1:58" x14ac:dyDescent="0.25">
      <c r="A435" s="3" t="s">
        <v>2</v>
      </c>
      <c r="B435" s="18">
        <v>3.11</v>
      </c>
      <c r="C435" s="88">
        <f t="shared" si="50"/>
        <v>3.0621678065936582</v>
      </c>
      <c r="D435" s="80">
        <v>-111.035</v>
      </c>
      <c r="E435" s="23">
        <v>42.526000000000003</v>
      </c>
      <c r="F435" s="1">
        <v>1</v>
      </c>
      <c r="G435" s="1">
        <v>1994</v>
      </c>
      <c r="H435" s="1">
        <v>2</v>
      </c>
      <c r="I435" s="1">
        <v>10</v>
      </c>
      <c r="J435" s="1">
        <v>15</v>
      </c>
      <c r="K435" s="1">
        <v>56</v>
      </c>
      <c r="L435" s="11">
        <v>42.9</v>
      </c>
      <c r="M435" s="81">
        <f t="shared" si="51"/>
        <v>0.11825400999467875</v>
      </c>
      <c r="N435" s="21">
        <v>0.01</v>
      </c>
      <c r="O435" s="3" t="s">
        <v>175</v>
      </c>
      <c r="P435" s="94">
        <f>1/((1/U435^2)+(1/X435^2))</f>
        <v>1.398401087982158E-2</v>
      </c>
      <c r="Q435" s="72">
        <f>(P435/U435^2*V435)+(P435/X435^2*Y435)</f>
        <v>3.0621678065936582</v>
      </c>
      <c r="R435" s="82">
        <f>SQRT(P435)</f>
        <v>0.11825400999467875</v>
      </c>
      <c r="S435" s="49">
        <v>3.11</v>
      </c>
      <c r="T435" s="3" t="s">
        <v>3</v>
      </c>
      <c r="U435" s="82">
        <v>0.13900000000000001</v>
      </c>
      <c r="V435" s="43">
        <f>0.791*S435+0.851</f>
        <v>3.31101</v>
      </c>
      <c r="W435" s="49">
        <v>2.35</v>
      </c>
      <c r="X435" s="82">
        <v>0.22500000000000001</v>
      </c>
      <c r="Y435" s="43">
        <f t="shared" si="54"/>
        <v>2.4101500000000002</v>
      </c>
      <c r="Z435" s="53"/>
      <c r="AA435" s="82"/>
      <c r="AB435" s="43"/>
      <c r="AC435" s="47"/>
      <c r="AD435" s="82"/>
      <c r="AE435" s="43"/>
      <c r="AF435" s="45"/>
      <c r="AG435" s="82"/>
      <c r="AH435" s="43"/>
      <c r="AI435" s="47"/>
      <c r="AJ435" s="4"/>
      <c r="AK435" s="4"/>
      <c r="AL435" s="4"/>
      <c r="AM435" s="27"/>
      <c r="AN435" s="5"/>
      <c r="AO435" s="4"/>
      <c r="AP435" s="4"/>
      <c r="AQ435" s="4"/>
      <c r="AR435" s="19">
        <v>2.35</v>
      </c>
      <c r="AS435" s="19">
        <v>3.11</v>
      </c>
      <c r="AT435" s="3" t="s">
        <v>3</v>
      </c>
    </row>
    <row r="436" spans="1:58" x14ac:dyDescent="0.25">
      <c r="A436" s="3" t="s">
        <v>2</v>
      </c>
      <c r="B436" s="18">
        <v>2.99</v>
      </c>
      <c r="C436" s="88">
        <f t="shared" si="50"/>
        <v>3.1435238074358605</v>
      </c>
      <c r="D436" s="80">
        <v>-111.03700000000001</v>
      </c>
      <c r="E436" s="23">
        <v>42.530999999999999</v>
      </c>
      <c r="F436" s="1">
        <v>1</v>
      </c>
      <c r="G436" s="1">
        <v>1994</v>
      </c>
      <c r="H436" s="1">
        <v>2</v>
      </c>
      <c r="I436" s="1">
        <v>10</v>
      </c>
      <c r="J436" s="1">
        <v>16</v>
      </c>
      <c r="K436" s="1">
        <v>16</v>
      </c>
      <c r="L436" s="11">
        <v>54.2</v>
      </c>
      <c r="M436" s="81">
        <f t="shared" si="51"/>
        <v>0.10516774409862768</v>
      </c>
      <c r="N436" s="21">
        <v>0.01</v>
      </c>
      <c r="O436" s="3" t="s">
        <v>175</v>
      </c>
      <c r="P436" s="94">
        <f>1/((1/U436^2)+(1/X436^2)+(1/AA436^2))</f>
        <v>1.1060254398794437E-2</v>
      </c>
      <c r="Q436" s="72">
        <f>(P436/U436^2*V436)+(P436/X436^2*Y436)+(P436/AA436^2*AB436)</f>
        <v>3.1435238074358605</v>
      </c>
      <c r="R436" s="82">
        <f>SQRT(P436)</f>
        <v>0.10516774409862768</v>
      </c>
      <c r="S436" s="63">
        <v>2.99</v>
      </c>
      <c r="T436" s="6" t="s">
        <v>3</v>
      </c>
      <c r="U436" s="82">
        <v>0.13900000000000001</v>
      </c>
      <c r="V436" s="43">
        <f>0.791*S436+0.851</f>
        <v>3.2160900000000003</v>
      </c>
      <c r="W436" s="49">
        <v>2.86</v>
      </c>
      <c r="X436" s="82">
        <v>0.22500000000000001</v>
      </c>
      <c r="Y436" s="43">
        <f t="shared" si="54"/>
        <v>2.8839399999999999</v>
      </c>
      <c r="Z436" s="55">
        <v>2.9</v>
      </c>
      <c r="AA436" s="82">
        <v>0.23</v>
      </c>
      <c r="AB436" s="43">
        <f t="shared" ref="AB436:AB445" si="55">0.791*(Z436+0.09)+0.851</f>
        <v>3.2160899999999999</v>
      </c>
      <c r="AC436" s="47"/>
      <c r="AD436" s="82"/>
      <c r="AE436" s="43"/>
      <c r="AF436" s="45"/>
      <c r="AG436" s="82"/>
      <c r="AH436" s="43"/>
      <c r="AI436" s="47" t="s">
        <v>49</v>
      </c>
      <c r="AJ436" s="4"/>
      <c r="AK436" s="4"/>
      <c r="AL436" s="4"/>
      <c r="AM436" s="27">
        <v>2.9</v>
      </c>
      <c r="AN436" s="5"/>
      <c r="AO436" s="4"/>
      <c r="AP436" s="4"/>
      <c r="AQ436" s="4"/>
      <c r="AR436" s="19">
        <v>2.86</v>
      </c>
      <c r="AS436" s="5"/>
      <c r="AT436" s="3" t="s">
        <v>3</v>
      </c>
    </row>
    <row r="437" spans="1:58" x14ac:dyDescent="0.25">
      <c r="A437" s="4" t="s">
        <v>1</v>
      </c>
      <c r="B437" s="11">
        <v>2.6</v>
      </c>
      <c r="C437" s="88">
        <f t="shared" si="50"/>
        <v>4.0861900000000002</v>
      </c>
      <c r="D437" s="80">
        <v>-111.092</v>
      </c>
      <c r="E437" s="23">
        <v>42.723999999999997</v>
      </c>
      <c r="F437" s="1">
        <v>5</v>
      </c>
      <c r="G437" s="1">
        <v>1994</v>
      </c>
      <c r="H437" s="1">
        <v>2</v>
      </c>
      <c r="I437" s="1">
        <v>10</v>
      </c>
      <c r="J437" s="1">
        <v>17</v>
      </c>
      <c r="K437" s="1">
        <v>17</v>
      </c>
      <c r="L437" s="1">
        <v>22.27</v>
      </c>
      <c r="M437" s="81">
        <f t="shared" si="51"/>
        <v>0.23</v>
      </c>
      <c r="N437" s="21">
        <v>0.01</v>
      </c>
      <c r="O437" s="6" t="s">
        <v>174</v>
      </c>
      <c r="P437" s="94"/>
      <c r="Q437" s="72">
        <f>AB441</f>
        <v>4.0861900000000002</v>
      </c>
      <c r="R437" s="82">
        <f>AA437</f>
        <v>0.23</v>
      </c>
      <c r="S437" s="44"/>
      <c r="T437" s="3"/>
      <c r="V437" s="43"/>
      <c r="W437" s="46"/>
      <c r="Y437" s="43"/>
      <c r="Z437" s="55">
        <v>2.6</v>
      </c>
      <c r="AA437" s="82">
        <v>0.23</v>
      </c>
      <c r="AB437" s="43">
        <f t="shared" si="55"/>
        <v>2.97879</v>
      </c>
      <c r="AC437" s="53"/>
      <c r="AD437" s="82"/>
      <c r="AE437" s="43"/>
      <c r="AF437" s="45"/>
      <c r="AG437" s="82"/>
      <c r="AH437" s="43"/>
      <c r="AI437" s="47" t="s">
        <v>121</v>
      </c>
      <c r="AJ437" s="27"/>
      <c r="AK437" s="5"/>
      <c r="AL437" s="4"/>
      <c r="AM437" s="27">
        <v>2.6</v>
      </c>
      <c r="AN437" s="5"/>
      <c r="AO437" s="4">
        <v>457</v>
      </c>
      <c r="AP437" s="5" t="s">
        <v>44</v>
      </c>
      <c r="AQ437" s="5" t="s">
        <v>44</v>
      </c>
      <c r="AR437" s="9"/>
      <c r="AS437" s="5"/>
      <c r="AT437" s="3"/>
      <c r="AU437" s="2" t="s">
        <v>44</v>
      </c>
      <c r="AV437" s="2"/>
      <c r="AY437">
        <v>7</v>
      </c>
    </row>
    <row r="438" spans="1:58" x14ac:dyDescent="0.25">
      <c r="A438" s="3" t="s">
        <v>2</v>
      </c>
      <c r="B438" s="18">
        <v>2.72</v>
      </c>
      <c r="C438" s="88">
        <f t="shared" si="50"/>
        <v>2.9412255083313203</v>
      </c>
      <c r="D438" s="80">
        <v>-111.089</v>
      </c>
      <c r="E438" s="23">
        <v>42.677</v>
      </c>
      <c r="F438" s="1">
        <v>1</v>
      </c>
      <c r="G438" s="1">
        <v>1994</v>
      </c>
      <c r="H438" s="1">
        <v>2</v>
      </c>
      <c r="I438" s="1">
        <v>10</v>
      </c>
      <c r="J438" s="1">
        <v>21</v>
      </c>
      <c r="K438" s="1">
        <v>41</v>
      </c>
      <c r="L438" s="11">
        <v>52.5</v>
      </c>
      <c r="M438" s="81">
        <f t="shared" si="51"/>
        <v>0.16083765575665815</v>
      </c>
      <c r="N438" s="21">
        <v>0.01</v>
      </c>
      <c r="O438" s="3" t="s">
        <v>175</v>
      </c>
      <c r="P438" s="94">
        <f>1/((1/X438^2)+(1/AA438^2))</f>
        <v>2.586875150929727E-2</v>
      </c>
      <c r="Q438" s="72">
        <f>(P438/X438^2*Y438)+(P438/AA438^2*AB438)</f>
        <v>2.9412255083313203</v>
      </c>
      <c r="R438" s="82">
        <f t="shared" ref="R438:R445" si="56">SQRT(P438)</f>
        <v>0.16083765575665815</v>
      </c>
      <c r="S438" s="44"/>
      <c r="T438" s="3"/>
      <c r="V438" s="43"/>
      <c r="W438" s="49">
        <v>2.72</v>
      </c>
      <c r="X438" s="82">
        <v>0.22500000000000001</v>
      </c>
      <c r="Y438" s="43">
        <f t="shared" ref="Y438:Y471" si="57">0.929*W438+0.227</f>
        <v>2.7538800000000001</v>
      </c>
      <c r="Z438" s="55">
        <v>2.8</v>
      </c>
      <c r="AA438" s="82">
        <v>0.23</v>
      </c>
      <c r="AB438" s="43">
        <f t="shared" si="55"/>
        <v>3.1369899999999999</v>
      </c>
      <c r="AC438" s="47"/>
      <c r="AD438" s="82"/>
      <c r="AE438" s="43"/>
      <c r="AF438" s="45"/>
      <c r="AG438" s="82"/>
      <c r="AH438" s="43"/>
      <c r="AI438" s="47" t="s">
        <v>48</v>
      </c>
      <c r="AJ438" s="4"/>
      <c r="AK438" s="4"/>
      <c r="AL438" s="4"/>
      <c r="AM438" s="27">
        <v>2.8</v>
      </c>
      <c r="AN438" s="5"/>
      <c r="AO438" s="4"/>
      <c r="AP438" s="4"/>
      <c r="AQ438" s="4"/>
      <c r="AR438" s="19">
        <v>2.72</v>
      </c>
      <c r="AS438" s="5"/>
      <c r="AT438" s="3"/>
      <c r="BA438" s="25"/>
      <c r="BB438" s="25"/>
      <c r="BC438" s="25"/>
      <c r="BD438" s="25"/>
      <c r="BE438" s="25"/>
      <c r="BF438" s="25"/>
    </row>
    <row r="439" spans="1:58" x14ac:dyDescent="0.25">
      <c r="A439" s="3" t="s">
        <v>2</v>
      </c>
      <c r="B439" s="18">
        <v>2.58</v>
      </c>
      <c r="C439" s="88">
        <f t="shared" si="50"/>
        <v>2.8360855759478385</v>
      </c>
      <c r="D439" s="80">
        <v>-111.136</v>
      </c>
      <c r="E439" s="23">
        <v>42.637999999999998</v>
      </c>
      <c r="F439" s="1">
        <v>1</v>
      </c>
      <c r="G439" s="1">
        <v>1994</v>
      </c>
      <c r="H439" s="1">
        <v>2</v>
      </c>
      <c r="I439" s="1">
        <v>11</v>
      </c>
      <c r="J439" s="1">
        <v>1</v>
      </c>
      <c r="K439" s="1">
        <v>2</v>
      </c>
      <c r="L439" s="11">
        <v>17.2</v>
      </c>
      <c r="M439" s="81">
        <f t="shared" si="51"/>
        <v>0.16083765575665815</v>
      </c>
      <c r="N439" s="21">
        <v>0.01</v>
      </c>
      <c r="O439" s="3" t="s">
        <v>175</v>
      </c>
      <c r="P439" s="94">
        <f>1/((1/X439^2)+(1/AA439^2))</f>
        <v>2.586875150929727E-2</v>
      </c>
      <c r="Q439" s="72">
        <f>(P439/X439^2*Y439)+(P439/AA439^2*AB439)</f>
        <v>2.8360855759478385</v>
      </c>
      <c r="R439" s="82">
        <f t="shared" si="56"/>
        <v>0.16083765575665815</v>
      </c>
      <c r="S439" s="44"/>
      <c r="T439" s="3"/>
      <c r="V439" s="43"/>
      <c r="W439" s="49">
        <v>2.58</v>
      </c>
      <c r="X439" s="82">
        <v>0.22500000000000001</v>
      </c>
      <c r="Y439" s="43">
        <f t="shared" si="57"/>
        <v>2.6238200000000003</v>
      </c>
      <c r="Z439" s="55">
        <v>2.7</v>
      </c>
      <c r="AA439" s="82">
        <v>0.23</v>
      </c>
      <c r="AB439" s="43">
        <f t="shared" si="55"/>
        <v>3.05789</v>
      </c>
      <c r="AC439" s="47"/>
      <c r="AD439" s="82"/>
      <c r="AE439" s="43"/>
      <c r="AF439" s="45"/>
      <c r="AG439" s="82"/>
      <c r="AH439" s="43"/>
      <c r="AI439" s="47" t="s">
        <v>93</v>
      </c>
      <c r="AJ439" s="4"/>
      <c r="AK439" s="4"/>
      <c r="AL439" s="4"/>
      <c r="AM439" s="27">
        <v>2.7</v>
      </c>
      <c r="AN439" s="5"/>
      <c r="AO439" s="4"/>
      <c r="AP439" s="4"/>
      <c r="AQ439" s="4"/>
      <c r="AR439" s="19">
        <v>2.58</v>
      </c>
      <c r="AS439" s="5"/>
      <c r="AT439" s="3"/>
    </row>
    <row r="440" spans="1:58" x14ac:dyDescent="0.25">
      <c r="A440" s="3" t="s">
        <v>2</v>
      </c>
      <c r="B440" s="18">
        <v>3.49</v>
      </c>
      <c r="C440" s="88">
        <f t="shared" si="50"/>
        <v>3.5749969987400947</v>
      </c>
      <c r="D440" s="80">
        <v>-111.102</v>
      </c>
      <c r="E440" s="23">
        <v>42.774000000000001</v>
      </c>
      <c r="F440" s="1">
        <v>1</v>
      </c>
      <c r="G440" s="1">
        <v>1994</v>
      </c>
      <c r="H440" s="1">
        <v>2</v>
      </c>
      <c r="I440" s="1">
        <v>11</v>
      </c>
      <c r="J440" s="1">
        <v>2</v>
      </c>
      <c r="K440" s="1">
        <v>20</v>
      </c>
      <c r="L440" s="11">
        <v>5.6</v>
      </c>
      <c r="M440" s="81">
        <f t="shared" si="51"/>
        <v>0.10516774409862768</v>
      </c>
      <c r="N440" s="21">
        <v>0.01</v>
      </c>
      <c r="O440" s="3" t="s">
        <v>175</v>
      </c>
      <c r="P440" s="94">
        <f>1/((1/U440^2)+(1/X440^2)+(1/AA440^2))</f>
        <v>1.1060254398794437E-2</v>
      </c>
      <c r="Q440" s="72">
        <f>(P440/U440^2*V440)+(P440/X440^2*Y440)+(P440/AA440^2*AB440)</f>
        <v>3.5749969987400947</v>
      </c>
      <c r="R440" s="82">
        <f t="shared" si="56"/>
        <v>0.10516774409862768</v>
      </c>
      <c r="S440" s="49">
        <v>3.49</v>
      </c>
      <c r="T440" s="3" t="s">
        <v>3</v>
      </c>
      <c r="U440" s="82">
        <v>0.13900000000000001</v>
      </c>
      <c r="V440" s="43">
        <f>0.791*S440+0.851</f>
        <v>3.6115900000000001</v>
      </c>
      <c r="W440" s="49">
        <v>3.3</v>
      </c>
      <c r="X440" s="82">
        <v>0.22500000000000001</v>
      </c>
      <c r="Y440" s="43">
        <f t="shared" si="57"/>
        <v>3.2927</v>
      </c>
      <c r="Z440" s="55">
        <v>3.6</v>
      </c>
      <c r="AA440" s="82">
        <v>0.23</v>
      </c>
      <c r="AB440" s="43">
        <f t="shared" si="55"/>
        <v>3.76979</v>
      </c>
      <c r="AC440" s="47"/>
      <c r="AD440" s="82"/>
      <c r="AE440" s="43"/>
      <c r="AF440" s="45"/>
      <c r="AG440" s="82"/>
      <c r="AH440" s="43"/>
      <c r="AI440" s="47" t="s">
        <v>82</v>
      </c>
      <c r="AJ440" s="4"/>
      <c r="AK440" s="4"/>
      <c r="AL440" s="4"/>
      <c r="AM440" s="27">
        <v>3.6</v>
      </c>
      <c r="AN440" s="5"/>
      <c r="AO440" s="4"/>
      <c r="AP440" s="4"/>
      <c r="AQ440" s="4"/>
      <c r="AR440" s="19">
        <v>3.3</v>
      </c>
      <c r="AS440" s="19">
        <v>3.49</v>
      </c>
      <c r="AT440" s="3" t="s">
        <v>3</v>
      </c>
    </row>
    <row r="441" spans="1:58" x14ac:dyDescent="0.25">
      <c r="A441" s="3" t="s">
        <v>2</v>
      </c>
      <c r="B441" s="18">
        <v>3.79</v>
      </c>
      <c r="C441" s="88">
        <f t="shared" si="50"/>
        <v>3.7574672306718382</v>
      </c>
      <c r="D441" s="80">
        <v>-111.108</v>
      </c>
      <c r="E441" s="23">
        <v>42.783999999999999</v>
      </c>
      <c r="F441" s="1">
        <v>2</v>
      </c>
      <c r="G441" s="1">
        <v>1994</v>
      </c>
      <c r="H441" s="1">
        <v>2</v>
      </c>
      <c r="I441" s="1">
        <v>11</v>
      </c>
      <c r="J441" s="1">
        <v>4</v>
      </c>
      <c r="K441" s="1">
        <v>24</v>
      </c>
      <c r="L441" s="11">
        <v>30.3</v>
      </c>
      <c r="M441" s="81">
        <f t="shared" si="51"/>
        <v>9.3760786345676014E-2</v>
      </c>
      <c r="N441" s="21">
        <v>0.01</v>
      </c>
      <c r="O441" s="3" t="s">
        <v>175</v>
      </c>
      <c r="P441" s="94">
        <f>1/((1/U441^2)+(1/X441^2)+(1/AA441^2)+(1/AD441^2))</f>
        <v>8.7910850561595047E-3</v>
      </c>
      <c r="Q441" s="72">
        <f>(P441/U441^2*V441)+(P441/X441^2*Y441)+(P441/AA441^2*AB441)+(P441/AD441^2*AE441)</f>
        <v>3.7574672306718382</v>
      </c>
      <c r="R441" s="82">
        <f t="shared" si="56"/>
        <v>9.3760786345676014E-2</v>
      </c>
      <c r="S441" s="49">
        <v>3.79</v>
      </c>
      <c r="T441" s="3" t="s">
        <v>3</v>
      </c>
      <c r="U441" s="82">
        <v>0.13900000000000001</v>
      </c>
      <c r="V441" s="43">
        <f>0.791*S441+0.851</f>
        <v>3.8488900000000004</v>
      </c>
      <c r="W441" s="49">
        <v>3.59</v>
      </c>
      <c r="X441" s="82">
        <v>0.22500000000000001</v>
      </c>
      <c r="Y441" s="43">
        <f t="shared" si="57"/>
        <v>3.5621100000000001</v>
      </c>
      <c r="Z441" s="55">
        <v>4</v>
      </c>
      <c r="AA441" s="82">
        <v>0.23</v>
      </c>
      <c r="AB441" s="43">
        <f t="shared" si="55"/>
        <v>4.0861900000000002</v>
      </c>
      <c r="AC441" s="55">
        <v>3.6</v>
      </c>
      <c r="AD441" s="82">
        <v>0.20699999999999999</v>
      </c>
      <c r="AE441" s="43">
        <f>1.078*AC441-0.427</f>
        <v>3.4538000000000002</v>
      </c>
      <c r="AF441" s="45"/>
      <c r="AG441" s="82"/>
      <c r="AH441" s="43"/>
      <c r="AI441" s="47" t="s">
        <v>83</v>
      </c>
      <c r="AJ441" s="27">
        <v>3.6</v>
      </c>
      <c r="AK441" s="4"/>
      <c r="AL441" s="4"/>
      <c r="AM441" s="27">
        <v>4</v>
      </c>
      <c r="AN441" s="5"/>
      <c r="AO441" s="4"/>
      <c r="AP441" s="4"/>
      <c r="AQ441" s="4"/>
      <c r="AR441" s="19">
        <v>3.59</v>
      </c>
      <c r="AS441" s="19">
        <v>3.79</v>
      </c>
      <c r="AT441" s="3" t="s">
        <v>3</v>
      </c>
    </row>
    <row r="442" spans="1:58" x14ac:dyDescent="0.25">
      <c r="A442" s="3" t="s">
        <v>2</v>
      </c>
      <c r="B442" s="18">
        <v>2.4900000000000002</v>
      </c>
      <c r="C442" s="88">
        <f t="shared" si="50"/>
        <v>2.7546810214923925</v>
      </c>
      <c r="D442" s="80">
        <v>-111.09099999999999</v>
      </c>
      <c r="E442" s="23">
        <v>42.62</v>
      </c>
      <c r="F442" s="1">
        <v>5</v>
      </c>
      <c r="G442" s="1">
        <v>1994</v>
      </c>
      <c r="H442" s="1">
        <v>2</v>
      </c>
      <c r="I442" s="1">
        <v>11</v>
      </c>
      <c r="J442" s="1">
        <v>5</v>
      </c>
      <c r="K442" s="1">
        <v>36</v>
      </c>
      <c r="L442" s="11">
        <v>24.2</v>
      </c>
      <c r="M442" s="81">
        <f t="shared" si="51"/>
        <v>0.16083765575665815</v>
      </c>
      <c r="N442" s="21">
        <v>0.01</v>
      </c>
      <c r="O442" s="3" t="s">
        <v>175</v>
      </c>
      <c r="P442" s="94">
        <f>1/((1/X442^2)+(1/AA442^2))</f>
        <v>2.586875150929727E-2</v>
      </c>
      <c r="Q442" s="72">
        <f>(P442/X442^2*Y442)+(P442/AA442^2*AB442)</f>
        <v>2.7546810214923925</v>
      </c>
      <c r="R442" s="82">
        <f t="shared" si="56"/>
        <v>0.16083765575665815</v>
      </c>
      <c r="S442" s="44"/>
      <c r="T442" s="3"/>
      <c r="V442" s="43"/>
      <c r="W442" s="49">
        <v>2.4900000000000002</v>
      </c>
      <c r="X442" s="82">
        <v>0.22500000000000001</v>
      </c>
      <c r="Y442" s="43">
        <f t="shared" si="57"/>
        <v>2.5402100000000001</v>
      </c>
      <c r="Z442" s="55">
        <v>2.6</v>
      </c>
      <c r="AA442" s="82">
        <v>0.23</v>
      </c>
      <c r="AB442" s="43">
        <f t="shared" si="55"/>
        <v>2.97879</v>
      </c>
      <c r="AC442" s="47"/>
      <c r="AD442" s="82"/>
      <c r="AE442" s="43"/>
      <c r="AF442" s="45"/>
      <c r="AG442" s="82"/>
      <c r="AH442" s="43"/>
      <c r="AI442" s="47" t="s">
        <v>121</v>
      </c>
      <c r="AJ442" s="4"/>
      <c r="AK442" s="4"/>
      <c r="AL442" s="4"/>
      <c r="AM442" s="27">
        <v>2.6</v>
      </c>
      <c r="AN442" s="5"/>
      <c r="AO442" s="4"/>
      <c r="AP442" s="4"/>
      <c r="AQ442" s="4"/>
      <c r="AR442" s="19">
        <v>2.4900000000000002</v>
      </c>
      <c r="AS442" s="5"/>
      <c r="AT442" s="3"/>
      <c r="BA442" s="25"/>
      <c r="BB442" s="25"/>
      <c r="BC442" s="25"/>
      <c r="BD442" s="25"/>
      <c r="BE442" s="25"/>
      <c r="BF442" s="25"/>
    </row>
    <row r="443" spans="1:58" x14ac:dyDescent="0.25">
      <c r="A443" s="3" t="s">
        <v>2</v>
      </c>
      <c r="B443" s="18">
        <v>3.08</v>
      </c>
      <c r="C443" s="88">
        <f t="shared" si="50"/>
        <v>3.174429318693734</v>
      </c>
      <c r="D443" s="80">
        <v>-111.107</v>
      </c>
      <c r="E443" s="23">
        <v>42.59</v>
      </c>
      <c r="F443" s="1">
        <v>1</v>
      </c>
      <c r="G443" s="1">
        <v>1994</v>
      </c>
      <c r="H443" s="1">
        <v>2</v>
      </c>
      <c r="I443" s="1">
        <v>11</v>
      </c>
      <c r="J443" s="1">
        <v>12</v>
      </c>
      <c r="K443" s="1">
        <v>34</v>
      </c>
      <c r="L443" s="11">
        <v>32.9</v>
      </c>
      <c r="M443" s="81">
        <f t="shared" si="51"/>
        <v>0.10516774409862768</v>
      </c>
      <c r="N443" s="21">
        <v>0.01</v>
      </c>
      <c r="O443" s="3" t="s">
        <v>175</v>
      </c>
      <c r="P443" s="94">
        <f>1/((1/U443^2)+(1/X443^2)+(1/AA443^2))</f>
        <v>1.1060254398794437E-2</v>
      </c>
      <c r="Q443" s="72">
        <f>(P443/U443^2*V443)+(P443/X443^2*Y443)+(P443/AA443^2*AB443)</f>
        <v>3.174429318693734</v>
      </c>
      <c r="R443" s="82">
        <f t="shared" si="56"/>
        <v>0.10516774409862768</v>
      </c>
      <c r="S443" s="49">
        <v>3.08</v>
      </c>
      <c r="T443" s="3" t="s">
        <v>3</v>
      </c>
      <c r="U443" s="82">
        <v>0.13900000000000001</v>
      </c>
      <c r="V443" s="43">
        <f>0.791*S443+0.851</f>
        <v>3.28728</v>
      </c>
      <c r="W443" s="49">
        <v>2.73</v>
      </c>
      <c r="X443" s="82">
        <v>0.22500000000000001</v>
      </c>
      <c r="Y443" s="43">
        <f t="shared" si="57"/>
        <v>2.7631700000000001</v>
      </c>
      <c r="Z443" s="55">
        <v>3</v>
      </c>
      <c r="AA443" s="82">
        <v>0.23</v>
      </c>
      <c r="AB443" s="43">
        <f t="shared" si="55"/>
        <v>3.2951899999999998</v>
      </c>
      <c r="AC443" s="47"/>
      <c r="AD443" s="82"/>
      <c r="AE443" s="43"/>
      <c r="AF443" s="45"/>
      <c r="AG443" s="82"/>
      <c r="AH443" s="43"/>
      <c r="AI443" s="47" t="s">
        <v>50</v>
      </c>
      <c r="AJ443" s="4"/>
      <c r="AK443" s="4"/>
      <c r="AL443" s="4"/>
      <c r="AM443" s="27">
        <v>3</v>
      </c>
      <c r="AN443" s="5"/>
      <c r="AO443" s="4"/>
      <c r="AP443" s="4"/>
      <c r="AQ443" s="4"/>
      <c r="AR443" s="19">
        <v>2.73</v>
      </c>
      <c r="AS443" s="19">
        <v>3.08</v>
      </c>
      <c r="AT443" s="3" t="s">
        <v>3</v>
      </c>
    </row>
    <row r="444" spans="1:58" x14ac:dyDescent="0.25">
      <c r="A444" s="3" t="s">
        <v>2</v>
      </c>
      <c r="B444" s="18">
        <v>2.85</v>
      </c>
      <c r="C444" s="88">
        <f t="shared" si="50"/>
        <v>3.041618365129195</v>
      </c>
      <c r="D444" s="80">
        <v>-111.108</v>
      </c>
      <c r="E444" s="23">
        <v>42.752000000000002</v>
      </c>
      <c r="F444" s="1">
        <v>5</v>
      </c>
      <c r="G444" s="1">
        <v>1994</v>
      </c>
      <c r="H444" s="1">
        <v>2</v>
      </c>
      <c r="I444" s="1">
        <v>11</v>
      </c>
      <c r="J444" s="1">
        <v>14</v>
      </c>
      <c r="K444" s="1">
        <v>54</v>
      </c>
      <c r="L444" s="11">
        <v>59.2</v>
      </c>
      <c r="M444" s="81">
        <f t="shared" si="51"/>
        <v>0.16083765575665815</v>
      </c>
      <c r="N444" s="21">
        <v>0.01</v>
      </c>
      <c r="O444" s="3" t="s">
        <v>175</v>
      </c>
      <c r="P444" s="94">
        <f>1/((1/X444^2)+(1/AA444^2))</f>
        <v>2.586875150929727E-2</v>
      </c>
      <c r="Q444" s="72">
        <f>(P444/X444^2*Y444)+(P444/AA444^2*AB444)</f>
        <v>3.041618365129195</v>
      </c>
      <c r="R444" s="82">
        <f t="shared" si="56"/>
        <v>0.16083765575665815</v>
      </c>
      <c r="S444" s="44"/>
      <c r="T444" s="3"/>
      <c r="V444" s="43"/>
      <c r="W444" s="49">
        <v>2.85</v>
      </c>
      <c r="X444" s="82">
        <v>0.22500000000000001</v>
      </c>
      <c r="Y444" s="43">
        <f t="shared" si="57"/>
        <v>2.8746499999999999</v>
      </c>
      <c r="Z444" s="55">
        <v>2.9</v>
      </c>
      <c r="AA444" s="82">
        <v>0.23</v>
      </c>
      <c r="AB444" s="43">
        <f t="shared" si="55"/>
        <v>3.2160899999999999</v>
      </c>
      <c r="AC444" s="47"/>
      <c r="AD444" s="82"/>
      <c r="AE444" s="43"/>
      <c r="AF444" s="45"/>
      <c r="AG444" s="82"/>
      <c r="AH444" s="43"/>
      <c r="AI444" s="47" t="s">
        <v>49</v>
      </c>
      <c r="AJ444" s="4"/>
      <c r="AK444" s="4"/>
      <c r="AL444" s="4"/>
      <c r="AM444" s="27">
        <v>2.9</v>
      </c>
      <c r="AN444" s="5"/>
      <c r="AO444" s="4"/>
      <c r="AP444" s="4"/>
      <c r="AQ444" s="4"/>
      <c r="AR444" s="19">
        <v>2.85</v>
      </c>
      <c r="AS444" s="5"/>
      <c r="AT444" s="3"/>
    </row>
    <row r="445" spans="1:58" x14ac:dyDescent="0.25">
      <c r="A445" s="3" t="s">
        <v>2</v>
      </c>
      <c r="B445" s="18">
        <v>5.08</v>
      </c>
      <c r="C445" s="88">
        <f t="shared" si="50"/>
        <v>4.8216841972747426</v>
      </c>
      <c r="D445" s="80">
        <v>-111.095</v>
      </c>
      <c r="E445" s="23">
        <v>42.765999999999998</v>
      </c>
      <c r="F445" s="1">
        <v>5</v>
      </c>
      <c r="G445" s="1">
        <v>1994</v>
      </c>
      <c r="H445" s="1">
        <v>2</v>
      </c>
      <c r="I445" s="1">
        <v>11</v>
      </c>
      <c r="J445" s="1">
        <v>14</v>
      </c>
      <c r="K445" s="1">
        <v>59</v>
      </c>
      <c r="L445" s="11">
        <v>51.3</v>
      </c>
      <c r="M445" s="81">
        <f t="shared" si="51"/>
        <v>8.9356067174227033E-2</v>
      </c>
      <c r="N445" s="21">
        <v>0.01</v>
      </c>
      <c r="O445" s="3" t="s">
        <v>175</v>
      </c>
      <c r="P445" s="94">
        <f>1/((1/U445^2)+(1/X445^2)+(1/AA445^2)+(1/AD445^2)+(1/AG445^2))</f>
        <v>7.9845067408449728E-3</v>
      </c>
      <c r="Q445" s="72">
        <f>(P445/U445^2*V445)+(P445/X445^2*Y445)+(P445/AA445^2*AB445)+(P445/AD445^2*AE445)+(P445/AG445^2*AH445)</f>
        <v>4.8216841972747426</v>
      </c>
      <c r="R445" s="82">
        <f t="shared" si="56"/>
        <v>8.9356067174227033E-2</v>
      </c>
      <c r="S445" s="49">
        <v>5.08</v>
      </c>
      <c r="T445" s="3" t="s">
        <v>3</v>
      </c>
      <c r="U445" s="82">
        <v>0.13900000000000001</v>
      </c>
      <c r="V445" s="43">
        <f>0.791*S445+0.851</f>
        <v>4.8692799999999998</v>
      </c>
      <c r="W445" s="49">
        <v>4.74</v>
      </c>
      <c r="X445" s="82">
        <v>0.22500000000000001</v>
      </c>
      <c r="Y445" s="43">
        <f t="shared" si="57"/>
        <v>4.6304600000000011</v>
      </c>
      <c r="Z445" s="55">
        <v>5.3</v>
      </c>
      <c r="AA445" s="82">
        <v>0.23</v>
      </c>
      <c r="AB445" s="43">
        <f t="shared" si="55"/>
        <v>5.11449</v>
      </c>
      <c r="AC445" s="55">
        <v>4.8</v>
      </c>
      <c r="AD445" s="82">
        <v>0.20699999999999999</v>
      </c>
      <c r="AE445" s="43">
        <f>1.078*AC445-0.427</f>
        <v>4.7474000000000007</v>
      </c>
      <c r="AF445" s="55">
        <v>4.5999999999999996</v>
      </c>
      <c r="AG445" s="82">
        <v>0.29499999999999998</v>
      </c>
      <c r="AH445" s="43">
        <f>1.162*AF445-0.74</f>
        <v>4.6051999999999991</v>
      </c>
      <c r="AI445" s="47" t="s">
        <v>128</v>
      </c>
      <c r="AJ445" s="27">
        <v>4.8</v>
      </c>
      <c r="AK445" s="5"/>
      <c r="AL445" s="4" t="s">
        <v>129</v>
      </c>
      <c r="AM445" s="27">
        <v>5.3</v>
      </c>
      <c r="AN445" s="27">
        <v>4.5999999999999996</v>
      </c>
      <c r="AO445" s="4"/>
      <c r="AP445" s="4"/>
      <c r="AQ445" s="4"/>
      <c r="AR445" s="19">
        <v>4.74</v>
      </c>
      <c r="AS445" s="19">
        <v>5.08</v>
      </c>
      <c r="AT445" s="3" t="s">
        <v>3</v>
      </c>
    </row>
    <row r="446" spans="1:58" x14ac:dyDescent="0.25">
      <c r="A446" s="3" t="s">
        <v>2</v>
      </c>
      <c r="B446" s="18">
        <v>2.65</v>
      </c>
      <c r="C446" s="88">
        <f t="shared" si="50"/>
        <v>2.68885</v>
      </c>
      <c r="D446" s="80">
        <v>-111.101</v>
      </c>
      <c r="E446" s="23">
        <v>42.752000000000002</v>
      </c>
      <c r="F446" s="1">
        <v>3</v>
      </c>
      <c r="G446" s="1">
        <v>1994</v>
      </c>
      <c r="H446" s="1">
        <v>2</v>
      </c>
      <c r="I446" s="1">
        <v>11</v>
      </c>
      <c r="J446" s="1">
        <v>15</v>
      </c>
      <c r="K446" s="1">
        <v>5</v>
      </c>
      <c r="L446" s="11">
        <v>56.4</v>
      </c>
      <c r="M446" s="81">
        <f t="shared" si="51"/>
        <v>0.22500000000000001</v>
      </c>
      <c r="N446" s="21">
        <v>0.01</v>
      </c>
      <c r="O446" s="6" t="s">
        <v>174</v>
      </c>
      <c r="P446" s="94"/>
      <c r="Q446" s="72">
        <f>Y446</f>
        <v>2.68885</v>
      </c>
      <c r="R446" s="82">
        <f>X446</f>
        <v>0.22500000000000001</v>
      </c>
      <c r="S446" s="44"/>
      <c r="T446" s="3"/>
      <c r="V446" s="43"/>
      <c r="W446" s="49">
        <v>2.65</v>
      </c>
      <c r="X446" s="82">
        <v>0.22500000000000001</v>
      </c>
      <c r="Y446" s="43">
        <f t="shared" si="57"/>
        <v>2.68885</v>
      </c>
      <c r="Z446" s="53"/>
      <c r="AA446" s="82"/>
      <c r="AB446" s="43"/>
      <c r="AC446" s="47"/>
      <c r="AD446" s="82"/>
      <c r="AE446" s="43"/>
      <c r="AF446" s="45"/>
      <c r="AG446" s="82"/>
      <c r="AH446" s="43"/>
      <c r="AI446" s="47"/>
      <c r="AJ446" s="4"/>
      <c r="AK446" s="4"/>
      <c r="AL446" s="4"/>
      <c r="AM446" s="27"/>
      <c r="AN446" s="5"/>
      <c r="AO446" s="4"/>
      <c r="AP446" s="4"/>
      <c r="AQ446" s="4"/>
      <c r="AR446" s="19">
        <v>2.65</v>
      </c>
      <c r="AS446" s="5"/>
      <c r="AT446" s="3"/>
    </row>
    <row r="447" spans="1:58" x14ac:dyDescent="0.25">
      <c r="A447" s="3" t="s">
        <v>2</v>
      </c>
      <c r="B447" s="18">
        <v>2.73</v>
      </c>
      <c r="C447" s="88">
        <f t="shared" si="50"/>
        <v>2.7631700000000001</v>
      </c>
      <c r="D447" s="80">
        <v>-111.11</v>
      </c>
      <c r="E447" s="23">
        <v>42.762</v>
      </c>
      <c r="F447" s="1">
        <v>5</v>
      </c>
      <c r="G447" s="1">
        <v>1994</v>
      </c>
      <c r="H447" s="1">
        <v>2</v>
      </c>
      <c r="I447" s="1">
        <v>11</v>
      </c>
      <c r="J447" s="1">
        <v>15</v>
      </c>
      <c r="K447" s="1">
        <v>16</v>
      </c>
      <c r="L447" s="11">
        <v>38.799999999999997</v>
      </c>
      <c r="M447" s="81">
        <f t="shared" si="51"/>
        <v>0.22500000000000001</v>
      </c>
      <c r="N447" s="21">
        <v>0.01</v>
      </c>
      <c r="O447" s="6" t="s">
        <v>174</v>
      </c>
      <c r="P447" s="94"/>
      <c r="Q447" s="72">
        <f>Y447</f>
        <v>2.7631700000000001</v>
      </c>
      <c r="R447" s="82">
        <f>X447</f>
        <v>0.22500000000000001</v>
      </c>
      <c r="S447" s="44"/>
      <c r="T447" s="3"/>
      <c r="V447" s="43"/>
      <c r="W447" s="49">
        <v>2.73</v>
      </c>
      <c r="X447" s="82">
        <v>0.22500000000000001</v>
      </c>
      <c r="Y447" s="43">
        <f t="shared" si="57"/>
        <v>2.7631700000000001</v>
      </c>
      <c r="Z447" s="53"/>
      <c r="AA447" s="82"/>
      <c r="AB447" s="43"/>
      <c r="AC447" s="47"/>
      <c r="AD447" s="82"/>
      <c r="AE447" s="43"/>
      <c r="AF447" s="45"/>
      <c r="AG447" s="82"/>
      <c r="AH447" s="43"/>
      <c r="AI447" s="47"/>
      <c r="AJ447" s="4"/>
      <c r="AK447" s="4"/>
      <c r="AL447" s="4"/>
      <c r="AM447" s="27"/>
      <c r="AN447" s="5"/>
      <c r="AO447" s="4"/>
      <c r="AP447" s="4"/>
      <c r="AQ447" s="4"/>
      <c r="AR447" s="19">
        <v>2.73</v>
      </c>
      <c r="AS447" s="5"/>
      <c r="AT447" s="3"/>
    </row>
    <row r="448" spans="1:58" x14ac:dyDescent="0.25">
      <c r="A448" s="3" t="s">
        <v>2</v>
      </c>
      <c r="B448" s="18">
        <v>2.46</v>
      </c>
      <c r="C448" s="88">
        <f t="shared" si="50"/>
        <v>2.51234</v>
      </c>
      <c r="D448" s="80">
        <v>-111.07599999999999</v>
      </c>
      <c r="E448" s="23">
        <v>42.734999999999999</v>
      </c>
      <c r="F448" s="1">
        <v>7</v>
      </c>
      <c r="G448" s="1">
        <v>1994</v>
      </c>
      <c r="H448" s="1">
        <v>2</v>
      </c>
      <c r="I448" s="1">
        <v>11</v>
      </c>
      <c r="J448" s="1">
        <v>15</v>
      </c>
      <c r="K448" s="1">
        <v>24</v>
      </c>
      <c r="L448" s="11">
        <v>27.8</v>
      </c>
      <c r="M448" s="81">
        <f t="shared" si="51"/>
        <v>0.22500000000000001</v>
      </c>
      <c r="N448" s="21">
        <v>0.01</v>
      </c>
      <c r="O448" s="6" t="s">
        <v>174</v>
      </c>
      <c r="P448" s="94"/>
      <c r="Q448" s="72">
        <f>Y448</f>
        <v>2.51234</v>
      </c>
      <c r="R448" s="82">
        <f>X448</f>
        <v>0.22500000000000001</v>
      </c>
      <c r="S448" s="44"/>
      <c r="T448" s="3"/>
      <c r="V448" s="43"/>
      <c r="W448" s="49">
        <v>2.46</v>
      </c>
      <c r="X448" s="82">
        <v>0.22500000000000001</v>
      </c>
      <c r="Y448" s="43">
        <f t="shared" si="57"/>
        <v>2.51234</v>
      </c>
      <c r="Z448" s="53"/>
      <c r="AA448" s="82"/>
      <c r="AB448" s="43"/>
      <c r="AC448" s="47"/>
      <c r="AD448" s="82"/>
      <c r="AE448" s="43"/>
      <c r="AF448" s="45"/>
      <c r="AG448" s="82"/>
      <c r="AH448" s="43"/>
      <c r="AI448" s="47"/>
      <c r="AJ448" s="4"/>
      <c r="AK448" s="4"/>
      <c r="AL448" s="4"/>
      <c r="AM448" s="27"/>
      <c r="AN448" s="5"/>
      <c r="AO448" s="4"/>
      <c r="AP448" s="4"/>
      <c r="AQ448" s="4"/>
      <c r="AR448" s="19">
        <v>2.46</v>
      </c>
      <c r="AS448" s="5"/>
      <c r="AT448" s="3"/>
    </row>
    <row r="449" spans="1:58" x14ac:dyDescent="0.25">
      <c r="A449" s="3" t="s">
        <v>2</v>
      </c>
      <c r="B449" s="18">
        <v>2.54</v>
      </c>
      <c r="C449" s="88">
        <f t="shared" si="50"/>
        <v>2.5866600000000002</v>
      </c>
      <c r="D449" s="80">
        <v>-111.117</v>
      </c>
      <c r="E449" s="23">
        <v>42.74</v>
      </c>
      <c r="F449" s="1">
        <v>1</v>
      </c>
      <c r="G449" s="1">
        <v>1994</v>
      </c>
      <c r="H449" s="1">
        <v>2</v>
      </c>
      <c r="I449" s="1">
        <v>11</v>
      </c>
      <c r="J449" s="1">
        <v>15</v>
      </c>
      <c r="K449" s="1">
        <v>26</v>
      </c>
      <c r="L449" s="11">
        <v>19.600000000000001</v>
      </c>
      <c r="M449" s="81">
        <f t="shared" si="51"/>
        <v>0.22500000000000001</v>
      </c>
      <c r="N449" s="21">
        <v>0.01</v>
      </c>
      <c r="O449" s="6" t="s">
        <v>174</v>
      </c>
      <c r="P449" s="94"/>
      <c r="Q449" s="72">
        <f>Y449</f>
        <v>2.5866600000000002</v>
      </c>
      <c r="R449" s="82">
        <f>X449</f>
        <v>0.22500000000000001</v>
      </c>
      <c r="S449" s="44"/>
      <c r="T449" s="3"/>
      <c r="V449" s="43"/>
      <c r="W449" s="49">
        <v>2.54</v>
      </c>
      <c r="X449" s="82">
        <v>0.22500000000000001</v>
      </c>
      <c r="Y449" s="43">
        <f t="shared" si="57"/>
        <v>2.5866600000000002</v>
      </c>
      <c r="Z449" s="53"/>
      <c r="AA449" s="82"/>
      <c r="AB449" s="43"/>
      <c r="AC449" s="47"/>
      <c r="AD449" s="82"/>
      <c r="AE449" s="43"/>
      <c r="AF449" s="45"/>
      <c r="AG449" s="82"/>
      <c r="AH449" s="43"/>
      <c r="AI449" s="47"/>
      <c r="AJ449" s="4"/>
      <c r="AK449" s="4"/>
      <c r="AL449" s="4"/>
      <c r="AM449" s="27"/>
      <c r="AN449" s="5"/>
      <c r="AO449" s="4"/>
      <c r="AP449" s="4"/>
      <c r="AQ449" s="4"/>
      <c r="AR449" s="19">
        <v>2.54</v>
      </c>
      <c r="AS449" s="5"/>
      <c r="AT449" s="3"/>
    </row>
    <row r="450" spans="1:58" x14ac:dyDescent="0.25">
      <c r="A450" s="3" t="s">
        <v>2</v>
      </c>
      <c r="B450" s="18">
        <v>2.52</v>
      </c>
      <c r="C450" s="88">
        <f t="shared" ref="C450:C513" si="58">Q450</f>
        <v>2.5680800000000001</v>
      </c>
      <c r="D450" s="80">
        <v>-111.11199999999999</v>
      </c>
      <c r="E450" s="23">
        <v>42.734999999999999</v>
      </c>
      <c r="F450" s="1">
        <v>3</v>
      </c>
      <c r="G450" s="1">
        <v>1994</v>
      </c>
      <c r="H450" s="1">
        <v>2</v>
      </c>
      <c r="I450" s="1">
        <v>11</v>
      </c>
      <c r="J450" s="1">
        <v>16</v>
      </c>
      <c r="K450" s="1">
        <v>4</v>
      </c>
      <c r="L450" s="11">
        <v>5.5</v>
      </c>
      <c r="M450" s="81">
        <f t="shared" ref="M450:M513" si="59">R450</f>
        <v>0.22500000000000001</v>
      </c>
      <c r="N450" s="21">
        <v>0.01</v>
      </c>
      <c r="O450" s="6" t="s">
        <v>174</v>
      </c>
      <c r="P450" s="94"/>
      <c r="Q450" s="72">
        <f>Y450</f>
        <v>2.5680800000000001</v>
      </c>
      <c r="R450" s="82">
        <f>X450</f>
        <v>0.22500000000000001</v>
      </c>
      <c r="S450" s="44"/>
      <c r="T450" s="3"/>
      <c r="V450" s="43"/>
      <c r="W450" s="49">
        <v>2.52</v>
      </c>
      <c r="X450" s="82">
        <v>0.22500000000000001</v>
      </c>
      <c r="Y450" s="43">
        <f t="shared" si="57"/>
        <v>2.5680800000000001</v>
      </c>
      <c r="Z450" s="53"/>
      <c r="AA450" s="82"/>
      <c r="AB450" s="43"/>
      <c r="AC450" s="47"/>
      <c r="AD450" s="82"/>
      <c r="AE450" s="43"/>
      <c r="AF450" s="45"/>
      <c r="AG450" s="82"/>
      <c r="AH450" s="43"/>
      <c r="AI450" s="47"/>
      <c r="AJ450" s="4"/>
      <c r="AK450" s="4"/>
      <c r="AL450" s="4"/>
      <c r="AM450" s="27"/>
      <c r="AN450" s="5"/>
      <c r="AO450" s="4"/>
      <c r="AP450" s="4"/>
      <c r="AQ450" s="4"/>
      <c r="AR450" s="19">
        <v>2.52</v>
      </c>
      <c r="AS450" s="5"/>
      <c r="AT450" s="3"/>
    </row>
    <row r="451" spans="1:58" x14ac:dyDescent="0.25">
      <c r="A451" s="3" t="s">
        <v>2</v>
      </c>
      <c r="B451" s="18">
        <v>3.28</v>
      </c>
      <c r="C451" s="88">
        <f t="shared" si="58"/>
        <v>3.4546489403136134</v>
      </c>
      <c r="D451" s="80">
        <v>-111.096</v>
      </c>
      <c r="E451" s="23">
        <v>42.765999999999998</v>
      </c>
      <c r="F451" s="1">
        <v>5</v>
      </c>
      <c r="G451" s="1">
        <v>1994</v>
      </c>
      <c r="H451" s="1">
        <v>2</v>
      </c>
      <c r="I451" s="1">
        <v>11</v>
      </c>
      <c r="J451" s="1">
        <v>16</v>
      </c>
      <c r="K451" s="1">
        <v>10</v>
      </c>
      <c r="L451" s="11">
        <v>35</v>
      </c>
      <c r="M451" s="81">
        <f t="shared" si="59"/>
        <v>0.10516774409862768</v>
      </c>
      <c r="N451" s="21">
        <v>0.01</v>
      </c>
      <c r="O451" s="3" t="s">
        <v>175</v>
      </c>
      <c r="P451" s="94">
        <f>1/((1/U451^2)+(1/X451^2)+(1/AA451^2))</f>
        <v>1.1060254398794437E-2</v>
      </c>
      <c r="Q451" s="72">
        <f>(P451/U451^2*V451)+(P451/X451^2*Y451)+(P451/AA451^2*AB451)</f>
        <v>3.4546489403136134</v>
      </c>
      <c r="R451" s="82">
        <f>SQRT(P451)</f>
        <v>0.10516774409862768</v>
      </c>
      <c r="S451" s="49">
        <v>3.28</v>
      </c>
      <c r="T451" s="3" t="s">
        <v>3</v>
      </c>
      <c r="U451" s="82">
        <v>0.13900000000000001</v>
      </c>
      <c r="V451" s="43">
        <f>0.791*S451+0.851</f>
        <v>3.4454799999999999</v>
      </c>
      <c r="W451" s="49">
        <v>3.42</v>
      </c>
      <c r="X451" s="82">
        <v>0.22500000000000001</v>
      </c>
      <c r="Y451" s="43">
        <f t="shared" si="57"/>
        <v>3.4041799999999998</v>
      </c>
      <c r="Z451" s="55">
        <v>3.3</v>
      </c>
      <c r="AA451" s="82">
        <v>0.23</v>
      </c>
      <c r="AB451" s="43">
        <f>0.791*(Z451+0.09)+0.851</f>
        <v>3.5324899999999997</v>
      </c>
      <c r="AC451" s="47"/>
      <c r="AD451" s="82"/>
      <c r="AE451" s="43"/>
      <c r="AF451" s="45"/>
      <c r="AG451" s="82"/>
      <c r="AH451" s="43"/>
      <c r="AI451" s="47" t="s">
        <v>56</v>
      </c>
      <c r="AJ451" s="4"/>
      <c r="AK451" s="4"/>
      <c r="AL451" s="4"/>
      <c r="AM451" s="27">
        <v>3.3</v>
      </c>
      <c r="AN451" s="5"/>
      <c r="AO451" s="4"/>
      <c r="AP451" s="4"/>
      <c r="AQ451" s="4"/>
      <c r="AR451" s="19">
        <v>3.42</v>
      </c>
      <c r="AS451" s="19">
        <v>3.28</v>
      </c>
      <c r="AT451" s="3" t="s">
        <v>3</v>
      </c>
    </row>
    <row r="452" spans="1:58" x14ac:dyDescent="0.25">
      <c r="A452" s="3" t="s">
        <v>2</v>
      </c>
      <c r="B452" s="18">
        <v>2.7</v>
      </c>
      <c r="C452" s="88">
        <f t="shared" si="58"/>
        <v>2.7353000000000001</v>
      </c>
      <c r="D452" s="80">
        <v>-111.07299999999999</v>
      </c>
      <c r="E452" s="23">
        <v>42.648000000000003</v>
      </c>
      <c r="F452" s="1">
        <v>1</v>
      </c>
      <c r="G452" s="1">
        <v>1994</v>
      </c>
      <c r="H452" s="1">
        <v>2</v>
      </c>
      <c r="I452" s="1">
        <v>11</v>
      </c>
      <c r="J452" s="1">
        <v>20</v>
      </c>
      <c r="K452" s="1">
        <v>43</v>
      </c>
      <c r="L452" s="11">
        <v>46.1</v>
      </c>
      <c r="M452" s="81">
        <f t="shared" si="59"/>
        <v>0.22500000000000001</v>
      </c>
      <c r="N452" s="21">
        <v>0.01</v>
      </c>
      <c r="O452" s="6" t="s">
        <v>174</v>
      </c>
      <c r="P452" s="94"/>
      <c r="Q452" s="72">
        <f>Y452</f>
        <v>2.7353000000000001</v>
      </c>
      <c r="R452" s="82">
        <f>X452</f>
        <v>0.22500000000000001</v>
      </c>
      <c r="S452" s="44"/>
      <c r="T452" s="3"/>
      <c r="V452" s="43"/>
      <c r="W452" s="49">
        <v>2.7</v>
      </c>
      <c r="X452" s="82">
        <v>0.22500000000000001</v>
      </c>
      <c r="Y452" s="43">
        <f t="shared" si="57"/>
        <v>2.7353000000000001</v>
      </c>
      <c r="Z452" s="53"/>
      <c r="AA452" s="82"/>
      <c r="AB452" s="43"/>
      <c r="AC452" s="47"/>
      <c r="AD452" s="82"/>
      <c r="AE452" s="43"/>
      <c r="AF452" s="45"/>
      <c r="AG452" s="82"/>
      <c r="AH452" s="43"/>
      <c r="AI452" s="47"/>
      <c r="AJ452" s="4"/>
      <c r="AK452" s="4"/>
      <c r="AL452" s="4"/>
      <c r="AM452" s="27"/>
      <c r="AN452" s="5"/>
      <c r="AO452" s="4"/>
      <c r="AP452" s="4"/>
      <c r="AQ452" s="4"/>
      <c r="AR452" s="19">
        <v>2.7</v>
      </c>
      <c r="AS452" s="5"/>
      <c r="AT452" s="3"/>
    </row>
    <row r="453" spans="1:58" x14ac:dyDescent="0.25">
      <c r="A453" s="3" t="s">
        <v>2</v>
      </c>
      <c r="B453" s="18">
        <v>2.4500000000000002</v>
      </c>
      <c r="C453" s="88">
        <f t="shared" si="58"/>
        <v>2.50305</v>
      </c>
      <c r="D453" s="80">
        <v>-111.10599999999999</v>
      </c>
      <c r="E453" s="23">
        <v>42.73</v>
      </c>
      <c r="F453" s="1">
        <v>4</v>
      </c>
      <c r="G453" s="1">
        <v>1994</v>
      </c>
      <c r="H453" s="1">
        <v>2</v>
      </c>
      <c r="I453" s="1">
        <v>11</v>
      </c>
      <c r="J453" s="1">
        <v>23</v>
      </c>
      <c r="K453" s="1">
        <v>11</v>
      </c>
      <c r="L453" s="11">
        <v>29.9</v>
      </c>
      <c r="M453" s="81">
        <f t="shared" si="59"/>
        <v>0.22500000000000001</v>
      </c>
      <c r="N453" s="21">
        <v>0.01</v>
      </c>
      <c r="O453" s="6" t="s">
        <v>174</v>
      </c>
      <c r="P453" s="94"/>
      <c r="Q453" s="72">
        <f>Y453</f>
        <v>2.50305</v>
      </c>
      <c r="R453" s="82">
        <f>X453</f>
        <v>0.22500000000000001</v>
      </c>
      <c r="S453" s="44"/>
      <c r="T453" s="3"/>
      <c r="V453" s="43"/>
      <c r="W453" s="49">
        <v>2.4500000000000002</v>
      </c>
      <c r="X453" s="82">
        <v>0.22500000000000001</v>
      </c>
      <c r="Y453" s="43">
        <f t="shared" si="57"/>
        <v>2.50305</v>
      </c>
      <c r="Z453" s="53"/>
      <c r="AA453" s="82"/>
      <c r="AB453" s="43"/>
      <c r="AC453" s="47"/>
      <c r="AD453" s="82"/>
      <c r="AE453" s="43"/>
      <c r="AF453" s="45"/>
      <c r="AG453" s="82"/>
      <c r="AH453" s="43"/>
      <c r="AI453" s="47"/>
      <c r="AJ453" s="4"/>
      <c r="AK453" s="4"/>
      <c r="AL453" s="4"/>
      <c r="AM453" s="27"/>
      <c r="AN453" s="5"/>
      <c r="AO453" s="4"/>
      <c r="AP453" s="4"/>
      <c r="AQ453" s="4"/>
      <c r="AR453" s="19">
        <v>2.4500000000000002</v>
      </c>
      <c r="AS453" s="5"/>
      <c r="AT453" s="3"/>
    </row>
    <row r="454" spans="1:58" x14ac:dyDescent="0.25">
      <c r="A454" s="3" t="s">
        <v>2</v>
      </c>
      <c r="B454" s="18">
        <v>2.4700000000000002</v>
      </c>
      <c r="C454" s="88">
        <f t="shared" si="58"/>
        <v>2.52163</v>
      </c>
      <c r="D454" s="80">
        <v>-111.116</v>
      </c>
      <c r="E454" s="23">
        <v>42.777000000000001</v>
      </c>
      <c r="F454" s="1">
        <v>1</v>
      </c>
      <c r="G454" s="1">
        <v>1994</v>
      </c>
      <c r="H454" s="1">
        <v>2</v>
      </c>
      <c r="I454" s="1">
        <v>12</v>
      </c>
      <c r="J454" s="1">
        <v>2</v>
      </c>
      <c r="K454" s="1">
        <v>43</v>
      </c>
      <c r="L454" s="11">
        <v>20.3</v>
      </c>
      <c r="M454" s="81">
        <f t="shared" si="59"/>
        <v>0.22500000000000001</v>
      </c>
      <c r="N454" s="21">
        <v>0.01</v>
      </c>
      <c r="O454" s="6" t="s">
        <v>174</v>
      </c>
      <c r="P454" s="94"/>
      <c r="Q454" s="72">
        <f>Y454</f>
        <v>2.52163</v>
      </c>
      <c r="R454" s="82">
        <f>X454</f>
        <v>0.22500000000000001</v>
      </c>
      <c r="S454" s="44"/>
      <c r="T454" s="3"/>
      <c r="V454" s="43"/>
      <c r="W454" s="49">
        <v>2.4700000000000002</v>
      </c>
      <c r="X454" s="82">
        <v>0.22500000000000001</v>
      </c>
      <c r="Y454" s="43">
        <f t="shared" si="57"/>
        <v>2.52163</v>
      </c>
      <c r="Z454" s="53"/>
      <c r="AA454" s="82"/>
      <c r="AB454" s="43"/>
      <c r="AC454" s="47"/>
      <c r="AD454" s="82"/>
      <c r="AE454" s="43"/>
      <c r="AF454" s="45"/>
      <c r="AG454" s="82"/>
      <c r="AH454" s="43"/>
      <c r="AI454" s="47"/>
      <c r="AJ454" s="4"/>
      <c r="AK454" s="4"/>
      <c r="AL454" s="4"/>
      <c r="AM454" s="27"/>
      <c r="AN454" s="5"/>
      <c r="AO454" s="4"/>
      <c r="AP454" s="4"/>
      <c r="AQ454" s="4"/>
      <c r="AR454" s="19">
        <v>2.4700000000000002</v>
      </c>
      <c r="AS454" s="5"/>
      <c r="AT454" s="3"/>
    </row>
    <row r="455" spans="1:58" x14ac:dyDescent="0.25">
      <c r="A455" s="3" t="s">
        <v>2</v>
      </c>
      <c r="B455" s="18">
        <v>3.04</v>
      </c>
      <c r="C455" s="88">
        <f t="shared" si="58"/>
        <v>3.0511599999999999</v>
      </c>
      <c r="D455" s="80">
        <v>-111.087</v>
      </c>
      <c r="E455" s="23">
        <v>42.615000000000002</v>
      </c>
      <c r="F455" s="1">
        <v>4</v>
      </c>
      <c r="G455" s="1">
        <v>1994</v>
      </c>
      <c r="H455" s="1">
        <v>2</v>
      </c>
      <c r="I455" s="1">
        <v>12</v>
      </c>
      <c r="J455" s="1">
        <v>5</v>
      </c>
      <c r="K455" s="1">
        <v>43</v>
      </c>
      <c r="L455" s="11">
        <v>48.7</v>
      </c>
      <c r="M455" s="81">
        <f t="shared" si="59"/>
        <v>0.22500000000000001</v>
      </c>
      <c r="N455" s="21">
        <v>0.01</v>
      </c>
      <c r="O455" s="6" t="s">
        <v>174</v>
      </c>
      <c r="P455" s="94"/>
      <c r="Q455" s="72">
        <f>Y455</f>
        <v>3.0511599999999999</v>
      </c>
      <c r="R455" s="82">
        <f>X455</f>
        <v>0.22500000000000001</v>
      </c>
      <c r="S455" s="44"/>
      <c r="T455" s="3"/>
      <c r="V455" s="43"/>
      <c r="W455" s="49">
        <v>3.04</v>
      </c>
      <c r="X455" s="82">
        <v>0.22500000000000001</v>
      </c>
      <c r="Y455" s="43">
        <f t="shared" si="57"/>
        <v>3.0511599999999999</v>
      </c>
      <c r="Z455" s="53"/>
      <c r="AA455" s="82"/>
      <c r="AB455" s="43"/>
      <c r="AC455" s="47"/>
      <c r="AD455" s="82"/>
      <c r="AE455" s="43"/>
      <c r="AF455" s="45"/>
      <c r="AG455" s="82"/>
      <c r="AH455" s="43"/>
      <c r="AI455" s="47"/>
      <c r="AJ455" s="4"/>
      <c r="AK455" s="4"/>
      <c r="AL455" s="4"/>
      <c r="AM455" s="27"/>
      <c r="AN455" s="5"/>
      <c r="AO455" s="4"/>
      <c r="AP455" s="4"/>
      <c r="AQ455" s="4"/>
      <c r="AR455" s="19">
        <v>3.04</v>
      </c>
      <c r="AS455" s="5"/>
      <c r="AT455" s="3"/>
    </row>
    <row r="456" spans="1:58" x14ac:dyDescent="0.25">
      <c r="A456" s="3" t="s">
        <v>2</v>
      </c>
      <c r="B456" s="18">
        <v>2.76</v>
      </c>
      <c r="C456" s="88">
        <f t="shared" si="58"/>
        <v>2.7910399999999997</v>
      </c>
      <c r="D456" s="80">
        <v>-111.095</v>
      </c>
      <c r="E456" s="23">
        <v>42.645000000000003</v>
      </c>
      <c r="F456" s="1">
        <v>1</v>
      </c>
      <c r="G456" s="1">
        <v>1994</v>
      </c>
      <c r="H456" s="1">
        <v>2</v>
      </c>
      <c r="I456" s="1">
        <v>12</v>
      </c>
      <c r="J456" s="1">
        <v>11</v>
      </c>
      <c r="K456" s="1">
        <v>3</v>
      </c>
      <c r="L456" s="11">
        <v>43</v>
      </c>
      <c r="M456" s="81">
        <f t="shared" si="59"/>
        <v>0.22500000000000001</v>
      </c>
      <c r="N456" s="21">
        <v>0.01</v>
      </c>
      <c r="O456" s="6" t="s">
        <v>174</v>
      </c>
      <c r="P456" s="94"/>
      <c r="Q456" s="72">
        <f>Y456</f>
        <v>2.7910399999999997</v>
      </c>
      <c r="R456" s="82">
        <f>X456</f>
        <v>0.22500000000000001</v>
      </c>
      <c r="S456" s="44"/>
      <c r="T456" s="3"/>
      <c r="V456" s="43"/>
      <c r="W456" s="49">
        <v>2.76</v>
      </c>
      <c r="X456" s="82">
        <v>0.22500000000000001</v>
      </c>
      <c r="Y456" s="43">
        <f t="shared" si="57"/>
        <v>2.7910399999999997</v>
      </c>
      <c r="Z456" s="53"/>
      <c r="AA456" s="82"/>
      <c r="AB456" s="43"/>
      <c r="AC456" s="47"/>
      <c r="AD456" s="82"/>
      <c r="AE456" s="43"/>
      <c r="AF456" s="45"/>
      <c r="AG456" s="82"/>
      <c r="AH456" s="43"/>
      <c r="AI456" s="47"/>
      <c r="AJ456" s="4"/>
      <c r="AK456" s="4"/>
      <c r="AL456" s="4"/>
      <c r="AM456" s="27"/>
      <c r="AN456" s="5"/>
      <c r="AO456" s="4"/>
      <c r="AP456" s="4"/>
      <c r="AQ456" s="4"/>
      <c r="AR456" s="19">
        <v>2.76</v>
      </c>
      <c r="AS456" s="5"/>
      <c r="AT456" s="3"/>
    </row>
    <row r="457" spans="1:58" x14ac:dyDescent="0.25">
      <c r="A457" s="3" t="s">
        <v>2</v>
      </c>
      <c r="B457" s="18">
        <v>2.82</v>
      </c>
      <c r="C457" s="88">
        <f t="shared" si="58"/>
        <v>2.9500153900024144</v>
      </c>
      <c r="D457" s="80">
        <v>-111.18600000000001</v>
      </c>
      <c r="E457" s="23">
        <v>42.588000000000001</v>
      </c>
      <c r="F457" s="1">
        <v>0</v>
      </c>
      <c r="G457" s="1">
        <v>1994</v>
      </c>
      <c r="H457" s="1">
        <v>2</v>
      </c>
      <c r="I457" s="1">
        <v>12</v>
      </c>
      <c r="J457" s="1">
        <v>20</v>
      </c>
      <c r="K457" s="1">
        <v>19</v>
      </c>
      <c r="L457" s="11">
        <v>38.5</v>
      </c>
      <c r="M457" s="81">
        <f t="shared" si="59"/>
        <v>0.16083765575665815</v>
      </c>
      <c r="N457" s="21">
        <v>0.01</v>
      </c>
      <c r="O457" s="3" t="s">
        <v>175</v>
      </c>
      <c r="P457" s="94">
        <f>1/((1/X457^2)+(1/AA457^2))</f>
        <v>2.586875150929727E-2</v>
      </c>
      <c r="Q457" s="72">
        <f>(P457/X457^2*Y457)+(P457/AA457^2*AB457)</f>
        <v>2.9500153900024144</v>
      </c>
      <c r="R457" s="82">
        <f>SQRT(P457)</f>
        <v>0.16083765575665815</v>
      </c>
      <c r="S457" s="44"/>
      <c r="T457" s="3"/>
      <c r="V457" s="43"/>
      <c r="W457" s="49">
        <v>2.82</v>
      </c>
      <c r="X457" s="82">
        <v>0.22500000000000001</v>
      </c>
      <c r="Y457" s="43">
        <f t="shared" si="57"/>
        <v>2.8467799999999999</v>
      </c>
      <c r="Z457" s="55">
        <v>2.7</v>
      </c>
      <c r="AA457" s="82">
        <v>0.23</v>
      </c>
      <c r="AB457" s="43">
        <f>0.791*(Z457+0.09)+0.851</f>
        <v>3.05789</v>
      </c>
      <c r="AC457" s="47"/>
      <c r="AD457" s="82"/>
      <c r="AE457" s="43"/>
      <c r="AF457" s="45"/>
      <c r="AG457" s="82"/>
      <c r="AH457" s="43"/>
      <c r="AI457" s="47" t="s">
        <v>93</v>
      </c>
      <c r="AJ457" s="4"/>
      <c r="AK457" s="4"/>
      <c r="AL457" s="4"/>
      <c r="AM457" s="27">
        <v>2.7</v>
      </c>
      <c r="AN457" s="5"/>
      <c r="AO457" s="4"/>
      <c r="AP457" s="4"/>
      <c r="AQ457" s="4"/>
      <c r="AR457" s="19">
        <v>2.82</v>
      </c>
      <c r="AS457" s="5"/>
      <c r="AT457" s="3"/>
      <c r="BA457" s="25"/>
      <c r="BB457" s="25"/>
      <c r="BC457" s="25"/>
      <c r="BD457" s="25"/>
      <c r="BE457" s="25"/>
      <c r="BF457" s="25"/>
    </row>
    <row r="458" spans="1:58" x14ac:dyDescent="0.25">
      <c r="A458" s="3" t="s">
        <v>2</v>
      </c>
      <c r="B458" s="18">
        <v>2.58</v>
      </c>
      <c r="C458" s="88">
        <f t="shared" si="58"/>
        <v>2.6238200000000003</v>
      </c>
      <c r="D458" s="80">
        <v>-111.08</v>
      </c>
      <c r="E458" s="23">
        <v>42.662999999999997</v>
      </c>
      <c r="F458" s="1">
        <v>1</v>
      </c>
      <c r="G458" s="1">
        <v>1994</v>
      </c>
      <c r="H458" s="1">
        <v>2</v>
      </c>
      <c r="I458" s="1">
        <v>13</v>
      </c>
      <c r="J458" s="1">
        <v>0</v>
      </c>
      <c r="K458" s="1">
        <v>37</v>
      </c>
      <c r="L458" s="11">
        <v>44.5</v>
      </c>
      <c r="M458" s="81">
        <f t="shared" si="59"/>
        <v>0.22500000000000001</v>
      </c>
      <c r="N458" s="21">
        <v>0.01</v>
      </c>
      <c r="O458" s="6" t="s">
        <v>174</v>
      </c>
      <c r="P458" s="94"/>
      <c r="Q458" s="72">
        <f>Y458</f>
        <v>2.6238200000000003</v>
      </c>
      <c r="R458" s="82">
        <f>X458</f>
        <v>0.22500000000000001</v>
      </c>
      <c r="S458" s="44"/>
      <c r="T458" s="3"/>
      <c r="V458" s="43"/>
      <c r="W458" s="49">
        <v>2.58</v>
      </c>
      <c r="X458" s="82">
        <v>0.22500000000000001</v>
      </c>
      <c r="Y458" s="43">
        <f t="shared" si="57"/>
        <v>2.6238200000000003</v>
      </c>
      <c r="Z458" s="53"/>
      <c r="AA458" s="82"/>
      <c r="AB458" s="43"/>
      <c r="AC458" s="47"/>
      <c r="AD458" s="82"/>
      <c r="AE458" s="43"/>
      <c r="AF458" s="45"/>
      <c r="AG458" s="82"/>
      <c r="AH458" s="43"/>
      <c r="AI458" s="47"/>
      <c r="AJ458" s="4"/>
      <c r="AK458" s="4"/>
      <c r="AL458" s="4"/>
      <c r="AM458" s="27"/>
      <c r="AN458" s="5"/>
      <c r="AO458" s="4"/>
      <c r="AP458" s="4"/>
      <c r="AQ458" s="4"/>
      <c r="AR458" s="19">
        <v>2.58</v>
      </c>
      <c r="AS458" s="5"/>
      <c r="AT458" s="3"/>
    </row>
    <row r="459" spans="1:58" x14ac:dyDescent="0.25">
      <c r="A459" s="3" t="s">
        <v>2</v>
      </c>
      <c r="B459" s="18">
        <v>2.56</v>
      </c>
      <c r="C459" s="88">
        <f t="shared" si="58"/>
        <v>2.6052400000000002</v>
      </c>
      <c r="D459" s="80">
        <v>-111.10899999999999</v>
      </c>
      <c r="E459" s="23">
        <v>42.747999999999998</v>
      </c>
      <c r="F459" s="1">
        <v>2</v>
      </c>
      <c r="G459" s="1">
        <v>1994</v>
      </c>
      <c r="H459" s="1">
        <v>2</v>
      </c>
      <c r="I459" s="1">
        <v>13</v>
      </c>
      <c r="J459" s="1">
        <v>4</v>
      </c>
      <c r="K459" s="1">
        <v>2</v>
      </c>
      <c r="L459" s="11">
        <v>58</v>
      </c>
      <c r="M459" s="81">
        <f t="shared" si="59"/>
        <v>0.22500000000000001</v>
      </c>
      <c r="N459" s="21">
        <v>0.01</v>
      </c>
      <c r="O459" s="6" t="s">
        <v>174</v>
      </c>
      <c r="P459" s="94"/>
      <c r="Q459" s="72">
        <f>Y459</f>
        <v>2.6052400000000002</v>
      </c>
      <c r="R459" s="82">
        <f>X459</f>
        <v>0.22500000000000001</v>
      </c>
      <c r="S459" s="44"/>
      <c r="T459" s="3"/>
      <c r="V459" s="43"/>
      <c r="W459" s="49">
        <v>2.56</v>
      </c>
      <c r="X459" s="82">
        <v>0.22500000000000001</v>
      </c>
      <c r="Y459" s="43">
        <f t="shared" si="57"/>
        <v>2.6052400000000002</v>
      </c>
      <c r="Z459" s="53"/>
      <c r="AA459" s="82"/>
      <c r="AB459" s="43"/>
      <c r="AC459" s="47"/>
      <c r="AD459" s="82"/>
      <c r="AE459" s="43"/>
      <c r="AF459" s="45"/>
      <c r="AG459" s="82"/>
      <c r="AH459" s="43"/>
      <c r="AI459" s="47"/>
      <c r="AJ459" s="4"/>
      <c r="AK459" s="4"/>
      <c r="AL459" s="4"/>
      <c r="AM459" s="27"/>
      <c r="AN459" s="5"/>
      <c r="AO459" s="4"/>
      <c r="AP459" s="4"/>
      <c r="AQ459" s="4"/>
      <c r="AR459" s="19">
        <v>2.56</v>
      </c>
      <c r="AS459" s="5"/>
      <c r="AT459" s="3"/>
    </row>
    <row r="460" spans="1:58" x14ac:dyDescent="0.25">
      <c r="A460" s="3" t="s">
        <v>2</v>
      </c>
      <c r="B460" s="18">
        <v>2.84</v>
      </c>
      <c r="C460" s="88">
        <f t="shared" si="58"/>
        <v>2.9595095411736292</v>
      </c>
      <c r="D460" s="80">
        <v>-111.083</v>
      </c>
      <c r="E460" s="23">
        <v>42.628999999999998</v>
      </c>
      <c r="F460" s="1">
        <v>1</v>
      </c>
      <c r="G460" s="1">
        <v>1994</v>
      </c>
      <c r="H460" s="1">
        <v>2</v>
      </c>
      <c r="I460" s="1">
        <v>13</v>
      </c>
      <c r="J460" s="1">
        <v>9</v>
      </c>
      <c r="K460" s="1">
        <v>28</v>
      </c>
      <c r="L460" s="11">
        <v>25.4</v>
      </c>
      <c r="M460" s="81">
        <f t="shared" si="59"/>
        <v>0.16083765575665815</v>
      </c>
      <c r="N460" s="21">
        <v>0.01</v>
      </c>
      <c r="O460" s="3" t="s">
        <v>175</v>
      </c>
      <c r="P460" s="94">
        <f>1/((1/X460^2)+(1/AA460^2))</f>
        <v>2.586875150929727E-2</v>
      </c>
      <c r="Q460" s="72">
        <f>(P460/X460^2*Y460)+(P460/AA460^2*AB460)</f>
        <v>2.9595095411736292</v>
      </c>
      <c r="R460" s="82">
        <f>SQRT(P460)</f>
        <v>0.16083765575665815</v>
      </c>
      <c r="S460" s="44"/>
      <c r="T460" s="3"/>
      <c r="V460" s="43"/>
      <c r="W460" s="49">
        <v>2.84</v>
      </c>
      <c r="X460" s="82">
        <v>0.22500000000000001</v>
      </c>
      <c r="Y460" s="43">
        <f t="shared" si="57"/>
        <v>2.8653599999999999</v>
      </c>
      <c r="Z460" s="55">
        <v>2.7</v>
      </c>
      <c r="AA460" s="82">
        <v>0.23</v>
      </c>
      <c r="AB460" s="43">
        <f>0.791*(Z460+0.09)+0.851</f>
        <v>3.05789</v>
      </c>
      <c r="AC460" s="47"/>
      <c r="AD460" s="82"/>
      <c r="AE460" s="43"/>
      <c r="AF460" s="45"/>
      <c r="AG460" s="82"/>
      <c r="AH460" s="43"/>
      <c r="AI460" s="47" t="s">
        <v>93</v>
      </c>
      <c r="AJ460" s="4"/>
      <c r="AK460" s="4"/>
      <c r="AL460" s="4"/>
      <c r="AM460" s="27">
        <v>2.7</v>
      </c>
      <c r="AN460" s="5"/>
      <c r="AO460" s="4"/>
      <c r="AP460" s="4"/>
      <c r="AQ460" s="4"/>
      <c r="AR460" s="19">
        <v>2.84</v>
      </c>
      <c r="AS460" s="5"/>
      <c r="AT460" s="3"/>
    </row>
    <row r="461" spans="1:58" x14ac:dyDescent="0.25">
      <c r="A461" s="3" t="s">
        <v>2</v>
      </c>
      <c r="B461" s="18">
        <v>2.62</v>
      </c>
      <c r="C461" s="88">
        <f t="shared" si="58"/>
        <v>2.8163930041052883</v>
      </c>
      <c r="D461" s="80">
        <v>-111.304</v>
      </c>
      <c r="E461" s="23">
        <v>42.531999999999996</v>
      </c>
      <c r="F461" s="1">
        <v>1</v>
      </c>
      <c r="G461" s="1">
        <v>1994</v>
      </c>
      <c r="H461" s="1">
        <v>2</v>
      </c>
      <c r="I461" s="1">
        <v>13</v>
      </c>
      <c r="J461" s="1">
        <v>9</v>
      </c>
      <c r="K461" s="1">
        <v>46</v>
      </c>
      <c r="L461" s="11">
        <v>19.600000000000001</v>
      </c>
      <c r="M461" s="81">
        <f t="shared" si="59"/>
        <v>0.16083765575665815</v>
      </c>
      <c r="N461" s="21">
        <v>0.01</v>
      </c>
      <c r="O461" s="3" t="s">
        <v>175</v>
      </c>
      <c r="P461" s="94">
        <f>1/((1/X461^2)+(1/AA461^2))</f>
        <v>2.586875150929727E-2</v>
      </c>
      <c r="Q461" s="72">
        <f>(P461/X461^2*Y461)+(P461/AA461^2*AB461)</f>
        <v>2.8163930041052883</v>
      </c>
      <c r="R461" s="82">
        <f>SQRT(P461)</f>
        <v>0.16083765575665815</v>
      </c>
      <c r="S461" s="44"/>
      <c r="T461" s="3"/>
      <c r="V461" s="43"/>
      <c r="W461" s="49">
        <v>2.62</v>
      </c>
      <c r="X461" s="82">
        <v>0.22500000000000001</v>
      </c>
      <c r="Y461" s="43">
        <f t="shared" si="57"/>
        <v>2.6609799999999999</v>
      </c>
      <c r="Z461" s="55">
        <v>2.6</v>
      </c>
      <c r="AA461" s="82">
        <v>0.23</v>
      </c>
      <c r="AB461" s="43">
        <f>0.791*(Z461+0.09)+0.851</f>
        <v>2.97879</v>
      </c>
      <c r="AC461" s="47"/>
      <c r="AD461" s="82"/>
      <c r="AE461" s="43"/>
      <c r="AF461" s="45"/>
      <c r="AG461" s="82"/>
      <c r="AH461" s="43"/>
      <c r="AI461" s="47" t="s">
        <v>121</v>
      </c>
      <c r="AJ461" s="4"/>
      <c r="AK461" s="4"/>
      <c r="AL461" s="4"/>
      <c r="AM461" s="27">
        <v>2.6</v>
      </c>
      <c r="AN461" s="5"/>
      <c r="AO461" s="4"/>
      <c r="AP461" s="4"/>
      <c r="AQ461" s="4"/>
      <c r="AR461" s="19">
        <v>2.62</v>
      </c>
      <c r="AS461" s="5"/>
      <c r="AT461" s="3"/>
    </row>
    <row r="462" spans="1:58" x14ac:dyDescent="0.25">
      <c r="A462" s="3" t="s">
        <v>2</v>
      </c>
      <c r="B462" s="18">
        <v>2.72</v>
      </c>
      <c r="C462" s="88">
        <f t="shared" si="58"/>
        <v>2.902544634146341</v>
      </c>
      <c r="D462" s="80">
        <v>-111.13200000000001</v>
      </c>
      <c r="E462" s="23">
        <v>42.718000000000004</v>
      </c>
      <c r="F462" s="1">
        <v>0</v>
      </c>
      <c r="G462" s="1">
        <v>1994</v>
      </c>
      <c r="H462" s="1">
        <v>2</v>
      </c>
      <c r="I462" s="1">
        <v>13</v>
      </c>
      <c r="J462" s="1">
        <v>10</v>
      </c>
      <c r="K462" s="1">
        <v>25</v>
      </c>
      <c r="L462" s="11">
        <v>39</v>
      </c>
      <c r="M462" s="81">
        <f t="shared" si="59"/>
        <v>0.16083765575665815</v>
      </c>
      <c r="N462" s="21">
        <v>0.01</v>
      </c>
      <c r="O462" s="3" t="s">
        <v>175</v>
      </c>
      <c r="P462" s="94">
        <f>1/((1/X462^2)+(1/AA462^2))</f>
        <v>2.586875150929727E-2</v>
      </c>
      <c r="Q462" s="72">
        <f>(P462/X462^2*Y462)+(P462/AA462^2*AB462)</f>
        <v>2.902544634146341</v>
      </c>
      <c r="R462" s="82">
        <f>SQRT(P462)</f>
        <v>0.16083765575665815</v>
      </c>
      <c r="S462" s="44"/>
      <c r="T462" s="3"/>
      <c r="V462" s="43"/>
      <c r="W462" s="49">
        <v>2.72</v>
      </c>
      <c r="X462" s="82">
        <v>0.22500000000000001</v>
      </c>
      <c r="Y462" s="43">
        <f t="shared" si="57"/>
        <v>2.7538800000000001</v>
      </c>
      <c r="Z462" s="55">
        <v>2.7</v>
      </c>
      <c r="AA462" s="82">
        <v>0.23</v>
      </c>
      <c r="AB462" s="43">
        <f>0.791*(Z462+0.09)+0.851</f>
        <v>3.05789</v>
      </c>
      <c r="AC462" s="47"/>
      <c r="AD462" s="82"/>
      <c r="AE462" s="43"/>
      <c r="AF462" s="45"/>
      <c r="AG462" s="82"/>
      <c r="AH462" s="43"/>
      <c r="AI462" s="47" t="s">
        <v>93</v>
      </c>
      <c r="AJ462" s="4"/>
      <c r="AK462" s="4"/>
      <c r="AL462" s="4"/>
      <c r="AM462" s="27">
        <v>2.7</v>
      </c>
      <c r="AN462" s="5"/>
      <c r="AO462" s="4"/>
      <c r="AP462" s="4"/>
      <c r="AQ462" s="4"/>
      <c r="AR462" s="19">
        <v>2.72</v>
      </c>
      <c r="AS462" s="5"/>
      <c r="AT462" s="3"/>
    </row>
    <row r="463" spans="1:58" x14ac:dyDescent="0.25">
      <c r="A463" s="3" t="s">
        <v>2</v>
      </c>
      <c r="B463" s="18">
        <v>3.07</v>
      </c>
      <c r="C463" s="88">
        <f t="shared" si="58"/>
        <v>3.1460540280125571</v>
      </c>
      <c r="D463" s="80">
        <v>-111.303</v>
      </c>
      <c r="E463" s="23">
        <v>42.527000000000001</v>
      </c>
      <c r="F463" s="1">
        <v>2</v>
      </c>
      <c r="G463" s="1">
        <v>1994</v>
      </c>
      <c r="H463" s="1">
        <v>2</v>
      </c>
      <c r="I463" s="1">
        <v>13</v>
      </c>
      <c r="J463" s="1">
        <v>12</v>
      </c>
      <c r="K463" s="1">
        <v>20</v>
      </c>
      <c r="L463" s="11">
        <v>20.8</v>
      </c>
      <c r="M463" s="81">
        <f t="shared" si="59"/>
        <v>0.16083765575665815</v>
      </c>
      <c r="N463" s="21">
        <v>0.01</v>
      </c>
      <c r="O463" s="3" t="s">
        <v>175</v>
      </c>
      <c r="P463" s="94">
        <f>1/((1/X463^2)+(1/AA463^2))</f>
        <v>2.586875150929727E-2</v>
      </c>
      <c r="Q463" s="72">
        <f>(P463/X463^2*Y463)+(P463/AA463^2*AB463)</f>
        <v>3.1460540280125571</v>
      </c>
      <c r="R463" s="82">
        <f>SQRT(P463)</f>
        <v>0.16083765575665815</v>
      </c>
      <c r="S463" s="44"/>
      <c r="T463" s="3"/>
      <c r="V463" s="43"/>
      <c r="W463" s="49">
        <v>3.07</v>
      </c>
      <c r="X463" s="82">
        <v>0.22500000000000001</v>
      </c>
      <c r="Y463" s="43">
        <f t="shared" si="57"/>
        <v>3.0790299999999999</v>
      </c>
      <c r="Z463" s="55">
        <v>2.9</v>
      </c>
      <c r="AA463" s="82">
        <v>0.23</v>
      </c>
      <c r="AB463" s="43">
        <f>0.791*(Z463+0.09)+0.851</f>
        <v>3.2160899999999999</v>
      </c>
      <c r="AC463" s="47"/>
      <c r="AD463" s="82"/>
      <c r="AE463" s="43"/>
      <c r="AF463" s="45"/>
      <c r="AG463" s="82"/>
      <c r="AH463" s="43"/>
      <c r="AI463" s="47" t="s">
        <v>49</v>
      </c>
      <c r="AJ463" s="4"/>
      <c r="AK463" s="4"/>
      <c r="AL463" s="4"/>
      <c r="AM463" s="27">
        <v>2.9</v>
      </c>
      <c r="AN463" s="5"/>
      <c r="AO463" s="4"/>
      <c r="AP463" s="4"/>
      <c r="AQ463" s="4"/>
      <c r="AR463" s="19">
        <v>3.07</v>
      </c>
      <c r="AS463" s="5"/>
      <c r="AT463" s="3"/>
    </row>
    <row r="464" spans="1:58" x14ac:dyDescent="0.25">
      <c r="A464" s="3" t="s">
        <v>2</v>
      </c>
      <c r="B464" s="18">
        <v>2.46</v>
      </c>
      <c r="C464" s="88">
        <f t="shared" si="58"/>
        <v>2.51234</v>
      </c>
      <c r="D464" s="80">
        <v>-111.136</v>
      </c>
      <c r="E464" s="23">
        <v>42.713999999999999</v>
      </c>
      <c r="F464" s="1">
        <v>2</v>
      </c>
      <c r="G464" s="1">
        <v>1994</v>
      </c>
      <c r="H464" s="1">
        <v>2</v>
      </c>
      <c r="I464" s="1">
        <v>13</v>
      </c>
      <c r="J464" s="1">
        <v>17</v>
      </c>
      <c r="K464" s="1">
        <v>58</v>
      </c>
      <c r="L464" s="11">
        <v>53.7</v>
      </c>
      <c r="M464" s="81">
        <f t="shared" si="59"/>
        <v>0.22500000000000001</v>
      </c>
      <c r="N464" s="21">
        <v>0.01</v>
      </c>
      <c r="O464" s="6" t="s">
        <v>174</v>
      </c>
      <c r="P464" s="94"/>
      <c r="Q464" s="72">
        <f>Y464</f>
        <v>2.51234</v>
      </c>
      <c r="R464" s="82">
        <f>X464</f>
        <v>0.22500000000000001</v>
      </c>
      <c r="S464" s="44"/>
      <c r="T464" s="3"/>
      <c r="V464" s="43"/>
      <c r="W464" s="49">
        <v>2.46</v>
      </c>
      <c r="X464" s="82">
        <v>0.22500000000000001</v>
      </c>
      <c r="Y464" s="43">
        <f t="shared" si="57"/>
        <v>2.51234</v>
      </c>
      <c r="Z464" s="53"/>
      <c r="AA464" s="82"/>
      <c r="AB464" s="43"/>
      <c r="AC464" s="47"/>
      <c r="AD464" s="82"/>
      <c r="AE464" s="43"/>
      <c r="AF464" s="45"/>
      <c r="AG464" s="82"/>
      <c r="AH464" s="43"/>
      <c r="AI464" s="47"/>
      <c r="AJ464" s="4"/>
      <c r="AK464" s="4"/>
      <c r="AL464" s="4"/>
      <c r="AM464" s="27"/>
      <c r="AN464" s="5"/>
      <c r="AO464" s="4"/>
      <c r="AP464" s="4"/>
      <c r="AQ464" s="4"/>
      <c r="AR464" s="19">
        <v>2.46</v>
      </c>
      <c r="AS464" s="5"/>
      <c r="AT464" s="3"/>
    </row>
    <row r="465" spans="1:51" x14ac:dyDescent="0.25">
      <c r="A465" s="3" t="s">
        <v>2</v>
      </c>
      <c r="B465" s="18">
        <v>2.85</v>
      </c>
      <c r="C465" s="88">
        <f t="shared" si="58"/>
        <v>2.8868948683892777</v>
      </c>
      <c r="D465" s="80">
        <v>-111.084</v>
      </c>
      <c r="E465" s="23">
        <v>42.706000000000003</v>
      </c>
      <c r="F465" s="1">
        <v>1</v>
      </c>
      <c r="G465" s="1">
        <v>1994</v>
      </c>
      <c r="H465" s="1">
        <v>2</v>
      </c>
      <c r="I465" s="1">
        <v>13</v>
      </c>
      <c r="J465" s="1">
        <v>18</v>
      </c>
      <c r="K465" s="1">
        <v>57</v>
      </c>
      <c r="L465" s="11">
        <v>1</v>
      </c>
      <c r="M465" s="81">
        <f t="shared" si="59"/>
        <v>0.16083765575665815</v>
      </c>
      <c r="N465" s="21">
        <v>0.01</v>
      </c>
      <c r="O465" s="3" t="s">
        <v>175</v>
      </c>
      <c r="P465" s="94">
        <f>1/((1/X465^2)+(1/AA465^2))</f>
        <v>2.586875150929727E-2</v>
      </c>
      <c r="Q465" s="72">
        <f>(P465/X465^2*Y465)+(P465/AA465^2*AB465)</f>
        <v>2.8868948683892777</v>
      </c>
      <c r="R465" s="82">
        <f>SQRT(P465)</f>
        <v>0.16083765575665815</v>
      </c>
      <c r="S465" s="44"/>
      <c r="T465" s="3"/>
      <c r="V465" s="43"/>
      <c r="W465" s="49">
        <v>2.85</v>
      </c>
      <c r="X465" s="82">
        <v>0.22500000000000001</v>
      </c>
      <c r="Y465" s="43">
        <f t="shared" si="57"/>
        <v>2.8746499999999999</v>
      </c>
      <c r="Z465" s="55">
        <v>2.5</v>
      </c>
      <c r="AA465" s="82">
        <v>0.23</v>
      </c>
      <c r="AB465" s="43">
        <f>0.791*(Z465+0.09)+0.851</f>
        <v>2.8996900000000001</v>
      </c>
      <c r="AC465" s="47"/>
      <c r="AD465" s="82"/>
      <c r="AE465" s="43"/>
      <c r="AF465" s="45"/>
      <c r="AG465" s="82"/>
      <c r="AH465" s="43"/>
      <c r="AI465" s="47" t="s">
        <v>58</v>
      </c>
      <c r="AJ465" s="4"/>
      <c r="AK465" s="4"/>
      <c r="AL465" s="4"/>
      <c r="AM465" s="27">
        <v>2.5</v>
      </c>
      <c r="AN465" s="5"/>
      <c r="AO465" s="4"/>
      <c r="AP465" s="4"/>
      <c r="AQ465" s="4"/>
      <c r="AR465" s="19">
        <v>2.85</v>
      </c>
      <c r="AS465" s="5"/>
      <c r="AT465" s="3"/>
    </row>
    <row r="466" spans="1:51" x14ac:dyDescent="0.25">
      <c r="A466" s="3" t="s">
        <v>2</v>
      </c>
      <c r="B466" s="18">
        <v>3.38</v>
      </c>
      <c r="C466" s="88">
        <f t="shared" si="58"/>
        <v>3.5083491343599569</v>
      </c>
      <c r="D466" s="80">
        <v>-111.14100000000001</v>
      </c>
      <c r="E466" s="23">
        <v>42.634999999999998</v>
      </c>
      <c r="F466" s="1">
        <v>0</v>
      </c>
      <c r="G466" s="1">
        <v>1994</v>
      </c>
      <c r="H466" s="1">
        <v>2</v>
      </c>
      <c r="I466" s="1">
        <v>13</v>
      </c>
      <c r="J466" s="1">
        <v>19</v>
      </c>
      <c r="K466" s="1">
        <v>18</v>
      </c>
      <c r="L466" s="11">
        <v>16.8</v>
      </c>
      <c r="M466" s="81">
        <f t="shared" si="59"/>
        <v>0.10516774409862768</v>
      </c>
      <c r="N466" s="21">
        <v>0.01</v>
      </c>
      <c r="O466" s="3" t="s">
        <v>175</v>
      </c>
      <c r="P466" s="94">
        <f>1/((1/U466^2)+(1/X466^2)+(1/AA466^2))</f>
        <v>1.1060254398794437E-2</v>
      </c>
      <c r="Q466" s="72">
        <f>(P466/U466^2*V466)+(P466/X466^2*Y466)+(P466/AA466^2*AB466)</f>
        <v>3.5083491343599569</v>
      </c>
      <c r="R466" s="82">
        <f>SQRT(P466)</f>
        <v>0.10516774409862768</v>
      </c>
      <c r="S466" s="49">
        <v>3.38</v>
      </c>
      <c r="T466" s="3" t="s">
        <v>3</v>
      </c>
      <c r="U466" s="82">
        <v>0.13900000000000001</v>
      </c>
      <c r="V466" s="43">
        <f>0.791*S466+0.851</f>
        <v>3.5245799999999998</v>
      </c>
      <c r="W466" s="49">
        <v>3.38</v>
      </c>
      <c r="X466" s="82">
        <v>0.22500000000000001</v>
      </c>
      <c r="Y466" s="43">
        <f t="shared" si="57"/>
        <v>3.3670200000000001</v>
      </c>
      <c r="Z466" s="55">
        <v>3.4</v>
      </c>
      <c r="AA466" s="82">
        <v>0.23</v>
      </c>
      <c r="AB466" s="43">
        <f>0.791*(Z466+0.09)+0.851</f>
        <v>3.6115900000000001</v>
      </c>
      <c r="AC466" s="53"/>
      <c r="AD466" s="82"/>
      <c r="AE466" s="43"/>
      <c r="AF466" s="45"/>
      <c r="AG466" s="82"/>
      <c r="AH466" s="43"/>
      <c r="AI466" s="47" t="s">
        <v>117</v>
      </c>
      <c r="AJ466" s="27"/>
      <c r="AK466" s="5"/>
      <c r="AL466" s="4" t="s">
        <v>95</v>
      </c>
      <c r="AM466" s="27">
        <v>3.4</v>
      </c>
      <c r="AN466" s="5"/>
      <c r="AO466" s="4"/>
      <c r="AP466" s="4"/>
      <c r="AQ466" s="4"/>
      <c r="AR466" s="19">
        <v>3.38</v>
      </c>
      <c r="AS466" s="19">
        <v>3.38</v>
      </c>
      <c r="AT466" s="3" t="s">
        <v>3</v>
      </c>
    </row>
    <row r="467" spans="1:51" x14ac:dyDescent="0.25">
      <c r="A467" s="3" t="s">
        <v>2</v>
      </c>
      <c r="B467" s="18">
        <v>3.62</v>
      </c>
      <c r="C467" s="88">
        <f t="shared" si="58"/>
        <v>3.7048986286511707</v>
      </c>
      <c r="D467" s="80">
        <v>-111.134</v>
      </c>
      <c r="E467" s="23">
        <v>42.76</v>
      </c>
      <c r="F467" s="1">
        <v>5</v>
      </c>
      <c r="G467" s="1">
        <v>1994</v>
      </c>
      <c r="H467" s="1">
        <v>2</v>
      </c>
      <c r="I467" s="1">
        <v>14</v>
      </c>
      <c r="J467" s="1">
        <v>0</v>
      </c>
      <c r="K467" s="1">
        <v>6</v>
      </c>
      <c r="L467" s="11">
        <v>16.899999999999999</v>
      </c>
      <c r="M467" s="81">
        <f t="shared" si="59"/>
        <v>0.10516774409862768</v>
      </c>
      <c r="N467" s="21">
        <v>0.01</v>
      </c>
      <c r="O467" s="3" t="s">
        <v>175</v>
      </c>
      <c r="P467" s="94">
        <f>1/((1/U467^2)+(1/X467^2)+(1/AA467^2))</f>
        <v>1.1060254398794437E-2</v>
      </c>
      <c r="Q467" s="72">
        <f>(P467/U467^2*V467)+(P467/X467^2*Y467)+(P467/AA467^2*AB467)</f>
        <v>3.7048986286511707</v>
      </c>
      <c r="R467" s="82">
        <f>SQRT(P467)</f>
        <v>0.10516774409862768</v>
      </c>
      <c r="S467" s="49">
        <v>3.62</v>
      </c>
      <c r="T467" s="3" t="s">
        <v>3</v>
      </c>
      <c r="U467" s="82">
        <v>0.13900000000000001</v>
      </c>
      <c r="V467" s="43">
        <f>0.791*S467+0.851</f>
        <v>3.7144200000000001</v>
      </c>
      <c r="W467" s="49">
        <v>3.65</v>
      </c>
      <c r="X467" s="82">
        <v>0.22500000000000001</v>
      </c>
      <c r="Y467" s="43">
        <f t="shared" si="57"/>
        <v>3.6178499999999998</v>
      </c>
      <c r="Z467" s="55">
        <v>3.6</v>
      </c>
      <c r="AA467" s="82">
        <v>0.23</v>
      </c>
      <c r="AB467" s="43">
        <f>0.791*(Z467+0.09)+0.851</f>
        <v>3.76979</v>
      </c>
      <c r="AC467" s="53"/>
      <c r="AD467" s="82"/>
      <c r="AE467" s="43"/>
      <c r="AF467" s="45"/>
      <c r="AG467" s="82"/>
      <c r="AH467" s="43"/>
      <c r="AI467" s="47" t="s">
        <v>109</v>
      </c>
      <c r="AJ467" s="27"/>
      <c r="AK467" s="5"/>
      <c r="AL467" s="4" t="s">
        <v>82</v>
      </c>
      <c r="AM467" s="27">
        <v>3.6</v>
      </c>
      <c r="AN467" s="5"/>
      <c r="AO467" s="4"/>
      <c r="AP467" s="4"/>
      <c r="AQ467" s="4"/>
      <c r="AR467" s="19">
        <v>3.65</v>
      </c>
      <c r="AS467" s="19">
        <v>3.62</v>
      </c>
      <c r="AT467" s="3" t="s">
        <v>3</v>
      </c>
    </row>
    <row r="468" spans="1:51" x14ac:dyDescent="0.25">
      <c r="A468" s="3" t="s">
        <v>2</v>
      </c>
      <c r="B468" s="18">
        <v>2.77</v>
      </c>
      <c r="C468" s="88">
        <f t="shared" si="58"/>
        <v>2.8003300000000002</v>
      </c>
      <c r="D468" s="80">
        <v>-111.096</v>
      </c>
      <c r="E468" s="23">
        <v>42.63</v>
      </c>
      <c r="F468" s="1">
        <v>1</v>
      </c>
      <c r="G468" s="1">
        <v>1994</v>
      </c>
      <c r="H468" s="1">
        <v>2</v>
      </c>
      <c r="I468" s="1">
        <v>14</v>
      </c>
      <c r="J468" s="1">
        <v>9</v>
      </c>
      <c r="K468" s="1">
        <v>17</v>
      </c>
      <c r="L468" s="11">
        <v>16.7</v>
      </c>
      <c r="M468" s="81">
        <f t="shared" si="59"/>
        <v>0.22500000000000001</v>
      </c>
      <c r="N468" s="21">
        <v>0.01</v>
      </c>
      <c r="O468" s="6" t="s">
        <v>174</v>
      </c>
      <c r="P468" s="94"/>
      <c r="Q468" s="72">
        <f>Y468</f>
        <v>2.8003300000000002</v>
      </c>
      <c r="R468" s="82">
        <f>X468</f>
        <v>0.22500000000000001</v>
      </c>
      <c r="S468" s="44"/>
      <c r="T468" s="3"/>
      <c r="V468" s="43"/>
      <c r="W468" s="49">
        <v>2.77</v>
      </c>
      <c r="X468" s="82">
        <v>0.22500000000000001</v>
      </c>
      <c r="Y468" s="43">
        <f t="shared" si="57"/>
        <v>2.8003300000000002</v>
      </c>
      <c r="Z468" s="53"/>
      <c r="AA468" s="82"/>
      <c r="AB468" s="43"/>
      <c r="AC468" s="47"/>
      <c r="AD468" s="82"/>
      <c r="AE468" s="43"/>
      <c r="AF468" s="45"/>
      <c r="AG468" s="82"/>
      <c r="AH468" s="43"/>
      <c r="AI468" s="47"/>
      <c r="AJ468" s="4"/>
      <c r="AK468" s="4"/>
      <c r="AL468" s="4"/>
      <c r="AM468" s="27"/>
      <c r="AN468" s="5"/>
      <c r="AO468" s="4"/>
      <c r="AP468" s="4"/>
      <c r="AQ468" s="4"/>
      <c r="AR468" s="19">
        <v>2.77</v>
      </c>
      <c r="AS468" s="5"/>
      <c r="AT468" s="3"/>
    </row>
    <row r="469" spans="1:51" x14ac:dyDescent="0.25">
      <c r="A469" s="3" t="s">
        <v>2</v>
      </c>
      <c r="B469" s="18">
        <v>2.5499999999999998</v>
      </c>
      <c r="C469" s="88">
        <f t="shared" si="58"/>
        <v>2.5959499999999998</v>
      </c>
      <c r="D469" s="80">
        <v>-111.14400000000001</v>
      </c>
      <c r="E469" s="23">
        <v>42.764000000000003</v>
      </c>
      <c r="F469" s="1">
        <v>1</v>
      </c>
      <c r="G469" s="1">
        <v>1994</v>
      </c>
      <c r="H469" s="1">
        <v>2</v>
      </c>
      <c r="I469" s="1">
        <v>14</v>
      </c>
      <c r="J469" s="1">
        <v>12</v>
      </c>
      <c r="K469" s="1">
        <v>13</v>
      </c>
      <c r="L469" s="11">
        <v>11.1</v>
      </c>
      <c r="M469" s="81">
        <f t="shared" si="59"/>
        <v>0.22500000000000001</v>
      </c>
      <c r="N469" s="21">
        <v>0.01</v>
      </c>
      <c r="O469" s="6" t="s">
        <v>174</v>
      </c>
      <c r="P469" s="94"/>
      <c r="Q469" s="72">
        <f>Y469</f>
        <v>2.5959499999999998</v>
      </c>
      <c r="R469" s="82">
        <f>X469</f>
        <v>0.22500000000000001</v>
      </c>
      <c r="S469" s="44"/>
      <c r="T469" s="3"/>
      <c r="V469" s="43"/>
      <c r="W469" s="49">
        <v>2.5499999999999998</v>
      </c>
      <c r="X469" s="82">
        <v>0.22500000000000001</v>
      </c>
      <c r="Y469" s="43">
        <f t="shared" si="57"/>
        <v>2.5959499999999998</v>
      </c>
      <c r="Z469" s="53"/>
      <c r="AA469" s="82"/>
      <c r="AB469" s="43"/>
      <c r="AC469" s="47"/>
      <c r="AD469" s="82"/>
      <c r="AE469" s="43"/>
      <c r="AF469" s="45"/>
      <c r="AG469" s="82"/>
      <c r="AH469" s="43"/>
      <c r="AI469" s="47"/>
      <c r="AJ469" s="4"/>
      <c r="AK469" s="4"/>
      <c r="AL469" s="4"/>
      <c r="AM469" s="27"/>
      <c r="AN469" s="5"/>
      <c r="AO469" s="4"/>
      <c r="AP469" s="4"/>
      <c r="AQ469" s="4"/>
      <c r="AR469" s="19">
        <v>2.5499999999999998</v>
      </c>
      <c r="AS469" s="5"/>
      <c r="AT469" s="3"/>
    </row>
    <row r="470" spans="1:51" x14ac:dyDescent="0.25">
      <c r="A470" s="3" t="s">
        <v>2</v>
      </c>
      <c r="B470" s="18">
        <v>2.48</v>
      </c>
      <c r="C470" s="88">
        <f t="shared" si="58"/>
        <v>2.5309200000000001</v>
      </c>
      <c r="D470" s="80">
        <v>-111.1</v>
      </c>
      <c r="E470" s="23">
        <v>42.713999999999999</v>
      </c>
      <c r="F470" s="1">
        <v>1</v>
      </c>
      <c r="G470" s="1">
        <v>1994</v>
      </c>
      <c r="H470" s="1">
        <v>2</v>
      </c>
      <c r="I470" s="1">
        <v>14</v>
      </c>
      <c r="J470" s="1">
        <v>14</v>
      </c>
      <c r="K470" s="1">
        <v>57</v>
      </c>
      <c r="L470" s="11">
        <v>8.5</v>
      </c>
      <c r="M470" s="81">
        <f t="shared" si="59"/>
        <v>0.22500000000000001</v>
      </c>
      <c r="N470" s="21">
        <v>0.01</v>
      </c>
      <c r="O470" s="6" t="s">
        <v>174</v>
      </c>
      <c r="P470" s="94"/>
      <c r="Q470" s="72">
        <f>Y470</f>
        <v>2.5309200000000001</v>
      </c>
      <c r="R470" s="82">
        <f>X470</f>
        <v>0.22500000000000001</v>
      </c>
      <c r="S470" s="44"/>
      <c r="T470" s="3"/>
      <c r="V470" s="43"/>
      <c r="W470" s="49">
        <v>2.48</v>
      </c>
      <c r="X470" s="82">
        <v>0.22500000000000001</v>
      </c>
      <c r="Y470" s="43">
        <f t="shared" si="57"/>
        <v>2.5309200000000001</v>
      </c>
      <c r="Z470" s="53"/>
      <c r="AA470" s="82"/>
      <c r="AB470" s="43"/>
      <c r="AC470" s="47"/>
      <c r="AD470" s="82"/>
      <c r="AE470" s="43"/>
      <c r="AF470" s="45"/>
      <c r="AG470" s="82"/>
      <c r="AH470" s="43"/>
      <c r="AI470" s="47"/>
      <c r="AJ470" s="4"/>
      <c r="AK470" s="4"/>
      <c r="AL470" s="4"/>
      <c r="AM470" s="27"/>
      <c r="AN470" s="5"/>
      <c r="AO470" s="4"/>
      <c r="AP470" s="4"/>
      <c r="AQ470" s="4"/>
      <c r="AR470" s="19">
        <v>2.48</v>
      </c>
      <c r="AS470" s="5"/>
      <c r="AT470" s="3"/>
    </row>
    <row r="471" spans="1:51" x14ac:dyDescent="0.25">
      <c r="A471" s="3" t="s">
        <v>2</v>
      </c>
      <c r="B471" s="18">
        <v>4</v>
      </c>
      <c r="C471" s="88">
        <f t="shared" si="58"/>
        <v>3.9715320371166025</v>
      </c>
      <c r="D471" s="80">
        <v>-111.14400000000001</v>
      </c>
      <c r="E471" s="23">
        <v>42.764000000000003</v>
      </c>
      <c r="F471" s="1">
        <v>1</v>
      </c>
      <c r="G471" s="1">
        <v>1994</v>
      </c>
      <c r="H471" s="1">
        <v>2</v>
      </c>
      <c r="I471" s="1">
        <v>14</v>
      </c>
      <c r="J471" s="1">
        <v>16</v>
      </c>
      <c r="K471" s="1">
        <v>55</v>
      </c>
      <c r="L471" s="11">
        <v>36.1</v>
      </c>
      <c r="M471" s="81">
        <f t="shared" si="59"/>
        <v>0.10516774409862768</v>
      </c>
      <c r="N471" s="21">
        <v>0.01</v>
      </c>
      <c r="O471" s="3" t="s">
        <v>175</v>
      </c>
      <c r="P471" s="94">
        <f>1/((1/U471^2)+(1/X471^2)+(1/AA471^2))</f>
        <v>1.1060254398794437E-2</v>
      </c>
      <c r="Q471" s="72">
        <f>(P471/U471^2*V471)+(P471/X471^2*Y471)+(P471/AA471^2*AB471)</f>
        <v>3.9715320371166025</v>
      </c>
      <c r="R471" s="82">
        <f>SQRT(P471)</f>
        <v>0.10516774409862768</v>
      </c>
      <c r="S471" s="49">
        <v>4</v>
      </c>
      <c r="T471" s="3" t="s">
        <v>3</v>
      </c>
      <c r="U471" s="82">
        <v>0.13900000000000001</v>
      </c>
      <c r="V471" s="43">
        <f>0.791*S471+0.851</f>
        <v>4.0150000000000006</v>
      </c>
      <c r="W471" s="49">
        <v>3.79</v>
      </c>
      <c r="X471" s="82">
        <v>0.22500000000000001</v>
      </c>
      <c r="Y471" s="43">
        <f t="shared" si="57"/>
        <v>3.7479100000000001</v>
      </c>
      <c r="Z471" s="55">
        <v>4</v>
      </c>
      <c r="AA471" s="82">
        <v>0.23</v>
      </c>
      <c r="AB471" s="43">
        <f>0.791*(Z471+0.09)+0.851</f>
        <v>4.0861900000000002</v>
      </c>
      <c r="AC471" s="53"/>
      <c r="AD471" s="82"/>
      <c r="AE471" s="43"/>
      <c r="AF471" s="45"/>
      <c r="AG471" s="82"/>
      <c r="AH471" s="43"/>
      <c r="AI471" s="47" t="s">
        <v>98</v>
      </c>
      <c r="AJ471" s="27"/>
      <c r="AK471" s="5"/>
      <c r="AL471" s="4" t="s">
        <v>83</v>
      </c>
      <c r="AM471" s="27">
        <v>4</v>
      </c>
      <c r="AN471" s="5"/>
      <c r="AO471" s="4"/>
      <c r="AP471" s="4"/>
      <c r="AQ471" s="4"/>
      <c r="AR471" s="19">
        <v>3.79</v>
      </c>
      <c r="AS471" s="19">
        <v>4</v>
      </c>
      <c r="AT471" s="3" t="s">
        <v>3</v>
      </c>
    </row>
    <row r="472" spans="1:51" x14ac:dyDescent="0.25">
      <c r="A472" s="4" t="s">
        <v>1</v>
      </c>
      <c r="B472" s="11">
        <v>2.7</v>
      </c>
      <c r="C472" s="88">
        <f t="shared" si="58"/>
        <v>3.05789</v>
      </c>
      <c r="D472" s="80">
        <v>-111.11199999999999</v>
      </c>
      <c r="E472" s="23">
        <v>42.8</v>
      </c>
      <c r="F472" s="1">
        <v>5</v>
      </c>
      <c r="G472" s="1">
        <v>1994</v>
      </c>
      <c r="H472" s="1">
        <v>2</v>
      </c>
      <c r="I472" s="1">
        <v>14</v>
      </c>
      <c r="J472" s="1">
        <v>20</v>
      </c>
      <c r="K472" s="1">
        <v>6</v>
      </c>
      <c r="L472" s="1">
        <v>29.33</v>
      </c>
      <c r="M472" s="81">
        <f t="shared" si="59"/>
        <v>0.23</v>
      </c>
      <c r="N472" s="21">
        <v>0.01</v>
      </c>
      <c r="O472" s="6" t="s">
        <v>174</v>
      </c>
      <c r="P472" s="94"/>
      <c r="Q472" s="72">
        <f>$AB$472</f>
        <v>3.05789</v>
      </c>
      <c r="R472" s="82">
        <f>AA472</f>
        <v>0.23</v>
      </c>
      <c r="S472" s="44"/>
      <c r="T472" s="3"/>
      <c r="V472" s="43"/>
      <c r="W472" s="46"/>
      <c r="Y472" s="43"/>
      <c r="Z472" s="55">
        <v>2.7</v>
      </c>
      <c r="AA472" s="82">
        <v>0.23</v>
      </c>
      <c r="AB472" s="43">
        <f>0.791*(Z472+0.09)+0.851</f>
        <v>3.05789</v>
      </c>
      <c r="AC472" s="53"/>
      <c r="AD472" s="82"/>
      <c r="AE472" s="43"/>
      <c r="AF472" s="45"/>
      <c r="AG472" s="82"/>
      <c r="AH472" s="43"/>
      <c r="AI472" s="47" t="s">
        <v>93</v>
      </c>
      <c r="AJ472" s="27"/>
      <c r="AK472" s="5"/>
      <c r="AL472" s="4"/>
      <c r="AM472" s="27">
        <v>2.7</v>
      </c>
      <c r="AN472" s="5"/>
      <c r="AO472" s="4">
        <v>457</v>
      </c>
      <c r="AP472" s="5" t="s">
        <v>44</v>
      </c>
      <c r="AQ472" s="5" t="s">
        <v>44</v>
      </c>
      <c r="AR472" s="9"/>
      <c r="AS472" s="5"/>
      <c r="AT472" s="3"/>
      <c r="AU472" s="2" t="s">
        <v>44</v>
      </c>
      <c r="AV472" s="2"/>
      <c r="AY472">
        <v>9</v>
      </c>
    </row>
    <row r="473" spans="1:51" x14ac:dyDescent="0.25">
      <c r="A473" s="3" t="s">
        <v>2</v>
      </c>
      <c r="B473" s="18">
        <v>3.31</v>
      </c>
      <c r="C473" s="88">
        <f t="shared" si="58"/>
        <v>3.462144240018401</v>
      </c>
      <c r="D473" s="80">
        <v>-111.099</v>
      </c>
      <c r="E473" s="23">
        <v>42.640999999999998</v>
      </c>
      <c r="F473" s="1">
        <v>3</v>
      </c>
      <c r="G473" s="1">
        <v>1994</v>
      </c>
      <c r="H473" s="1">
        <v>2</v>
      </c>
      <c r="I473" s="1">
        <v>15</v>
      </c>
      <c r="J473" s="1">
        <v>3</v>
      </c>
      <c r="K473" s="1">
        <v>59</v>
      </c>
      <c r="L473" s="11">
        <v>6.3</v>
      </c>
      <c r="M473" s="81">
        <f t="shared" si="59"/>
        <v>0.10516774409862768</v>
      </c>
      <c r="N473" s="21">
        <v>0.01</v>
      </c>
      <c r="O473" s="3" t="s">
        <v>175</v>
      </c>
      <c r="P473" s="94">
        <f>1/((1/U473^2)+(1/X473^2)+(1/AA473^2))</f>
        <v>1.1060254398794437E-2</v>
      </c>
      <c r="Q473" s="72">
        <f>(P473/U473^2*V473)+(P473/X473^2*Y473)+(P473/AA473^2*AB473)</f>
        <v>3.462144240018401</v>
      </c>
      <c r="R473" s="82">
        <f>SQRT(P473)</f>
        <v>0.10516774409862768</v>
      </c>
      <c r="S473" s="49">
        <v>3.31</v>
      </c>
      <c r="T473" s="3" t="s">
        <v>3</v>
      </c>
      <c r="U473" s="82">
        <v>0.13900000000000001</v>
      </c>
      <c r="V473" s="43">
        <f>0.791*S473+0.851</f>
        <v>3.4692100000000003</v>
      </c>
      <c r="W473" s="49">
        <v>3.39</v>
      </c>
      <c r="X473" s="82">
        <v>0.22500000000000001</v>
      </c>
      <c r="Y473" s="43">
        <f t="shared" ref="Y473:Y482" si="60">0.929*W473+0.227</f>
        <v>3.3763100000000001</v>
      </c>
      <c r="Z473" s="55">
        <v>3.3</v>
      </c>
      <c r="AA473" s="82">
        <v>0.23</v>
      </c>
      <c r="AB473" s="43">
        <f>0.791*(Z473+0.09)+0.851</f>
        <v>3.5324899999999997</v>
      </c>
      <c r="AC473" s="47"/>
      <c r="AD473" s="82"/>
      <c r="AE473" s="43"/>
      <c r="AF473" s="45"/>
      <c r="AG473" s="82"/>
      <c r="AH473" s="43"/>
      <c r="AI473" s="47" t="s">
        <v>56</v>
      </c>
      <c r="AJ473" s="4"/>
      <c r="AK473" s="4"/>
      <c r="AL473" s="4"/>
      <c r="AM473" s="27">
        <v>3.3</v>
      </c>
      <c r="AN473" s="5"/>
      <c r="AO473" s="4"/>
      <c r="AP473" s="4"/>
      <c r="AQ473" s="4"/>
      <c r="AR473" s="19">
        <v>3.39</v>
      </c>
      <c r="AS473" s="19">
        <v>3.31</v>
      </c>
      <c r="AT473" s="3" t="s">
        <v>3</v>
      </c>
    </row>
    <row r="474" spans="1:51" x14ac:dyDescent="0.25">
      <c r="A474" s="3" t="s">
        <v>2</v>
      </c>
      <c r="B474" s="18">
        <v>2.4900000000000002</v>
      </c>
      <c r="C474" s="88">
        <f t="shared" si="58"/>
        <v>2.5402100000000001</v>
      </c>
      <c r="D474" s="80">
        <v>-111.072</v>
      </c>
      <c r="E474" s="23">
        <v>42.631</v>
      </c>
      <c r="F474" s="1">
        <v>2</v>
      </c>
      <c r="G474" s="1">
        <v>1994</v>
      </c>
      <c r="H474" s="1">
        <v>2</v>
      </c>
      <c r="I474" s="1">
        <v>15</v>
      </c>
      <c r="J474" s="1">
        <v>4</v>
      </c>
      <c r="K474" s="1">
        <v>33</v>
      </c>
      <c r="L474" s="11">
        <v>55.6</v>
      </c>
      <c r="M474" s="81">
        <f t="shared" si="59"/>
        <v>0.22500000000000001</v>
      </c>
      <c r="N474" s="21">
        <v>0.01</v>
      </c>
      <c r="O474" s="6" t="s">
        <v>174</v>
      </c>
      <c r="P474" s="94"/>
      <c r="Q474" s="72">
        <f>Y474</f>
        <v>2.5402100000000001</v>
      </c>
      <c r="R474" s="82">
        <f>X474</f>
        <v>0.22500000000000001</v>
      </c>
      <c r="S474" s="44"/>
      <c r="T474" s="3"/>
      <c r="V474" s="43"/>
      <c r="W474" s="49">
        <v>2.4900000000000002</v>
      </c>
      <c r="X474" s="82">
        <v>0.22500000000000001</v>
      </c>
      <c r="Y474" s="43">
        <f t="shared" si="60"/>
        <v>2.5402100000000001</v>
      </c>
      <c r="Z474" s="53"/>
      <c r="AA474" s="82"/>
      <c r="AB474" s="43"/>
      <c r="AC474" s="47"/>
      <c r="AD474" s="82"/>
      <c r="AE474" s="43"/>
      <c r="AF474" s="45"/>
      <c r="AG474" s="82"/>
      <c r="AH474" s="43"/>
      <c r="AI474" s="47"/>
      <c r="AJ474" s="4"/>
      <c r="AK474" s="4"/>
      <c r="AL474" s="4"/>
      <c r="AM474" s="27"/>
      <c r="AN474" s="5"/>
      <c r="AO474" s="4"/>
      <c r="AP474" s="4"/>
      <c r="AQ474" s="4"/>
      <c r="AR474" s="19">
        <v>2.4900000000000002</v>
      </c>
      <c r="AS474" s="5"/>
      <c r="AT474" s="3"/>
    </row>
    <row r="475" spans="1:51" x14ac:dyDescent="0.25">
      <c r="A475" s="3" t="s">
        <v>2</v>
      </c>
      <c r="B475" s="18">
        <v>2.71</v>
      </c>
      <c r="C475" s="88">
        <f t="shared" si="58"/>
        <v>2.8204358101907747</v>
      </c>
      <c r="D475" s="80">
        <v>-111.111</v>
      </c>
      <c r="E475" s="23">
        <v>42.768999999999998</v>
      </c>
      <c r="F475" s="1">
        <v>2</v>
      </c>
      <c r="G475" s="1">
        <v>1994</v>
      </c>
      <c r="H475" s="1">
        <v>2</v>
      </c>
      <c r="I475" s="1">
        <v>15</v>
      </c>
      <c r="J475" s="1">
        <v>11</v>
      </c>
      <c r="K475" s="1">
        <v>28</v>
      </c>
      <c r="L475" s="11">
        <v>26.9</v>
      </c>
      <c r="M475" s="81">
        <f t="shared" si="59"/>
        <v>0.16083765575665815</v>
      </c>
      <c r="N475" s="21">
        <v>0.01</v>
      </c>
      <c r="O475" s="3" t="s">
        <v>175</v>
      </c>
      <c r="P475" s="94">
        <f>1/((1/X475^2)+(1/AA475^2))</f>
        <v>2.586875150929727E-2</v>
      </c>
      <c r="Q475" s="72">
        <f>(P475/X475^2*Y475)+(P475/AA475^2*AB475)</f>
        <v>2.8204358101907747</v>
      </c>
      <c r="R475" s="82">
        <f>SQRT(P475)</f>
        <v>0.16083765575665815</v>
      </c>
      <c r="S475" s="44"/>
      <c r="T475" s="3"/>
      <c r="V475" s="43"/>
      <c r="W475" s="49">
        <v>2.71</v>
      </c>
      <c r="X475" s="82">
        <v>0.22500000000000001</v>
      </c>
      <c r="Y475" s="43">
        <f t="shared" si="60"/>
        <v>2.7445900000000001</v>
      </c>
      <c r="Z475" s="55">
        <v>2.5</v>
      </c>
      <c r="AA475" s="82">
        <v>0.23</v>
      </c>
      <c r="AB475" s="43">
        <f>0.791*(Z475+0.09)+0.851</f>
        <v>2.8996900000000001</v>
      </c>
      <c r="AC475" s="47"/>
      <c r="AD475" s="82"/>
      <c r="AE475" s="43"/>
      <c r="AF475" s="45"/>
      <c r="AG475" s="82"/>
      <c r="AH475" s="43"/>
      <c r="AI475" s="47" t="s">
        <v>58</v>
      </c>
      <c r="AJ475" s="4"/>
      <c r="AK475" s="4"/>
      <c r="AL475" s="4"/>
      <c r="AM475" s="27">
        <v>2.5</v>
      </c>
      <c r="AN475" s="5"/>
      <c r="AO475" s="4"/>
      <c r="AP475" s="4"/>
      <c r="AQ475" s="4"/>
      <c r="AR475" s="19">
        <v>2.71</v>
      </c>
      <c r="AS475" s="5"/>
      <c r="AT475" s="3"/>
    </row>
    <row r="476" spans="1:51" x14ac:dyDescent="0.25">
      <c r="A476" s="3" t="s">
        <v>2</v>
      </c>
      <c r="B476" s="18">
        <v>2.6</v>
      </c>
      <c r="C476" s="88">
        <f t="shared" si="58"/>
        <v>2.6423999999999999</v>
      </c>
      <c r="D476" s="80">
        <v>-111.128</v>
      </c>
      <c r="E476" s="23">
        <v>42.759</v>
      </c>
      <c r="F476" s="1">
        <v>1</v>
      </c>
      <c r="G476" s="1">
        <v>1994</v>
      </c>
      <c r="H476" s="1">
        <v>2</v>
      </c>
      <c r="I476" s="1">
        <v>15</v>
      </c>
      <c r="J476" s="1">
        <v>19</v>
      </c>
      <c r="K476" s="1">
        <v>15</v>
      </c>
      <c r="L476" s="11">
        <v>33.799999999999997</v>
      </c>
      <c r="M476" s="81">
        <f t="shared" si="59"/>
        <v>0.22500000000000001</v>
      </c>
      <c r="N476" s="21">
        <v>0.01</v>
      </c>
      <c r="O476" s="6" t="s">
        <v>174</v>
      </c>
      <c r="P476" s="94"/>
      <c r="Q476" s="72">
        <f>Y476</f>
        <v>2.6423999999999999</v>
      </c>
      <c r="R476" s="82">
        <f>X476</f>
        <v>0.22500000000000001</v>
      </c>
      <c r="S476" s="44"/>
      <c r="T476" s="3"/>
      <c r="V476" s="43"/>
      <c r="W476" s="49">
        <v>2.6</v>
      </c>
      <c r="X476" s="82">
        <v>0.22500000000000001</v>
      </c>
      <c r="Y476" s="43">
        <f t="shared" si="60"/>
        <v>2.6423999999999999</v>
      </c>
      <c r="Z476" s="53"/>
      <c r="AA476" s="82"/>
      <c r="AB476" s="43"/>
      <c r="AC476" s="47"/>
      <c r="AD476" s="82"/>
      <c r="AE476" s="43"/>
      <c r="AF476" s="45"/>
      <c r="AG476" s="82"/>
      <c r="AH476" s="43"/>
      <c r="AI476" s="47"/>
      <c r="AJ476" s="4"/>
      <c r="AK476" s="4"/>
      <c r="AL476" s="4"/>
      <c r="AM476" s="27"/>
      <c r="AN476" s="5"/>
      <c r="AO476" s="4"/>
      <c r="AP476" s="4"/>
      <c r="AQ476" s="4"/>
      <c r="AR476" s="19">
        <v>2.6</v>
      </c>
      <c r="AS476" s="5"/>
      <c r="AT476" s="3"/>
    </row>
    <row r="477" spans="1:51" x14ac:dyDescent="0.25">
      <c r="A477" s="3" t="s">
        <v>2</v>
      </c>
      <c r="B477" s="18">
        <v>2.91</v>
      </c>
      <c r="C477" s="88">
        <f t="shared" si="58"/>
        <v>2.9540581960879009</v>
      </c>
      <c r="D477" s="80">
        <v>-111.08499999999999</v>
      </c>
      <c r="E477" s="23">
        <v>42.667000000000002</v>
      </c>
      <c r="F477" s="1">
        <v>1</v>
      </c>
      <c r="G477" s="1">
        <v>1994</v>
      </c>
      <c r="H477" s="1">
        <v>2</v>
      </c>
      <c r="I477" s="1">
        <v>15</v>
      </c>
      <c r="J477" s="1">
        <v>19</v>
      </c>
      <c r="K477" s="1">
        <v>39</v>
      </c>
      <c r="L477" s="11">
        <v>39.1</v>
      </c>
      <c r="M477" s="81">
        <f t="shared" si="59"/>
        <v>0.16083765575665815</v>
      </c>
      <c r="N477" s="21">
        <v>0.01</v>
      </c>
      <c r="O477" s="3" t="s">
        <v>175</v>
      </c>
      <c r="P477" s="94">
        <f>1/((1/X477^2)+(1/AA477^2))</f>
        <v>2.586875150929727E-2</v>
      </c>
      <c r="Q477" s="72">
        <f>(P477/X477^2*Y477)+(P477/AA477^2*AB477)</f>
        <v>2.9540581960879009</v>
      </c>
      <c r="R477" s="82">
        <f>SQRT(P477)</f>
        <v>0.16083765575665815</v>
      </c>
      <c r="S477" s="44"/>
      <c r="T477" s="3"/>
      <c r="V477" s="43"/>
      <c r="W477" s="49">
        <v>2.91</v>
      </c>
      <c r="X477" s="82">
        <v>0.22500000000000001</v>
      </c>
      <c r="Y477" s="43">
        <f t="shared" si="60"/>
        <v>2.9303900000000001</v>
      </c>
      <c r="Z477" s="55">
        <v>2.6</v>
      </c>
      <c r="AA477" s="82">
        <v>0.23</v>
      </c>
      <c r="AB477" s="43">
        <f>0.791*(Z477+0.09)+0.851</f>
        <v>2.97879</v>
      </c>
      <c r="AC477" s="47"/>
      <c r="AD477" s="82"/>
      <c r="AE477" s="43"/>
      <c r="AF477" s="45"/>
      <c r="AG477" s="82"/>
      <c r="AH477" s="43"/>
      <c r="AI477" s="47" t="s">
        <v>121</v>
      </c>
      <c r="AJ477" s="4"/>
      <c r="AK477" s="4"/>
      <c r="AL477" s="4"/>
      <c r="AM477" s="27">
        <v>2.6</v>
      </c>
      <c r="AN477" s="5"/>
      <c r="AO477" s="4"/>
      <c r="AP477" s="4"/>
      <c r="AQ477" s="4"/>
      <c r="AR477" s="19">
        <v>2.91</v>
      </c>
      <c r="AS477" s="5"/>
      <c r="AT477" s="3"/>
    </row>
    <row r="478" spans="1:51" x14ac:dyDescent="0.25">
      <c r="A478" s="3" t="s">
        <v>2</v>
      </c>
      <c r="B478" s="18">
        <v>3</v>
      </c>
      <c r="C478" s="88">
        <f t="shared" si="58"/>
        <v>3.2193898513856309</v>
      </c>
      <c r="D478" s="80">
        <v>-111.084</v>
      </c>
      <c r="E478" s="23">
        <v>42.793999999999997</v>
      </c>
      <c r="F478" s="1">
        <v>0</v>
      </c>
      <c r="G478" s="1">
        <v>1994</v>
      </c>
      <c r="H478" s="1">
        <v>2</v>
      </c>
      <c r="I478" s="1">
        <v>15</v>
      </c>
      <c r="J478" s="1">
        <v>22</v>
      </c>
      <c r="K478" s="1">
        <v>56</v>
      </c>
      <c r="L478" s="11">
        <v>55.1</v>
      </c>
      <c r="M478" s="81">
        <f t="shared" si="59"/>
        <v>0.10516774409862768</v>
      </c>
      <c r="N478" s="21">
        <v>0.01</v>
      </c>
      <c r="O478" s="3" t="s">
        <v>175</v>
      </c>
      <c r="P478" s="94">
        <f>1/((1/U478^2)+(1/X478^2)+(1/AA478^2))</f>
        <v>1.1060254398794437E-2</v>
      </c>
      <c r="Q478" s="72">
        <f>(P478/U478^2*V478)+(P478/X478^2*Y478)+(P478/AA478^2*AB478)</f>
        <v>3.2193898513856309</v>
      </c>
      <c r="R478" s="82">
        <f>SQRT(P478)</f>
        <v>0.10516774409862768</v>
      </c>
      <c r="S478" s="49">
        <v>3</v>
      </c>
      <c r="T478" s="3" t="s">
        <v>3</v>
      </c>
      <c r="U478" s="82">
        <v>0.13900000000000001</v>
      </c>
      <c r="V478" s="43">
        <f>0.791*S478+0.851</f>
        <v>3.2240000000000002</v>
      </c>
      <c r="W478" s="49">
        <v>3.13</v>
      </c>
      <c r="X478" s="82">
        <v>0.22500000000000001</v>
      </c>
      <c r="Y478" s="43">
        <f t="shared" si="60"/>
        <v>3.1347700000000001</v>
      </c>
      <c r="Z478" s="55">
        <v>3</v>
      </c>
      <c r="AA478" s="82">
        <v>0.23</v>
      </c>
      <c r="AB478" s="43">
        <f>0.791*(Z478+0.09)+0.851</f>
        <v>3.2951899999999998</v>
      </c>
      <c r="AC478" s="47"/>
      <c r="AD478" s="82"/>
      <c r="AE478" s="43"/>
      <c r="AF478" s="45"/>
      <c r="AG478" s="82"/>
      <c r="AH478" s="43"/>
      <c r="AI478" s="47" t="s">
        <v>50</v>
      </c>
      <c r="AJ478" s="4"/>
      <c r="AK478" s="4"/>
      <c r="AL478" s="4"/>
      <c r="AM478" s="27">
        <v>3</v>
      </c>
      <c r="AN478" s="5"/>
      <c r="AO478" s="4"/>
      <c r="AP478" s="4"/>
      <c r="AQ478" s="4"/>
      <c r="AR478" s="19">
        <v>3.13</v>
      </c>
      <c r="AS478" s="19">
        <v>3</v>
      </c>
      <c r="AT478" s="3" t="s">
        <v>3</v>
      </c>
    </row>
    <row r="479" spans="1:51" x14ac:dyDescent="0.25">
      <c r="A479" s="3" t="s">
        <v>2</v>
      </c>
      <c r="B479" s="18">
        <v>2.72</v>
      </c>
      <c r="C479" s="88">
        <f t="shared" si="58"/>
        <v>2.7538800000000001</v>
      </c>
      <c r="D479" s="80">
        <v>-111.121</v>
      </c>
      <c r="E479" s="23">
        <v>42.793999999999997</v>
      </c>
      <c r="F479" s="1">
        <v>1</v>
      </c>
      <c r="G479" s="1">
        <v>1994</v>
      </c>
      <c r="H479" s="1">
        <v>2</v>
      </c>
      <c r="I479" s="1">
        <v>16</v>
      </c>
      <c r="J479" s="1">
        <v>4</v>
      </c>
      <c r="K479" s="1">
        <v>32</v>
      </c>
      <c r="L479" s="11">
        <v>54</v>
      </c>
      <c r="M479" s="81">
        <f t="shared" si="59"/>
        <v>0.22500000000000001</v>
      </c>
      <c r="N479" s="21">
        <v>0.01</v>
      </c>
      <c r="O479" s="6" t="s">
        <v>174</v>
      </c>
      <c r="P479" s="94"/>
      <c r="Q479" s="72">
        <f>Y479</f>
        <v>2.7538800000000001</v>
      </c>
      <c r="R479" s="82">
        <f>X479</f>
        <v>0.22500000000000001</v>
      </c>
      <c r="S479" s="44"/>
      <c r="T479" s="3"/>
      <c r="V479" s="43"/>
      <c r="W479" s="49">
        <v>2.72</v>
      </c>
      <c r="X479" s="82">
        <v>0.22500000000000001</v>
      </c>
      <c r="Y479" s="43">
        <f t="shared" si="60"/>
        <v>2.7538800000000001</v>
      </c>
      <c r="Z479" s="53"/>
      <c r="AA479" s="82"/>
      <c r="AB479" s="43"/>
      <c r="AC479" s="47"/>
      <c r="AD479" s="82"/>
      <c r="AE479" s="43"/>
      <c r="AF479" s="45"/>
      <c r="AG479" s="82"/>
      <c r="AH479" s="43"/>
      <c r="AI479" s="47"/>
      <c r="AJ479" s="4"/>
      <c r="AK479" s="4"/>
      <c r="AL479" s="4"/>
      <c r="AM479" s="27"/>
      <c r="AN479" s="5"/>
      <c r="AO479" s="4"/>
      <c r="AP479" s="4"/>
      <c r="AQ479" s="4"/>
      <c r="AR479" s="19">
        <v>2.72</v>
      </c>
      <c r="AS479" s="5"/>
      <c r="AT479" s="3"/>
    </row>
    <row r="480" spans="1:51" x14ac:dyDescent="0.25">
      <c r="A480" s="3" t="s">
        <v>2</v>
      </c>
      <c r="B480" s="18">
        <v>2.65</v>
      </c>
      <c r="C480" s="88">
        <f t="shared" si="58"/>
        <v>2.9466768534170482</v>
      </c>
      <c r="D480" s="80">
        <v>-111.074</v>
      </c>
      <c r="E480" s="23">
        <v>42.575000000000003</v>
      </c>
      <c r="F480" s="1">
        <v>0</v>
      </c>
      <c r="G480" s="1">
        <v>1994</v>
      </c>
      <c r="H480" s="1">
        <v>2</v>
      </c>
      <c r="I480" s="1">
        <v>16</v>
      </c>
      <c r="J480" s="1">
        <v>12</v>
      </c>
      <c r="K480" s="1">
        <v>49</v>
      </c>
      <c r="L480" s="11">
        <v>8.1</v>
      </c>
      <c r="M480" s="81">
        <f t="shared" si="59"/>
        <v>0.16083765575665815</v>
      </c>
      <c r="N480" s="21">
        <v>0.01</v>
      </c>
      <c r="O480" s="3" t="s">
        <v>175</v>
      </c>
      <c r="P480" s="94">
        <f>1/((1/X480^2)+(1/AA480^2))</f>
        <v>2.586875150929727E-2</v>
      </c>
      <c r="Q480" s="72">
        <f>(P480/X480^2*Y480)+(P480/AA480^2*AB480)</f>
        <v>2.9466768534170482</v>
      </c>
      <c r="R480" s="82">
        <f>SQRT(P480)</f>
        <v>0.16083765575665815</v>
      </c>
      <c r="S480" s="44"/>
      <c r="T480" s="3"/>
      <c r="V480" s="43"/>
      <c r="W480" s="49">
        <v>2.65</v>
      </c>
      <c r="X480" s="82">
        <v>0.22500000000000001</v>
      </c>
      <c r="Y480" s="43">
        <f t="shared" si="60"/>
        <v>2.68885</v>
      </c>
      <c r="Z480" s="55">
        <v>2.9</v>
      </c>
      <c r="AA480" s="82">
        <v>0.23</v>
      </c>
      <c r="AB480" s="43">
        <f>0.791*(Z480+0.09)+0.851</f>
        <v>3.2160899999999999</v>
      </c>
      <c r="AC480" s="47"/>
      <c r="AD480" s="82"/>
      <c r="AE480" s="43"/>
      <c r="AF480" s="45"/>
      <c r="AG480" s="82"/>
      <c r="AH480" s="43"/>
      <c r="AI480" s="47" t="s">
        <v>49</v>
      </c>
      <c r="AJ480" s="4"/>
      <c r="AK480" s="4"/>
      <c r="AL480" s="4"/>
      <c r="AM480" s="27">
        <v>2.9</v>
      </c>
      <c r="AN480" s="5"/>
      <c r="AO480" s="4"/>
      <c r="AP480" s="4"/>
      <c r="AQ480" s="4"/>
      <c r="AR480" s="19">
        <v>2.65</v>
      </c>
      <c r="AS480" s="5"/>
      <c r="AT480" s="3"/>
    </row>
    <row r="481" spans="1:58" x14ac:dyDescent="0.25">
      <c r="A481" s="3" t="s">
        <v>2</v>
      </c>
      <c r="B481" s="18">
        <v>2.89</v>
      </c>
      <c r="C481" s="88">
        <f t="shared" si="58"/>
        <v>2.9445640449166861</v>
      </c>
      <c r="D481" s="80">
        <v>-111.084</v>
      </c>
      <c r="E481" s="23">
        <v>42.652000000000001</v>
      </c>
      <c r="F481" s="1">
        <v>0</v>
      </c>
      <c r="G481" s="1">
        <v>1994</v>
      </c>
      <c r="H481" s="1">
        <v>2</v>
      </c>
      <c r="I481" s="1">
        <v>16</v>
      </c>
      <c r="J481" s="1">
        <v>14</v>
      </c>
      <c r="K481" s="1">
        <v>27</v>
      </c>
      <c r="L481" s="11">
        <v>5.9</v>
      </c>
      <c r="M481" s="81">
        <f t="shared" si="59"/>
        <v>0.16083765575665815</v>
      </c>
      <c r="N481" s="21">
        <v>0.01</v>
      </c>
      <c r="O481" s="3" t="s">
        <v>175</v>
      </c>
      <c r="P481" s="94">
        <f>1/((1/X481^2)+(1/AA481^2))</f>
        <v>2.586875150929727E-2</v>
      </c>
      <c r="Q481" s="72">
        <f>(P481/X481^2*Y481)+(P481/AA481^2*AB481)</f>
        <v>2.9445640449166861</v>
      </c>
      <c r="R481" s="82">
        <f>SQRT(P481)</f>
        <v>0.16083765575665815</v>
      </c>
      <c r="S481" s="44"/>
      <c r="T481" s="3"/>
      <c r="V481" s="43"/>
      <c r="W481" s="49">
        <v>2.89</v>
      </c>
      <c r="X481" s="82">
        <v>0.22500000000000001</v>
      </c>
      <c r="Y481" s="43">
        <f t="shared" si="60"/>
        <v>2.91181</v>
      </c>
      <c r="Z481" s="55">
        <v>2.6</v>
      </c>
      <c r="AA481" s="82">
        <v>0.23</v>
      </c>
      <c r="AB481" s="43">
        <f>0.791*(Z481+0.09)+0.851</f>
        <v>2.97879</v>
      </c>
      <c r="AC481" s="47"/>
      <c r="AD481" s="82"/>
      <c r="AE481" s="43"/>
      <c r="AF481" s="45"/>
      <c r="AG481" s="82"/>
      <c r="AH481" s="43"/>
      <c r="AI481" s="47" t="s">
        <v>121</v>
      </c>
      <c r="AJ481" s="4"/>
      <c r="AK481" s="4"/>
      <c r="AL481" s="4"/>
      <c r="AM481" s="27">
        <v>2.6</v>
      </c>
      <c r="AN481" s="5"/>
      <c r="AO481" s="4"/>
      <c r="AP481" s="4"/>
      <c r="AQ481" s="4"/>
      <c r="AR481" s="19">
        <v>2.89</v>
      </c>
      <c r="AS481" s="5"/>
      <c r="AT481" s="3"/>
    </row>
    <row r="482" spans="1:58" x14ac:dyDescent="0.25">
      <c r="A482" s="3" t="s">
        <v>2</v>
      </c>
      <c r="B482" s="18">
        <v>3.31</v>
      </c>
      <c r="C482" s="88">
        <f t="shared" si="58"/>
        <v>3.4769538393500685</v>
      </c>
      <c r="D482" s="80">
        <v>-111.11799999999999</v>
      </c>
      <c r="E482" s="23">
        <v>42.622999999999998</v>
      </c>
      <c r="F482" s="1">
        <v>3</v>
      </c>
      <c r="G482" s="1">
        <v>1994</v>
      </c>
      <c r="H482" s="1">
        <v>2</v>
      </c>
      <c r="I482" s="1">
        <v>16</v>
      </c>
      <c r="J482" s="1">
        <v>17</v>
      </c>
      <c r="K482" s="1">
        <v>23</v>
      </c>
      <c r="L482" s="11">
        <v>43.6</v>
      </c>
      <c r="M482" s="81">
        <f t="shared" si="59"/>
        <v>0.10516774409862768</v>
      </c>
      <c r="N482" s="21">
        <v>0.01</v>
      </c>
      <c r="O482" s="3" t="s">
        <v>175</v>
      </c>
      <c r="P482" s="94">
        <f>1/((1/U482^2)+(1/X482^2)+(1/AA482^2))</f>
        <v>1.1060254398794437E-2</v>
      </c>
      <c r="Q482" s="72">
        <f>(P482/U482^2*V482)+(P482/X482^2*Y482)+(P482/AA482^2*AB482)</f>
        <v>3.4769538393500685</v>
      </c>
      <c r="R482" s="82">
        <f>SQRT(P482)</f>
        <v>0.10516774409862768</v>
      </c>
      <c r="S482" s="49">
        <v>3.31</v>
      </c>
      <c r="T482" s="3" t="s">
        <v>3</v>
      </c>
      <c r="U482" s="82">
        <v>0.13900000000000001</v>
      </c>
      <c r="V482" s="43">
        <f>0.791*S482+0.851</f>
        <v>3.4692100000000003</v>
      </c>
      <c r="W482" s="49">
        <v>3.3</v>
      </c>
      <c r="X482" s="82">
        <v>0.22500000000000001</v>
      </c>
      <c r="Y482" s="43">
        <f t="shared" si="60"/>
        <v>3.2927</v>
      </c>
      <c r="Z482" s="55">
        <v>3.5</v>
      </c>
      <c r="AA482" s="82">
        <v>0.23</v>
      </c>
      <c r="AB482" s="43">
        <f>0.791*(Z482+0.09)+0.851</f>
        <v>3.69069</v>
      </c>
      <c r="AC482" s="47"/>
      <c r="AD482" s="82"/>
      <c r="AE482" s="43"/>
      <c r="AF482" s="45"/>
      <c r="AG482" s="82"/>
      <c r="AH482" s="43"/>
      <c r="AI482" s="47" t="s">
        <v>54</v>
      </c>
      <c r="AJ482" s="4"/>
      <c r="AK482" s="4"/>
      <c r="AL482" s="4"/>
      <c r="AM482" s="27">
        <v>3.5</v>
      </c>
      <c r="AN482" s="5"/>
      <c r="AO482" s="4"/>
      <c r="AP482" s="4"/>
      <c r="AQ482" s="4"/>
      <c r="AR482" s="19">
        <v>3.3</v>
      </c>
      <c r="AS482" s="19">
        <v>3.31</v>
      </c>
      <c r="AT482" s="3" t="s">
        <v>3</v>
      </c>
    </row>
    <row r="483" spans="1:58" x14ac:dyDescent="0.25">
      <c r="A483" s="4" t="s">
        <v>1</v>
      </c>
      <c r="B483" s="11">
        <v>2.5</v>
      </c>
      <c r="C483" s="88">
        <f t="shared" si="58"/>
        <v>2.8996900000000001</v>
      </c>
      <c r="D483" s="80">
        <v>-111.10899999999999</v>
      </c>
      <c r="E483" s="23">
        <v>42.712000000000003</v>
      </c>
      <c r="F483" s="1">
        <v>5</v>
      </c>
      <c r="G483" s="1">
        <v>1994</v>
      </c>
      <c r="H483" s="1">
        <v>2</v>
      </c>
      <c r="I483" s="1">
        <v>16</v>
      </c>
      <c r="J483" s="1">
        <v>20</v>
      </c>
      <c r="K483" s="1">
        <v>0</v>
      </c>
      <c r="L483" s="1">
        <v>10.94</v>
      </c>
      <c r="M483" s="81">
        <f t="shared" si="59"/>
        <v>0.23</v>
      </c>
      <c r="N483" s="21">
        <v>0.01</v>
      </c>
      <c r="O483" s="6" t="s">
        <v>174</v>
      </c>
      <c r="P483" s="94"/>
      <c r="Q483" s="72">
        <f>$AB$483</f>
        <v>2.8996900000000001</v>
      </c>
      <c r="R483" s="82">
        <f>AA483</f>
        <v>0.23</v>
      </c>
      <c r="S483" s="44"/>
      <c r="T483" s="3"/>
      <c r="V483" s="43"/>
      <c r="W483" s="46"/>
      <c r="Y483" s="43"/>
      <c r="Z483" s="55">
        <v>2.5</v>
      </c>
      <c r="AA483" s="82">
        <v>0.23</v>
      </c>
      <c r="AB483" s="43">
        <f>0.791*(Z483+0.09)+0.851</f>
        <v>2.8996900000000001</v>
      </c>
      <c r="AC483" s="53"/>
      <c r="AD483" s="82"/>
      <c r="AE483" s="43"/>
      <c r="AF483" s="45"/>
      <c r="AG483" s="82"/>
      <c r="AH483" s="43"/>
      <c r="AI483" s="47" t="s">
        <v>58</v>
      </c>
      <c r="AJ483" s="27"/>
      <c r="AK483" s="5"/>
      <c r="AL483" s="4"/>
      <c r="AM483" s="27">
        <v>2.5</v>
      </c>
      <c r="AN483" s="5"/>
      <c r="AO483" s="4">
        <v>457</v>
      </c>
      <c r="AP483" s="5" t="s">
        <v>44</v>
      </c>
      <c r="AQ483" s="5" t="s">
        <v>44</v>
      </c>
      <c r="AR483" s="9"/>
      <c r="AS483" s="5"/>
      <c r="AT483" s="3"/>
      <c r="AU483" s="2" t="s">
        <v>44</v>
      </c>
      <c r="AV483" s="2"/>
      <c r="AY483">
        <v>9</v>
      </c>
    </row>
    <row r="484" spans="1:58" x14ac:dyDescent="0.25">
      <c r="A484" s="3" t="s">
        <v>2</v>
      </c>
      <c r="B484" s="18">
        <v>2.9</v>
      </c>
      <c r="C484" s="88">
        <f t="shared" si="58"/>
        <v>2.9211</v>
      </c>
      <c r="D484" s="80">
        <v>-111.095</v>
      </c>
      <c r="E484" s="23">
        <v>42.692999999999998</v>
      </c>
      <c r="F484" s="1">
        <v>1</v>
      </c>
      <c r="G484" s="1">
        <v>1994</v>
      </c>
      <c r="H484" s="1">
        <v>2</v>
      </c>
      <c r="I484" s="1">
        <v>16</v>
      </c>
      <c r="J484" s="1">
        <v>22</v>
      </c>
      <c r="K484" s="1">
        <v>9</v>
      </c>
      <c r="L484" s="11">
        <v>44</v>
      </c>
      <c r="M484" s="81">
        <f t="shared" si="59"/>
        <v>0.22500000000000001</v>
      </c>
      <c r="N484" s="21">
        <v>0.01</v>
      </c>
      <c r="O484" s="6" t="s">
        <v>174</v>
      </c>
      <c r="P484" s="94"/>
      <c r="Q484" s="72">
        <f t="shared" ref="Q484:Q491" si="61">Y484</f>
        <v>2.9211</v>
      </c>
      <c r="R484" s="82">
        <f t="shared" ref="R484:R491" si="62">X484</f>
        <v>0.22500000000000001</v>
      </c>
      <c r="S484" s="44"/>
      <c r="T484" s="3"/>
      <c r="V484" s="43"/>
      <c r="W484" s="49">
        <v>2.9</v>
      </c>
      <c r="X484" s="82">
        <v>0.22500000000000001</v>
      </c>
      <c r="Y484" s="43">
        <f t="shared" ref="Y484:Y506" si="63">0.929*W484+0.227</f>
        <v>2.9211</v>
      </c>
      <c r="Z484" s="53"/>
      <c r="AA484" s="82"/>
      <c r="AB484" s="43"/>
      <c r="AC484" s="47"/>
      <c r="AD484" s="82"/>
      <c r="AE484" s="43"/>
      <c r="AF484" s="45"/>
      <c r="AG484" s="82"/>
      <c r="AH484" s="43"/>
      <c r="AI484" s="47"/>
      <c r="AJ484" s="4"/>
      <c r="AK484" s="4"/>
      <c r="AL484" s="4"/>
      <c r="AM484" s="27"/>
      <c r="AN484" s="5"/>
      <c r="AO484" s="4"/>
      <c r="AP484" s="4"/>
      <c r="AQ484" s="4"/>
      <c r="AR484" s="19">
        <v>2.9</v>
      </c>
      <c r="AS484" s="5"/>
      <c r="AT484" s="3"/>
    </row>
    <row r="485" spans="1:58" x14ac:dyDescent="0.25">
      <c r="A485" s="3" t="s">
        <v>2</v>
      </c>
      <c r="B485" s="18">
        <v>3.1</v>
      </c>
      <c r="C485" s="88">
        <f t="shared" si="58"/>
        <v>3.1069</v>
      </c>
      <c r="D485" s="80">
        <v>-111.092</v>
      </c>
      <c r="E485" s="23">
        <v>42.69</v>
      </c>
      <c r="F485" s="1">
        <v>1</v>
      </c>
      <c r="G485" s="1">
        <v>1994</v>
      </c>
      <c r="H485" s="1">
        <v>2</v>
      </c>
      <c r="I485" s="1">
        <v>16</v>
      </c>
      <c r="J485" s="1">
        <v>22</v>
      </c>
      <c r="K485" s="1">
        <v>10</v>
      </c>
      <c r="L485" s="11">
        <v>45.6</v>
      </c>
      <c r="M485" s="81">
        <f t="shared" si="59"/>
        <v>0.22500000000000001</v>
      </c>
      <c r="N485" s="21">
        <v>0.01</v>
      </c>
      <c r="O485" s="6" t="s">
        <v>174</v>
      </c>
      <c r="P485" s="94"/>
      <c r="Q485" s="72">
        <f t="shared" si="61"/>
        <v>3.1069</v>
      </c>
      <c r="R485" s="82">
        <f t="shared" si="62"/>
        <v>0.22500000000000001</v>
      </c>
      <c r="S485" s="44"/>
      <c r="T485" s="3"/>
      <c r="V485" s="43"/>
      <c r="W485" s="49">
        <v>3.1</v>
      </c>
      <c r="X485" s="82">
        <v>0.22500000000000001</v>
      </c>
      <c r="Y485" s="43">
        <f t="shared" si="63"/>
        <v>3.1069</v>
      </c>
      <c r="Z485" s="53"/>
      <c r="AA485" s="82"/>
      <c r="AB485" s="43"/>
      <c r="AC485" s="47"/>
      <c r="AD485" s="82"/>
      <c r="AE485" s="43"/>
      <c r="AF485" s="45"/>
      <c r="AG485" s="82"/>
      <c r="AH485" s="43"/>
      <c r="AI485" s="47"/>
      <c r="AJ485" s="4"/>
      <c r="AK485" s="4"/>
      <c r="AL485" s="4"/>
      <c r="AM485" s="27"/>
      <c r="AN485" s="5"/>
      <c r="AO485" s="4"/>
      <c r="AP485" s="4"/>
      <c r="AQ485" s="4"/>
      <c r="AR485" s="19">
        <v>3.1</v>
      </c>
      <c r="AS485" s="5"/>
      <c r="AT485" s="3"/>
    </row>
    <row r="486" spans="1:58" x14ac:dyDescent="0.25">
      <c r="A486" s="3" t="s">
        <v>2</v>
      </c>
      <c r="B486" s="18">
        <v>2.4900000000000002</v>
      </c>
      <c r="C486" s="88">
        <f t="shared" si="58"/>
        <v>2.5402100000000001</v>
      </c>
      <c r="D486" s="80">
        <v>-111.09699999999999</v>
      </c>
      <c r="E486" s="23">
        <v>42.689</v>
      </c>
      <c r="F486" s="1">
        <v>1</v>
      </c>
      <c r="G486" s="1">
        <v>1994</v>
      </c>
      <c r="H486" s="1">
        <v>2</v>
      </c>
      <c r="I486" s="1">
        <v>16</v>
      </c>
      <c r="J486" s="1">
        <v>22</v>
      </c>
      <c r="K486" s="1">
        <v>16</v>
      </c>
      <c r="L486" s="11">
        <v>41.1</v>
      </c>
      <c r="M486" s="81">
        <f t="shared" si="59"/>
        <v>0.22500000000000001</v>
      </c>
      <c r="N486" s="21">
        <v>0.01</v>
      </c>
      <c r="O486" s="6" t="s">
        <v>174</v>
      </c>
      <c r="P486" s="94"/>
      <c r="Q486" s="72">
        <f t="shared" si="61"/>
        <v>2.5402100000000001</v>
      </c>
      <c r="R486" s="82">
        <f t="shared" si="62"/>
        <v>0.22500000000000001</v>
      </c>
      <c r="S486" s="44"/>
      <c r="T486" s="3"/>
      <c r="V486" s="43"/>
      <c r="W486" s="49">
        <v>2.4900000000000002</v>
      </c>
      <c r="X486" s="82">
        <v>0.22500000000000001</v>
      </c>
      <c r="Y486" s="43">
        <f t="shared" si="63"/>
        <v>2.5402100000000001</v>
      </c>
      <c r="Z486" s="53"/>
      <c r="AA486" s="82"/>
      <c r="AB486" s="43"/>
      <c r="AC486" s="47"/>
      <c r="AD486" s="82"/>
      <c r="AE486" s="43"/>
      <c r="AF486" s="45"/>
      <c r="AG486" s="82"/>
      <c r="AH486" s="43"/>
      <c r="AI486" s="47"/>
      <c r="AJ486" s="4"/>
      <c r="AK486" s="4"/>
      <c r="AL486" s="4"/>
      <c r="AM486" s="27"/>
      <c r="AN486" s="5"/>
      <c r="AO486" s="4"/>
      <c r="AP486" s="4"/>
      <c r="AQ486" s="4"/>
      <c r="AR486" s="19">
        <v>2.4900000000000002</v>
      </c>
      <c r="AS486" s="5"/>
      <c r="AT486" s="3"/>
    </row>
    <row r="487" spans="1:58" x14ac:dyDescent="0.25">
      <c r="A487" s="3" t="s">
        <v>2</v>
      </c>
      <c r="B487" s="18">
        <v>2.64</v>
      </c>
      <c r="C487" s="88">
        <f t="shared" si="58"/>
        <v>2.6795599999999999</v>
      </c>
      <c r="D487" s="80">
        <v>-111.062</v>
      </c>
      <c r="E487" s="23">
        <v>42.639000000000003</v>
      </c>
      <c r="F487" s="1">
        <v>1</v>
      </c>
      <c r="G487" s="1">
        <v>1994</v>
      </c>
      <c r="H487" s="1">
        <v>2</v>
      </c>
      <c r="I487" s="1">
        <v>17</v>
      </c>
      <c r="J487" s="1">
        <v>10</v>
      </c>
      <c r="K487" s="1">
        <v>19</v>
      </c>
      <c r="L487" s="11">
        <v>33.1</v>
      </c>
      <c r="M487" s="81">
        <f t="shared" si="59"/>
        <v>0.22500000000000001</v>
      </c>
      <c r="N487" s="21">
        <v>0.01</v>
      </c>
      <c r="O487" s="6" t="s">
        <v>174</v>
      </c>
      <c r="P487" s="94"/>
      <c r="Q487" s="72">
        <f t="shared" si="61"/>
        <v>2.6795599999999999</v>
      </c>
      <c r="R487" s="82">
        <f t="shared" si="62"/>
        <v>0.22500000000000001</v>
      </c>
      <c r="S487" s="44"/>
      <c r="T487" s="3"/>
      <c r="V487" s="43"/>
      <c r="W487" s="49">
        <v>2.64</v>
      </c>
      <c r="X487" s="82">
        <v>0.22500000000000001</v>
      </c>
      <c r="Y487" s="43">
        <f t="shared" si="63"/>
        <v>2.6795599999999999</v>
      </c>
      <c r="Z487" s="53"/>
      <c r="AA487" s="82"/>
      <c r="AB487" s="43"/>
      <c r="AC487" s="47"/>
      <c r="AD487" s="82"/>
      <c r="AE487" s="43"/>
      <c r="AF487" s="45"/>
      <c r="AG487" s="82"/>
      <c r="AH487" s="43"/>
      <c r="AI487" s="47"/>
      <c r="AJ487" s="4"/>
      <c r="AK487" s="4"/>
      <c r="AL487" s="4"/>
      <c r="AM487" s="27"/>
      <c r="AN487" s="5"/>
      <c r="AO487" s="4"/>
      <c r="AP487" s="4"/>
      <c r="AQ487" s="4"/>
      <c r="AR487" s="19">
        <v>2.64</v>
      </c>
      <c r="AS487" s="5"/>
      <c r="AT487" s="3"/>
    </row>
    <row r="488" spans="1:58" x14ac:dyDescent="0.25">
      <c r="A488" s="3" t="s">
        <v>2</v>
      </c>
      <c r="B488" s="18">
        <v>2.91</v>
      </c>
      <c r="C488" s="88">
        <f t="shared" si="58"/>
        <v>2.9303900000000001</v>
      </c>
      <c r="D488" s="80">
        <v>-111.124</v>
      </c>
      <c r="E488" s="23">
        <v>42.625999999999998</v>
      </c>
      <c r="F488" s="1">
        <v>0</v>
      </c>
      <c r="G488" s="1">
        <v>1994</v>
      </c>
      <c r="H488" s="1">
        <v>2</v>
      </c>
      <c r="I488" s="1">
        <v>17</v>
      </c>
      <c r="J488" s="1">
        <v>11</v>
      </c>
      <c r="K488" s="1">
        <v>21</v>
      </c>
      <c r="L488" s="11">
        <v>7.1</v>
      </c>
      <c r="M488" s="81">
        <f t="shared" si="59"/>
        <v>0.22500000000000001</v>
      </c>
      <c r="N488" s="21">
        <v>0.01</v>
      </c>
      <c r="O488" s="6" t="s">
        <v>174</v>
      </c>
      <c r="P488" s="94"/>
      <c r="Q488" s="72">
        <f t="shared" si="61"/>
        <v>2.9303900000000001</v>
      </c>
      <c r="R488" s="82">
        <f t="shared" si="62"/>
        <v>0.22500000000000001</v>
      </c>
      <c r="S488" s="44"/>
      <c r="T488" s="3"/>
      <c r="V488" s="43"/>
      <c r="W488" s="49">
        <v>2.91</v>
      </c>
      <c r="X488" s="82">
        <v>0.22500000000000001</v>
      </c>
      <c r="Y488" s="43">
        <f t="shared" si="63"/>
        <v>2.9303900000000001</v>
      </c>
      <c r="Z488" s="53"/>
      <c r="AA488" s="82"/>
      <c r="AB488" s="43"/>
      <c r="AC488" s="47"/>
      <c r="AD488" s="82"/>
      <c r="AE488" s="43"/>
      <c r="AF488" s="45"/>
      <c r="AG488" s="82"/>
      <c r="AH488" s="43"/>
      <c r="AI488" s="47"/>
      <c r="AJ488" s="4"/>
      <c r="AK488" s="4"/>
      <c r="AL488" s="4"/>
      <c r="AM488" s="27"/>
      <c r="AN488" s="5"/>
      <c r="AO488" s="4"/>
      <c r="AP488" s="4"/>
      <c r="AQ488" s="4"/>
      <c r="AR488" s="19">
        <v>2.91</v>
      </c>
      <c r="AS488" s="5"/>
      <c r="AT488" s="3"/>
    </row>
    <row r="489" spans="1:58" x14ac:dyDescent="0.25">
      <c r="A489" s="3" t="s">
        <v>2</v>
      </c>
      <c r="B489" s="18">
        <v>2.61</v>
      </c>
      <c r="C489" s="88">
        <f t="shared" si="58"/>
        <v>2.6516899999999999</v>
      </c>
      <c r="D489" s="80">
        <v>-111.092</v>
      </c>
      <c r="E489" s="23">
        <v>42.722000000000001</v>
      </c>
      <c r="F489" s="1">
        <v>1</v>
      </c>
      <c r="G489" s="1">
        <v>1994</v>
      </c>
      <c r="H489" s="1">
        <v>2</v>
      </c>
      <c r="I489" s="1">
        <v>17</v>
      </c>
      <c r="J489" s="1">
        <v>11</v>
      </c>
      <c r="K489" s="1">
        <v>34</v>
      </c>
      <c r="L489" s="11">
        <v>15.7</v>
      </c>
      <c r="M489" s="81">
        <f t="shared" si="59"/>
        <v>0.22500000000000001</v>
      </c>
      <c r="N489" s="21">
        <v>0.01</v>
      </c>
      <c r="O489" s="6" t="s">
        <v>174</v>
      </c>
      <c r="P489" s="94"/>
      <c r="Q489" s="72">
        <f t="shared" si="61"/>
        <v>2.6516899999999999</v>
      </c>
      <c r="R489" s="82">
        <f t="shared" si="62"/>
        <v>0.22500000000000001</v>
      </c>
      <c r="S489" s="44"/>
      <c r="T489" s="3"/>
      <c r="V489" s="43"/>
      <c r="W489" s="49">
        <v>2.61</v>
      </c>
      <c r="X489" s="82">
        <v>0.22500000000000001</v>
      </c>
      <c r="Y489" s="43">
        <f t="shared" si="63"/>
        <v>2.6516899999999999</v>
      </c>
      <c r="Z489" s="53"/>
      <c r="AA489" s="82"/>
      <c r="AB489" s="43"/>
      <c r="AC489" s="47"/>
      <c r="AD489" s="82"/>
      <c r="AE489" s="43"/>
      <c r="AF489" s="45"/>
      <c r="AG489" s="82"/>
      <c r="AH489" s="43"/>
      <c r="AI489" s="47"/>
      <c r="AJ489" s="4"/>
      <c r="AK489" s="4"/>
      <c r="AL489" s="4"/>
      <c r="AM489" s="27"/>
      <c r="AN489" s="5"/>
      <c r="AO489" s="4"/>
      <c r="AP489" s="4"/>
      <c r="AQ489" s="4"/>
      <c r="AR489" s="19">
        <v>2.61</v>
      </c>
      <c r="AS489" s="5"/>
      <c r="AT489" s="3"/>
    </row>
    <row r="490" spans="1:58" x14ac:dyDescent="0.25">
      <c r="A490" s="3" t="s">
        <v>2</v>
      </c>
      <c r="B490" s="18">
        <v>2.6</v>
      </c>
      <c r="C490" s="88">
        <f t="shared" si="58"/>
        <v>2.6423999999999999</v>
      </c>
      <c r="D490" s="80">
        <v>-111.11199999999999</v>
      </c>
      <c r="E490" s="23">
        <v>42.692999999999998</v>
      </c>
      <c r="F490" s="1">
        <v>3</v>
      </c>
      <c r="G490" s="1">
        <v>1994</v>
      </c>
      <c r="H490" s="1">
        <v>2</v>
      </c>
      <c r="I490" s="1">
        <v>17</v>
      </c>
      <c r="J490" s="1">
        <v>12</v>
      </c>
      <c r="K490" s="1">
        <v>48</v>
      </c>
      <c r="L490" s="11">
        <v>49.4</v>
      </c>
      <c r="M490" s="81">
        <f t="shared" si="59"/>
        <v>0.22500000000000001</v>
      </c>
      <c r="N490" s="21">
        <v>0.01</v>
      </c>
      <c r="O490" s="6" t="s">
        <v>174</v>
      </c>
      <c r="P490" s="94"/>
      <c r="Q490" s="72">
        <f t="shared" si="61"/>
        <v>2.6423999999999999</v>
      </c>
      <c r="R490" s="82">
        <f t="shared" si="62"/>
        <v>0.22500000000000001</v>
      </c>
      <c r="S490" s="44"/>
      <c r="T490" s="3"/>
      <c r="V490" s="43"/>
      <c r="W490" s="49">
        <v>2.6</v>
      </c>
      <c r="X490" s="82">
        <v>0.22500000000000001</v>
      </c>
      <c r="Y490" s="43">
        <f t="shared" si="63"/>
        <v>2.6423999999999999</v>
      </c>
      <c r="Z490" s="53"/>
      <c r="AA490" s="82"/>
      <c r="AB490" s="43"/>
      <c r="AC490" s="47"/>
      <c r="AD490" s="82"/>
      <c r="AE490" s="43"/>
      <c r="AF490" s="45"/>
      <c r="AG490" s="82"/>
      <c r="AH490" s="43"/>
      <c r="AI490" s="47"/>
      <c r="AJ490" s="4"/>
      <c r="AK490" s="4"/>
      <c r="AL490" s="4"/>
      <c r="AM490" s="27"/>
      <c r="AN490" s="5"/>
      <c r="AO490" s="4"/>
      <c r="AP490" s="4"/>
      <c r="AQ490" s="4"/>
      <c r="AR490" s="19">
        <v>2.6</v>
      </c>
      <c r="AS490" s="5"/>
      <c r="AT490" s="3"/>
    </row>
    <row r="491" spans="1:58" x14ac:dyDescent="0.25">
      <c r="A491" s="3" t="s">
        <v>2</v>
      </c>
      <c r="B491" s="18">
        <v>2.62</v>
      </c>
      <c r="C491" s="88">
        <f t="shared" si="58"/>
        <v>2.6609799999999999</v>
      </c>
      <c r="D491" s="80">
        <v>-111.096</v>
      </c>
      <c r="E491" s="23">
        <v>42.692999999999998</v>
      </c>
      <c r="F491" s="1">
        <v>1</v>
      </c>
      <c r="G491" s="1">
        <v>1994</v>
      </c>
      <c r="H491" s="1">
        <v>2</v>
      </c>
      <c r="I491" s="1">
        <v>17</v>
      </c>
      <c r="J491" s="1">
        <v>14</v>
      </c>
      <c r="K491" s="1">
        <v>25</v>
      </c>
      <c r="L491" s="11">
        <v>22.8</v>
      </c>
      <c r="M491" s="81">
        <f t="shared" si="59"/>
        <v>0.22500000000000001</v>
      </c>
      <c r="N491" s="21">
        <v>0.01</v>
      </c>
      <c r="O491" s="6" t="s">
        <v>174</v>
      </c>
      <c r="P491" s="94"/>
      <c r="Q491" s="72">
        <f t="shared" si="61"/>
        <v>2.6609799999999999</v>
      </c>
      <c r="R491" s="82">
        <f t="shared" si="62"/>
        <v>0.22500000000000001</v>
      </c>
      <c r="S491" s="44"/>
      <c r="T491" s="3"/>
      <c r="V491" s="43"/>
      <c r="W491" s="49">
        <v>2.62</v>
      </c>
      <c r="X491" s="82">
        <v>0.22500000000000001</v>
      </c>
      <c r="Y491" s="43">
        <f t="shared" si="63"/>
        <v>2.6609799999999999</v>
      </c>
      <c r="Z491" s="53"/>
      <c r="AA491" s="82"/>
      <c r="AB491" s="43"/>
      <c r="AC491" s="47"/>
      <c r="AD491" s="82"/>
      <c r="AE491" s="43"/>
      <c r="AF491" s="45"/>
      <c r="AG491" s="82"/>
      <c r="AH491" s="43"/>
      <c r="AI491" s="47"/>
      <c r="AJ491" s="4"/>
      <c r="AK491" s="4"/>
      <c r="AL491" s="4"/>
      <c r="AM491" s="27"/>
      <c r="AN491" s="5"/>
      <c r="AO491" s="4"/>
      <c r="AP491" s="4"/>
      <c r="AQ491" s="4"/>
      <c r="AR491" s="19">
        <v>2.62</v>
      </c>
      <c r="AS491" s="5"/>
      <c r="AT491" s="3"/>
    </row>
    <row r="492" spans="1:58" x14ac:dyDescent="0.25">
      <c r="A492" s="3" t="s">
        <v>2</v>
      </c>
      <c r="B492" s="18">
        <v>3.06</v>
      </c>
      <c r="C492" s="88">
        <f t="shared" si="58"/>
        <v>3.274760917136077</v>
      </c>
      <c r="D492" s="80">
        <v>-111.087</v>
      </c>
      <c r="E492" s="23">
        <v>42.625</v>
      </c>
      <c r="F492" s="1">
        <v>3</v>
      </c>
      <c r="G492" s="1">
        <v>1994</v>
      </c>
      <c r="H492" s="1">
        <v>2</v>
      </c>
      <c r="I492" s="1">
        <v>17</v>
      </c>
      <c r="J492" s="1">
        <v>19</v>
      </c>
      <c r="K492" s="1">
        <v>41</v>
      </c>
      <c r="L492" s="11">
        <v>47.2</v>
      </c>
      <c r="M492" s="81">
        <f t="shared" si="59"/>
        <v>0.11825400999467875</v>
      </c>
      <c r="N492" s="21">
        <v>0.01</v>
      </c>
      <c r="O492" s="3" t="s">
        <v>175</v>
      </c>
      <c r="P492" s="94">
        <f>1/((1/U492^2)+(1/X492^2))</f>
        <v>1.398401087982158E-2</v>
      </c>
      <c r="Q492" s="72">
        <f>(P492/U492^2*V492)+(P492/X492^2*Y492)</f>
        <v>3.274760917136077</v>
      </c>
      <c r="R492" s="82">
        <f>SQRT(P492)</f>
        <v>0.11825400999467875</v>
      </c>
      <c r="S492" s="49">
        <v>3.06</v>
      </c>
      <c r="T492" s="3" t="s">
        <v>3</v>
      </c>
      <c r="U492" s="82">
        <v>0.13900000000000001</v>
      </c>
      <c r="V492" s="43">
        <f>0.791*S492+0.851</f>
        <v>3.2714600000000003</v>
      </c>
      <c r="W492" s="49">
        <v>3.29</v>
      </c>
      <c r="X492" s="82">
        <v>0.22500000000000001</v>
      </c>
      <c r="Y492" s="43">
        <f t="shared" si="63"/>
        <v>3.2834099999999999</v>
      </c>
      <c r="Z492" s="53"/>
      <c r="AA492" s="82"/>
      <c r="AB492" s="43"/>
      <c r="AC492" s="47"/>
      <c r="AD492" s="82"/>
      <c r="AE492" s="43"/>
      <c r="AF492" s="45"/>
      <c r="AG492" s="82"/>
      <c r="AH492" s="43"/>
      <c r="AI492" s="47"/>
      <c r="AJ492" s="4"/>
      <c r="AK492" s="4"/>
      <c r="AL492" s="4"/>
      <c r="AM492" s="27"/>
      <c r="AN492" s="5"/>
      <c r="AO492" s="4"/>
      <c r="AP492" s="4"/>
      <c r="AQ492" s="4"/>
      <c r="AR492" s="19">
        <v>3.29</v>
      </c>
      <c r="AS492" s="19">
        <v>3.06</v>
      </c>
      <c r="AT492" s="3" t="s">
        <v>3</v>
      </c>
      <c r="BA492" s="4"/>
      <c r="BB492" s="4"/>
      <c r="BC492" s="4"/>
      <c r="BD492" s="4"/>
      <c r="BE492" s="4"/>
      <c r="BF492" s="4"/>
    </row>
    <row r="493" spans="1:58" x14ac:dyDescent="0.25">
      <c r="A493" s="3" t="s">
        <v>2</v>
      </c>
      <c r="B493" s="18">
        <v>2.71</v>
      </c>
      <c r="C493" s="88">
        <f t="shared" si="58"/>
        <v>2.7445900000000001</v>
      </c>
      <c r="D493" s="80">
        <v>-111.137</v>
      </c>
      <c r="E493" s="23">
        <v>42.713999999999999</v>
      </c>
      <c r="F493" s="1">
        <v>1</v>
      </c>
      <c r="G493" s="1">
        <v>1994</v>
      </c>
      <c r="H493" s="1">
        <v>2</v>
      </c>
      <c r="I493" s="1">
        <v>18</v>
      </c>
      <c r="J493" s="1">
        <v>9</v>
      </c>
      <c r="K493" s="1">
        <v>32</v>
      </c>
      <c r="L493" s="11">
        <v>13.6</v>
      </c>
      <c r="M493" s="81">
        <f t="shared" si="59"/>
        <v>0.22500000000000001</v>
      </c>
      <c r="N493" s="21">
        <v>0.01</v>
      </c>
      <c r="O493" s="6" t="s">
        <v>174</v>
      </c>
      <c r="P493" s="94"/>
      <c r="Q493" s="72">
        <f>Y493</f>
        <v>2.7445900000000001</v>
      </c>
      <c r="R493" s="82">
        <f>X493</f>
        <v>0.22500000000000001</v>
      </c>
      <c r="S493" s="44"/>
      <c r="T493" s="3"/>
      <c r="V493" s="43"/>
      <c r="W493" s="49">
        <v>2.71</v>
      </c>
      <c r="X493" s="82">
        <v>0.22500000000000001</v>
      </c>
      <c r="Y493" s="43">
        <f t="shared" si="63"/>
        <v>2.7445900000000001</v>
      </c>
      <c r="Z493" s="53"/>
      <c r="AA493" s="82"/>
      <c r="AB493" s="43"/>
      <c r="AC493" s="47"/>
      <c r="AD493" s="82"/>
      <c r="AE493" s="43"/>
      <c r="AF493" s="45"/>
      <c r="AG493" s="82"/>
      <c r="AH493" s="43"/>
      <c r="AI493" s="47"/>
      <c r="AJ493" s="4"/>
      <c r="AK493" s="4"/>
      <c r="AL493" s="4"/>
      <c r="AM493" s="27"/>
      <c r="AN493" s="5"/>
      <c r="AO493" s="4"/>
      <c r="AP493" s="4"/>
      <c r="AQ493" s="4"/>
      <c r="AR493" s="19">
        <v>2.71</v>
      </c>
      <c r="AS493" s="5"/>
      <c r="AT493" s="3"/>
    </row>
    <row r="494" spans="1:58" x14ac:dyDescent="0.25">
      <c r="A494" s="3" t="s">
        <v>2</v>
      </c>
      <c r="B494" s="18">
        <v>3.06</v>
      </c>
      <c r="C494" s="88">
        <f t="shared" si="58"/>
        <v>3.232651938161947</v>
      </c>
      <c r="D494" s="80">
        <v>-111.087</v>
      </c>
      <c r="E494" s="23">
        <v>42.761000000000003</v>
      </c>
      <c r="F494" s="1">
        <v>4</v>
      </c>
      <c r="G494" s="1">
        <v>1994</v>
      </c>
      <c r="H494" s="1">
        <v>2</v>
      </c>
      <c r="I494" s="1">
        <v>18</v>
      </c>
      <c r="J494" s="1">
        <v>9</v>
      </c>
      <c r="K494" s="1">
        <v>41</v>
      </c>
      <c r="L494" s="11">
        <v>14.4</v>
      </c>
      <c r="M494" s="81">
        <f t="shared" si="59"/>
        <v>0.10516774409862768</v>
      </c>
      <c r="N494" s="21">
        <v>0.01</v>
      </c>
      <c r="O494" s="3" t="s">
        <v>175</v>
      </c>
      <c r="P494" s="94">
        <f>1/((1/U494^2)+(1/X494^2)+(1/AA494^2))</f>
        <v>1.1060254398794437E-2</v>
      </c>
      <c r="Q494" s="72">
        <f>(P494/U494^2*V494)+(P494/X494^2*Y494)+(P494/AA494^2*AB494)</f>
        <v>3.232651938161947</v>
      </c>
      <c r="R494" s="82">
        <f>SQRT(P494)</f>
        <v>0.10516774409862768</v>
      </c>
      <c r="S494" s="49">
        <v>3.06</v>
      </c>
      <c r="T494" s="3" t="s">
        <v>3</v>
      </c>
      <c r="U494" s="82">
        <v>0.13900000000000001</v>
      </c>
      <c r="V494" s="43">
        <f>0.791*S494+0.851</f>
        <v>3.2714600000000003</v>
      </c>
      <c r="W494" s="49">
        <v>2.98</v>
      </c>
      <c r="X494" s="82">
        <v>0.22500000000000001</v>
      </c>
      <c r="Y494" s="43">
        <f t="shared" si="63"/>
        <v>2.9954200000000002</v>
      </c>
      <c r="Z494" s="55">
        <v>3.1</v>
      </c>
      <c r="AA494" s="82">
        <v>0.23</v>
      </c>
      <c r="AB494" s="43">
        <f>0.791*(Z494+0.09)+0.851</f>
        <v>3.3742900000000002</v>
      </c>
      <c r="AC494" s="47"/>
      <c r="AD494" s="82"/>
      <c r="AE494" s="43"/>
      <c r="AF494" s="45"/>
      <c r="AG494" s="82"/>
      <c r="AH494" s="43"/>
      <c r="AI494" s="47" t="s">
        <v>92</v>
      </c>
      <c r="AJ494" s="4"/>
      <c r="AK494" s="4"/>
      <c r="AL494" s="4"/>
      <c r="AM494" s="27">
        <v>3.1</v>
      </c>
      <c r="AN494" s="5"/>
      <c r="AO494" s="4"/>
      <c r="AP494" s="4"/>
      <c r="AQ494" s="4"/>
      <c r="AR494" s="19">
        <v>2.98</v>
      </c>
      <c r="AS494" s="19">
        <v>3.06</v>
      </c>
      <c r="AT494" s="3" t="s">
        <v>3</v>
      </c>
    </row>
    <row r="495" spans="1:58" x14ac:dyDescent="0.25">
      <c r="A495" s="3" t="s">
        <v>2</v>
      </c>
      <c r="B495" s="18">
        <v>2.46</v>
      </c>
      <c r="C495" s="88">
        <f t="shared" si="58"/>
        <v>2.51234</v>
      </c>
      <c r="D495" s="80">
        <v>-111.131</v>
      </c>
      <c r="E495" s="23">
        <v>42.716999999999999</v>
      </c>
      <c r="F495" s="1">
        <v>2</v>
      </c>
      <c r="G495" s="1">
        <v>1994</v>
      </c>
      <c r="H495" s="1">
        <v>2</v>
      </c>
      <c r="I495" s="1">
        <v>18</v>
      </c>
      <c r="J495" s="1">
        <v>13</v>
      </c>
      <c r="K495" s="1">
        <v>13</v>
      </c>
      <c r="L495" s="11">
        <v>47.7</v>
      </c>
      <c r="M495" s="81">
        <f t="shared" si="59"/>
        <v>0.22500000000000001</v>
      </c>
      <c r="N495" s="21">
        <v>0.01</v>
      </c>
      <c r="O495" s="6" t="s">
        <v>174</v>
      </c>
      <c r="P495" s="94"/>
      <c r="Q495" s="72">
        <f>Y495</f>
        <v>2.51234</v>
      </c>
      <c r="R495" s="82">
        <f>X495</f>
        <v>0.22500000000000001</v>
      </c>
      <c r="S495" s="44"/>
      <c r="T495" s="3"/>
      <c r="V495" s="43"/>
      <c r="W495" s="49">
        <v>2.46</v>
      </c>
      <c r="X495" s="82">
        <v>0.22500000000000001</v>
      </c>
      <c r="Y495" s="43">
        <f t="shared" si="63"/>
        <v>2.51234</v>
      </c>
      <c r="Z495" s="53"/>
      <c r="AA495" s="82"/>
      <c r="AB495" s="43"/>
      <c r="AC495" s="47"/>
      <c r="AD495" s="82"/>
      <c r="AE495" s="43"/>
      <c r="AF495" s="45"/>
      <c r="AG495" s="82"/>
      <c r="AH495" s="43"/>
      <c r="AI495" s="47"/>
      <c r="AJ495" s="4"/>
      <c r="AK495" s="4"/>
      <c r="AL495" s="4"/>
      <c r="AM495" s="27"/>
      <c r="AN495" s="5"/>
      <c r="AO495" s="4"/>
      <c r="AP495" s="4"/>
      <c r="AQ495" s="4"/>
      <c r="AR495" s="19">
        <v>2.46</v>
      </c>
      <c r="AS495" s="5"/>
      <c r="AT495" s="3"/>
    </row>
    <row r="496" spans="1:58" x14ac:dyDescent="0.25">
      <c r="A496" s="3" t="s">
        <v>2</v>
      </c>
      <c r="B496" s="18">
        <v>2.68</v>
      </c>
      <c r="C496" s="88">
        <f t="shared" si="58"/>
        <v>2.71672</v>
      </c>
      <c r="D496" s="80">
        <v>-111.087</v>
      </c>
      <c r="E496" s="23">
        <v>42.722999999999999</v>
      </c>
      <c r="F496" s="1">
        <v>7</v>
      </c>
      <c r="G496" s="1">
        <v>1994</v>
      </c>
      <c r="H496" s="1">
        <v>2</v>
      </c>
      <c r="I496" s="1">
        <v>18</v>
      </c>
      <c r="J496" s="1">
        <v>14</v>
      </c>
      <c r="K496" s="1">
        <v>47</v>
      </c>
      <c r="L496" s="11">
        <v>8</v>
      </c>
      <c r="M496" s="81">
        <f t="shared" si="59"/>
        <v>0.22500000000000001</v>
      </c>
      <c r="N496" s="21">
        <v>0.01</v>
      </c>
      <c r="O496" s="6" t="s">
        <v>174</v>
      </c>
      <c r="P496" s="94"/>
      <c r="Q496" s="72">
        <f>Y496</f>
        <v>2.71672</v>
      </c>
      <c r="R496" s="82">
        <f>X496</f>
        <v>0.22500000000000001</v>
      </c>
      <c r="S496" s="44"/>
      <c r="T496" s="3"/>
      <c r="V496" s="43"/>
      <c r="W496" s="49">
        <v>2.68</v>
      </c>
      <c r="X496" s="82">
        <v>0.22500000000000001</v>
      </c>
      <c r="Y496" s="43">
        <f t="shared" si="63"/>
        <v>2.71672</v>
      </c>
      <c r="Z496" s="53"/>
      <c r="AA496" s="82"/>
      <c r="AB496" s="43"/>
      <c r="AC496" s="47"/>
      <c r="AD496" s="82"/>
      <c r="AE496" s="43"/>
      <c r="AF496" s="45"/>
      <c r="AG496" s="82"/>
      <c r="AH496" s="43"/>
      <c r="AI496" s="47"/>
      <c r="AJ496" s="4"/>
      <c r="AK496" s="4"/>
      <c r="AL496" s="4"/>
      <c r="AM496" s="27"/>
      <c r="AN496" s="5"/>
      <c r="AO496" s="4"/>
      <c r="AP496" s="4"/>
      <c r="AQ496" s="4"/>
      <c r="AR496" s="19">
        <v>2.68</v>
      </c>
      <c r="AS496" s="5"/>
      <c r="AT496" s="3"/>
    </row>
    <row r="497" spans="1:58" x14ac:dyDescent="0.25">
      <c r="A497" s="3" t="s">
        <v>2</v>
      </c>
      <c r="B497" s="18">
        <v>3.76</v>
      </c>
      <c r="C497" s="88">
        <f t="shared" si="58"/>
        <v>3.8236935417538862</v>
      </c>
      <c r="D497" s="80">
        <v>-111.086</v>
      </c>
      <c r="E497" s="23">
        <v>42.747</v>
      </c>
      <c r="F497" s="1">
        <v>7</v>
      </c>
      <c r="G497" s="1">
        <v>1994</v>
      </c>
      <c r="H497" s="1">
        <v>2</v>
      </c>
      <c r="I497" s="1">
        <v>19</v>
      </c>
      <c r="J497" s="1">
        <v>4</v>
      </c>
      <c r="K497" s="1">
        <v>53</v>
      </c>
      <c r="L497" s="11">
        <v>24.8</v>
      </c>
      <c r="M497" s="81">
        <f t="shared" si="59"/>
        <v>0.10516774409862768</v>
      </c>
      <c r="N497" s="21">
        <v>0.01</v>
      </c>
      <c r="O497" s="3" t="s">
        <v>175</v>
      </c>
      <c r="P497" s="94">
        <f>1/((1/U497^2)+(1/X497^2)+(1/AA497^2))</f>
        <v>1.1060254398794437E-2</v>
      </c>
      <c r="Q497" s="72">
        <f>(P497/U497^2*V497)+(P497/X497^2*Y497)+(P497/AA497^2*AB497)</f>
        <v>3.8236935417538862</v>
      </c>
      <c r="R497" s="82">
        <f>SQRT(P497)</f>
        <v>0.10516774409862768</v>
      </c>
      <c r="S497" s="49">
        <v>3.76</v>
      </c>
      <c r="T497" s="3" t="s">
        <v>3</v>
      </c>
      <c r="U497" s="82">
        <v>0.13900000000000001</v>
      </c>
      <c r="V497" s="43">
        <f>0.791*S497+0.851</f>
        <v>3.8251599999999999</v>
      </c>
      <c r="W497" s="49">
        <v>3.76</v>
      </c>
      <c r="X497" s="82">
        <v>0.22500000000000001</v>
      </c>
      <c r="Y497" s="43">
        <f t="shared" si="63"/>
        <v>3.72004</v>
      </c>
      <c r="Z497" s="55">
        <v>3.8</v>
      </c>
      <c r="AA497" s="82">
        <v>0.23</v>
      </c>
      <c r="AB497" s="43">
        <f>0.791*(Z497+0.09)+0.851</f>
        <v>3.9279899999999999</v>
      </c>
      <c r="AC497" s="53"/>
      <c r="AD497" s="82"/>
      <c r="AE497" s="43"/>
      <c r="AF497" s="45"/>
      <c r="AG497" s="82"/>
      <c r="AH497" s="43"/>
      <c r="AI497" s="47" t="s">
        <v>110</v>
      </c>
      <c r="AJ497" s="27"/>
      <c r="AK497" s="5"/>
      <c r="AL497" s="4" t="s">
        <v>68</v>
      </c>
      <c r="AM497" s="27">
        <v>3.8</v>
      </c>
      <c r="AN497" s="5"/>
      <c r="AO497" s="4"/>
      <c r="AP497" s="4"/>
      <c r="AQ497" s="4"/>
      <c r="AR497" s="19">
        <v>3.76</v>
      </c>
      <c r="AS497" s="19">
        <v>3.76</v>
      </c>
      <c r="AT497" s="3" t="s">
        <v>3</v>
      </c>
    </row>
    <row r="498" spans="1:58" x14ac:dyDescent="0.25">
      <c r="A498" s="3" t="s">
        <v>2</v>
      </c>
      <c r="B498" s="18">
        <v>2.67</v>
      </c>
      <c r="C498" s="88">
        <f t="shared" si="58"/>
        <v>2.70743</v>
      </c>
      <c r="D498" s="80">
        <v>-111.08499999999999</v>
      </c>
      <c r="E498" s="23">
        <v>42.643999999999998</v>
      </c>
      <c r="F498" s="1">
        <v>1</v>
      </c>
      <c r="G498" s="1">
        <v>1994</v>
      </c>
      <c r="H498" s="1">
        <v>2</v>
      </c>
      <c r="I498" s="1">
        <v>19</v>
      </c>
      <c r="J498" s="1">
        <v>9</v>
      </c>
      <c r="K498" s="1">
        <v>40</v>
      </c>
      <c r="L498" s="11">
        <v>16.2</v>
      </c>
      <c r="M498" s="81">
        <f t="shared" si="59"/>
        <v>0.22500000000000001</v>
      </c>
      <c r="N498" s="21">
        <v>0.01</v>
      </c>
      <c r="O498" s="6" t="s">
        <v>174</v>
      </c>
      <c r="P498" s="94"/>
      <c r="Q498" s="72">
        <f>Y498</f>
        <v>2.70743</v>
      </c>
      <c r="R498" s="82">
        <f>X498</f>
        <v>0.22500000000000001</v>
      </c>
      <c r="S498" s="44"/>
      <c r="T498" s="3"/>
      <c r="V498" s="43"/>
      <c r="W498" s="49">
        <v>2.67</v>
      </c>
      <c r="X498" s="82">
        <v>0.22500000000000001</v>
      </c>
      <c r="Y498" s="43">
        <f t="shared" si="63"/>
        <v>2.70743</v>
      </c>
      <c r="Z498" s="53"/>
      <c r="AA498" s="82"/>
      <c r="AB498" s="43"/>
      <c r="AC498" s="47"/>
      <c r="AD498" s="82"/>
      <c r="AE498" s="43"/>
      <c r="AF498" s="45"/>
      <c r="AG498" s="82"/>
      <c r="AH498" s="43"/>
      <c r="AI498" s="47"/>
      <c r="AJ498" s="4"/>
      <c r="AK498" s="4"/>
      <c r="AL498" s="4"/>
      <c r="AM498" s="27"/>
      <c r="AN498" s="5"/>
      <c r="AO498" s="4"/>
      <c r="AP498" s="4"/>
      <c r="AQ498" s="4"/>
      <c r="AR498" s="19">
        <v>2.67</v>
      </c>
      <c r="AS498" s="5"/>
      <c r="AT498" s="3"/>
    </row>
    <row r="499" spans="1:58" x14ac:dyDescent="0.25">
      <c r="A499" s="3" t="s">
        <v>2</v>
      </c>
      <c r="B499" s="18">
        <v>2.58</v>
      </c>
      <c r="C499" s="88">
        <f t="shared" si="58"/>
        <v>2.6238200000000003</v>
      </c>
      <c r="D499" s="80">
        <v>-111.11799999999999</v>
      </c>
      <c r="E499" s="23">
        <v>42.649000000000001</v>
      </c>
      <c r="F499" s="1">
        <v>1</v>
      </c>
      <c r="G499" s="1">
        <v>1994</v>
      </c>
      <c r="H499" s="1">
        <v>2</v>
      </c>
      <c r="I499" s="1">
        <v>20</v>
      </c>
      <c r="J499" s="1">
        <v>1</v>
      </c>
      <c r="K499" s="1">
        <v>42</v>
      </c>
      <c r="L499" s="11">
        <v>14.2</v>
      </c>
      <c r="M499" s="81">
        <f t="shared" si="59"/>
        <v>0.22500000000000001</v>
      </c>
      <c r="N499" s="21">
        <v>0.01</v>
      </c>
      <c r="O499" s="6" t="s">
        <v>174</v>
      </c>
      <c r="P499" s="94"/>
      <c r="Q499" s="72">
        <f>Y499</f>
        <v>2.6238200000000003</v>
      </c>
      <c r="R499" s="82">
        <f>X499</f>
        <v>0.22500000000000001</v>
      </c>
      <c r="S499" s="44"/>
      <c r="T499" s="3"/>
      <c r="V499" s="43"/>
      <c r="W499" s="49">
        <v>2.58</v>
      </c>
      <c r="X499" s="82">
        <v>0.22500000000000001</v>
      </c>
      <c r="Y499" s="43">
        <f t="shared" si="63"/>
        <v>2.6238200000000003</v>
      </c>
      <c r="Z499" s="53"/>
      <c r="AA499" s="82"/>
      <c r="AB499" s="43"/>
      <c r="AC499" s="47"/>
      <c r="AD499" s="82"/>
      <c r="AE499" s="43"/>
      <c r="AF499" s="45"/>
      <c r="AG499" s="82"/>
      <c r="AH499" s="43"/>
      <c r="AI499" s="47"/>
      <c r="AJ499" s="4"/>
      <c r="AK499" s="4"/>
      <c r="AL499" s="4"/>
      <c r="AM499" s="27"/>
      <c r="AN499" s="5"/>
      <c r="AO499" s="4"/>
      <c r="AP499" s="4"/>
      <c r="AQ499" s="4"/>
      <c r="AR499" s="19">
        <v>2.58</v>
      </c>
      <c r="AS499" s="5"/>
      <c r="AT499" s="3"/>
    </row>
    <row r="500" spans="1:58" x14ac:dyDescent="0.25">
      <c r="A500" s="3" t="s">
        <v>2</v>
      </c>
      <c r="B500" s="18">
        <v>2.79</v>
      </c>
      <c r="C500" s="88">
        <f t="shared" si="58"/>
        <v>2.8970932890606127</v>
      </c>
      <c r="D500" s="80">
        <v>-111.086</v>
      </c>
      <c r="E500" s="23">
        <v>42.671999999999997</v>
      </c>
      <c r="F500" s="1">
        <v>1</v>
      </c>
      <c r="G500" s="1">
        <v>1994</v>
      </c>
      <c r="H500" s="1">
        <v>2</v>
      </c>
      <c r="I500" s="1">
        <v>20</v>
      </c>
      <c r="J500" s="1">
        <v>5</v>
      </c>
      <c r="K500" s="1">
        <v>26</v>
      </c>
      <c r="L500" s="11">
        <v>33.9</v>
      </c>
      <c r="M500" s="81">
        <f t="shared" si="59"/>
        <v>0.16083765575665815</v>
      </c>
      <c r="N500" s="21">
        <v>0.01</v>
      </c>
      <c r="O500" s="3" t="s">
        <v>175</v>
      </c>
      <c r="P500" s="94">
        <f>1/((1/X500^2)+(1/AA500^2))</f>
        <v>2.586875150929727E-2</v>
      </c>
      <c r="Q500" s="72">
        <f>(P500/X500^2*Y500)+(P500/AA500^2*AB500)</f>
        <v>2.8970932890606127</v>
      </c>
      <c r="R500" s="82">
        <f>SQRT(P500)</f>
        <v>0.16083765575665815</v>
      </c>
      <c r="S500" s="44"/>
      <c r="T500" s="3"/>
      <c r="V500" s="43"/>
      <c r="W500" s="49">
        <v>2.79</v>
      </c>
      <c r="X500" s="82">
        <v>0.22500000000000001</v>
      </c>
      <c r="Y500" s="43">
        <f t="shared" si="63"/>
        <v>2.8189100000000002</v>
      </c>
      <c r="Z500" s="55">
        <v>2.6</v>
      </c>
      <c r="AA500" s="82">
        <v>0.23</v>
      </c>
      <c r="AB500" s="43">
        <f>0.791*(Z500+0.09)+0.851</f>
        <v>2.97879</v>
      </c>
      <c r="AC500" s="47"/>
      <c r="AD500" s="82"/>
      <c r="AE500" s="43"/>
      <c r="AF500" s="45"/>
      <c r="AG500" s="82"/>
      <c r="AH500" s="43"/>
      <c r="AI500" s="47" t="s">
        <v>121</v>
      </c>
      <c r="AJ500" s="4"/>
      <c r="AK500" s="4"/>
      <c r="AL500" s="4"/>
      <c r="AM500" s="27">
        <v>2.6</v>
      </c>
      <c r="AN500" s="5"/>
      <c r="AO500" s="4"/>
      <c r="AP500" s="4"/>
      <c r="AQ500" s="4"/>
      <c r="AR500" s="19">
        <v>2.79</v>
      </c>
      <c r="AS500" s="5"/>
      <c r="AT500" s="3"/>
    </row>
    <row r="501" spans="1:58" x14ac:dyDescent="0.25">
      <c r="A501" s="3" t="s">
        <v>2</v>
      </c>
      <c r="B501" s="18">
        <v>2.57</v>
      </c>
      <c r="C501" s="88">
        <f t="shared" si="58"/>
        <v>2.7539767519922718</v>
      </c>
      <c r="D501" s="80">
        <v>-111.087</v>
      </c>
      <c r="E501" s="23">
        <v>42.667999999999999</v>
      </c>
      <c r="F501" s="1">
        <v>1</v>
      </c>
      <c r="G501" s="1">
        <v>1994</v>
      </c>
      <c r="H501" s="1">
        <v>2</v>
      </c>
      <c r="I501" s="1">
        <v>20</v>
      </c>
      <c r="J501" s="1">
        <v>5</v>
      </c>
      <c r="K501" s="1">
        <v>37</v>
      </c>
      <c r="L501" s="11">
        <v>55.2</v>
      </c>
      <c r="M501" s="81">
        <f t="shared" si="59"/>
        <v>0.16083765575665815</v>
      </c>
      <c r="N501" s="21">
        <v>0.01</v>
      </c>
      <c r="O501" s="3" t="s">
        <v>175</v>
      </c>
      <c r="P501" s="94">
        <f>1/((1/X501^2)+(1/AA501^2))</f>
        <v>2.586875150929727E-2</v>
      </c>
      <c r="Q501" s="72">
        <f>(P501/X501^2*Y501)+(P501/AA501^2*AB501)</f>
        <v>2.7539767519922718</v>
      </c>
      <c r="R501" s="82">
        <f>SQRT(P501)</f>
        <v>0.16083765575665815</v>
      </c>
      <c r="S501" s="44"/>
      <c r="T501" s="3"/>
      <c r="V501" s="43"/>
      <c r="W501" s="49">
        <v>2.57</v>
      </c>
      <c r="X501" s="82">
        <v>0.22500000000000001</v>
      </c>
      <c r="Y501" s="43">
        <f t="shared" si="63"/>
        <v>2.6145299999999998</v>
      </c>
      <c r="Z501" s="55">
        <v>2.5</v>
      </c>
      <c r="AA501" s="82">
        <v>0.23</v>
      </c>
      <c r="AB501" s="43">
        <f>0.791*(Z501+0.09)+0.851</f>
        <v>2.8996900000000001</v>
      </c>
      <c r="AC501" s="47"/>
      <c r="AD501" s="82"/>
      <c r="AE501" s="43"/>
      <c r="AF501" s="45"/>
      <c r="AG501" s="82"/>
      <c r="AH501" s="43"/>
      <c r="AI501" s="47" t="s">
        <v>58</v>
      </c>
      <c r="AJ501" s="4"/>
      <c r="AK501" s="4"/>
      <c r="AL501" s="4"/>
      <c r="AM501" s="27">
        <v>2.5</v>
      </c>
      <c r="AN501" s="5"/>
      <c r="AO501" s="4"/>
      <c r="AP501" s="4"/>
      <c r="AQ501" s="4"/>
      <c r="AR501" s="19">
        <v>2.57</v>
      </c>
      <c r="AS501" s="5"/>
      <c r="AT501" s="3"/>
    </row>
    <row r="502" spans="1:58" x14ac:dyDescent="0.25">
      <c r="A502" s="3" t="s">
        <v>2</v>
      </c>
      <c r="B502" s="18">
        <v>2.86</v>
      </c>
      <c r="C502" s="88">
        <f t="shared" si="58"/>
        <v>2.8839399999999999</v>
      </c>
      <c r="D502" s="80">
        <v>-111.086</v>
      </c>
      <c r="E502" s="23">
        <v>42.658000000000001</v>
      </c>
      <c r="F502" s="1">
        <v>1</v>
      </c>
      <c r="G502" s="1">
        <v>1994</v>
      </c>
      <c r="H502" s="1">
        <v>2</v>
      </c>
      <c r="I502" s="1">
        <v>20</v>
      </c>
      <c r="J502" s="1">
        <v>5</v>
      </c>
      <c r="K502" s="1">
        <v>55</v>
      </c>
      <c r="L502" s="11">
        <v>58.9</v>
      </c>
      <c r="M502" s="81">
        <f t="shared" si="59"/>
        <v>0.22500000000000001</v>
      </c>
      <c r="N502" s="21">
        <v>0.01</v>
      </c>
      <c r="O502" s="6" t="s">
        <v>174</v>
      </c>
      <c r="P502" s="94"/>
      <c r="Q502" s="72">
        <f>Y502</f>
        <v>2.8839399999999999</v>
      </c>
      <c r="R502" s="82">
        <f>X502</f>
        <v>0.22500000000000001</v>
      </c>
      <c r="S502" s="44"/>
      <c r="T502" s="3"/>
      <c r="V502" s="43"/>
      <c r="W502" s="49">
        <v>2.86</v>
      </c>
      <c r="X502" s="82">
        <v>0.22500000000000001</v>
      </c>
      <c r="Y502" s="43">
        <f t="shared" si="63"/>
        <v>2.8839399999999999</v>
      </c>
      <c r="Z502" s="53"/>
      <c r="AA502" s="82"/>
      <c r="AB502" s="43"/>
      <c r="AC502" s="47"/>
      <c r="AD502" s="82"/>
      <c r="AE502" s="43"/>
      <c r="AF502" s="45"/>
      <c r="AG502" s="82"/>
      <c r="AH502" s="43"/>
      <c r="AI502" s="47"/>
      <c r="AJ502" s="4"/>
      <c r="AK502" s="4"/>
      <c r="AL502" s="4"/>
      <c r="AM502" s="27"/>
      <c r="AN502" s="5"/>
      <c r="AO502" s="4"/>
      <c r="AP502" s="4"/>
      <c r="AQ502" s="4"/>
      <c r="AR502" s="19">
        <v>2.86</v>
      </c>
      <c r="AS502" s="5"/>
      <c r="AT502" s="3"/>
    </row>
    <row r="503" spans="1:58" x14ac:dyDescent="0.25">
      <c r="A503" s="3" t="s">
        <v>2</v>
      </c>
      <c r="B503" s="18">
        <v>2.56</v>
      </c>
      <c r="C503" s="88">
        <f t="shared" si="58"/>
        <v>2.6052400000000002</v>
      </c>
      <c r="D503" s="80">
        <v>-111.072</v>
      </c>
      <c r="E503" s="23">
        <v>42.654000000000003</v>
      </c>
      <c r="F503" s="1">
        <v>1</v>
      </c>
      <c r="G503" s="1">
        <v>1994</v>
      </c>
      <c r="H503" s="1">
        <v>2</v>
      </c>
      <c r="I503" s="1">
        <v>20</v>
      </c>
      <c r="J503" s="1">
        <v>7</v>
      </c>
      <c r="K503" s="1">
        <v>40</v>
      </c>
      <c r="L503" s="11">
        <v>52.1</v>
      </c>
      <c r="M503" s="81">
        <f t="shared" si="59"/>
        <v>0.22500000000000001</v>
      </c>
      <c r="N503" s="21">
        <v>0.01</v>
      </c>
      <c r="O503" s="6" t="s">
        <v>174</v>
      </c>
      <c r="P503" s="94"/>
      <c r="Q503" s="72">
        <f>Y503</f>
        <v>2.6052400000000002</v>
      </c>
      <c r="R503" s="82">
        <f>X503</f>
        <v>0.22500000000000001</v>
      </c>
      <c r="S503" s="44"/>
      <c r="T503" s="3"/>
      <c r="V503" s="43"/>
      <c r="W503" s="49">
        <v>2.56</v>
      </c>
      <c r="X503" s="82">
        <v>0.22500000000000001</v>
      </c>
      <c r="Y503" s="43">
        <f t="shared" si="63"/>
        <v>2.6052400000000002</v>
      </c>
      <c r="Z503" s="53"/>
      <c r="AA503" s="82"/>
      <c r="AB503" s="43"/>
      <c r="AC503" s="47"/>
      <c r="AD503" s="82"/>
      <c r="AE503" s="43"/>
      <c r="AF503" s="45"/>
      <c r="AG503" s="82"/>
      <c r="AH503" s="43"/>
      <c r="AI503" s="47"/>
      <c r="AJ503" s="4"/>
      <c r="AK503" s="4"/>
      <c r="AL503" s="4"/>
      <c r="AM503" s="27"/>
      <c r="AN503" s="5"/>
      <c r="AO503" s="4"/>
      <c r="AP503" s="4"/>
      <c r="AQ503" s="4"/>
      <c r="AR503" s="19">
        <v>2.56</v>
      </c>
      <c r="AS503" s="5"/>
      <c r="AT503" s="3"/>
    </row>
    <row r="504" spans="1:58" x14ac:dyDescent="0.25">
      <c r="A504" s="3" t="s">
        <v>2</v>
      </c>
      <c r="B504" s="18">
        <v>2.99</v>
      </c>
      <c r="C504" s="88">
        <f t="shared" si="58"/>
        <v>3.2374887800263372</v>
      </c>
      <c r="D504" s="80">
        <v>-111.148</v>
      </c>
      <c r="E504" s="23">
        <v>42.61</v>
      </c>
      <c r="F504" s="1">
        <v>3</v>
      </c>
      <c r="G504" s="1">
        <v>1994</v>
      </c>
      <c r="H504" s="1">
        <v>2</v>
      </c>
      <c r="I504" s="1">
        <v>20</v>
      </c>
      <c r="J504" s="1">
        <v>10</v>
      </c>
      <c r="K504" s="1">
        <v>29</v>
      </c>
      <c r="L504" s="11">
        <v>47.2</v>
      </c>
      <c r="M504" s="81">
        <f t="shared" si="59"/>
        <v>0.10516774409862768</v>
      </c>
      <c r="N504" s="21">
        <v>0.01</v>
      </c>
      <c r="O504" s="3" t="s">
        <v>175</v>
      </c>
      <c r="P504" s="94">
        <f>1/((1/U504^2)+(1/X504^2)+(1/AA504^2))</f>
        <v>1.1060254398794437E-2</v>
      </c>
      <c r="Q504" s="72">
        <f>(P504/U504^2*V504)+(P504/X504^2*Y504)+(P504/AA504^2*AB504)</f>
        <v>3.2374887800263372</v>
      </c>
      <c r="R504" s="82">
        <f>SQRT(P504)</f>
        <v>0.10516774409862768</v>
      </c>
      <c r="S504" s="49">
        <v>2.99</v>
      </c>
      <c r="T504" s="3" t="s">
        <v>3</v>
      </c>
      <c r="U504" s="82">
        <v>0.13900000000000001</v>
      </c>
      <c r="V504" s="43">
        <f>0.791*S504+0.851</f>
        <v>3.2160900000000003</v>
      </c>
      <c r="W504" s="49">
        <v>3.16</v>
      </c>
      <c r="X504" s="82">
        <v>0.22500000000000001</v>
      </c>
      <c r="Y504" s="43">
        <f t="shared" si="63"/>
        <v>3.1626400000000001</v>
      </c>
      <c r="Z504" s="55">
        <v>3.1</v>
      </c>
      <c r="AA504" s="82">
        <v>0.23</v>
      </c>
      <c r="AB504" s="43">
        <f>0.791*(Z504+0.09)+0.851</f>
        <v>3.3742900000000002</v>
      </c>
      <c r="AC504" s="47"/>
      <c r="AD504" s="82"/>
      <c r="AE504" s="43"/>
      <c r="AF504" s="45"/>
      <c r="AG504" s="82"/>
      <c r="AH504" s="43"/>
      <c r="AI504" s="47" t="s">
        <v>92</v>
      </c>
      <c r="AJ504" s="4"/>
      <c r="AK504" s="4"/>
      <c r="AL504" s="4"/>
      <c r="AM504" s="27">
        <v>3.1</v>
      </c>
      <c r="AN504" s="5"/>
      <c r="AO504" s="4"/>
      <c r="AP504" s="4"/>
      <c r="AQ504" s="4"/>
      <c r="AR504" s="19">
        <v>3.16</v>
      </c>
      <c r="AS504" s="19">
        <v>2.99</v>
      </c>
      <c r="AT504" s="3" t="s">
        <v>3</v>
      </c>
    </row>
    <row r="505" spans="1:58" x14ac:dyDescent="0.25">
      <c r="A505" s="3" t="s">
        <v>2</v>
      </c>
      <c r="B505" s="18">
        <v>2.46</v>
      </c>
      <c r="C505" s="88">
        <f t="shared" si="58"/>
        <v>2.51234</v>
      </c>
      <c r="D505" s="80">
        <v>-111.07599999999999</v>
      </c>
      <c r="E505" s="23">
        <v>42.6</v>
      </c>
      <c r="F505" s="1">
        <v>1</v>
      </c>
      <c r="G505" s="1">
        <v>1994</v>
      </c>
      <c r="H505" s="1">
        <v>2</v>
      </c>
      <c r="I505" s="1">
        <v>20</v>
      </c>
      <c r="J505" s="1">
        <v>18</v>
      </c>
      <c r="K505" s="1">
        <v>55</v>
      </c>
      <c r="L505" s="11">
        <v>40.700000000000003</v>
      </c>
      <c r="M505" s="81">
        <f t="shared" si="59"/>
        <v>0.22500000000000001</v>
      </c>
      <c r="N505" s="21">
        <v>0.01</v>
      </c>
      <c r="O505" s="6" t="s">
        <v>174</v>
      </c>
      <c r="P505" s="94"/>
      <c r="Q505" s="72">
        <f>Y505</f>
        <v>2.51234</v>
      </c>
      <c r="R505" s="82">
        <f>X505</f>
        <v>0.22500000000000001</v>
      </c>
      <c r="S505" s="44"/>
      <c r="T505" s="3"/>
      <c r="V505" s="43"/>
      <c r="W505" s="49">
        <v>2.46</v>
      </c>
      <c r="X505" s="82">
        <v>0.22500000000000001</v>
      </c>
      <c r="Y505" s="43">
        <f t="shared" si="63"/>
        <v>2.51234</v>
      </c>
      <c r="Z505" s="53"/>
      <c r="AA505" s="82"/>
      <c r="AB505" s="43"/>
      <c r="AC505" s="47"/>
      <c r="AD505" s="82"/>
      <c r="AE505" s="43"/>
      <c r="AF505" s="45"/>
      <c r="AG505" s="82"/>
      <c r="AH505" s="43"/>
      <c r="AI505" s="47"/>
      <c r="AJ505" s="4"/>
      <c r="AK505" s="4"/>
      <c r="AL505" s="4"/>
      <c r="AM505" s="27"/>
      <c r="AN505" s="5"/>
      <c r="AO505" s="4"/>
      <c r="AP505" s="4"/>
      <c r="AQ505" s="4"/>
      <c r="AR505" s="19">
        <v>2.46</v>
      </c>
      <c r="AS505" s="5"/>
      <c r="AT505" s="3"/>
    </row>
    <row r="506" spans="1:58" x14ac:dyDescent="0.25">
      <c r="A506" s="3" t="s">
        <v>2</v>
      </c>
      <c r="B506" s="18">
        <v>2.69</v>
      </c>
      <c r="C506" s="88">
        <f t="shared" si="58"/>
        <v>2.72601</v>
      </c>
      <c r="D506" s="80">
        <v>-111.125</v>
      </c>
      <c r="E506" s="23">
        <v>42.634999999999998</v>
      </c>
      <c r="F506" s="1">
        <v>1</v>
      </c>
      <c r="G506" s="1">
        <v>1994</v>
      </c>
      <c r="H506" s="1">
        <v>2</v>
      </c>
      <c r="I506" s="1">
        <v>20</v>
      </c>
      <c r="J506" s="1">
        <v>22</v>
      </c>
      <c r="K506" s="1">
        <v>1</v>
      </c>
      <c r="L506" s="11">
        <v>16.7</v>
      </c>
      <c r="M506" s="81">
        <f t="shared" si="59"/>
        <v>0.22500000000000001</v>
      </c>
      <c r="N506" s="21">
        <v>0.01</v>
      </c>
      <c r="O506" s="6" t="s">
        <v>174</v>
      </c>
      <c r="P506" s="94"/>
      <c r="Q506" s="72">
        <f>Y506</f>
        <v>2.72601</v>
      </c>
      <c r="R506" s="82">
        <f>X506</f>
        <v>0.22500000000000001</v>
      </c>
      <c r="S506" s="44"/>
      <c r="T506" s="3"/>
      <c r="V506" s="43"/>
      <c r="W506" s="49">
        <v>2.69</v>
      </c>
      <c r="X506" s="82">
        <v>0.22500000000000001</v>
      </c>
      <c r="Y506" s="43">
        <f t="shared" si="63"/>
        <v>2.72601</v>
      </c>
      <c r="Z506" s="53"/>
      <c r="AA506" s="82"/>
      <c r="AB506" s="43"/>
      <c r="AC506" s="47"/>
      <c r="AD506" s="82"/>
      <c r="AE506" s="43"/>
      <c r="AF506" s="45"/>
      <c r="AG506" s="82"/>
      <c r="AH506" s="43"/>
      <c r="AI506" s="47"/>
      <c r="AJ506" s="4"/>
      <c r="AK506" s="4"/>
      <c r="AL506" s="4"/>
      <c r="AM506" s="27"/>
      <c r="AN506" s="5"/>
      <c r="AO506" s="4"/>
      <c r="AP506" s="4"/>
      <c r="AQ506" s="4"/>
      <c r="AR506" s="19">
        <v>2.69</v>
      </c>
      <c r="AS506" s="5"/>
      <c r="AT506" s="3"/>
    </row>
    <row r="507" spans="1:58" x14ac:dyDescent="0.25">
      <c r="A507" s="4" t="s">
        <v>1</v>
      </c>
      <c r="B507" s="11">
        <v>2.6</v>
      </c>
      <c r="C507" s="88">
        <f t="shared" si="58"/>
        <v>2.97879</v>
      </c>
      <c r="D507" s="80">
        <v>-111.08499999999999</v>
      </c>
      <c r="E507" s="23">
        <v>42.683999999999997</v>
      </c>
      <c r="F507" s="1">
        <v>5</v>
      </c>
      <c r="G507" s="1">
        <v>1994</v>
      </c>
      <c r="H507" s="1">
        <v>2</v>
      </c>
      <c r="I507" s="1">
        <v>21</v>
      </c>
      <c r="J507" s="1">
        <v>20</v>
      </c>
      <c r="K507" s="1">
        <v>2</v>
      </c>
      <c r="L507" s="1">
        <v>45.16</v>
      </c>
      <c r="M507" s="81">
        <f t="shared" si="59"/>
        <v>0.23</v>
      </c>
      <c r="N507" s="21">
        <v>0.01</v>
      </c>
      <c r="O507" s="6" t="s">
        <v>174</v>
      </c>
      <c r="P507" s="94"/>
      <c r="Q507" s="72">
        <f>$AB$507</f>
        <v>2.97879</v>
      </c>
      <c r="R507" s="82">
        <f>AA507</f>
        <v>0.23</v>
      </c>
      <c r="S507" s="44"/>
      <c r="T507" s="3"/>
      <c r="V507" s="43"/>
      <c r="W507" s="46"/>
      <c r="Y507" s="43"/>
      <c r="Z507" s="55">
        <v>2.6</v>
      </c>
      <c r="AA507" s="82">
        <v>0.23</v>
      </c>
      <c r="AB507" s="43">
        <f>0.791*(Z507+0.09)+0.851</f>
        <v>2.97879</v>
      </c>
      <c r="AC507" s="53"/>
      <c r="AD507" s="82"/>
      <c r="AE507" s="43"/>
      <c r="AF507" s="45"/>
      <c r="AG507" s="82"/>
      <c r="AH507" s="43"/>
      <c r="AI507" s="47" t="s">
        <v>121</v>
      </c>
      <c r="AJ507" s="27"/>
      <c r="AK507" s="5"/>
      <c r="AL507" s="4"/>
      <c r="AM507" s="27">
        <v>2.6</v>
      </c>
      <c r="AN507" s="5"/>
      <c r="AO507" s="4">
        <v>457</v>
      </c>
      <c r="AP507" s="5" t="s">
        <v>44</v>
      </c>
      <c r="AQ507" s="5" t="s">
        <v>44</v>
      </c>
      <c r="AR507" s="9"/>
      <c r="AS507" s="5"/>
      <c r="AT507" s="3"/>
      <c r="AU507" s="2" t="s">
        <v>44</v>
      </c>
      <c r="AV507" s="2"/>
      <c r="AY507">
        <v>5</v>
      </c>
    </row>
    <row r="508" spans="1:58" x14ac:dyDescent="0.25">
      <c r="A508" s="3" t="s">
        <v>2</v>
      </c>
      <c r="B508" s="18">
        <v>2.79</v>
      </c>
      <c r="C508" s="88">
        <f t="shared" si="58"/>
        <v>2.8970932890606127</v>
      </c>
      <c r="D508" s="80">
        <v>-111.08199999999999</v>
      </c>
      <c r="E508" s="23">
        <v>42.718000000000004</v>
      </c>
      <c r="F508" s="1">
        <v>4</v>
      </c>
      <c r="G508" s="1">
        <v>1994</v>
      </c>
      <c r="H508" s="1">
        <v>2</v>
      </c>
      <c r="I508" s="1">
        <v>21</v>
      </c>
      <c r="J508" s="1">
        <v>22</v>
      </c>
      <c r="K508" s="1">
        <v>18</v>
      </c>
      <c r="L508" s="11">
        <v>49.6</v>
      </c>
      <c r="M508" s="81">
        <f t="shared" si="59"/>
        <v>0.16083765575665815</v>
      </c>
      <c r="N508" s="21">
        <v>0.01</v>
      </c>
      <c r="O508" s="3" t="s">
        <v>175</v>
      </c>
      <c r="P508" s="94">
        <f>1/((1/X508^2)+(1/AA508^2))</f>
        <v>2.586875150929727E-2</v>
      </c>
      <c r="Q508" s="72">
        <f>(P508/X508^2*Y508)+(P508/AA508^2*AB508)</f>
        <v>2.8970932890606127</v>
      </c>
      <c r="R508" s="82">
        <f>SQRT(P508)</f>
        <v>0.16083765575665815</v>
      </c>
      <c r="S508" s="44"/>
      <c r="T508" s="3"/>
      <c r="V508" s="43"/>
      <c r="W508" s="49">
        <v>2.79</v>
      </c>
      <c r="X508" s="82">
        <v>0.22500000000000001</v>
      </c>
      <c r="Y508" s="43">
        <f t="shared" ref="Y508:Y535" si="64">0.929*W508+0.227</f>
        <v>2.8189100000000002</v>
      </c>
      <c r="Z508" s="55">
        <v>2.6</v>
      </c>
      <c r="AA508" s="82">
        <v>0.23</v>
      </c>
      <c r="AB508" s="43">
        <f>0.791*(Z508+0.09)+0.851</f>
        <v>2.97879</v>
      </c>
      <c r="AC508" s="47"/>
      <c r="AD508" s="82"/>
      <c r="AE508" s="43"/>
      <c r="AF508" s="45"/>
      <c r="AG508" s="82"/>
      <c r="AH508" s="43"/>
      <c r="AI508" s="47" t="s">
        <v>121</v>
      </c>
      <c r="AJ508" s="4"/>
      <c r="AK508" s="4"/>
      <c r="AL508" s="4"/>
      <c r="AM508" s="27">
        <v>2.6</v>
      </c>
      <c r="AN508" s="5"/>
      <c r="AO508" s="4"/>
      <c r="AP508" s="4"/>
      <c r="AQ508" s="4"/>
      <c r="AR508" s="19">
        <v>2.79</v>
      </c>
      <c r="AS508" s="5"/>
      <c r="AT508" s="3"/>
    </row>
    <row r="509" spans="1:58" x14ac:dyDescent="0.25">
      <c r="A509" s="3" t="s">
        <v>2</v>
      </c>
      <c r="B509" s="18">
        <v>2.4900000000000002</v>
      </c>
      <c r="C509" s="88">
        <f t="shared" si="58"/>
        <v>2.5402100000000001</v>
      </c>
      <c r="D509" s="80">
        <v>-111.09699999999999</v>
      </c>
      <c r="E509" s="23">
        <v>42.73</v>
      </c>
      <c r="F509" s="1">
        <v>1</v>
      </c>
      <c r="G509" s="1">
        <v>1994</v>
      </c>
      <c r="H509" s="1">
        <v>2</v>
      </c>
      <c r="I509" s="1">
        <v>22</v>
      </c>
      <c r="J509" s="1">
        <v>17</v>
      </c>
      <c r="K509" s="1">
        <v>50</v>
      </c>
      <c r="L509" s="11">
        <v>25.6</v>
      </c>
      <c r="M509" s="81">
        <f t="shared" si="59"/>
        <v>0.22500000000000001</v>
      </c>
      <c r="N509" s="21">
        <v>0.01</v>
      </c>
      <c r="O509" s="6" t="s">
        <v>174</v>
      </c>
      <c r="P509" s="94"/>
      <c r="Q509" s="72">
        <f>Y509</f>
        <v>2.5402100000000001</v>
      </c>
      <c r="R509" s="82">
        <f>X509</f>
        <v>0.22500000000000001</v>
      </c>
      <c r="S509" s="44"/>
      <c r="T509" s="3"/>
      <c r="V509" s="43"/>
      <c r="W509" s="49">
        <v>2.4900000000000002</v>
      </c>
      <c r="X509" s="82">
        <v>0.22500000000000001</v>
      </c>
      <c r="Y509" s="43">
        <f t="shared" si="64"/>
        <v>2.5402100000000001</v>
      </c>
      <c r="Z509" s="53"/>
      <c r="AA509" s="82"/>
      <c r="AB509" s="43"/>
      <c r="AC509" s="47"/>
      <c r="AD509" s="82"/>
      <c r="AE509" s="43"/>
      <c r="AF509" s="45"/>
      <c r="AG509" s="82"/>
      <c r="AH509" s="43"/>
      <c r="AI509" s="47"/>
      <c r="AJ509" s="4"/>
      <c r="AK509" s="4"/>
      <c r="AL509" s="4"/>
      <c r="AM509" s="27"/>
      <c r="AN509" s="5"/>
      <c r="AO509" s="4"/>
      <c r="AP509" s="4"/>
      <c r="AQ509" s="4"/>
      <c r="AR509" s="19">
        <v>2.4900000000000002</v>
      </c>
      <c r="AS509" s="5"/>
      <c r="AT509" s="3"/>
    </row>
    <row r="510" spans="1:58" x14ac:dyDescent="0.25">
      <c r="A510" s="3" t="s">
        <v>2</v>
      </c>
      <c r="B510" s="18">
        <v>2.56</v>
      </c>
      <c r="C510" s="88">
        <f t="shared" si="58"/>
        <v>2.6052400000000002</v>
      </c>
      <c r="D510" s="80">
        <v>-111.06699999999999</v>
      </c>
      <c r="E510" s="23">
        <v>42.674999999999997</v>
      </c>
      <c r="F510" s="1">
        <v>2</v>
      </c>
      <c r="G510" s="1">
        <v>1994</v>
      </c>
      <c r="H510" s="1">
        <v>2</v>
      </c>
      <c r="I510" s="1">
        <v>23</v>
      </c>
      <c r="J510" s="1">
        <v>10</v>
      </c>
      <c r="K510" s="1">
        <v>9</v>
      </c>
      <c r="L510" s="11">
        <v>25.6</v>
      </c>
      <c r="M510" s="81">
        <f t="shared" si="59"/>
        <v>0.22500000000000001</v>
      </c>
      <c r="N510" s="21">
        <v>0.01</v>
      </c>
      <c r="O510" s="6" t="s">
        <v>174</v>
      </c>
      <c r="P510" s="94"/>
      <c r="Q510" s="72">
        <f>Y510</f>
        <v>2.6052400000000002</v>
      </c>
      <c r="R510" s="82">
        <f>X510</f>
        <v>0.22500000000000001</v>
      </c>
      <c r="S510" s="44"/>
      <c r="T510" s="3"/>
      <c r="V510" s="43"/>
      <c r="W510" s="49">
        <v>2.56</v>
      </c>
      <c r="X510" s="82">
        <v>0.22500000000000001</v>
      </c>
      <c r="Y510" s="43">
        <f t="shared" si="64"/>
        <v>2.6052400000000002</v>
      </c>
      <c r="Z510" s="53"/>
      <c r="AA510" s="82"/>
      <c r="AB510" s="43"/>
      <c r="AC510" s="47"/>
      <c r="AD510" s="82"/>
      <c r="AE510" s="43"/>
      <c r="AF510" s="45"/>
      <c r="AG510" s="82"/>
      <c r="AH510" s="43"/>
      <c r="AI510" s="47"/>
      <c r="AJ510" s="4"/>
      <c r="AK510" s="4"/>
      <c r="AL510" s="4"/>
      <c r="AM510" s="27"/>
      <c r="AN510" s="5"/>
      <c r="AO510" s="4"/>
      <c r="AP510" s="4"/>
      <c r="AQ510" s="4"/>
      <c r="AR510" s="19">
        <v>2.56</v>
      </c>
      <c r="AS510" s="5"/>
      <c r="AT510" s="3"/>
    </row>
    <row r="511" spans="1:58" x14ac:dyDescent="0.25">
      <c r="A511" s="3" t="s">
        <v>2</v>
      </c>
      <c r="B511" s="18">
        <v>2.83</v>
      </c>
      <c r="C511" s="88">
        <f t="shared" si="58"/>
        <v>2.8560699999999999</v>
      </c>
      <c r="D511" s="80">
        <v>-111.116</v>
      </c>
      <c r="E511" s="23">
        <v>42.701999999999998</v>
      </c>
      <c r="F511" s="1">
        <v>1</v>
      </c>
      <c r="G511" s="1">
        <v>1994</v>
      </c>
      <c r="H511" s="1">
        <v>2</v>
      </c>
      <c r="I511" s="1">
        <v>23</v>
      </c>
      <c r="J511" s="1">
        <v>17</v>
      </c>
      <c r="K511" s="1">
        <v>21</v>
      </c>
      <c r="L511" s="11">
        <v>28.5</v>
      </c>
      <c r="M511" s="81">
        <f t="shared" si="59"/>
        <v>0.22500000000000001</v>
      </c>
      <c r="N511" s="21">
        <v>0.01</v>
      </c>
      <c r="O511" s="6" t="s">
        <v>174</v>
      </c>
      <c r="P511" s="94"/>
      <c r="Q511" s="72">
        <f>Y511</f>
        <v>2.8560699999999999</v>
      </c>
      <c r="R511" s="82">
        <f>X511</f>
        <v>0.22500000000000001</v>
      </c>
      <c r="S511" s="44"/>
      <c r="T511" s="3"/>
      <c r="V511" s="43"/>
      <c r="W511" s="49">
        <v>2.83</v>
      </c>
      <c r="X511" s="82">
        <v>0.22500000000000001</v>
      </c>
      <c r="Y511" s="43">
        <f t="shared" si="64"/>
        <v>2.8560699999999999</v>
      </c>
      <c r="Z511" s="53"/>
      <c r="AA511" s="82"/>
      <c r="AB511" s="43"/>
      <c r="AC511" s="47"/>
      <c r="AD511" s="82"/>
      <c r="AE511" s="43"/>
      <c r="AF511" s="45"/>
      <c r="AG511" s="82"/>
      <c r="AH511" s="43"/>
      <c r="AI511" s="47"/>
      <c r="AJ511" s="4"/>
      <c r="AK511" s="4"/>
      <c r="AL511" s="4"/>
      <c r="AM511" s="27"/>
      <c r="AN511" s="5"/>
      <c r="AO511" s="4"/>
      <c r="AP511" s="4"/>
      <c r="AQ511" s="4"/>
      <c r="AR511" s="19">
        <v>2.83</v>
      </c>
      <c r="AS511" s="5"/>
      <c r="AT511" s="3"/>
      <c r="BA511" s="4"/>
      <c r="BB511" s="4"/>
      <c r="BC511" s="4"/>
      <c r="BD511" s="4"/>
      <c r="BE511" s="4"/>
      <c r="BF511" s="4"/>
    </row>
    <row r="512" spans="1:58" x14ac:dyDescent="0.25">
      <c r="A512" s="3" t="s">
        <v>2</v>
      </c>
      <c r="B512" s="18">
        <v>2.86</v>
      </c>
      <c r="C512" s="88">
        <f t="shared" si="58"/>
        <v>2.8839399999999999</v>
      </c>
      <c r="D512" s="80">
        <v>-111.133</v>
      </c>
      <c r="E512" s="23">
        <v>42.784999999999997</v>
      </c>
      <c r="F512" s="1">
        <v>0</v>
      </c>
      <c r="G512" s="1">
        <v>1994</v>
      </c>
      <c r="H512" s="1">
        <v>2</v>
      </c>
      <c r="I512" s="1">
        <v>23</v>
      </c>
      <c r="J512" s="1">
        <v>19</v>
      </c>
      <c r="K512" s="1">
        <v>9</v>
      </c>
      <c r="L512" s="11">
        <v>49.2</v>
      </c>
      <c r="M512" s="81">
        <f t="shared" si="59"/>
        <v>0.22500000000000001</v>
      </c>
      <c r="N512" s="21">
        <v>0.01</v>
      </c>
      <c r="O512" s="6" t="s">
        <v>174</v>
      </c>
      <c r="P512" s="94"/>
      <c r="Q512" s="72">
        <f>Y512</f>
        <v>2.8839399999999999</v>
      </c>
      <c r="R512" s="82">
        <f>X512</f>
        <v>0.22500000000000001</v>
      </c>
      <c r="S512" s="44"/>
      <c r="T512" s="3"/>
      <c r="V512" s="43"/>
      <c r="W512" s="49">
        <v>2.86</v>
      </c>
      <c r="X512" s="82">
        <v>0.22500000000000001</v>
      </c>
      <c r="Y512" s="43">
        <f t="shared" si="64"/>
        <v>2.8839399999999999</v>
      </c>
      <c r="Z512" s="53"/>
      <c r="AA512" s="82"/>
      <c r="AB512" s="43"/>
      <c r="AC512" s="47"/>
      <c r="AD512" s="82"/>
      <c r="AE512" s="43"/>
      <c r="AF512" s="45"/>
      <c r="AG512" s="82"/>
      <c r="AH512" s="43"/>
      <c r="AI512" s="47"/>
      <c r="AJ512" s="4"/>
      <c r="AK512" s="4"/>
      <c r="AL512" s="4"/>
      <c r="AM512" s="27"/>
      <c r="AN512" s="5"/>
      <c r="AO512" s="4"/>
      <c r="AP512" s="4"/>
      <c r="AQ512" s="4"/>
      <c r="AR512" s="19">
        <v>2.86</v>
      </c>
      <c r="AS512" s="5"/>
      <c r="AT512" s="3"/>
    </row>
    <row r="513" spans="1:46" x14ac:dyDescent="0.25">
      <c r="A513" s="3" t="s">
        <v>2</v>
      </c>
      <c r="B513" s="18">
        <v>2.52</v>
      </c>
      <c r="C513" s="88">
        <f t="shared" si="58"/>
        <v>2.5680800000000001</v>
      </c>
      <c r="D513" s="80">
        <v>-111.117</v>
      </c>
      <c r="E513" s="23">
        <v>42.758000000000003</v>
      </c>
      <c r="F513" s="1">
        <v>4</v>
      </c>
      <c r="G513" s="1">
        <v>1994</v>
      </c>
      <c r="H513" s="1">
        <v>2</v>
      </c>
      <c r="I513" s="1">
        <v>23</v>
      </c>
      <c r="J513" s="1">
        <v>22</v>
      </c>
      <c r="K513" s="1">
        <v>43</v>
      </c>
      <c r="L513" s="11">
        <v>56.1</v>
      </c>
      <c r="M513" s="81">
        <f t="shared" si="59"/>
        <v>0.22500000000000001</v>
      </c>
      <c r="N513" s="21">
        <v>0.01</v>
      </c>
      <c r="O513" s="6" t="s">
        <v>174</v>
      </c>
      <c r="P513" s="94"/>
      <c r="Q513" s="72">
        <f>Y513</f>
        <v>2.5680800000000001</v>
      </c>
      <c r="R513" s="82">
        <f>X513</f>
        <v>0.22500000000000001</v>
      </c>
      <c r="S513" s="44"/>
      <c r="T513" s="3"/>
      <c r="V513" s="43"/>
      <c r="W513" s="49">
        <v>2.52</v>
      </c>
      <c r="X513" s="82">
        <v>0.22500000000000001</v>
      </c>
      <c r="Y513" s="43">
        <f t="shared" si="64"/>
        <v>2.5680800000000001</v>
      </c>
      <c r="Z513" s="53"/>
      <c r="AA513" s="82"/>
      <c r="AB513" s="43"/>
      <c r="AC513" s="47"/>
      <c r="AD513" s="82"/>
      <c r="AE513" s="43"/>
      <c r="AF513" s="45"/>
      <c r="AG513" s="82"/>
      <c r="AH513" s="43"/>
      <c r="AI513" s="47"/>
      <c r="AJ513" s="4"/>
      <c r="AK513" s="4"/>
      <c r="AL513" s="4"/>
      <c r="AM513" s="27"/>
      <c r="AN513" s="5"/>
      <c r="AO513" s="4"/>
      <c r="AP513" s="4"/>
      <c r="AQ513" s="4"/>
      <c r="AR513" s="19">
        <v>2.52</v>
      </c>
      <c r="AS513" s="5"/>
      <c r="AT513" s="3"/>
    </row>
    <row r="514" spans="1:46" x14ac:dyDescent="0.25">
      <c r="A514" s="3" t="s">
        <v>2</v>
      </c>
      <c r="B514" s="18">
        <v>2.67</v>
      </c>
      <c r="C514" s="88">
        <f t="shared" ref="C514:C577" si="65">Q514</f>
        <v>2.8788092562183043</v>
      </c>
      <c r="D514" s="80">
        <v>-111.19199999999999</v>
      </c>
      <c r="E514" s="23">
        <v>42.66</v>
      </c>
      <c r="F514" s="1">
        <v>0</v>
      </c>
      <c r="G514" s="1">
        <v>1994</v>
      </c>
      <c r="H514" s="1">
        <v>2</v>
      </c>
      <c r="I514" s="1">
        <v>24</v>
      </c>
      <c r="J514" s="1">
        <v>2</v>
      </c>
      <c r="K514" s="1">
        <v>3</v>
      </c>
      <c r="L514" s="11">
        <v>43.2</v>
      </c>
      <c r="M514" s="81">
        <f t="shared" ref="M514:M577" si="66">R514</f>
        <v>0.16083765575665815</v>
      </c>
      <c r="N514" s="21">
        <v>0.01</v>
      </c>
      <c r="O514" s="3" t="s">
        <v>175</v>
      </c>
      <c r="P514" s="94">
        <f>1/((1/X514^2)+(1/AA514^2))</f>
        <v>2.586875150929727E-2</v>
      </c>
      <c r="Q514" s="72">
        <f>(P514/X514^2*Y514)+(P514/AA514^2*AB514)</f>
        <v>2.8788092562183043</v>
      </c>
      <c r="R514" s="82">
        <f>SQRT(P514)</f>
        <v>0.16083765575665815</v>
      </c>
      <c r="S514" s="44"/>
      <c r="T514" s="3"/>
      <c r="V514" s="43"/>
      <c r="W514" s="49">
        <v>2.67</v>
      </c>
      <c r="X514" s="82">
        <v>0.22500000000000001</v>
      </c>
      <c r="Y514" s="43">
        <f t="shared" si="64"/>
        <v>2.70743</v>
      </c>
      <c r="Z514" s="55">
        <v>2.7</v>
      </c>
      <c r="AA514" s="82">
        <v>0.23</v>
      </c>
      <c r="AB514" s="43">
        <f>0.791*(Z514+0.09)+0.851</f>
        <v>3.05789</v>
      </c>
      <c r="AC514" s="47"/>
      <c r="AD514" s="82"/>
      <c r="AE514" s="43"/>
      <c r="AF514" s="45"/>
      <c r="AG514" s="82"/>
      <c r="AH514" s="43"/>
      <c r="AI514" s="47" t="s">
        <v>93</v>
      </c>
      <c r="AJ514" s="4"/>
      <c r="AK514" s="4"/>
      <c r="AL514" s="4"/>
      <c r="AM514" s="27">
        <v>2.7</v>
      </c>
      <c r="AN514" s="5"/>
      <c r="AO514" s="4"/>
      <c r="AP514" s="4"/>
      <c r="AQ514" s="4"/>
      <c r="AR514" s="19">
        <v>2.67</v>
      </c>
      <c r="AS514" s="5"/>
      <c r="AT514" s="3"/>
    </row>
    <row r="515" spans="1:46" x14ac:dyDescent="0.25">
      <c r="A515" s="3" t="s">
        <v>2</v>
      </c>
      <c r="B515" s="18">
        <v>2.62</v>
      </c>
      <c r="C515" s="88">
        <f t="shared" si="65"/>
        <v>2.6609799999999999</v>
      </c>
      <c r="D515" s="80">
        <v>-111.19</v>
      </c>
      <c r="E515" s="23">
        <v>42.658000000000001</v>
      </c>
      <c r="F515" s="1">
        <v>0</v>
      </c>
      <c r="G515" s="1">
        <v>1994</v>
      </c>
      <c r="H515" s="1">
        <v>2</v>
      </c>
      <c r="I515" s="1">
        <v>24</v>
      </c>
      <c r="J515" s="1">
        <v>3</v>
      </c>
      <c r="K515" s="1">
        <v>22</v>
      </c>
      <c r="L515" s="11">
        <v>58.1</v>
      </c>
      <c r="M515" s="81">
        <f t="shared" si="66"/>
        <v>0.22500000000000001</v>
      </c>
      <c r="N515" s="21">
        <v>0.01</v>
      </c>
      <c r="O515" s="6" t="s">
        <v>174</v>
      </c>
      <c r="P515" s="94"/>
      <c r="Q515" s="72">
        <f>Y515</f>
        <v>2.6609799999999999</v>
      </c>
      <c r="R515" s="82">
        <f>X515</f>
        <v>0.22500000000000001</v>
      </c>
      <c r="S515" s="44"/>
      <c r="T515" s="3"/>
      <c r="V515" s="43"/>
      <c r="W515" s="49">
        <v>2.62</v>
      </c>
      <c r="X515" s="82">
        <v>0.22500000000000001</v>
      </c>
      <c r="Y515" s="43">
        <f t="shared" si="64"/>
        <v>2.6609799999999999</v>
      </c>
      <c r="Z515" s="53"/>
      <c r="AA515" s="82"/>
      <c r="AB515" s="43"/>
      <c r="AC515" s="47"/>
      <c r="AD515" s="82"/>
      <c r="AE515" s="43"/>
      <c r="AF515" s="45"/>
      <c r="AG515" s="82"/>
      <c r="AH515" s="43"/>
      <c r="AI515" s="47"/>
      <c r="AJ515" s="4"/>
      <c r="AK515" s="4"/>
      <c r="AL515" s="4"/>
      <c r="AM515" s="27"/>
      <c r="AN515" s="5"/>
      <c r="AO515" s="4"/>
      <c r="AP515" s="4"/>
      <c r="AQ515" s="4"/>
      <c r="AR515" s="19">
        <v>2.62</v>
      </c>
      <c r="AS515" s="5"/>
      <c r="AT515" s="3"/>
    </row>
    <row r="516" spans="1:46" x14ac:dyDescent="0.25">
      <c r="A516" s="3" t="s">
        <v>2</v>
      </c>
      <c r="B516" s="18">
        <v>2.67</v>
      </c>
      <c r="C516" s="88">
        <f t="shared" si="65"/>
        <v>2.8788092562183043</v>
      </c>
      <c r="D516" s="80">
        <v>-111.11</v>
      </c>
      <c r="E516" s="23">
        <v>42.744999999999997</v>
      </c>
      <c r="F516" s="1">
        <v>1</v>
      </c>
      <c r="G516" s="1">
        <v>1994</v>
      </c>
      <c r="H516" s="1">
        <v>2</v>
      </c>
      <c r="I516" s="1">
        <v>24</v>
      </c>
      <c r="J516" s="1">
        <v>8</v>
      </c>
      <c r="K516" s="1">
        <v>8</v>
      </c>
      <c r="L516" s="11">
        <v>41.7</v>
      </c>
      <c r="M516" s="81">
        <f t="shared" si="66"/>
        <v>0.16083765575665815</v>
      </c>
      <c r="N516" s="21">
        <v>0.01</v>
      </c>
      <c r="O516" s="3" t="s">
        <v>175</v>
      </c>
      <c r="P516" s="94">
        <f>1/((1/X516^2)+(1/AA516^2))</f>
        <v>2.586875150929727E-2</v>
      </c>
      <c r="Q516" s="72">
        <f>(P516/X516^2*Y516)+(P516/AA516^2*AB516)</f>
        <v>2.8788092562183043</v>
      </c>
      <c r="R516" s="82">
        <f>SQRT(P516)</f>
        <v>0.16083765575665815</v>
      </c>
      <c r="S516" s="44"/>
      <c r="T516" s="3"/>
      <c r="V516" s="43"/>
      <c r="W516" s="49">
        <v>2.67</v>
      </c>
      <c r="X516" s="82">
        <v>0.22500000000000001</v>
      </c>
      <c r="Y516" s="43">
        <f t="shared" si="64"/>
        <v>2.70743</v>
      </c>
      <c r="Z516" s="55">
        <v>2.7</v>
      </c>
      <c r="AA516" s="82">
        <v>0.23</v>
      </c>
      <c r="AB516" s="43">
        <f>0.791*(Z516+0.09)+0.851</f>
        <v>3.05789</v>
      </c>
      <c r="AC516" s="47"/>
      <c r="AD516" s="82"/>
      <c r="AE516" s="43"/>
      <c r="AF516" s="45"/>
      <c r="AG516" s="82"/>
      <c r="AH516" s="43"/>
      <c r="AI516" s="47" t="s">
        <v>93</v>
      </c>
      <c r="AJ516" s="4"/>
      <c r="AK516" s="4"/>
      <c r="AL516" s="4"/>
      <c r="AM516" s="27">
        <v>2.7</v>
      </c>
      <c r="AN516" s="5"/>
      <c r="AO516" s="4"/>
      <c r="AP516" s="4"/>
      <c r="AQ516" s="4"/>
      <c r="AR516" s="19">
        <v>2.67</v>
      </c>
      <c r="AS516" s="5"/>
      <c r="AT516" s="3"/>
    </row>
    <row r="517" spans="1:46" x14ac:dyDescent="0.25">
      <c r="A517" s="3" t="s">
        <v>2</v>
      </c>
      <c r="B517" s="18">
        <v>2.58</v>
      </c>
      <c r="C517" s="88">
        <f t="shared" si="65"/>
        <v>2.6238200000000003</v>
      </c>
      <c r="D517" s="80">
        <v>-113.42100000000001</v>
      </c>
      <c r="E517" s="23">
        <v>36.685000000000002</v>
      </c>
      <c r="F517" s="1">
        <v>6</v>
      </c>
      <c r="G517" s="1">
        <v>1994</v>
      </c>
      <c r="H517" s="1">
        <v>2</v>
      </c>
      <c r="I517" s="1">
        <v>25</v>
      </c>
      <c r="J517" s="1">
        <v>8</v>
      </c>
      <c r="K517" s="1">
        <v>59</v>
      </c>
      <c r="L517" s="11">
        <v>7.8</v>
      </c>
      <c r="M517" s="81">
        <f t="shared" si="66"/>
        <v>0.22500000000000001</v>
      </c>
      <c r="N517" s="21">
        <v>0.01</v>
      </c>
      <c r="O517" s="6" t="s">
        <v>174</v>
      </c>
      <c r="P517" s="94"/>
      <c r="Q517" s="72">
        <f>Y517</f>
        <v>2.6238200000000003</v>
      </c>
      <c r="R517" s="82">
        <f>X517</f>
        <v>0.22500000000000001</v>
      </c>
      <c r="S517" s="44"/>
      <c r="T517" s="3"/>
      <c r="V517" s="43"/>
      <c r="W517" s="49">
        <v>2.58</v>
      </c>
      <c r="X517" s="82">
        <v>0.22500000000000001</v>
      </c>
      <c r="Y517" s="43">
        <f t="shared" si="64"/>
        <v>2.6238200000000003</v>
      </c>
      <c r="Z517" s="53"/>
      <c r="AA517" s="82"/>
      <c r="AB517" s="43"/>
      <c r="AC517" s="47"/>
      <c r="AD517" s="82"/>
      <c r="AE517" s="43"/>
      <c r="AF517" s="45"/>
      <c r="AG517" s="82"/>
      <c r="AH517" s="43"/>
      <c r="AI517" s="47"/>
      <c r="AJ517" s="4"/>
      <c r="AK517" s="4"/>
      <c r="AL517" s="4"/>
      <c r="AM517" s="27"/>
      <c r="AN517" s="5"/>
      <c r="AO517" s="4"/>
      <c r="AP517" s="4"/>
      <c r="AQ517" s="4"/>
      <c r="AR517" s="19">
        <v>2.58</v>
      </c>
      <c r="AS517" s="5"/>
      <c r="AT517" s="3"/>
    </row>
    <row r="518" spans="1:46" x14ac:dyDescent="0.25">
      <c r="A518" s="3" t="s">
        <v>2</v>
      </c>
      <c r="B518" s="18">
        <v>2.76</v>
      </c>
      <c r="C518" s="88">
        <f t="shared" si="65"/>
        <v>2.7910399999999997</v>
      </c>
      <c r="D518" s="80">
        <v>-111.083</v>
      </c>
      <c r="E518" s="23">
        <v>42.679000000000002</v>
      </c>
      <c r="F518" s="1">
        <v>1</v>
      </c>
      <c r="G518" s="1">
        <v>1994</v>
      </c>
      <c r="H518" s="1">
        <v>2</v>
      </c>
      <c r="I518" s="1">
        <v>25</v>
      </c>
      <c r="J518" s="1">
        <v>10</v>
      </c>
      <c r="K518" s="1">
        <v>43</v>
      </c>
      <c r="L518" s="11">
        <v>39.6</v>
      </c>
      <c r="M518" s="81">
        <f t="shared" si="66"/>
        <v>0.22500000000000001</v>
      </c>
      <c r="N518" s="21">
        <v>0.01</v>
      </c>
      <c r="O518" s="6" t="s">
        <v>174</v>
      </c>
      <c r="P518" s="94"/>
      <c r="Q518" s="72">
        <f>Y518</f>
        <v>2.7910399999999997</v>
      </c>
      <c r="R518" s="82">
        <f>X518</f>
        <v>0.22500000000000001</v>
      </c>
      <c r="S518" s="44"/>
      <c r="T518" s="3"/>
      <c r="V518" s="43"/>
      <c r="W518" s="49">
        <v>2.76</v>
      </c>
      <c r="X518" s="82">
        <v>0.22500000000000001</v>
      </c>
      <c r="Y518" s="43">
        <f t="shared" si="64"/>
        <v>2.7910399999999997</v>
      </c>
      <c r="Z518" s="53"/>
      <c r="AA518" s="82"/>
      <c r="AB518" s="43"/>
      <c r="AC518" s="47"/>
      <c r="AD518" s="82"/>
      <c r="AE518" s="43"/>
      <c r="AF518" s="45"/>
      <c r="AG518" s="82"/>
      <c r="AH518" s="43"/>
      <c r="AI518" s="47"/>
      <c r="AJ518" s="4"/>
      <c r="AK518" s="4"/>
      <c r="AL518" s="4"/>
      <c r="AM518" s="27"/>
      <c r="AN518" s="5"/>
      <c r="AO518" s="4"/>
      <c r="AP518" s="4"/>
      <c r="AQ518" s="4"/>
      <c r="AR518" s="19">
        <v>2.76</v>
      </c>
      <c r="AS518" s="5"/>
      <c r="AT518" s="3"/>
    </row>
    <row r="519" spans="1:46" x14ac:dyDescent="0.25">
      <c r="A519" s="3" t="s">
        <v>2</v>
      </c>
      <c r="B519" s="18">
        <v>2.9</v>
      </c>
      <c r="C519" s="88">
        <f t="shared" si="65"/>
        <v>3.0266728688722528</v>
      </c>
      <c r="D519" s="80">
        <v>-111.077</v>
      </c>
      <c r="E519" s="23">
        <v>42.645000000000003</v>
      </c>
      <c r="F519" s="1">
        <v>0</v>
      </c>
      <c r="G519" s="1">
        <v>1994</v>
      </c>
      <c r="H519" s="1">
        <v>2</v>
      </c>
      <c r="I519" s="1">
        <v>25</v>
      </c>
      <c r="J519" s="1">
        <v>12</v>
      </c>
      <c r="K519" s="1">
        <v>47</v>
      </c>
      <c r="L519" s="11">
        <v>8.3000000000000007</v>
      </c>
      <c r="M519" s="81">
        <f t="shared" si="66"/>
        <v>0.16083765575665815</v>
      </c>
      <c r="N519" s="21">
        <v>0.01</v>
      </c>
      <c r="O519" s="3" t="s">
        <v>175</v>
      </c>
      <c r="P519" s="94">
        <f>1/((1/X519^2)+(1/AA519^2))</f>
        <v>2.586875150929727E-2</v>
      </c>
      <c r="Q519" s="72">
        <f>(P519/X519^2*Y519)+(P519/AA519^2*AB519)</f>
        <v>3.0266728688722528</v>
      </c>
      <c r="R519" s="82">
        <f>SQRT(P519)</f>
        <v>0.16083765575665815</v>
      </c>
      <c r="S519" s="44"/>
      <c r="T519" s="3"/>
      <c r="V519" s="43"/>
      <c r="W519" s="49">
        <v>2.9</v>
      </c>
      <c r="X519" s="82">
        <v>0.22500000000000001</v>
      </c>
      <c r="Y519" s="43">
        <f t="shared" si="64"/>
        <v>2.9211</v>
      </c>
      <c r="Z519" s="55">
        <v>2.8</v>
      </c>
      <c r="AA519" s="82">
        <v>0.23</v>
      </c>
      <c r="AB519" s="43">
        <f>0.791*(Z519+0.09)+0.851</f>
        <v>3.1369899999999999</v>
      </c>
      <c r="AC519" s="47"/>
      <c r="AD519" s="82"/>
      <c r="AE519" s="43"/>
      <c r="AF519" s="45"/>
      <c r="AG519" s="82"/>
      <c r="AH519" s="43"/>
      <c r="AI519" s="47" t="s">
        <v>48</v>
      </c>
      <c r="AJ519" s="4"/>
      <c r="AK519" s="4"/>
      <c r="AL519" s="4"/>
      <c r="AM519" s="27">
        <v>2.8</v>
      </c>
      <c r="AN519" s="5"/>
      <c r="AO519" s="4"/>
      <c r="AP519" s="4"/>
      <c r="AQ519" s="4"/>
      <c r="AR519" s="19">
        <v>2.9</v>
      </c>
      <c r="AS519" s="5"/>
      <c r="AT519" s="3"/>
    </row>
    <row r="520" spans="1:46" x14ac:dyDescent="0.25">
      <c r="A520" s="3" t="s">
        <v>2</v>
      </c>
      <c r="B520" s="18">
        <v>2.5099999999999998</v>
      </c>
      <c r="C520" s="88">
        <f t="shared" si="65"/>
        <v>2.5587899999999997</v>
      </c>
      <c r="D520" s="80">
        <v>-111.099</v>
      </c>
      <c r="E520" s="23">
        <v>42.643999999999998</v>
      </c>
      <c r="F520" s="1">
        <v>1</v>
      </c>
      <c r="G520" s="1">
        <v>1994</v>
      </c>
      <c r="H520" s="1">
        <v>2</v>
      </c>
      <c r="I520" s="1">
        <v>28</v>
      </c>
      <c r="J520" s="1">
        <v>7</v>
      </c>
      <c r="K520" s="1">
        <v>38</v>
      </c>
      <c r="L520" s="11">
        <v>0.4</v>
      </c>
      <c r="M520" s="81">
        <f t="shared" si="66"/>
        <v>0.22500000000000001</v>
      </c>
      <c r="N520" s="21">
        <v>0.01</v>
      </c>
      <c r="O520" s="6" t="s">
        <v>174</v>
      </c>
      <c r="P520" s="94"/>
      <c r="Q520" s="72">
        <f>Y520</f>
        <v>2.5587899999999997</v>
      </c>
      <c r="R520" s="82">
        <f>X520</f>
        <v>0.22500000000000001</v>
      </c>
      <c r="S520" s="44"/>
      <c r="T520" s="3"/>
      <c r="V520" s="43"/>
      <c r="W520" s="49">
        <v>2.5099999999999998</v>
      </c>
      <c r="X520" s="82">
        <v>0.22500000000000001</v>
      </c>
      <c r="Y520" s="43">
        <f t="shared" si="64"/>
        <v>2.5587899999999997</v>
      </c>
      <c r="Z520" s="53"/>
      <c r="AA520" s="82"/>
      <c r="AB520" s="43"/>
      <c r="AC520" s="47"/>
      <c r="AD520" s="82"/>
      <c r="AE520" s="43"/>
      <c r="AF520" s="45"/>
      <c r="AG520" s="82"/>
      <c r="AH520" s="43"/>
      <c r="AI520" s="47"/>
      <c r="AJ520" s="4"/>
      <c r="AK520" s="4"/>
      <c r="AL520" s="4"/>
      <c r="AM520" s="27"/>
      <c r="AN520" s="5"/>
      <c r="AO520" s="4"/>
      <c r="AP520" s="4"/>
      <c r="AQ520" s="4"/>
      <c r="AR520" s="19">
        <v>2.5099999999999998</v>
      </c>
      <c r="AS520" s="5"/>
      <c r="AT520" s="3"/>
    </row>
    <row r="521" spans="1:46" x14ac:dyDescent="0.25">
      <c r="A521" s="3" t="s">
        <v>2</v>
      </c>
      <c r="B521" s="18">
        <v>2.5</v>
      </c>
      <c r="C521" s="88">
        <f t="shared" si="65"/>
        <v>2.5495000000000001</v>
      </c>
      <c r="D521" s="80">
        <v>-111.105</v>
      </c>
      <c r="E521" s="23">
        <v>42.69</v>
      </c>
      <c r="F521" s="1">
        <v>2</v>
      </c>
      <c r="G521" s="1">
        <v>1994</v>
      </c>
      <c r="H521" s="1">
        <v>3</v>
      </c>
      <c r="I521" s="1">
        <v>1</v>
      </c>
      <c r="J521" s="1">
        <v>22</v>
      </c>
      <c r="K521" s="1">
        <v>49</v>
      </c>
      <c r="L521" s="11">
        <v>43.6</v>
      </c>
      <c r="M521" s="81">
        <f t="shared" si="66"/>
        <v>0.22500000000000001</v>
      </c>
      <c r="N521" s="21">
        <v>0.01</v>
      </c>
      <c r="O521" s="6" t="s">
        <v>174</v>
      </c>
      <c r="P521" s="94"/>
      <c r="Q521" s="72">
        <f>Y521</f>
        <v>2.5495000000000001</v>
      </c>
      <c r="R521" s="82">
        <f>X521</f>
        <v>0.22500000000000001</v>
      </c>
      <c r="S521" s="44"/>
      <c r="T521" s="3"/>
      <c r="V521" s="43"/>
      <c r="W521" s="49">
        <v>2.5</v>
      </c>
      <c r="X521" s="82">
        <v>0.22500000000000001</v>
      </c>
      <c r="Y521" s="43">
        <f t="shared" si="64"/>
        <v>2.5495000000000001</v>
      </c>
      <c r="Z521" s="53"/>
      <c r="AA521" s="82"/>
      <c r="AB521" s="43"/>
      <c r="AC521" s="47"/>
      <c r="AD521" s="82"/>
      <c r="AE521" s="43"/>
      <c r="AF521" s="45"/>
      <c r="AG521" s="82"/>
      <c r="AH521" s="43"/>
      <c r="AI521" s="47"/>
      <c r="AJ521" s="4"/>
      <c r="AK521" s="4"/>
      <c r="AL521" s="4"/>
      <c r="AM521" s="27"/>
      <c r="AN521" s="5"/>
      <c r="AO521" s="4"/>
      <c r="AP521" s="4"/>
      <c r="AQ521" s="4"/>
      <c r="AR521" s="19">
        <v>2.5</v>
      </c>
      <c r="AS521" s="5"/>
      <c r="AT521" s="3"/>
    </row>
    <row r="522" spans="1:46" x14ac:dyDescent="0.25">
      <c r="A522" s="3" t="s">
        <v>2</v>
      </c>
      <c r="B522" s="18">
        <v>2.73</v>
      </c>
      <c r="C522" s="88">
        <f t="shared" si="65"/>
        <v>3.0542090438634513</v>
      </c>
      <c r="D522" s="80">
        <v>-111.075</v>
      </c>
      <c r="E522" s="23">
        <v>42.671999999999997</v>
      </c>
      <c r="F522" s="1">
        <v>1</v>
      </c>
      <c r="G522" s="1">
        <v>1994</v>
      </c>
      <c r="H522" s="1">
        <v>3</v>
      </c>
      <c r="I522" s="1">
        <v>2</v>
      </c>
      <c r="J522" s="1">
        <v>2</v>
      </c>
      <c r="K522" s="1">
        <v>1</v>
      </c>
      <c r="L522" s="11">
        <v>53</v>
      </c>
      <c r="M522" s="81">
        <f t="shared" si="66"/>
        <v>0.10516774409862768</v>
      </c>
      <c r="N522" s="21">
        <v>0.01</v>
      </c>
      <c r="O522" s="3" t="s">
        <v>175</v>
      </c>
      <c r="P522" s="94">
        <f>1/((1/U522^2)+(1/X522^2)+(1/AA522^2))</f>
        <v>1.1060254398794437E-2</v>
      </c>
      <c r="Q522" s="72">
        <f>(P522/U522^2*V522)+(P522/X522^2*Y522)+(P522/AA522^2*AB522)</f>
        <v>3.0542090438634513</v>
      </c>
      <c r="R522" s="82">
        <f>SQRT(P522)</f>
        <v>0.10516774409862768</v>
      </c>
      <c r="S522" s="49">
        <v>2.73</v>
      </c>
      <c r="T522" s="3" t="s">
        <v>3</v>
      </c>
      <c r="U522" s="82">
        <v>0.13900000000000001</v>
      </c>
      <c r="V522" s="43">
        <f>0.791*S522+0.851</f>
        <v>3.0104299999999999</v>
      </c>
      <c r="W522" s="49">
        <v>3</v>
      </c>
      <c r="X522" s="82">
        <v>0.22500000000000001</v>
      </c>
      <c r="Y522" s="43">
        <f t="shared" si="64"/>
        <v>3.0139999999999998</v>
      </c>
      <c r="Z522" s="55">
        <v>2.9</v>
      </c>
      <c r="AA522" s="82">
        <v>0.23</v>
      </c>
      <c r="AB522" s="43">
        <f>0.791*(Z522+0.09)+0.851</f>
        <v>3.2160899999999999</v>
      </c>
      <c r="AC522" s="47"/>
      <c r="AD522" s="82"/>
      <c r="AE522" s="43"/>
      <c r="AF522" s="45"/>
      <c r="AG522" s="82"/>
      <c r="AH522" s="43"/>
      <c r="AI522" s="47" t="s">
        <v>49</v>
      </c>
      <c r="AJ522" s="4"/>
      <c r="AK522" s="4"/>
      <c r="AL522" s="4"/>
      <c r="AM522" s="27">
        <v>2.9</v>
      </c>
      <c r="AN522" s="5"/>
      <c r="AO522" s="4"/>
      <c r="AP522" s="4"/>
      <c r="AQ522" s="4"/>
      <c r="AR522" s="19">
        <v>3</v>
      </c>
      <c r="AS522" s="19">
        <v>2.73</v>
      </c>
      <c r="AT522" s="3" t="s">
        <v>3</v>
      </c>
    </row>
    <row r="523" spans="1:46" x14ac:dyDescent="0.25">
      <c r="A523" s="3" t="s">
        <v>2</v>
      </c>
      <c r="B523" s="18">
        <v>3.26</v>
      </c>
      <c r="C523" s="88">
        <f t="shared" si="65"/>
        <v>3.4313854492455675</v>
      </c>
      <c r="D523" s="80">
        <v>-111.10299999999999</v>
      </c>
      <c r="E523" s="23">
        <v>42.728000000000002</v>
      </c>
      <c r="F523" s="1">
        <v>1</v>
      </c>
      <c r="G523" s="1">
        <v>1994</v>
      </c>
      <c r="H523" s="1">
        <v>3</v>
      </c>
      <c r="I523" s="1">
        <v>2</v>
      </c>
      <c r="J523" s="1">
        <v>4</v>
      </c>
      <c r="K523" s="1">
        <v>12</v>
      </c>
      <c r="L523" s="11">
        <v>29.7</v>
      </c>
      <c r="M523" s="81">
        <f t="shared" si="66"/>
        <v>0.10516774409862768</v>
      </c>
      <c r="N523" s="21">
        <v>0.01</v>
      </c>
      <c r="O523" s="3" t="s">
        <v>175</v>
      </c>
      <c r="P523" s="94">
        <f>1/((1/U523^2)+(1/X523^2)+(1/AA523^2))</f>
        <v>1.1060254398794437E-2</v>
      </c>
      <c r="Q523" s="72">
        <f>(P523/U523^2*V523)+(P523/X523^2*Y523)+(P523/AA523^2*AB523)</f>
        <v>3.4313854492455675</v>
      </c>
      <c r="R523" s="82">
        <f>SQRT(P523)</f>
        <v>0.10516774409862768</v>
      </c>
      <c r="S523" s="49">
        <v>3.26</v>
      </c>
      <c r="T523" s="3" t="s">
        <v>3</v>
      </c>
      <c r="U523" s="82">
        <v>0.13900000000000001</v>
      </c>
      <c r="V523" s="43">
        <f>0.791*S523+0.851</f>
        <v>3.4296599999999997</v>
      </c>
      <c r="W523" s="49">
        <v>3.35</v>
      </c>
      <c r="X523" s="82">
        <v>0.22500000000000001</v>
      </c>
      <c r="Y523" s="43">
        <f t="shared" si="64"/>
        <v>3.3391500000000001</v>
      </c>
      <c r="Z523" s="55">
        <v>3.3</v>
      </c>
      <c r="AA523" s="82">
        <v>0.23</v>
      </c>
      <c r="AB523" s="43">
        <f>0.791*(Z523+0.09)+0.851</f>
        <v>3.5324899999999997</v>
      </c>
      <c r="AC523" s="53"/>
      <c r="AD523" s="82"/>
      <c r="AE523" s="43"/>
      <c r="AF523" s="45"/>
      <c r="AG523" s="82"/>
      <c r="AH523" s="43"/>
      <c r="AI523" s="47" t="s">
        <v>116</v>
      </c>
      <c r="AJ523" s="27"/>
      <c r="AK523" s="5"/>
      <c r="AL523" s="4" t="s">
        <v>56</v>
      </c>
      <c r="AM523" s="27">
        <v>3.3</v>
      </c>
      <c r="AN523" s="5"/>
      <c r="AO523" s="4"/>
      <c r="AP523" s="4"/>
      <c r="AQ523" s="4"/>
      <c r="AR523" s="19">
        <v>3.35</v>
      </c>
      <c r="AS523" s="19">
        <v>3.26</v>
      </c>
      <c r="AT523" s="3" t="s">
        <v>3</v>
      </c>
    </row>
    <row r="524" spans="1:46" x14ac:dyDescent="0.25">
      <c r="A524" s="3" t="s">
        <v>2</v>
      </c>
      <c r="B524" s="18">
        <v>2.58</v>
      </c>
      <c r="C524" s="88">
        <f t="shared" si="65"/>
        <v>2.6238200000000003</v>
      </c>
      <c r="D524" s="80">
        <v>-111.09</v>
      </c>
      <c r="E524" s="23">
        <v>42.686</v>
      </c>
      <c r="F524" s="1">
        <v>1</v>
      </c>
      <c r="G524" s="1">
        <v>1994</v>
      </c>
      <c r="H524" s="1">
        <v>3</v>
      </c>
      <c r="I524" s="1">
        <v>2</v>
      </c>
      <c r="J524" s="1">
        <v>5</v>
      </c>
      <c r="K524" s="1">
        <v>58</v>
      </c>
      <c r="L524" s="11">
        <v>26.4</v>
      </c>
      <c r="M524" s="81">
        <f t="shared" si="66"/>
        <v>0.22500000000000001</v>
      </c>
      <c r="N524" s="21">
        <v>0.01</v>
      </c>
      <c r="O524" s="6" t="s">
        <v>174</v>
      </c>
      <c r="P524" s="94"/>
      <c r="Q524" s="72">
        <f>Y524</f>
        <v>2.6238200000000003</v>
      </c>
      <c r="R524" s="82">
        <f>X524</f>
        <v>0.22500000000000001</v>
      </c>
      <c r="S524" s="44"/>
      <c r="T524" s="3"/>
      <c r="V524" s="43"/>
      <c r="W524" s="49">
        <v>2.58</v>
      </c>
      <c r="X524" s="82">
        <v>0.22500000000000001</v>
      </c>
      <c r="Y524" s="43">
        <f t="shared" si="64"/>
        <v>2.6238200000000003</v>
      </c>
      <c r="Z524" s="53"/>
      <c r="AA524" s="82"/>
      <c r="AB524" s="43"/>
      <c r="AC524" s="47"/>
      <c r="AD524" s="82"/>
      <c r="AE524" s="43"/>
      <c r="AF524" s="45"/>
      <c r="AG524" s="82"/>
      <c r="AH524" s="43"/>
      <c r="AI524" s="47"/>
      <c r="AJ524" s="4"/>
      <c r="AK524" s="4"/>
      <c r="AL524" s="4"/>
      <c r="AM524" s="27"/>
      <c r="AN524" s="5"/>
      <c r="AO524" s="4"/>
      <c r="AP524" s="4"/>
      <c r="AQ524" s="4"/>
      <c r="AR524" s="19">
        <v>2.58</v>
      </c>
      <c r="AS524" s="5"/>
      <c r="AT524" s="3"/>
    </row>
    <row r="525" spans="1:46" x14ac:dyDescent="0.25">
      <c r="A525" s="3" t="s">
        <v>2</v>
      </c>
      <c r="B525" s="18">
        <v>3.55</v>
      </c>
      <c r="C525" s="88">
        <f t="shared" si="65"/>
        <v>3.6671133464531258</v>
      </c>
      <c r="D525" s="80">
        <v>-111.104</v>
      </c>
      <c r="E525" s="23">
        <v>42.793999999999997</v>
      </c>
      <c r="F525" s="1">
        <v>4</v>
      </c>
      <c r="G525" s="1">
        <v>1994</v>
      </c>
      <c r="H525" s="1">
        <v>3</v>
      </c>
      <c r="I525" s="1">
        <v>3</v>
      </c>
      <c r="J525" s="1">
        <v>0</v>
      </c>
      <c r="K525" s="1">
        <v>33</v>
      </c>
      <c r="L525" s="11">
        <v>29.2</v>
      </c>
      <c r="M525" s="81">
        <f t="shared" si="66"/>
        <v>0.10516774409862768</v>
      </c>
      <c r="N525" s="21">
        <v>0.01</v>
      </c>
      <c r="O525" s="3" t="s">
        <v>175</v>
      </c>
      <c r="P525" s="94">
        <f>1/((1/U525^2)+(1/X525^2)+(1/AA525^2))</f>
        <v>1.1060254398794437E-2</v>
      </c>
      <c r="Q525" s="72">
        <f>(P525/U525^2*V525)+(P525/X525^2*Y525)+(P525/AA525^2*AB525)</f>
        <v>3.6671133464531258</v>
      </c>
      <c r="R525" s="82">
        <f>SQRT(P525)</f>
        <v>0.10516774409862768</v>
      </c>
      <c r="S525" s="49">
        <v>3.55</v>
      </c>
      <c r="T525" s="3" t="s">
        <v>3</v>
      </c>
      <c r="U525" s="82">
        <v>0.13900000000000001</v>
      </c>
      <c r="V525" s="43">
        <f>0.791*S525+0.851</f>
        <v>3.6590500000000001</v>
      </c>
      <c r="W525" s="49">
        <v>3.62</v>
      </c>
      <c r="X525" s="82">
        <v>0.22500000000000001</v>
      </c>
      <c r="Y525" s="43">
        <f t="shared" si="64"/>
        <v>3.5899800000000002</v>
      </c>
      <c r="Z525" s="55">
        <v>3.6</v>
      </c>
      <c r="AA525" s="82">
        <v>0.23</v>
      </c>
      <c r="AB525" s="43">
        <f>0.791*(Z525+0.09)+0.851</f>
        <v>3.76979</v>
      </c>
      <c r="AC525" s="53"/>
      <c r="AD525" s="82"/>
      <c r="AE525" s="43"/>
      <c r="AF525" s="45"/>
      <c r="AG525" s="82"/>
      <c r="AH525" s="43"/>
      <c r="AI525" s="47" t="s">
        <v>130</v>
      </c>
      <c r="AJ525" s="27"/>
      <c r="AK525" s="5"/>
      <c r="AL525" s="4" t="s">
        <v>82</v>
      </c>
      <c r="AM525" s="27">
        <v>3.6</v>
      </c>
      <c r="AN525" s="5"/>
      <c r="AO525" s="4"/>
      <c r="AP525" s="4"/>
      <c r="AQ525" s="4"/>
      <c r="AR525" s="19">
        <v>3.62</v>
      </c>
      <c r="AS525" s="19">
        <v>3.55</v>
      </c>
      <c r="AT525" s="3" t="s">
        <v>3</v>
      </c>
    </row>
    <row r="526" spans="1:46" x14ac:dyDescent="0.25">
      <c r="A526" s="3" t="s">
        <v>2</v>
      </c>
      <c r="B526" s="18">
        <v>2.48</v>
      </c>
      <c r="C526" s="88">
        <f t="shared" si="65"/>
        <v>2.5309200000000001</v>
      </c>
      <c r="D526" s="80">
        <v>-111.124</v>
      </c>
      <c r="E526" s="23">
        <v>42.798999999999999</v>
      </c>
      <c r="F526" s="1">
        <v>1</v>
      </c>
      <c r="G526" s="1">
        <v>1994</v>
      </c>
      <c r="H526" s="1">
        <v>3</v>
      </c>
      <c r="I526" s="1">
        <v>3</v>
      </c>
      <c r="J526" s="1">
        <v>0</v>
      </c>
      <c r="K526" s="1">
        <v>49</v>
      </c>
      <c r="L526" s="11">
        <v>15.6</v>
      </c>
      <c r="M526" s="81">
        <f t="shared" si="66"/>
        <v>0.22500000000000001</v>
      </c>
      <c r="N526" s="21">
        <v>0.01</v>
      </c>
      <c r="O526" s="6" t="s">
        <v>174</v>
      </c>
      <c r="P526" s="94"/>
      <c r="Q526" s="72">
        <f>Y526</f>
        <v>2.5309200000000001</v>
      </c>
      <c r="R526" s="82">
        <f>X526</f>
        <v>0.22500000000000001</v>
      </c>
      <c r="S526" s="44"/>
      <c r="T526" s="3"/>
      <c r="V526" s="43"/>
      <c r="W526" s="49">
        <v>2.48</v>
      </c>
      <c r="X526" s="82">
        <v>0.22500000000000001</v>
      </c>
      <c r="Y526" s="43">
        <f t="shared" si="64"/>
        <v>2.5309200000000001</v>
      </c>
      <c r="Z526" s="53"/>
      <c r="AA526" s="82"/>
      <c r="AB526" s="43"/>
      <c r="AC526" s="47"/>
      <c r="AD526" s="82"/>
      <c r="AE526" s="43"/>
      <c r="AF526" s="45"/>
      <c r="AG526" s="82"/>
      <c r="AH526" s="43"/>
      <c r="AI526" s="47"/>
      <c r="AJ526" s="4"/>
      <c r="AK526" s="4"/>
      <c r="AL526" s="4"/>
      <c r="AM526" s="27"/>
      <c r="AN526" s="5"/>
      <c r="AO526" s="4"/>
      <c r="AP526" s="4"/>
      <c r="AQ526" s="4"/>
      <c r="AR526" s="19">
        <v>2.48</v>
      </c>
      <c r="AS526" s="5"/>
      <c r="AT526" s="3"/>
    </row>
    <row r="527" spans="1:46" x14ac:dyDescent="0.25">
      <c r="A527" s="3" t="s">
        <v>2</v>
      </c>
      <c r="B527" s="18">
        <v>2.67</v>
      </c>
      <c r="C527" s="88">
        <f t="shared" si="65"/>
        <v>2.70743</v>
      </c>
      <c r="D527" s="80">
        <v>-111.10299999999999</v>
      </c>
      <c r="E527" s="23">
        <v>42.786999999999999</v>
      </c>
      <c r="F527" s="1">
        <v>1</v>
      </c>
      <c r="G527" s="1">
        <v>1994</v>
      </c>
      <c r="H527" s="1">
        <v>3</v>
      </c>
      <c r="I527" s="1">
        <v>3</v>
      </c>
      <c r="J527" s="1">
        <v>1</v>
      </c>
      <c r="K527" s="1">
        <v>10</v>
      </c>
      <c r="L527" s="11">
        <v>14.2</v>
      </c>
      <c r="M527" s="81">
        <f t="shared" si="66"/>
        <v>0.22500000000000001</v>
      </c>
      <c r="N527" s="21">
        <v>0.01</v>
      </c>
      <c r="O527" s="6" t="s">
        <v>174</v>
      </c>
      <c r="P527" s="94"/>
      <c r="Q527" s="72">
        <f>Y527</f>
        <v>2.70743</v>
      </c>
      <c r="R527" s="82">
        <f>X527</f>
        <v>0.22500000000000001</v>
      </c>
      <c r="S527" s="44"/>
      <c r="T527" s="3"/>
      <c r="V527" s="43"/>
      <c r="W527" s="49">
        <v>2.67</v>
      </c>
      <c r="X527" s="82">
        <v>0.22500000000000001</v>
      </c>
      <c r="Y527" s="43">
        <f t="shared" si="64"/>
        <v>2.70743</v>
      </c>
      <c r="Z527" s="53"/>
      <c r="AA527" s="82"/>
      <c r="AB527" s="43"/>
      <c r="AC527" s="47"/>
      <c r="AD527" s="82"/>
      <c r="AE527" s="43"/>
      <c r="AF527" s="45"/>
      <c r="AG527" s="82"/>
      <c r="AH527" s="43"/>
      <c r="AI527" s="47"/>
      <c r="AJ527" s="4"/>
      <c r="AK527" s="4"/>
      <c r="AL527" s="4"/>
      <c r="AM527" s="27"/>
      <c r="AN527" s="5"/>
      <c r="AO527" s="4"/>
      <c r="AP527" s="4"/>
      <c r="AQ527" s="4"/>
      <c r="AR527" s="19">
        <v>2.67</v>
      </c>
      <c r="AS527" s="5"/>
      <c r="AT527" s="3"/>
    </row>
    <row r="528" spans="1:46" x14ac:dyDescent="0.25">
      <c r="A528" s="3" t="s">
        <v>2</v>
      </c>
      <c r="B528" s="18">
        <v>2.65</v>
      </c>
      <c r="C528" s="88">
        <f t="shared" si="65"/>
        <v>2.7919533566771308</v>
      </c>
      <c r="D528" s="80">
        <v>-111.11799999999999</v>
      </c>
      <c r="E528" s="23">
        <v>42.787999999999997</v>
      </c>
      <c r="F528" s="1">
        <v>1</v>
      </c>
      <c r="G528" s="1">
        <v>1994</v>
      </c>
      <c r="H528" s="1">
        <v>3</v>
      </c>
      <c r="I528" s="1">
        <v>3</v>
      </c>
      <c r="J528" s="1">
        <v>1</v>
      </c>
      <c r="K528" s="1">
        <v>13</v>
      </c>
      <c r="L528" s="11">
        <v>56.6</v>
      </c>
      <c r="M528" s="81">
        <f t="shared" si="66"/>
        <v>0.16083765575665815</v>
      </c>
      <c r="N528" s="21">
        <v>0.01</v>
      </c>
      <c r="O528" s="3" t="s">
        <v>175</v>
      </c>
      <c r="P528" s="94">
        <f>1/((1/X528^2)+(1/AA528^2))</f>
        <v>2.586875150929727E-2</v>
      </c>
      <c r="Q528" s="72">
        <f>(P528/X528^2*Y528)+(P528/AA528^2*AB528)</f>
        <v>2.7919533566771308</v>
      </c>
      <c r="R528" s="82">
        <f>SQRT(P528)</f>
        <v>0.16083765575665815</v>
      </c>
      <c r="S528" s="44"/>
      <c r="T528" s="3"/>
      <c r="V528" s="43"/>
      <c r="W528" s="49">
        <v>2.65</v>
      </c>
      <c r="X528" s="82">
        <v>0.22500000000000001</v>
      </c>
      <c r="Y528" s="43">
        <f t="shared" si="64"/>
        <v>2.68885</v>
      </c>
      <c r="Z528" s="55">
        <v>2.5</v>
      </c>
      <c r="AA528" s="82">
        <v>0.23</v>
      </c>
      <c r="AB528" s="43">
        <f>0.791*(Z528+0.09)+0.851</f>
        <v>2.8996900000000001</v>
      </c>
      <c r="AC528" s="47"/>
      <c r="AD528" s="82"/>
      <c r="AE528" s="43"/>
      <c r="AF528" s="45"/>
      <c r="AG528" s="82"/>
      <c r="AH528" s="43"/>
      <c r="AI528" s="47" t="s">
        <v>58</v>
      </c>
      <c r="AJ528" s="4"/>
      <c r="AK528" s="4"/>
      <c r="AL528" s="4"/>
      <c r="AM528" s="27">
        <v>2.5</v>
      </c>
      <c r="AN528" s="5"/>
      <c r="AO528" s="4"/>
      <c r="AP528" s="4"/>
      <c r="AQ528" s="4"/>
      <c r="AR528" s="19">
        <v>2.65</v>
      </c>
      <c r="AS528" s="5"/>
      <c r="AT528" s="3"/>
    </row>
    <row r="529" spans="1:58" x14ac:dyDescent="0.25">
      <c r="A529" s="3" t="s">
        <v>2</v>
      </c>
      <c r="B529" s="18">
        <v>2.46</v>
      </c>
      <c r="C529" s="88">
        <f t="shared" si="65"/>
        <v>2.51234</v>
      </c>
      <c r="D529" s="80">
        <v>-111.11199999999999</v>
      </c>
      <c r="E529" s="23">
        <v>42.787999999999997</v>
      </c>
      <c r="F529" s="1">
        <v>0</v>
      </c>
      <c r="G529" s="1">
        <v>1994</v>
      </c>
      <c r="H529" s="1">
        <v>3</v>
      </c>
      <c r="I529" s="1">
        <v>3</v>
      </c>
      <c r="J529" s="1">
        <v>1</v>
      </c>
      <c r="K529" s="1">
        <v>36</v>
      </c>
      <c r="L529" s="11">
        <v>17</v>
      </c>
      <c r="M529" s="81">
        <f t="shared" si="66"/>
        <v>0.22500000000000001</v>
      </c>
      <c r="N529" s="21">
        <v>0.01</v>
      </c>
      <c r="O529" s="6" t="s">
        <v>174</v>
      </c>
      <c r="P529" s="94"/>
      <c r="Q529" s="72">
        <f>Y529</f>
        <v>2.51234</v>
      </c>
      <c r="R529" s="82">
        <f>X529</f>
        <v>0.22500000000000001</v>
      </c>
      <c r="S529" s="44"/>
      <c r="T529" s="3"/>
      <c r="V529" s="43"/>
      <c r="W529" s="49">
        <v>2.46</v>
      </c>
      <c r="X529" s="82">
        <v>0.22500000000000001</v>
      </c>
      <c r="Y529" s="43">
        <f t="shared" si="64"/>
        <v>2.51234</v>
      </c>
      <c r="Z529" s="53"/>
      <c r="AA529" s="82"/>
      <c r="AB529" s="43"/>
      <c r="AC529" s="47"/>
      <c r="AD529" s="82"/>
      <c r="AE529" s="43"/>
      <c r="AF529" s="45"/>
      <c r="AG529" s="82"/>
      <c r="AH529" s="43"/>
      <c r="AI529" s="47"/>
      <c r="AJ529" s="4"/>
      <c r="AK529" s="4"/>
      <c r="AL529" s="4"/>
      <c r="AM529" s="27"/>
      <c r="AN529" s="5"/>
      <c r="AO529" s="4"/>
      <c r="AP529" s="4"/>
      <c r="AQ529" s="4"/>
      <c r="AR529" s="19">
        <v>2.46</v>
      </c>
      <c r="AS529" s="5"/>
      <c r="AT529" s="3"/>
    </row>
    <row r="530" spans="1:58" x14ac:dyDescent="0.25">
      <c r="A530" s="3" t="s">
        <v>2</v>
      </c>
      <c r="B530" s="18">
        <v>2.77</v>
      </c>
      <c r="C530" s="88">
        <f t="shared" si="65"/>
        <v>2.9262800120743782</v>
      </c>
      <c r="D530" s="80">
        <v>-111.116</v>
      </c>
      <c r="E530" s="23">
        <v>42.789000000000001</v>
      </c>
      <c r="F530" s="1">
        <v>1</v>
      </c>
      <c r="G530" s="1">
        <v>1994</v>
      </c>
      <c r="H530" s="1">
        <v>3</v>
      </c>
      <c r="I530" s="1">
        <v>3</v>
      </c>
      <c r="J530" s="1">
        <v>4</v>
      </c>
      <c r="K530" s="1">
        <v>46</v>
      </c>
      <c r="L530" s="11">
        <v>53.2</v>
      </c>
      <c r="M530" s="81">
        <f t="shared" si="66"/>
        <v>0.16083765575665815</v>
      </c>
      <c r="N530" s="21">
        <v>0.01</v>
      </c>
      <c r="O530" s="3" t="s">
        <v>175</v>
      </c>
      <c r="P530" s="94">
        <f>1/((1/X530^2)+(1/AA530^2))</f>
        <v>2.586875150929727E-2</v>
      </c>
      <c r="Q530" s="72">
        <f>(P530/X530^2*Y530)+(P530/AA530^2*AB530)</f>
        <v>2.9262800120743782</v>
      </c>
      <c r="R530" s="82">
        <f>SQRT(P530)</f>
        <v>0.16083765575665815</v>
      </c>
      <c r="S530" s="44"/>
      <c r="T530" s="3"/>
      <c r="V530" s="43"/>
      <c r="W530" s="49">
        <v>2.77</v>
      </c>
      <c r="X530" s="82">
        <v>0.22500000000000001</v>
      </c>
      <c r="Y530" s="43">
        <f t="shared" si="64"/>
        <v>2.8003300000000002</v>
      </c>
      <c r="Z530" s="55">
        <v>2.7</v>
      </c>
      <c r="AA530" s="82">
        <v>0.23</v>
      </c>
      <c r="AB530" s="43">
        <f>0.791*(Z530+0.09)+0.851</f>
        <v>3.05789</v>
      </c>
      <c r="AC530" s="47"/>
      <c r="AD530" s="82"/>
      <c r="AE530" s="43"/>
      <c r="AF530" s="45"/>
      <c r="AG530" s="82"/>
      <c r="AH530" s="43"/>
      <c r="AI530" s="47" t="s">
        <v>93</v>
      </c>
      <c r="AJ530" s="4"/>
      <c r="AK530" s="4"/>
      <c r="AL530" s="4"/>
      <c r="AM530" s="27">
        <v>2.7</v>
      </c>
      <c r="AN530" s="5"/>
      <c r="AO530" s="4"/>
      <c r="AP530" s="4"/>
      <c r="AQ530" s="4"/>
      <c r="AR530" s="19">
        <v>2.77</v>
      </c>
      <c r="AS530" s="5"/>
      <c r="AT530" s="3"/>
      <c r="BA530" s="25"/>
      <c r="BB530" s="25"/>
      <c r="BC530" s="25"/>
      <c r="BD530" s="25"/>
      <c r="BE530" s="25"/>
      <c r="BF530" s="25"/>
    </row>
    <row r="531" spans="1:58" x14ac:dyDescent="0.25">
      <c r="A531" s="3" t="s">
        <v>2</v>
      </c>
      <c r="B531" s="18">
        <v>2.5099999999999998</v>
      </c>
      <c r="C531" s="88">
        <f t="shared" si="65"/>
        <v>2.5587899999999997</v>
      </c>
      <c r="D531" s="80">
        <v>-111.122</v>
      </c>
      <c r="E531" s="23">
        <v>42.783000000000001</v>
      </c>
      <c r="F531" s="1">
        <v>0</v>
      </c>
      <c r="G531" s="1">
        <v>1994</v>
      </c>
      <c r="H531" s="1">
        <v>3</v>
      </c>
      <c r="I531" s="1">
        <v>3</v>
      </c>
      <c r="J531" s="1">
        <v>5</v>
      </c>
      <c r="K531" s="1">
        <v>32</v>
      </c>
      <c r="L531" s="11">
        <v>33.200000000000003</v>
      </c>
      <c r="M531" s="81">
        <f t="shared" si="66"/>
        <v>0.22500000000000001</v>
      </c>
      <c r="N531" s="21">
        <v>0.01</v>
      </c>
      <c r="O531" s="6" t="s">
        <v>174</v>
      </c>
      <c r="P531" s="94"/>
      <c r="Q531" s="72">
        <f>Y531</f>
        <v>2.5587899999999997</v>
      </c>
      <c r="R531" s="82">
        <f>X531</f>
        <v>0.22500000000000001</v>
      </c>
      <c r="S531" s="44"/>
      <c r="T531" s="3"/>
      <c r="V531" s="43"/>
      <c r="W531" s="49">
        <v>2.5099999999999998</v>
      </c>
      <c r="X531" s="82">
        <v>0.22500000000000001</v>
      </c>
      <c r="Y531" s="43">
        <f t="shared" si="64"/>
        <v>2.5587899999999997</v>
      </c>
      <c r="Z531" s="53"/>
      <c r="AA531" s="82"/>
      <c r="AB531" s="43"/>
      <c r="AC531" s="47"/>
      <c r="AD531" s="82"/>
      <c r="AE531" s="43"/>
      <c r="AF531" s="45"/>
      <c r="AG531" s="82"/>
      <c r="AH531" s="43"/>
      <c r="AI531" s="47"/>
      <c r="AJ531" s="4"/>
      <c r="AK531" s="4"/>
      <c r="AL531" s="4"/>
      <c r="AM531" s="27"/>
      <c r="AN531" s="5"/>
      <c r="AO531" s="4"/>
      <c r="AP531" s="4"/>
      <c r="AQ531" s="4"/>
      <c r="AR531" s="19">
        <v>2.5099999999999998</v>
      </c>
      <c r="AS531" s="5"/>
      <c r="AT531" s="3"/>
    </row>
    <row r="532" spans="1:58" x14ac:dyDescent="0.25">
      <c r="A532" s="3" t="s">
        <v>2</v>
      </c>
      <c r="B532" s="18">
        <v>4.05</v>
      </c>
      <c r="C532" s="88">
        <f t="shared" si="65"/>
        <v>4.0086808150775912</v>
      </c>
      <c r="D532" s="80">
        <v>-111.116</v>
      </c>
      <c r="E532" s="23">
        <v>42.792999999999999</v>
      </c>
      <c r="F532" s="1">
        <v>0</v>
      </c>
      <c r="G532" s="1">
        <v>1994</v>
      </c>
      <c r="H532" s="1">
        <v>3</v>
      </c>
      <c r="I532" s="1">
        <v>3</v>
      </c>
      <c r="J532" s="1">
        <v>7</v>
      </c>
      <c r="K532" s="1">
        <v>13</v>
      </c>
      <c r="L532" s="11">
        <v>17.8</v>
      </c>
      <c r="M532" s="81">
        <f t="shared" si="66"/>
        <v>0.10516774409862768</v>
      </c>
      <c r="N532" s="21">
        <v>0.01</v>
      </c>
      <c r="O532" s="3" t="s">
        <v>175</v>
      </c>
      <c r="P532" s="94">
        <f>1/((1/U532^2)+(1/X532^2)+(1/AA532^2))</f>
        <v>1.1060254398794437E-2</v>
      </c>
      <c r="Q532" s="72">
        <f>(P532/U532^2*V532)+(P532/X532^2*Y532)+(P532/AA532^2*AB532)</f>
        <v>4.0086808150775912</v>
      </c>
      <c r="R532" s="82">
        <f>SQRT(P532)</f>
        <v>0.10516774409862768</v>
      </c>
      <c r="S532" s="49">
        <v>4.05</v>
      </c>
      <c r="T532" s="3" t="s">
        <v>3</v>
      </c>
      <c r="U532" s="82">
        <v>0.13900000000000001</v>
      </c>
      <c r="V532" s="43">
        <f>0.791*S532+0.851</f>
        <v>4.0545499999999999</v>
      </c>
      <c r="W532" s="49">
        <v>3.78</v>
      </c>
      <c r="X532" s="82">
        <v>0.22500000000000001</v>
      </c>
      <c r="Y532" s="43">
        <f t="shared" si="64"/>
        <v>3.7386200000000001</v>
      </c>
      <c r="Z532" s="55">
        <v>4.0999999999999996</v>
      </c>
      <c r="AA532" s="82">
        <v>0.23</v>
      </c>
      <c r="AB532" s="43">
        <f>0.791*(Z532+0.09)+0.851</f>
        <v>4.1652899999999997</v>
      </c>
      <c r="AC532" s="53">
        <v>3.4</v>
      </c>
      <c r="AD532" s="82">
        <v>0.20699999999999999</v>
      </c>
      <c r="AE532" s="43">
        <f>1.078*AC532-0.427</f>
        <v>3.2382</v>
      </c>
      <c r="AF532" s="45"/>
      <c r="AG532" s="82"/>
      <c r="AH532" s="43"/>
      <c r="AI532" s="47" t="s">
        <v>115</v>
      </c>
      <c r="AJ532" s="27">
        <v>3.4</v>
      </c>
      <c r="AK532" s="5"/>
      <c r="AL532" s="4" t="s">
        <v>126</v>
      </c>
      <c r="AM532" s="27">
        <v>4.0999999999999996</v>
      </c>
      <c r="AN532" s="5"/>
      <c r="AO532" s="4"/>
      <c r="AP532" s="4"/>
      <c r="AQ532" s="4"/>
      <c r="AR532" s="19">
        <v>3.78</v>
      </c>
      <c r="AS532" s="19">
        <v>4.05</v>
      </c>
      <c r="AT532" s="3" t="s">
        <v>3</v>
      </c>
    </row>
    <row r="533" spans="1:58" x14ac:dyDescent="0.25">
      <c r="A533" s="3" t="s">
        <v>2</v>
      </c>
      <c r="B533" s="18">
        <v>3.04</v>
      </c>
      <c r="C533" s="88">
        <f t="shared" si="65"/>
        <v>3.0931319270707549</v>
      </c>
      <c r="D533" s="80">
        <v>-111.127</v>
      </c>
      <c r="E533" s="23">
        <v>42.780999999999999</v>
      </c>
      <c r="F533" s="1">
        <v>1</v>
      </c>
      <c r="G533" s="1">
        <v>1994</v>
      </c>
      <c r="H533" s="1">
        <v>3</v>
      </c>
      <c r="I533" s="1">
        <v>3</v>
      </c>
      <c r="J533" s="1">
        <v>7</v>
      </c>
      <c r="K533" s="1">
        <v>26</v>
      </c>
      <c r="L533" s="11">
        <v>58.6</v>
      </c>
      <c r="M533" s="81">
        <f t="shared" si="66"/>
        <v>0.16083765575665815</v>
      </c>
      <c r="N533" s="21">
        <v>0.01</v>
      </c>
      <c r="O533" s="3" t="s">
        <v>175</v>
      </c>
      <c r="P533" s="94">
        <f>1/((1/X533^2)+(1/AA533^2))</f>
        <v>2.586875150929727E-2</v>
      </c>
      <c r="Q533" s="72">
        <f>(P533/X533^2*Y533)+(P533/AA533^2*AB533)</f>
        <v>3.0931319270707549</v>
      </c>
      <c r="R533" s="82">
        <f>SQRT(P533)</f>
        <v>0.16083765575665815</v>
      </c>
      <c r="S533" s="44"/>
      <c r="T533" s="3"/>
      <c r="V533" s="43"/>
      <c r="W533" s="49">
        <v>3.04</v>
      </c>
      <c r="X533" s="82">
        <v>0.22500000000000001</v>
      </c>
      <c r="Y533" s="43">
        <f t="shared" si="64"/>
        <v>3.0511599999999999</v>
      </c>
      <c r="Z533" s="55">
        <v>2.8</v>
      </c>
      <c r="AA533" s="82">
        <v>0.23</v>
      </c>
      <c r="AB533" s="43">
        <f>0.791*(Z533+0.09)+0.851</f>
        <v>3.1369899999999999</v>
      </c>
      <c r="AC533" s="47"/>
      <c r="AD533" s="82"/>
      <c r="AE533" s="43"/>
      <c r="AF533" s="45"/>
      <c r="AG533" s="82"/>
      <c r="AH533" s="43"/>
      <c r="AI533" s="47" t="s">
        <v>48</v>
      </c>
      <c r="AJ533" s="4"/>
      <c r="AK533" s="4"/>
      <c r="AL533" s="4"/>
      <c r="AM533" s="27">
        <v>2.8</v>
      </c>
      <c r="AN533" s="5"/>
      <c r="AO533" s="4"/>
      <c r="AP533" s="4"/>
      <c r="AQ533" s="4"/>
      <c r="AR533" s="19">
        <v>3.04</v>
      </c>
      <c r="AS533" s="5"/>
      <c r="AT533" s="3"/>
    </row>
    <row r="534" spans="1:58" x14ac:dyDescent="0.25">
      <c r="A534" s="3" t="s">
        <v>2</v>
      </c>
      <c r="B534" s="18">
        <v>2.69</v>
      </c>
      <c r="C534" s="88">
        <f t="shared" si="65"/>
        <v>2.72601</v>
      </c>
      <c r="D534" s="80">
        <v>-111.092</v>
      </c>
      <c r="E534" s="23">
        <v>42.777999999999999</v>
      </c>
      <c r="F534" s="1">
        <v>0</v>
      </c>
      <c r="G534" s="1">
        <v>1994</v>
      </c>
      <c r="H534" s="1">
        <v>3</v>
      </c>
      <c r="I534" s="1">
        <v>3</v>
      </c>
      <c r="J534" s="1">
        <v>7</v>
      </c>
      <c r="K534" s="1">
        <v>45</v>
      </c>
      <c r="L534" s="11">
        <v>14.8</v>
      </c>
      <c r="M534" s="81">
        <f t="shared" si="66"/>
        <v>0.22500000000000001</v>
      </c>
      <c r="N534" s="21">
        <v>0.01</v>
      </c>
      <c r="O534" s="6" t="s">
        <v>174</v>
      </c>
      <c r="P534" s="94"/>
      <c r="Q534" s="72">
        <f>Y534</f>
        <v>2.72601</v>
      </c>
      <c r="R534" s="82">
        <f>X534</f>
        <v>0.22500000000000001</v>
      </c>
      <c r="S534" s="44"/>
      <c r="T534" s="3"/>
      <c r="V534" s="43"/>
      <c r="W534" s="49">
        <v>2.69</v>
      </c>
      <c r="X534" s="82">
        <v>0.22500000000000001</v>
      </c>
      <c r="Y534" s="43">
        <f t="shared" si="64"/>
        <v>2.72601</v>
      </c>
      <c r="Z534" s="53"/>
      <c r="AA534" s="82"/>
      <c r="AB534" s="43"/>
      <c r="AC534" s="47"/>
      <c r="AD534" s="82"/>
      <c r="AE534" s="43"/>
      <c r="AF534" s="45"/>
      <c r="AG534" s="82"/>
      <c r="AH534" s="43"/>
      <c r="AI534" s="47"/>
      <c r="AJ534" s="4"/>
      <c r="AK534" s="4"/>
      <c r="AL534" s="4"/>
      <c r="AM534" s="27"/>
      <c r="AN534" s="5"/>
      <c r="AO534" s="4"/>
      <c r="AP534" s="4"/>
      <c r="AQ534" s="4"/>
      <c r="AR534" s="19">
        <v>2.69</v>
      </c>
      <c r="AS534" s="5"/>
      <c r="AT534" s="3"/>
    </row>
    <row r="535" spans="1:58" x14ac:dyDescent="0.25">
      <c r="A535" s="3" t="s">
        <v>2</v>
      </c>
      <c r="B535" s="18">
        <v>2.5099999999999998</v>
      </c>
      <c r="C535" s="88">
        <f t="shared" si="65"/>
        <v>2.5587899999999997</v>
      </c>
      <c r="D535" s="80">
        <v>-111.13</v>
      </c>
      <c r="E535" s="23">
        <v>42.792000000000002</v>
      </c>
      <c r="F535" s="1">
        <v>3</v>
      </c>
      <c r="G535" s="1">
        <v>1994</v>
      </c>
      <c r="H535" s="1">
        <v>3</v>
      </c>
      <c r="I535" s="1">
        <v>3</v>
      </c>
      <c r="J535" s="1">
        <v>7</v>
      </c>
      <c r="K535" s="1">
        <v>52</v>
      </c>
      <c r="L535" s="11">
        <v>42.6</v>
      </c>
      <c r="M535" s="81">
        <f t="shared" si="66"/>
        <v>0.22500000000000001</v>
      </c>
      <c r="N535" s="21">
        <v>0.01</v>
      </c>
      <c r="O535" s="6" t="s">
        <v>174</v>
      </c>
      <c r="P535" s="94"/>
      <c r="Q535" s="72">
        <f>Y535</f>
        <v>2.5587899999999997</v>
      </c>
      <c r="R535" s="82">
        <f>X535</f>
        <v>0.22500000000000001</v>
      </c>
      <c r="S535" s="44"/>
      <c r="T535" s="3"/>
      <c r="V535" s="43"/>
      <c r="W535" s="49">
        <v>2.5099999999999998</v>
      </c>
      <c r="X535" s="82">
        <v>0.22500000000000001</v>
      </c>
      <c r="Y535" s="43">
        <f t="shared" si="64"/>
        <v>2.5587899999999997</v>
      </c>
      <c r="Z535" s="53"/>
      <c r="AA535" s="82"/>
      <c r="AB535" s="43"/>
      <c r="AC535" s="47"/>
      <c r="AD535" s="82"/>
      <c r="AE535" s="43"/>
      <c r="AF535" s="45"/>
      <c r="AG535" s="82"/>
      <c r="AH535" s="43"/>
      <c r="AI535" s="47"/>
      <c r="AJ535" s="4"/>
      <c r="AK535" s="4"/>
      <c r="AL535" s="4"/>
      <c r="AM535" s="27"/>
      <c r="AN535" s="5"/>
      <c r="AO535" s="4"/>
      <c r="AP535" s="4"/>
      <c r="AQ535" s="4"/>
      <c r="AR535" s="19">
        <v>2.5099999999999998</v>
      </c>
      <c r="AS535" s="5"/>
      <c r="AT535" s="3"/>
    </row>
    <row r="536" spans="1:58" x14ac:dyDescent="0.25">
      <c r="A536" s="4" t="s">
        <v>1</v>
      </c>
      <c r="B536" s="11">
        <v>2.6</v>
      </c>
      <c r="C536" s="88">
        <f t="shared" si="65"/>
        <v>2.97879</v>
      </c>
      <c r="D536" s="80">
        <v>-111.173</v>
      </c>
      <c r="E536" s="23">
        <v>42.881</v>
      </c>
      <c r="F536" s="1">
        <v>5</v>
      </c>
      <c r="G536" s="1">
        <v>1994</v>
      </c>
      <c r="H536" s="1">
        <v>3</v>
      </c>
      <c r="I536" s="1">
        <v>3</v>
      </c>
      <c r="J536" s="1">
        <v>7</v>
      </c>
      <c r="K536" s="1">
        <v>54</v>
      </c>
      <c r="L536" s="1">
        <v>24.53</v>
      </c>
      <c r="M536" s="81">
        <f t="shared" si="66"/>
        <v>0.23</v>
      </c>
      <c r="N536" s="21">
        <v>0.01</v>
      </c>
      <c r="O536" s="6" t="s">
        <v>174</v>
      </c>
      <c r="P536" s="94"/>
      <c r="Q536" s="72">
        <f>AB540</f>
        <v>2.97879</v>
      </c>
      <c r="R536" s="82">
        <f>AA536</f>
        <v>0.23</v>
      </c>
      <c r="S536" s="44"/>
      <c r="T536" s="3"/>
      <c r="V536" s="43"/>
      <c r="W536" s="46"/>
      <c r="Y536" s="43"/>
      <c r="Z536" s="55">
        <v>2.6</v>
      </c>
      <c r="AA536" s="82">
        <v>0.23</v>
      </c>
      <c r="AB536" s="43">
        <f>0.791*(Z536+0.09)+0.851</f>
        <v>2.97879</v>
      </c>
      <c r="AC536" s="53"/>
      <c r="AD536" s="82"/>
      <c r="AE536" s="43"/>
      <c r="AF536" s="45"/>
      <c r="AG536" s="82"/>
      <c r="AH536" s="43"/>
      <c r="AI536" s="47" t="s">
        <v>121</v>
      </c>
      <c r="AJ536" s="27"/>
      <c r="AK536" s="5"/>
      <c r="AL536" s="4"/>
      <c r="AM536" s="27">
        <v>2.6</v>
      </c>
      <c r="AN536" s="5"/>
      <c r="AO536" s="4">
        <v>457</v>
      </c>
      <c r="AP536" s="5" t="s">
        <v>44</v>
      </c>
      <c r="AQ536" s="5" t="s">
        <v>44</v>
      </c>
      <c r="AR536" s="9"/>
      <c r="AS536" s="5"/>
      <c r="AT536" s="3"/>
      <c r="AU536" s="2" t="s">
        <v>44</v>
      </c>
      <c r="AV536" s="2"/>
      <c r="AY536">
        <v>10</v>
      </c>
    </row>
    <row r="537" spans="1:58" x14ac:dyDescent="0.25">
      <c r="A537" s="3" t="s">
        <v>2</v>
      </c>
      <c r="B537" s="18">
        <v>3.17</v>
      </c>
      <c r="C537" s="88">
        <f t="shared" si="65"/>
        <v>3.3683070510241233</v>
      </c>
      <c r="D537" s="80">
        <v>-111.123</v>
      </c>
      <c r="E537" s="23">
        <v>42.8</v>
      </c>
      <c r="F537" s="1">
        <v>2</v>
      </c>
      <c r="G537" s="1">
        <v>1994</v>
      </c>
      <c r="H537" s="1">
        <v>3</v>
      </c>
      <c r="I537" s="1">
        <v>3</v>
      </c>
      <c r="J537" s="1">
        <v>8</v>
      </c>
      <c r="K537" s="1">
        <v>47</v>
      </c>
      <c r="L537" s="11">
        <v>39.700000000000003</v>
      </c>
      <c r="M537" s="81">
        <f t="shared" si="66"/>
        <v>0.10516774409862768</v>
      </c>
      <c r="N537" s="21">
        <v>0.01</v>
      </c>
      <c r="O537" s="3" t="s">
        <v>175</v>
      </c>
      <c r="P537" s="94">
        <f>1/((1/U537^2)+(1/X537^2)+(1/AA537^2))</f>
        <v>1.1060254398794437E-2</v>
      </c>
      <c r="Q537" s="72">
        <f>(P537/U537^2*V537)+(P537/X537^2*Y537)+(P537/AA537^2*AB537)</f>
        <v>3.3683070510241233</v>
      </c>
      <c r="R537" s="82">
        <f>SQRT(P537)</f>
        <v>0.10516774409862768</v>
      </c>
      <c r="S537" s="49">
        <v>3.17</v>
      </c>
      <c r="T537" s="3" t="s">
        <v>3</v>
      </c>
      <c r="U537" s="82">
        <v>0.13900000000000001</v>
      </c>
      <c r="V537" s="43">
        <f>0.791*S537+0.851</f>
        <v>3.3584700000000001</v>
      </c>
      <c r="W537" s="49">
        <v>3.24</v>
      </c>
      <c r="X537" s="82">
        <v>0.22500000000000001</v>
      </c>
      <c r="Y537" s="43">
        <f t="shared" ref="Y537:Y568" si="67">0.929*W537+0.227</f>
        <v>3.2369600000000003</v>
      </c>
      <c r="Z537" s="55">
        <v>3.3</v>
      </c>
      <c r="AA537" s="82">
        <v>0.23</v>
      </c>
      <c r="AB537" s="43">
        <f>0.791*(Z537+0.09)+0.851</f>
        <v>3.5324899999999997</v>
      </c>
      <c r="AC537" s="53"/>
      <c r="AD537" s="82"/>
      <c r="AE537" s="43"/>
      <c r="AF537" s="45"/>
      <c r="AG537" s="82"/>
      <c r="AH537" s="43"/>
      <c r="AI537" s="47" t="s">
        <v>56</v>
      </c>
      <c r="AJ537" s="27"/>
      <c r="AK537" s="5"/>
      <c r="AL537" s="4" t="s">
        <v>99</v>
      </c>
      <c r="AM537" s="27">
        <v>3.3</v>
      </c>
      <c r="AN537" s="5"/>
      <c r="AO537" s="4"/>
      <c r="AP537" s="4"/>
      <c r="AQ537" s="4"/>
      <c r="AR537" s="19">
        <v>3.24</v>
      </c>
      <c r="AS537" s="19">
        <v>3.17</v>
      </c>
      <c r="AT537" s="3" t="s">
        <v>3</v>
      </c>
    </row>
    <row r="538" spans="1:58" x14ac:dyDescent="0.25">
      <c r="A538" s="3" t="s">
        <v>2</v>
      </c>
      <c r="B538" s="18">
        <v>3.58</v>
      </c>
      <c r="C538" s="88">
        <f t="shared" si="65"/>
        <v>3.6279272721847695</v>
      </c>
      <c r="D538" s="80">
        <v>-111.117</v>
      </c>
      <c r="E538" s="23">
        <v>42.786000000000001</v>
      </c>
      <c r="F538" s="1">
        <v>4</v>
      </c>
      <c r="G538" s="1">
        <v>1994</v>
      </c>
      <c r="H538" s="1">
        <v>3</v>
      </c>
      <c r="I538" s="1">
        <v>3</v>
      </c>
      <c r="J538" s="1">
        <v>10</v>
      </c>
      <c r="K538" s="1">
        <v>7</v>
      </c>
      <c r="L538" s="11">
        <v>48.5</v>
      </c>
      <c r="M538" s="81">
        <f t="shared" si="66"/>
        <v>0.10516774409862768</v>
      </c>
      <c r="N538" s="21">
        <v>0.01</v>
      </c>
      <c r="O538" s="3" t="s">
        <v>175</v>
      </c>
      <c r="P538" s="94">
        <f>1/((1/U538^2)+(1/X538^2)+(1/AA538^2))</f>
        <v>1.1060254398794437E-2</v>
      </c>
      <c r="Q538" s="72">
        <f>(P538/U538^2*V538)+(P538/X538^2*Y538)+(P538/AA538^2*AB538)</f>
        <v>3.6279272721847695</v>
      </c>
      <c r="R538" s="82">
        <f>SQRT(P538)</f>
        <v>0.10516774409862768</v>
      </c>
      <c r="S538" s="49">
        <v>3.58</v>
      </c>
      <c r="T538" s="3" t="s">
        <v>3</v>
      </c>
      <c r="U538" s="82">
        <v>0.13900000000000001</v>
      </c>
      <c r="V538" s="43">
        <f>0.791*S538+0.851</f>
        <v>3.6827800000000002</v>
      </c>
      <c r="W538" s="49">
        <v>3.36</v>
      </c>
      <c r="X538" s="82">
        <v>0.22500000000000001</v>
      </c>
      <c r="Y538" s="43">
        <f t="shared" si="67"/>
        <v>3.3484400000000001</v>
      </c>
      <c r="Z538" s="55">
        <v>3.6</v>
      </c>
      <c r="AA538" s="82">
        <v>0.23</v>
      </c>
      <c r="AB538" s="43">
        <f>0.791*(Z538+0.09)+0.851</f>
        <v>3.76979</v>
      </c>
      <c r="AC538" s="53"/>
      <c r="AD538" s="82"/>
      <c r="AE538" s="43"/>
      <c r="AF538" s="45"/>
      <c r="AG538" s="82"/>
      <c r="AH538" s="43"/>
      <c r="AI538" s="47" t="s">
        <v>109</v>
      </c>
      <c r="AJ538" s="27"/>
      <c r="AK538" s="5"/>
      <c r="AL538" s="4" t="s">
        <v>82</v>
      </c>
      <c r="AM538" s="27">
        <v>3.6</v>
      </c>
      <c r="AN538" s="5"/>
      <c r="AO538" s="4"/>
      <c r="AP538" s="4"/>
      <c r="AQ538" s="4"/>
      <c r="AR538" s="19">
        <v>3.36</v>
      </c>
      <c r="AS538" s="19">
        <v>3.58</v>
      </c>
      <c r="AT538" s="3" t="s">
        <v>3</v>
      </c>
    </row>
    <row r="539" spans="1:58" x14ac:dyDescent="0.25">
      <c r="A539" s="3" t="s">
        <v>2</v>
      </c>
      <c r="B539" s="18">
        <v>2.61</v>
      </c>
      <c r="C539" s="88">
        <f t="shared" si="65"/>
        <v>2.9276885510746191</v>
      </c>
      <c r="D539" s="80">
        <v>-111.122</v>
      </c>
      <c r="E539" s="23">
        <v>42.783999999999999</v>
      </c>
      <c r="F539" s="1">
        <v>1</v>
      </c>
      <c r="G539" s="1">
        <v>1994</v>
      </c>
      <c r="H539" s="1">
        <v>3</v>
      </c>
      <c r="I539" s="1">
        <v>3</v>
      </c>
      <c r="J539" s="1">
        <v>10</v>
      </c>
      <c r="K539" s="1">
        <v>30</v>
      </c>
      <c r="L539" s="11">
        <v>48</v>
      </c>
      <c r="M539" s="81">
        <f t="shared" si="66"/>
        <v>0.16083765575665815</v>
      </c>
      <c r="N539" s="21">
        <v>0.01</v>
      </c>
      <c r="O539" s="3" t="s">
        <v>175</v>
      </c>
      <c r="P539" s="94">
        <f>1/((1/X539^2)+(1/AA539^2))</f>
        <v>2.586875150929727E-2</v>
      </c>
      <c r="Q539" s="72">
        <f>(P539/X539^2*Y539)+(P539/AA539^2*AB539)</f>
        <v>2.9276885510746191</v>
      </c>
      <c r="R539" s="82">
        <f>SQRT(P539)</f>
        <v>0.16083765575665815</v>
      </c>
      <c r="S539" s="44"/>
      <c r="T539" s="3"/>
      <c r="V539" s="43"/>
      <c r="W539" s="49">
        <v>2.61</v>
      </c>
      <c r="X539" s="82">
        <v>0.22500000000000001</v>
      </c>
      <c r="Y539" s="43">
        <f t="shared" si="67"/>
        <v>2.6516899999999999</v>
      </c>
      <c r="Z539" s="55">
        <v>2.9</v>
      </c>
      <c r="AA539" s="82">
        <v>0.23</v>
      </c>
      <c r="AB539" s="43">
        <f>0.791*(Z539+0.09)+0.851</f>
        <v>3.2160899999999999</v>
      </c>
      <c r="AC539" s="47"/>
      <c r="AD539" s="82"/>
      <c r="AE539" s="43"/>
      <c r="AF539" s="45"/>
      <c r="AG539" s="82"/>
      <c r="AH539" s="43"/>
      <c r="AI539" s="47" t="s">
        <v>49</v>
      </c>
      <c r="AJ539" s="4"/>
      <c r="AK539" s="4"/>
      <c r="AL539" s="4"/>
      <c r="AM539" s="27">
        <v>2.9</v>
      </c>
      <c r="AN539" s="5"/>
      <c r="AO539" s="4"/>
      <c r="AP539" s="4"/>
      <c r="AQ539" s="4"/>
      <c r="AR539" s="19">
        <v>2.61</v>
      </c>
      <c r="AS539" s="5"/>
      <c r="AT539" s="3"/>
    </row>
    <row r="540" spans="1:58" x14ac:dyDescent="0.25">
      <c r="A540" s="3" t="s">
        <v>2</v>
      </c>
      <c r="B540" s="18">
        <v>2.72</v>
      </c>
      <c r="C540" s="88">
        <f t="shared" si="65"/>
        <v>2.8638637599613617</v>
      </c>
      <c r="D540" s="80">
        <v>-111.127</v>
      </c>
      <c r="E540" s="23">
        <v>42.777000000000001</v>
      </c>
      <c r="F540" s="1">
        <v>4</v>
      </c>
      <c r="G540" s="1">
        <v>1994</v>
      </c>
      <c r="H540" s="1">
        <v>3</v>
      </c>
      <c r="I540" s="1">
        <v>3</v>
      </c>
      <c r="J540" s="1">
        <v>10</v>
      </c>
      <c r="K540" s="1">
        <v>33</v>
      </c>
      <c r="L540" s="11">
        <v>48.8</v>
      </c>
      <c r="M540" s="81">
        <f t="shared" si="66"/>
        <v>0.16083765575665815</v>
      </c>
      <c r="N540" s="21">
        <v>0.01</v>
      </c>
      <c r="O540" s="3" t="s">
        <v>175</v>
      </c>
      <c r="P540" s="94">
        <f>1/((1/X540^2)+(1/AA540^2))</f>
        <v>2.586875150929727E-2</v>
      </c>
      <c r="Q540" s="72">
        <f>(P540/X540^2*Y540)+(P540/AA540^2*AB540)</f>
        <v>2.8638637599613617</v>
      </c>
      <c r="R540" s="82">
        <f>SQRT(P540)</f>
        <v>0.16083765575665815</v>
      </c>
      <c r="S540" s="44"/>
      <c r="T540" s="3"/>
      <c r="V540" s="43"/>
      <c r="W540" s="49">
        <v>2.72</v>
      </c>
      <c r="X540" s="82">
        <v>0.22500000000000001</v>
      </c>
      <c r="Y540" s="43">
        <f t="shared" si="67"/>
        <v>2.7538800000000001</v>
      </c>
      <c r="Z540" s="55">
        <v>2.6</v>
      </c>
      <c r="AA540" s="82">
        <v>0.23</v>
      </c>
      <c r="AB540" s="43">
        <f>0.791*(Z540+0.09)+0.851</f>
        <v>2.97879</v>
      </c>
      <c r="AC540" s="47"/>
      <c r="AD540" s="82"/>
      <c r="AE540" s="43"/>
      <c r="AF540" s="45"/>
      <c r="AG540" s="82"/>
      <c r="AH540" s="43"/>
      <c r="AI540" s="47" t="s">
        <v>121</v>
      </c>
      <c r="AJ540" s="4"/>
      <c r="AK540" s="4"/>
      <c r="AL540" s="4"/>
      <c r="AM540" s="27">
        <v>2.6</v>
      </c>
      <c r="AN540" s="5"/>
      <c r="AO540" s="4"/>
      <c r="AP540" s="4"/>
      <c r="AQ540" s="4"/>
      <c r="AR540" s="19">
        <v>2.72</v>
      </c>
      <c r="AS540" s="5"/>
      <c r="AT540" s="3"/>
    </row>
    <row r="541" spans="1:58" x14ac:dyDescent="0.25">
      <c r="A541" s="3" t="s">
        <v>2</v>
      </c>
      <c r="B541" s="18">
        <v>2.56</v>
      </c>
      <c r="C541" s="88">
        <f t="shared" si="65"/>
        <v>2.6052400000000002</v>
      </c>
      <c r="D541" s="80">
        <v>-111.111</v>
      </c>
      <c r="E541" s="23">
        <v>42.783999999999999</v>
      </c>
      <c r="F541" s="1">
        <v>3</v>
      </c>
      <c r="G541" s="1">
        <v>1994</v>
      </c>
      <c r="H541" s="1">
        <v>3</v>
      </c>
      <c r="I541" s="1">
        <v>3</v>
      </c>
      <c r="J541" s="1">
        <v>10</v>
      </c>
      <c r="K541" s="1">
        <v>41</v>
      </c>
      <c r="L541" s="11">
        <v>3.6</v>
      </c>
      <c r="M541" s="81">
        <f t="shared" si="66"/>
        <v>0.22500000000000001</v>
      </c>
      <c r="N541" s="21">
        <v>0.01</v>
      </c>
      <c r="O541" s="6" t="s">
        <v>174</v>
      </c>
      <c r="P541" s="94"/>
      <c r="Q541" s="72">
        <f>Y541</f>
        <v>2.6052400000000002</v>
      </c>
      <c r="R541" s="82">
        <f>X541</f>
        <v>0.22500000000000001</v>
      </c>
      <c r="S541" s="44"/>
      <c r="T541" s="3"/>
      <c r="V541" s="43"/>
      <c r="W541" s="49">
        <v>2.56</v>
      </c>
      <c r="X541" s="82">
        <v>0.22500000000000001</v>
      </c>
      <c r="Y541" s="43">
        <f t="shared" si="67"/>
        <v>2.6052400000000002</v>
      </c>
      <c r="Z541" s="53"/>
      <c r="AA541" s="82"/>
      <c r="AB541" s="43"/>
      <c r="AC541" s="47"/>
      <c r="AD541" s="82"/>
      <c r="AE541" s="43"/>
      <c r="AF541" s="45"/>
      <c r="AG541" s="82"/>
      <c r="AH541" s="43"/>
      <c r="AI541" s="47"/>
      <c r="AJ541" s="4"/>
      <c r="AK541" s="4"/>
      <c r="AL541" s="4"/>
      <c r="AM541" s="27"/>
      <c r="AN541" s="5"/>
      <c r="AO541" s="4"/>
      <c r="AP541" s="4"/>
      <c r="AQ541" s="4"/>
      <c r="AR541" s="19">
        <v>2.56</v>
      </c>
      <c r="AS541" s="5"/>
      <c r="AT541" s="3"/>
    </row>
    <row r="542" spans="1:58" x14ac:dyDescent="0.25">
      <c r="A542" s="3" t="s">
        <v>2</v>
      </c>
      <c r="B542" s="18">
        <v>2.57</v>
      </c>
      <c r="C542" s="88">
        <f t="shared" si="65"/>
        <v>2.6145299999999998</v>
      </c>
      <c r="D542" s="80">
        <v>-111.114</v>
      </c>
      <c r="E542" s="23">
        <v>42.792999999999999</v>
      </c>
      <c r="F542" s="1">
        <v>0</v>
      </c>
      <c r="G542" s="1">
        <v>1994</v>
      </c>
      <c r="H542" s="1">
        <v>3</v>
      </c>
      <c r="I542" s="1">
        <v>3</v>
      </c>
      <c r="J542" s="1">
        <v>16</v>
      </c>
      <c r="K542" s="1">
        <v>52</v>
      </c>
      <c r="L542" s="11">
        <v>17.8</v>
      </c>
      <c r="M542" s="81">
        <f t="shared" si="66"/>
        <v>0.22500000000000001</v>
      </c>
      <c r="N542" s="21">
        <v>0.01</v>
      </c>
      <c r="O542" s="6" t="s">
        <v>174</v>
      </c>
      <c r="P542" s="94"/>
      <c r="Q542" s="72">
        <f>Y542</f>
        <v>2.6145299999999998</v>
      </c>
      <c r="R542" s="82">
        <f>X542</f>
        <v>0.22500000000000001</v>
      </c>
      <c r="S542" s="44"/>
      <c r="T542" s="3"/>
      <c r="V542" s="43"/>
      <c r="W542" s="49">
        <v>2.57</v>
      </c>
      <c r="X542" s="82">
        <v>0.22500000000000001</v>
      </c>
      <c r="Y542" s="43">
        <f t="shared" si="67"/>
        <v>2.6145299999999998</v>
      </c>
      <c r="Z542" s="53"/>
      <c r="AA542" s="82"/>
      <c r="AB542" s="43"/>
      <c r="AC542" s="47"/>
      <c r="AD542" s="82"/>
      <c r="AE542" s="43"/>
      <c r="AF542" s="45"/>
      <c r="AG542" s="82"/>
      <c r="AH542" s="43"/>
      <c r="AI542" s="47"/>
      <c r="AJ542" s="4"/>
      <c r="AK542" s="4"/>
      <c r="AL542" s="4"/>
      <c r="AM542" s="27"/>
      <c r="AN542" s="5"/>
      <c r="AO542" s="4"/>
      <c r="AP542" s="4"/>
      <c r="AQ542" s="4"/>
      <c r="AR542" s="19">
        <v>2.57</v>
      </c>
      <c r="AS542" s="5"/>
      <c r="AT542" s="3"/>
    </row>
    <row r="543" spans="1:58" x14ac:dyDescent="0.25">
      <c r="A543" s="3" t="s">
        <v>2</v>
      </c>
      <c r="B543" s="18">
        <v>2.65</v>
      </c>
      <c r="C543" s="88">
        <f t="shared" si="65"/>
        <v>2.68885</v>
      </c>
      <c r="D543" s="80">
        <v>-111.11</v>
      </c>
      <c r="E543" s="23">
        <v>42.680999999999997</v>
      </c>
      <c r="F543" s="1">
        <v>0</v>
      </c>
      <c r="G543" s="1">
        <v>1994</v>
      </c>
      <c r="H543" s="1">
        <v>3</v>
      </c>
      <c r="I543" s="1">
        <v>4</v>
      </c>
      <c r="J543" s="1">
        <v>22</v>
      </c>
      <c r="K543" s="1">
        <v>54</v>
      </c>
      <c r="L543" s="11">
        <v>33.700000000000003</v>
      </c>
      <c r="M543" s="81">
        <f t="shared" si="66"/>
        <v>0.22500000000000001</v>
      </c>
      <c r="N543" s="21">
        <v>0.01</v>
      </c>
      <c r="O543" s="6" t="s">
        <v>174</v>
      </c>
      <c r="P543" s="94"/>
      <c r="Q543" s="72">
        <f>Y543</f>
        <v>2.68885</v>
      </c>
      <c r="R543" s="82">
        <f>X543</f>
        <v>0.22500000000000001</v>
      </c>
      <c r="S543" s="44"/>
      <c r="T543" s="3"/>
      <c r="V543" s="43"/>
      <c r="W543" s="49">
        <v>2.65</v>
      </c>
      <c r="X543" s="82">
        <v>0.22500000000000001</v>
      </c>
      <c r="Y543" s="43">
        <f t="shared" si="67"/>
        <v>2.68885</v>
      </c>
      <c r="Z543" s="53"/>
      <c r="AA543" s="82"/>
      <c r="AB543" s="43"/>
      <c r="AC543" s="47"/>
      <c r="AD543" s="82"/>
      <c r="AE543" s="43"/>
      <c r="AF543" s="45"/>
      <c r="AG543" s="82"/>
      <c r="AH543" s="43"/>
      <c r="AI543" s="47"/>
      <c r="AJ543" s="4"/>
      <c r="AK543" s="4"/>
      <c r="AL543" s="4"/>
      <c r="AM543" s="27"/>
      <c r="AN543" s="5"/>
      <c r="AO543" s="4"/>
      <c r="AP543" s="4"/>
      <c r="AQ543" s="4"/>
      <c r="AR543" s="19">
        <v>2.65</v>
      </c>
      <c r="AS543" s="5"/>
      <c r="AT543" s="3"/>
    </row>
    <row r="544" spans="1:58" x14ac:dyDescent="0.25">
      <c r="A544" s="3" t="s">
        <v>2</v>
      </c>
      <c r="B544" s="18">
        <v>2.46</v>
      </c>
      <c r="C544" s="88">
        <f t="shared" si="65"/>
        <v>2.51234</v>
      </c>
      <c r="D544" s="80">
        <v>-111.113</v>
      </c>
      <c r="E544" s="23">
        <v>42.796999999999997</v>
      </c>
      <c r="F544" s="1">
        <v>0</v>
      </c>
      <c r="G544" s="1">
        <v>1994</v>
      </c>
      <c r="H544" s="1">
        <v>3</v>
      </c>
      <c r="I544" s="1">
        <v>5</v>
      </c>
      <c r="J544" s="1">
        <v>0</v>
      </c>
      <c r="K544" s="1">
        <v>35</v>
      </c>
      <c r="L544" s="11">
        <v>24.4</v>
      </c>
      <c r="M544" s="81">
        <f t="shared" si="66"/>
        <v>0.22500000000000001</v>
      </c>
      <c r="N544" s="21">
        <v>0.01</v>
      </c>
      <c r="O544" s="6" t="s">
        <v>174</v>
      </c>
      <c r="P544" s="94"/>
      <c r="Q544" s="72">
        <f>Y544</f>
        <v>2.51234</v>
      </c>
      <c r="R544" s="82">
        <f>X544</f>
        <v>0.22500000000000001</v>
      </c>
      <c r="S544" s="44"/>
      <c r="T544" s="3"/>
      <c r="V544" s="43"/>
      <c r="W544" s="49">
        <v>2.46</v>
      </c>
      <c r="X544" s="82">
        <v>0.22500000000000001</v>
      </c>
      <c r="Y544" s="43">
        <f t="shared" si="67"/>
        <v>2.51234</v>
      </c>
      <c r="Z544" s="53"/>
      <c r="AA544" s="82"/>
      <c r="AB544" s="43"/>
      <c r="AC544" s="47"/>
      <c r="AD544" s="82"/>
      <c r="AE544" s="43"/>
      <c r="AF544" s="45"/>
      <c r="AG544" s="82"/>
      <c r="AH544" s="43"/>
      <c r="AI544" s="47"/>
      <c r="AJ544" s="4"/>
      <c r="AK544" s="4"/>
      <c r="AL544" s="4"/>
      <c r="AM544" s="27"/>
      <c r="AN544" s="5"/>
      <c r="AO544" s="4"/>
      <c r="AP544" s="4"/>
      <c r="AQ544" s="4"/>
      <c r="AR544" s="19">
        <v>2.46</v>
      </c>
      <c r="AS544" s="5"/>
      <c r="AT544" s="3"/>
    </row>
    <row r="545" spans="1:58" x14ac:dyDescent="0.25">
      <c r="A545" s="3" t="s">
        <v>2</v>
      </c>
      <c r="B545" s="18">
        <v>2.69</v>
      </c>
      <c r="C545" s="88">
        <f t="shared" si="65"/>
        <v>2.8109416590195604</v>
      </c>
      <c r="D545" s="80">
        <v>-111.124</v>
      </c>
      <c r="E545" s="23">
        <v>42.765999999999998</v>
      </c>
      <c r="F545" s="1">
        <v>2</v>
      </c>
      <c r="G545" s="1">
        <v>1994</v>
      </c>
      <c r="H545" s="1">
        <v>3</v>
      </c>
      <c r="I545" s="1">
        <v>5</v>
      </c>
      <c r="J545" s="1">
        <v>7</v>
      </c>
      <c r="K545" s="1">
        <v>22</v>
      </c>
      <c r="L545" s="11">
        <v>48.9</v>
      </c>
      <c r="M545" s="81">
        <f t="shared" si="66"/>
        <v>0.16083765575665815</v>
      </c>
      <c r="N545" s="21">
        <v>0.01</v>
      </c>
      <c r="O545" s="3" t="s">
        <v>175</v>
      </c>
      <c r="P545" s="94">
        <f>1/((1/X545^2)+(1/AA545^2))</f>
        <v>2.586875150929727E-2</v>
      </c>
      <c r="Q545" s="72">
        <f>(P545/X545^2*Y545)+(P545/AA545^2*AB545)</f>
        <v>2.8109416590195604</v>
      </c>
      <c r="R545" s="82">
        <f>SQRT(P545)</f>
        <v>0.16083765575665815</v>
      </c>
      <c r="S545" s="44"/>
      <c r="T545" s="3"/>
      <c r="V545" s="43"/>
      <c r="W545" s="49">
        <v>2.69</v>
      </c>
      <c r="X545" s="82">
        <v>0.22500000000000001</v>
      </c>
      <c r="Y545" s="43">
        <f t="shared" si="67"/>
        <v>2.72601</v>
      </c>
      <c r="Z545" s="55">
        <v>2.5</v>
      </c>
      <c r="AA545" s="82">
        <v>0.23</v>
      </c>
      <c r="AB545" s="43">
        <f>0.791*(Z545+0.09)+0.851</f>
        <v>2.8996900000000001</v>
      </c>
      <c r="AC545" s="47"/>
      <c r="AD545" s="82"/>
      <c r="AE545" s="43"/>
      <c r="AF545" s="45"/>
      <c r="AG545" s="82"/>
      <c r="AH545" s="43"/>
      <c r="AI545" s="47" t="s">
        <v>58</v>
      </c>
      <c r="AJ545" s="4"/>
      <c r="AK545" s="4"/>
      <c r="AL545" s="4"/>
      <c r="AM545" s="27">
        <v>2.5</v>
      </c>
      <c r="AN545" s="5"/>
      <c r="AO545" s="4"/>
      <c r="AP545" s="4"/>
      <c r="AQ545" s="4"/>
      <c r="AR545" s="19">
        <v>2.69</v>
      </c>
      <c r="AS545" s="5"/>
      <c r="AT545" s="3"/>
    </row>
    <row r="546" spans="1:58" x14ac:dyDescent="0.25">
      <c r="A546" s="3" t="s">
        <v>2</v>
      </c>
      <c r="B546" s="18">
        <v>3.19</v>
      </c>
      <c r="C546" s="88">
        <f t="shared" si="65"/>
        <v>3.3337895422182831</v>
      </c>
      <c r="D546" s="80">
        <v>-111.117</v>
      </c>
      <c r="E546" s="23">
        <v>42.802999999999997</v>
      </c>
      <c r="F546" s="1">
        <v>3</v>
      </c>
      <c r="G546" s="1">
        <v>1994</v>
      </c>
      <c r="H546" s="1">
        <v>3</v>
      </c>
      <c r="I546" s="1">
        <v>6</v>
      </c>
      <c r="J546" s="1">
        <v>17</v>
      </c>
      <c r="K546" s="1">
        <v>24</v>
      </c>
      <c r="L546" s="11">
        <v>35.6</v>
      </c>
      <c r="M546" s="81">
        <f t="shared" si="66"/>
        <v>0.11825400999467875</v>
      </c>
      <c r="N546" s="21">
        <v>0.01</v>
      </c>
      <c r="O546" s="3" t="s">
        <v>175</v>
      </c>
      <c r="P546" s="94">
        <f>1/((1/U546^2)+(1/X546^2))</f>
        <v>1.398401087982158E-2</v>
      </c>
      <c r="Q546" s="72">
        <f>(P546/U546^2*V546)+(P546/X546^2*Y546)</f>
        <v>3.3337895422182831</v>
      </c>
      <c r="R546" s="82">
        <f>SQRT(P546)</f>
        <v>0.11825400999467875</v>
      </c>
      <c r="S546" s="49">
        <v>3.19</v>
      </c>
      <c r="T546" s="3" t="s">
        <v>3</v>
      </c>
      <c r="U546" s="82">
        <v>0.13900000000000001</v>
      </c>
      <c r="V546" s="43">
        <f>0.791*S546+0.851</f>
        <v>3.3742900000000002</v>
      </c>
      <c r="W546" s="49">
        <v>3.23</v>
      </c>
      <c r="X546" s="82">
        <v>0.22500000000000001</v>
      </c>
      <c r="Y546" s="43">
        <f t="shared" si="67"/>
        <v>3.2276699999999998</v>
      </c>
      <c r="Z546" s="53"/>
      <c r="AA546" s="82"/>
      <c r="AB546" s="43"/>
      <c r="AC546" s="47"/>
      <c r="AD546" s="82"/>
      <c r="AE546" s="43"/>
      <c r="AF546" s="45"/>
      <c r="AG546" s="82"/>
      <c r="AH546" s="43"/>
      <c r="AI546" s="47"/>
      <c r="AJ546" s="4"/>
      <c r="AK546" s="4"/>
      <c r="AL546" s="4"/>
      <c r="AM546" s="27"/>
      <c r="AN546" s="5"/>
      <c r="AO546" s="4"/>
      <c r="AP546" s="4"/>
      <c r="AQ546" s="4"/>
      <c r="AR546" s="19">
        <v>3.23</v>
      </c>
      <c r="AS546" s="19">
        <v>3.19</v>
      </c>
      <c r="AT546" s="3" t="s">
        <v>3</v>
      </c>
    </row>
    <row r="547" spans="1:58" x14ac:dyDescent="0.25">
      <c r="A547" s="3" t="s">
        <v>2</v>
      </c>
      <c r="B547" s="18">
        <v>2.4500000000000002</v>
      </c>
      <c r="C547" s="88">
        <f t="shared" si="65"/>
        <v>2.50305</v>
      </c>
      <c r="D547" s="80">
        <v>-111.102</v>
      </c>
      <c r="E547" s="23">
        <v>42.780999999999999</v>
      </c>
      <c r="F547" s="1">
        <v>4</v>
      </c>
      <c r="G547" s="1">
        <v>1994</v>
      </c>
      <c r="H547" s="1">
        <v>3</v>
      </c>
      <c r="I547" s="1">
        <v>6</v>
      </c>
      <c r="J547" s="1">
        <v>18</v>
      </c>
      <c r="K547" s="1">
        <v>52</v>
      </c>
      <c r="L547" s="11">
        <v>53</v>
      </c>
      <c r="M547" s="81">
        <f t="shared" si="66"/>
        <v>0.22500000000000001</v>
      </c>
      <c r="N547" s="21">
        <v>0.01</v>
      </c>
      <c r="O547" s="6" t="s">
        <v>174</v>
      </c>
      <c r="P547" s="94"/>
      <c r="Q547" s="72">
        <f>Y547</f>
        <v>2.50305</v>
      </c>
      <c r="R547" s="82">
        <f>X547</f>
        <v>0.22500000000000001</v>
      </c>
      <c r="S547" s="44"/>
      <c r="T547" s="3"/>
      <c r="V547" s="43"/>
      <c r="W547" s="49">
        <v>2.4500000000000002</v>
      </c>
      <c r="X547" s="82">
        <v>0.22500000000000001</v>
      </c>
      <c r="Y547" s="43">
        <f t="shared" si="67"/>
        <v>2.50305</v>
      </c>
      <c r="Z547" s="53"/>
      <c r="AA547" s="82"/>
      <c r="AB547" s="43"/>
      <c r="AC547" s="47"/>
      <c r="AD547" s="82"/>
      <c r="AE547" s="43"/>
      <c r="AF547" s="45"/>
      <c r="AG547" s="82"/>
      <c r="AH547" s="43"/>
      <c r="AI547" s="47"/>
      <c r="AJ547" s="4"/>
      <c r="AK547" s="4"/>
      <c r="AL547" s="4"/>
      <c r="AM547" s="27"/>
      <c r="AN547" s="5"/>
      <c r="AO547" s="4"/>
      <c r="AP547" s="4"/>
      <c r="AQ547" s="4"/>
      <c r="AR547" s="19">
        <v>2.4500000000000002</v>
      </c>
      <c r="AS547" s="5"/>
      <c r="AT547" s="3"/>
    </row>
    <row r="548" spans="1:58" x14ac:dyDescent="0.25">
      <c r="A548" s="3" t="s">
        <v>2</v>
      </c>
      <c r="B548" s="18">
        <v>2.46</v>
      </c>
      <c r="C548" s="88">
        <f t="shared" si="65"/>
        <v>2.51234</v>
      </c>
      <c r="D548" s="80">
        <v>-111.242</v>
      </c>
      <c r="E548" s="23">
        <v>42.804000000000002</v>
      </c>
      <c r="F548" s="1">
        <v>0</v>
      </c>
      <c r="G548" s="1">
        <v>1994</v>
      </c>
      <c r="H548" s="1">
        <v>3</v>
      </c>
      <c r="I548" s="1">
        <v>7</v>
      </c>
      <c r="J548" s="1">
        <v>7</v>
      </c>
      <c r="K548" s="1">
        <v>38</v>
      </c>
      <c r="L548" s="11">
        <v>19.399999999999999</v>
      </c>
      <c r="M548" s="81">
        <f t="shared" si="66"/>
        <v>0.22500000000000001</v>
      </c>
      <c r="N548" s="21">
        <v>0.01</v>
      </c>
      <c r="O548" s="6" t="s">
        <v>174</v>
      </c>
      <c r="P548" s="94"/>
      <c r="Q548" s="72">
        <f>Y548</f>
        <v>2.51234</v>
      </c>
      <c r="R548" s="82">
        <f>X548</f>
        <v>0.22500000000000001</v>
      </c>
      <c r="S548" s="44"/>
      <c r="T548" s="3"/>
      <c r="V548" s="43"/>
      <c r="W548" s="49">
        <v>2.46</v>
      </c>
      <c r="X548" s="82">
        <v>0.22500000000000001</v>
      </c>
      <c r="Y548" s="43">
        <f t="shared" si="67"/>
        <v>2.51234</v>
      </c>
      <c r="Z548" s="53"/>
      <c r="AA548" s="82"/>
      <c r="AB548" s="43"/>
      <c r="AC548" s="47"/>
      <c r="AD548" s="82"/>
      <c r="AE548" s="43"/>
      <c r="AF548" s="45"/>
      <c r="AG548" s="82"/>
      <c r="AH548" s="43"/>
      <c r="AI548" s="47"/>
      <c r="AJ548" s="4"/>
      <c r="AK548" s="4"/>
      <c r="AL548" s="4"/>
      <c r="AM548" s="27"/>
      <c r="AN548" s="5"/>
      <c r="AO548" s="4"/>
      <c r="AP548" s="4"/>
      <c r="AQ548" s="4"/>
      <c r="AR548" s="19">
        <v>2.46</v>
      </c>
      <c r="AS548" s="5"/>
      <c r="AT548" s="3"/>
    </row>
    <row r="549" spans="1:58" x14ac:dyDescent="0.25">
      <c r="A549" s="3" t="s">
        <v>2</v>
      </c>
      <c r="B549" s="18">
        <v>2.54</v>
      </c>
      <c r="C549" s="88">
        <f t="shared" si="65"/>
        <v>2.5866600000000002</v>
      </c>
      <c r="D549" s="80">
        <v>-111.121</v>
      </c>
      <c r="E549" s="23">
        <v>42.658000000000001</v>
      </c>
      <c r="F549" s="1">
        <v>1</v>
      </c>
      <c r="G549" s="1">
        <v>1994</v>
      </c>
      <c r="H549" s="1">
        <v>3</v>
      </c>
      <c r="I549" s="1">
        <v>8</v>
      </c>
      <c r="J549" s="1">
        <v>19</v>
      </c>
      <c r="K549" s="1">
        <v>15</v>
      </c>
      <c r="L549" s="11">
        <v>45.8</v>
      </c>
      <c r="M549" s="81">
        <f t="shared" si="66"/>
        <v>0.22500000000000001</v>
      </c>
      <c r="N549" s="21">
        <v>0.01</v>
      </c>
      <c r="O549" s="6" t="s">
        <v>174</v>
      </c>
      <c r="P549" s="94"/>
      <c r="Q549" s="72">
        <f>Y549</f>
        <v>2.5866600000000002</v>
      </c>
      <c r="R549" s="82">
        <f>X549</f>
        <v>0.22500000000000001</v>
      </c>
      <c r="S549" s="44"/>
      <c r="T549" s="3"/>
      <c r="V549" s="43"/>
      <c r="W549" s="49">
        <v>2.54</v>
      </c>
      <c r="X549" s="82">
        <v>0.22500000000000001</v>
      </c>
      <c r="Y549" s="43">
        <f t="shared" si="67"/>
        <v>2.5866600000000002</v>
      </c>
      <c r="Z549" s="53"/>
      <c r="AA549" s="82"/>
      <c r="AB549" s="43"/>
      <c r="AC549" s="47"/>
      <c r="AD549" s="82"/>
      <c r="AE549" s="43"/>
      <c r="AF549" s="45"/>
      <c r="AG549" s="82"/>
      <c r="AH549" s="43"/>
      <c r="AI549" s="47"/>
      <c r="AJ549" s="4"/>
      <c r="AK549" s="4"/>
      <c r="AL549" s="4"/>
      <c r="AM549" s="27"/>
      <c r="AN549" s="5"/>
      <c r="AO549" s="4"/>
      <c r="AP549" s="4"/>
      <c r="AQ549" s="4"/>
      <c r="AR549" s="19">
        <v>2.54</v>
      </c>
      <c r="AS549" s="5"/>
      <c r="AT549" s="3"/>
    </row>
    <row r="550" spans="1:58" x14ac:dyDescent="0.25">
      <c r="A550" s="3" t="s">
        <v>2</v>
      </c>
      <c r="B550" s="18">
        <v>3.76</v>
      </c>
      <c r="C550" s="88">
        <f t="shared" si="65"/>
        <v>3.7851306676021585</v>
      </c>
      <c r="D550" s="80">
        <v>-111.129</v>
      </c>
      <c r="E550" s="23">
        <v>42.790999999999997</v>
      </c>
      <c r="F550" s="1">
        <v>0</v>
      </c>
      <c r="G550" s="1">
        <v>1994</v>
      </c>
      <c r="H550" s="1">
        <v>3</v>
      </c>
      <c r="I550" s="1">
        <v>10</v>
      </c>
      <c r="J550" s="1">
        <v>1</v>
      </c>
      <c r="K550" s="1">
        <v>32</v>
      </c>
      <c r="L550" s="11">
        <v>30.4</v>
      </c>
      <c r="M550" s="81">
        <f t="shared" si="66"/>
        <v>0.10516774409862768</v>
      </c>
      <c r="N550" s="21">
        <v>0.01</v>
      </c>
      <c r="O550" s="3" t="s">
        <v>175</v>
      </c>
      <c r="P550" s="94">
        <f>1/((1/U550^2)+(1/X550^2)+(1/AA550^2))</f>
        <v>1.1060254398794437E-2</v>
      </c>
      <c r="Q550" s="72">
        <f>(P550/U550^2*V550)+(P550/X550^2*Y550)+(P550/AA550^2*AB550)</f>
        <v>3.7851306676021585</v>
      </c>
      <c r="R550" s="82">
        <f>SQRT(P550)</f>
        <v>0.10516774409862768</v>
      </c>
      <c r="S550" s="49">
        <v>3.76</v>
      </c>
      <c r="T550" s="3" t="s">
        <v>3</v>
      </c>
      <c r="U550" s="82">
        <v>0.13900000000000001</v>
      </c>
      <c r="V550" s="43">
        <f>0.791*S550+0.851</f>
        <v>3.8251599999999999</v>
      </c>
      <c r="W550" s="49">
        <v>3.57</v>
      </c>
      <c r="X550" s="82">
        <v>0.22500000000000001</v>
      </c>
      <c r="Y550" s="43">
        <f t="shared" si="67"/>
        <v>3.5435300000000001</v>
      </c>
      <c r="Z550" s="55">
        <v>3.8</v>
      </c>
      <c r="AA550" s="82">
        <v>0.23</v>
      </c>
      <c r="AB550" s="43">
        <f>0.791*(Z550+0.09)+0.851</f>
        <v>3.9279899999999999</v>
      </c>
      <c r="AC550" s="53"/>
      <c r="AD550" s="82"/>
      <c r="AE550" s="43"/>
      <c r="AF550" s="45"/>
      <c r="AG550" s="82"/>
      <c r="AH550" s="43"/>
      <c r="AI550" s="47" t="s">
        <v>98</v>
      </c>
      <c r="AJ550" s="27"/>
      <c r="AK550" s="5"/>
      <c r="AL550" s="4" t="s">
        <v>68</v>
      </c>
      <c r="AM550" s="27">
        <v>3.8</v>
      </c>
      <c r="AN550" s="5"/>
      <c r="AO550" s="4"/>
      <c r="AP550" s="4"/>
      <c r="AQ550" s="4"/>
      <c r="AR550" s="19">
        <v>3.57</v>
      </c>
      <c r="AS550" s="19">
        <v>3.76</v>
      </c>
      <c r="AT550" s="3" t="s">
        <v>3</v>
      </c>
    </row>
    <row r="551" spans="1:58" x14ac:dyDescent="0.25">
      <c r="A551" s="3" t="s">
        <v>2</v>
      </c>
      <c r="B551" s="18">
        <v>3.15</v>
      </c>
      <c r="C551" s="88">
        <f t="shared" si="65"/>
        <v>3.3859371713852537</v>
      </c>
      <c r="D551" s="80">
        <v>-111.114</v>
      </c>
      <c r="E551" s="23">
        <v>42.796999999999997</v>
      </c>
      <c r="F551" s="1">
        <v>0</v>
      </c>
      <c r="G551" s="1">
        <v>1994</v>
      </c>
      <c r="H551" s="1">
        <v>3</v>
      </c>
      <c r="I551" s="1">
        <v>10</v>
      </c>
      <c r="J551" s="1">
        <v>1</v>
      </c>
      <c r="K551" s="1">
        <v>45</v>
      </c>
      <c r="L551" s="11">
        <v>25.1</v>
      </c>
      <c r="M551" s="81">
        <f t="shared" si="66"/>
        <v>0.10516774409862768</v>
      </c>
      <c r="N551" s="21">
        <v>0.01</v>
      </c>
      <c r="O551" s="3" t="s">
        <v>175</v>
      </c>
      <c r="P551" s="94">
        <f>1/((1/U551^2)+(1/X551^2)+(1/AA551^2))</f>
        <v>1.1060254398794437E-2</v>
      </c>
      <c r="Q551" s="72">
        <f>(P551/U551^2*V551)+(P551/X551^2*Y551)+(P551/AA551^2*AB551)</f>
        <v>3.3859371713852537</v>
      </c>
      <c r="R551" s="82">
        <f>SQRT(P551)</f>
        <v>0.10516774409862768</v>
      </c>
      <c r="S551" s="49">
        <v>3.15</v>
      </c>
      <c r="T551" s="3" t="s">
        <v>3</v>
      </c>
      <c r="U551" s="82">
        <v>0.13900000000000001</v>
      </c>
      <c r="V551" s="43">
        <f>0.791*S551+0.851</f>
        <v>3.3426499999999999</v>
      </c>
      <c r="W551" s="49">
        <v>3.29</v>
      </c>
      <c r="X551" s="82">
        <v>0.22500000000000001</v>
      </c>
      <c r="Y551" s="43">
        <f t="shared" si="67"/>
        <v>3.2834099999999999</v>
      </c>
      <c r="Z551" s="55">
        <v>3.4</v>
      </c>
      <c r="AA551" s="82">
        <v>0.23</v>
      </c>
      <c r="AB551" s="43">
        <f>0.791*(Z551+0.09)+0.851</f>
        <v>3.6115900000000001</v>
      </c>
      <c r="AC551" s="53"/>
      <c r="AD551" s="82"/>
      <c r="AE551" s="43"/>
      <c r="AF551" s="45"/>
      <c r="AG551" s="82"/>
      <c r="AH551" s="43"/>
      <c r="AI551" s="47" t="s">
        <v>95</v>
      </c>
      <c r="AJ551" s="27"/>
      <c r="AK551" s="5"/>
      <c r="AL551" s="4" t="s">
        <v>99</v>
      </c>
      <c r="AM551" s="27">
        <v>3.4</v>
      </c>
      <c r="AN551" s="5"/>
      <c r="AO551" s="4"/>
      <c r="AP551" s="4"/>
      <c r="AQ551" s="4"/>
      <c r="AR551" s="19">
        <v>3.29</v>
      </c>
      <c r="AS551" s="19">
        <v>3.15</v>
      </c>
      <c r="AT551" s="3" t="s">
        <v>3</v>
      </c>
    </row>
    <row r="552" spans="1:58" x14ac:dyDescent="0.25">
      <c r="A552" s="3" t="s">
        <v>2</v>
      </c>
      <c r="B552" s="18">
        <v>2.81</v>
      </c>
      <c r="C552" s="88">
        <f t="shared" si="65"/>
        <v>2.8374899999999998</v>
      </c>
      <c r="D552" s="80">
        <v>-111.123</v>
      </c>
      <c r="E552" s="23">
        <v>42.792999999999999</v>
      </c>
      <c r="F552" s="1">
        <v>0</v>
      </c>
      <c r="G552" s="1">
        <v>1994</v>
      </c>
      <c r="H552" s="1">
        <v>3</v>
      </c>
      <c r="I552" s="1">
        <v>10</v>
      </c>
      <c r="J552" s="1">
        <v>1</v>
      </c>
      <c r="K552" s="1">
        <v>47</v>
      </c>
      <c r="L552" s="11">
        <v>54.6</v>
      </c>
      <c r="M552" s="81">
        <f t="shared" si="66"/>
        <v>0.22500000000000001</v>
      </c>
      <c r="N552" s="21">
        <v>0.01</v>
      </c>
      <c r="O552" s="6" t="s">
        <v>174</v>
      </c>
      <c r="P552" s="94"/>
      <c r="Q552" s="72">
        <f>Y552</f>
        <v>2.8374899999999998</v>
      </c>
      <c r="R552" s="82">
        <f>X552</f>
        <v>0.22500000000000001</v>
      </c>
      <c r="S552" s="44"/>
      <c r="T552" s="3"/>
      <c r="V552" s="43"/>
      <c r="W552" s="49">
        <v>2.81</v>
      </c>
      <c r="X552" s="82">
        <v>0.22500000000000001</v>
      </c>
      <c r="Y552" s="43">
        <f t="shared" si="67"/>
        <v>2.8374899999999998</v>
      </c>
      <c r="Z552" s="53"/>
      <c r="AA552" s="82"/>
      <c r="AB552" s="43"/>
      <c r="AC552" s="47"/>
      <c r="AD552" s="82"/>
      <c r="AE552" s="43"/>
      <c r="AF552" s="45"/>
      <c r="AG552" s="82"/>
      <c r="AH552" s="43"/>
      <c r="AI552" s="47"/>
      <c r="AJ552" s="4"/>
      <c r="AK552" s="4"/>
      <c r="AL552" s="4"/>
      <c r="AM552" s="27"/>
      <c r="AN552" s="5"/>
      <c r="AO552" s="4"/>
      <c r="AP552" s="4"/>
      <c r="AQ552" s="4"/>
      <c r="AR552" s="19">
        <v>2.81</v>
      </c>
      <c r="AS552" s="5"/>
      <c r="AT552" s="3"/>
    </row>
    <row r="553" spans="1:58" x14ac:dyDescent="0.25">
      <c r="A553" s="3" t="s">
        <v>2</v>
      </c>
      <c r="B553" s="18">
        <v>3.3</v>
      </c>
      <c r="C553" s="88">
        <f t="shared" si="65"/>
        <v>3.2927</v>
      </c>
      <c r="D553" s="80">
        <v>-111.11199999999999</v>
      </c>
      <c r="E553" s="23">
        <v>42.79</v>
      </c>
      <c r="F553" s="1">
        <v>1</v>
      </c>
      <c r="G553" s="1">
        <v>1994</v>
      </c>
      <c r="H553" s="1">
        <v>3</v>
      </c>
      <c r="I553" s="1">
        <v>10</v>
      </c>
      <c r="J553" s="1">
        <v>1</v>
      </c>
      <c r="K553" s="1">
        <v>49</v>
      </c>
      <c r="L553" s="11">
        <v>33.6</v>
      </c>
      <c r="M553" s="81">
        <f t="shared" si="66"/>
        <v>0.22500000000000001</v>
      </c>
      <c r="N553" s="21">
        <v>0.01</v>
      </c>
      <c r="O553" s="6" t="s">
        <v>174</v>
      </c>
      <c r="P553" s="94"/>
      <c r="Q553" s="72">
        <f>Y553</f>
        <v>3.2927</v>
      </c>
      <c r="R553" s="82">
        <f>X553</f>
        <v>0.22500000000000001</v>
      </c>
      <c r="S553" s="44"/>
      <c r="T553" s="3"/>
      <c r="V553" s="43"/>
      <c r="W553" s="49">
        <v>3.3</v>
      </c>
      <c r="X553" s="82">
        <v>0.22500000000000001</v>
      </c>
      <c r="Y553" s="43">
        <f t="shared" si="67"/>
        <v>3.2927</v>
      </c>
      <c r="Z553" s="53"/>
      <c r="AA553" s="82"/>
      <c r="AB553" s="43"/>
      <c r="AC553" s="47"/>
      <c r="AD553" s="82"/>
      <c r="AE553" s="43"/>
      <c r="AF553" s="45"/>
      <c r="AG553" s="82"/>
      <c r="AH553" s="43"/>
      <c r="AI553" s="47"/>
      <c r="AJ553" s="4"/>
      <c r="AK553" s="4"/>
      <c r="AL553" s="4"/>
      <c r="AM553" s="27"/>
      <c r="AN553" s="5"/>
      <c r="AO553" s="4"/>
      <c r="AP553" s="4"/>
      <c r="AQ553" s="4"/>
      <c r="AR553" s="19">
        <v>3.3</v>
      </c>
      <c r="AS553" s="5"/>
      <c r="AT553" s="3"/>
    </row>
    <row r="554" spans="1:58" x14ac:dyDescent="0.25">
      <c r="A554" s="3" t="s">
        <v>2</v>
      </c>
      <c r="B554" s="18">
        <v>2.46</v>
      </c>
      <c r="C554" s="88">
        <f t="shared" si="65"/>
        <v>2.51234</v>
      </c>
      <c r="D554" s="80">
        <v>-110.986</v>
      </c>
      <c r="E554" s="23">
        <v>42.765999999999998</v>
      </c>
      <c r="F554" s="1">
        <v>5</v>
      </c>
      <c r="G554" s="1">
        <v>1994</v>
      </c>
      <c r="H554" s="1">
        <v>3</v>
      </c>
      <c r="I554" s="1">
        <v>10</v>
      </c>
      <c r="J554" s="1">
        <v>13</v>
      </c>
      <c r="K554" s="1">
        <v>45</v>
      </c>
      <c r="L554" s="11">
        <v>53.2</v>
      </c>
      <c r="M554" s="81">
        <f t="shared" si="66"/>
        <v>0.22500000000000001</v>
      </c>
      <c r="N554" s="21">
        <v>0.01</v>
      </c>
      <c r="O554" s="6" t="s">
        <v>174</v>
      </c>
      <c r="P554" s="94"/>
      <c r="Q554" s="72">
        <f>Y554</f>
        <v>2.51234</v>
      </c>
      <c r="R554" s="82">
        <f>X554</f>
        <v>0.22500000000000001</v>
      </c>
      <c r="S554" s="44"/>
      <c r="T554" s="3"/>
      <c r="V554" s="43"/>
      <c r="W554" s="49">
        <v>2.46</v>
      </c>
      <c r="X554" s="82">
        <v>0.22500000000000001</v>
      </c>
      <c r="Y554" s="43">
        <f t="shared" si="67"/>
        <v>2.51234</v>
      </c>
      <c r="Z554" s="53"/>
      <c r="AA554" s="82"/>
      <c r="AB554" s="43"/>
      <c r="AC554" s="47"/>
      <c r="AD554" s="82"/>
      <c r="AE554" s="43"/>
      <c r="AF554" s="45"/>
      <c r="AG554" s="82"/>
      <c r="AH554" s="43"/>
      <c r="AI554" s="47"/>
      <c r="AJ554" s="4"/>
      <c r="AK554" s="4"/>
      <c r="AL554" s="4"/>
      <c r="AM554" s="27"/>
      <c r="AN554" s="5"/>
      <c r="AO554" s="4"/>
      <c r="AP554" s="4"/>
      <c r="AQ554" s="4"/>
      <c r="AR554" s="19">
        <v>2.46</v>
      </c>
      <c r="AS554" s="5"/>
      <c r="AT554" s="3"/>
    </row>
    <row r="555" spans="1:58" x14ac:dyDescent="0.25">
      <c r="A555" s="3" t="s">
        <v>2</v>
      </c>
      <c r="B555" s="18">
        <v>2.78</v>
      </c>
      <c r="C555" s="88">
        <f t="shared" si="65"/>
        <v>2.8096199999999998</v>
      </c>
      <c r="D555" s="80">
        <v>-111.127</v>
      </c>
      <c r="E555" s="23">
        <v>42.776000000000003</v>
      </c>
      <c r="F555" s="1">
        <v>3</v>
      </c>
      <c r="G555" s="1">
        <v>1994</v>
      </c>
      <c r="H555" s="1">
        <v>3</v>
      </c>
      <c r="I555" s="1">
        <v>10</v>
      </c>
      <c r="J555" s="1">
        <v>17</v>
      </c>
      <c r="K555" s="1">
        <v>3</v>
      </c>
      <c r="L555" s="11">
        <v>14.2</v>
      </c>
      <c r="M555" s="81">
        <f t="shared" si="66"/>
        <v>0.22500000000000001</v>
      </c>
      <c r="N555" s="21">
        <v>0.01</v>
      </c>
      <c r="O555" s="6" t="s">
        <v>174</v>
      </c>
      <c r="P555" s="94"/>
      <c r="Q555" s="72">
        <f>Y555</f>
        <v>2.8096199999999998</v>
      </c>
      <c r="R555" s="82">
        <f>X555</f>
        <v>0.22500000000000001</v>
      </c>
      <c r="S555" s="44"/>
      <c r="T555" s="3"/>
      <c r="V555" s="43"/>
      <c r="W555" s="49">
        <v>2.78</v>
      </c>
      <c r="X555" s="82">
        <v>0.22500000000000001</v>
      </c>
      <c r="Y555" s="43">
        <f t="shared" si="67"/>
        <v>2.8096199999999998</v>
      </c>
      <c r="Z555" s="53"/>
      <c r="AA555" s="82"/>
      <c r="AB555" s="43"/>
      <c r="AC555" s="47"/>
      <c r="AD555" s="82"/>
      <c r="AE555" s="43"/>
      <c r="AF555" s="45"/>
      <c r="AG555" s="82"/>
      <c r="AH555" s="43"/>
      <c r="AI555" s="47"/>
      <c r="AJ555" s="4"/>
      <c r="AK555" s="4"/>
      <c r="AL555" s="4"/>
      <c r="AM555" s="27"/>
      <c r="AN555" s="5"/>
      <c r="AO555" s="4"/>
      <c r="AP555" s="4"/>
      <c r="AQ555" s="4"/>
      <c r="AR555" s="19">
        <v>2.78</v>
      </c>
      <c r="AS555" s="5"/>
      <c r="AT555" s="3"/>
    </row>
    <row r="556" spans="1:58" x14ac:dyDescent="0.25">
      <c r="A556" s="3" t="s">
        <v>2</v>
      </c>
      <c r="B556" s="18">
        <v>2.54</v>
      </c>
      <c r="C556" s="88">
        <f t="shared" si="65"/>
        <v>2.5866600000000002</v>
      </c>
      <c r="D556" s="80">
        <v>-111.1</v>
      </c>
      <c r="E556" s="23">
        <v>42.621000000000002</v>
      </c>
      <c r="F556" s="1">
        <v>1</v>
      </c>
      <c r="G556" s="1">
        <v>1994</v>
      </c>
      <c r="H556" s="1">
        <v>3</v>
      </c>
      <c r="I556" s="1">
        <v>12</v>
      </c>
      <c r="J556" s="1">
        <v>8</v>
      </c>
      <c r="K556" s="1">
        <v>56</v>
      </c>
      <c r="L556" s="11">
        <v>58.3</v>
      </c>
      <c r="M556" s="81">
        <f t="shared" si="66"/>
        <v>0.22500000000000001</v>
      </c>
      <c r="N556" s="21">
        <v>0.01</v>
      </c>
      <c r="O556" s="6" t="s">
        <v>174</v>
      </c>
      <c r="P556" s="94"/>
      <c r="Q556" s="72">
        <f>Y556</f>
        <v>2.5866600000000002</v>
      </c>
      <c r="R556" s="82">
        <f>X556</f>
        <v>0.22500000000000001</v>
      </c>
      <c r="S556" s="44"/>
      <c r="T556" s="3"/>
      <c r="V556" s="43"/>
      <c r="W556" s="49">
        <v>2.54</v>
      </c>
      <c r="X556" s="82">
        <v>0.22500000000000001</v>
      </c>
      <c r="Y556" s="43">
        <f t="shared" si="67"/>
        <v>2.5866600000000002</v>
      </c>
      <c r="Z556" s="53"/>
      <c r="AA556" s="82"/>
      <c r="AB556" s="43"/>
      <c r="AC556" s="47"/>
      <c r="AD556" s="82"/>
      <c r="AE556" s="43"/>
      <c r="AF556" s="45"/>
      <c r="AG556" s="82"/>
      <c r="AH556" s="43"/>
      <c r="AI556" s="47"/>
      <c r="AJ556" s="4"/>
      <c r="AK556" s="4"/>
      <c r="AL556" s="4"/>
      <c r="AM556" s="27"/>
      <c r="AN556" s="5"/>
      <c r="AO556" s="4"/>
      <c r="AP556" s="4"/>
      <c r="AQ556" s="4"/>
      <c r="AR556" s="19">
        <v>2.54</v>
      </c>
      <c r="AS556" s="5"/>
      <c r="AT556" s="3"/>
    </row>
    <row r="557" spans="1:58" x14ac:dyDescent="0.25">
      <c r="A557" s="3" t="s">
        <v>2</v>
      </c>
      <c r="B557" s="18">
        <v>2.65</v>
      </c>
      <c r="C557" s="88">
        <f t="shared" si="65"/>
        <v>2.7919533566771308</v>
      </c>
      <c r="D557" s="80">
        <v>-111.11799999999999</v>
      </c>
      <c r="E557" s="23">
        <v>42.636000000000003</v>
      </c>
      <c r="F557" s="1">
        <v>1</v>
      </c>
      <c r="G557" s="1">
        <v>1994</v>
      </c>
      <c r="H557" s="1">
        <v>3</v>
      </c>
      <c r="I557" s="1">
        <v>16</v>
      </c>
      <c r="J557" s="1">
        <v>0</v>
      </c>
      <c r="K557" s="1">
        <v>55</v>
      </c>
      <c r="L557" s="11">
        <v>26.4</v>
      </c>
      <c r="M557" s="81">
        <f t="shared" si="66"/>
        <v>0.16083765575665815</v>
      </c>
      <c r="N557" s="21">
        <v>0.01</v>
      </c>
      <c r="O557" s="3" t="s">
        <v>175</v>
      </c>
      <c r="P557" s="94">
        <f>1/((1/X557^2)+(1/AA557^2))</f>
        <v>2.586875150929727E-2</v>
      </c>
      <c r="Q557" s="72">
        <f>(P557/X557^2*Y557)+(P557/AA557^2*AB557)</f>
        <v>2.7919533566771308</v>
      </c>
      <c r="R557" s="82">
        <f>SQRT(P557)</f>
        <v>0.16083765575665815</v>
      </c>
      <c r="S557" s="44"/>
      <c r="T557" s="3"/>
      <c r="V557" s="43"/>
      <c r="W557" s="49">
        <v>2.65</v>
      </c>
      <c r="X557" s="82">
        <v>0.22500000000000001</v>
      </c>
      <c r="Y557" s="43">
        <f t="shared" si="67"/>
        <v>2.68885</v>
      </c>
      <c r="Z557" s="55">
        <v>2.5</v>
      </c>
      <c r="AA557" s="82">
        <v>0.23</v>
      </c>
      <c r="AB557" s="43">
        <f>0.791*(Z557+0.09)+0.851</f>
        <v>2.8996900000000001</v>
      </c>
      <c r="AC557" s="47"/>
      <c r="AD557" s="82"/>
      <c r="AE557" s="43"/>
      <c r="AF557" s="45"/>
      <c r="AG557" s="82"/>
      <c r="AH557" s="43"/>
      <c r="AI557" s="47" t="s">
        <v>58</v>
      </c>
      <c r="AJ557" s="4"/>
      <c r="AK557" s="4"/>
      <c r="AL557" s="4"/>
      <c r="AM557" s="27">
        <v>2.5</v>
      </c>
      <c r="AN557" s="5"/>
      <c r="AO557" s="4"/>
      <c r="AP557" s="4"/>
      <c r="AQ557" s="4"/>
      <c r="AR557" s="19">
        <v>2.65</v>
      </c>
      <c r="AS557" s="5"/>
      <c r="AT557" s="3"/>
    </row>
    <row r="558" spans="1:58" x14ac:dyDescent="0.25">
      <c r="A558" s="3" t="s">
        <v>2</v>
      </c>
      <c r="B558" s="18">
        <v>2.91</v>
      </c>
      <c r="C558" s="88">
        <f t="shared" si="65"/>
        <v>2.9303900000000001</v>
      </c>
      <c r="D558" s="80">
        <v>-111.12</v>
      </c>
      <c r="E558" s="23">
        <v>42.801000000000002</v>
      </c>
      <c r="F558" s="1">
        <v>0</v>
      </c>
      <c r="G558" s="1">
        <v>1994</v>
      </c>
      <c r="H558" s="1">
        <v>3</v>
      </c>
      <c r="I558" s="1">
        <v>16</v>
      </c>
      <c r="J558" s="1">
        <v>1</v>
      </c>
      <c r="K558" s="1">
        <v>32</v>
      </c>
      <c r="L558" s="11">
        <v>25.1</v>
      </c>
      <c r="M558" s="81">
        <f t="shared" si="66"/>
        <v>0.22500000000000001</v>
      </c>
      <c r="N558" s="21">
        <v>0.01</v>
      </c>
      <c r="O558" s="6" t="s">
        <v>174</v>
      </c>
      <c r="P558" s="94"/>
      <c r="Q558" s="72">
        <f t="shared" ref="Q558:Q567" si="68">Y558</f>
        <v>2.9303900000000001</v>
      </c>
      <c r="R558" s="82">
        <f t="shared" ref="R558:R567" si="69">X558</f>
        <v>0.22500000000000001</v>
      </c>
      <c r="S558" s="44"/>
      <c r="T558" s="3"/>
      <c r="V558" s="43"/>
      <c r="W558" s="49">
        <v>2.91</v>
      </c>
      <c r="X558" s="82">
        <v>0.22500000000000001</v>
      </c>
      <c r="Y558" s="43">
        <f t="shared" si="67"/>
        <v>2.9303900000000001</v>
      </c>
      <c r="Z558" s="53"/>
      <c r="AA558" s="82"/>
      <c r="AB558" s="43"/>
      <c r="AC558" s="47"/>
      <c r="AD558" s="82"/>
      <c r="AE558" s="43"/>
      <c r="AF558" s="45"/>
      <c r="AG558" s="82"/>
      <c r="AH558" s="43"/>
      <c r="AI558" s="47"/>
      <c r="AJ558" s="4"/>
      <c r="AK558" s="4"/>
      <c r="AL558" s="4"/>
      <c r="AM558" s="27"/>
      <c r="AN558" s="5"/>
      <c r="AO558" s="4"/>
      <c r="AP558" s="4"/>
      <c r="AQ558" s="4"/>
      <c r="AR558" s="19">
        <v>2.91</v>
      </c>
      <c r="AS558" s="5"/>
      <c r="AT558" s="3"/>
    </row>
    <row r="559" spans="1:58" x14ac:dyDescent="0.25">
      <c r="A559" s="3" t="s">
        <v>2</v>
      </c>
      <c r="B559" s="18">
        <v>2.5499999999999998</v>
      </c>
      <c r="C559" s="88">
        <f t="shared" si="65"/>
        <v>2.5959499999999998</v>
      </c>
      <c r="D559" s="80">
        <v>-111.099</v>
      </c>
      <c r="E559" s="23">
        <v>42.795000000000002</v>
      </c>
      <c r="F559" s="1">
        <v>1</v>
      </c>
      <c r="G559" s="1">
        <v>1994</v>
      </c>
      <c r="H559" s="1">
        <v>3</v>
      </c>
      <c r="I559" s="1">
        <v>16</v>
      </c>
      <c r="J559" s="1">
        <v>1</v>
      </c>
      <c r="K559" s="1">
        <v>36</v>
      </c>
      <c r="L559" s="11">
        <v>52.1</v>
      </c>
      <c r="M559" s="81">
        <f t="shared" si="66"/>
        <v>0.22500000000000001</v>
      </c>
      <c r="N559" s="21">
        <v>0.01</v>
      </c>
      <c r="O559" s="6" t="s">
        <v>174</v>
      </c>
      <c r="P559" s="94"/>
      <c r="Q559" s="72">
        <f t="shared" si="68"/>
        <v>2.5959499999999998</v>
      </c>
      <c r="R559" s="82">
        <f t="shared" si="69"/>
        <v>0.22500000000000001</v>
      </c>
      <c r="S559" s="44"/>
      <c r="T559" s="3"/>
      <c r="V559" s="43"/>
      <c r="W559" s="49">
        <v>2.5499999999999998</v>
      </c>
      <c r="X559" s="82">
        <v>0.22500000000000001</v>
      </c>
      <c r="Y559" s="43">
        <f t="shared" si="67"/>
        <v>2.5959499999999998</v>
      </c>
      <c r="Z559" s="53"/>
      <c r="AA559" s="82"/>
      <c r="AB559" s="43"/>
      <c r="AC559" s="47"/>
      <c r="AD559" s="82"/>
      <c r="AE559" s="43"/>
      <c r="AF559" s="45"/>
      <c r="AG559" s="82"/>
      <c r="AH559" s="43"/>
      <c r="AI559" s="47"/>
      <c r="AJ559" s="4"/>
      <c r="AK559" s="4"/>
      <c r="AL559" s="4"/>
      <c r="AM559" s="27"/>
      <c r="AN559" s="5"/>
      <c r="AO559" s="4"/>
      <c r="AP559" s="4"/>
      <c r="AQ559" s="4"/>
      <c r="AR559" s="19">
        <v>2.5499999999999998</v>
      </c>
      <c r="AS559" s="5"/>
      <c r="AT559" s="3"/>
    </row>
    <row r="560" spans="1:58" s="4" customFormat="1" x14ac:dyDescent="0.25">
      <c r="A560" s="3" t="s">
        <v>2</v>
      </c>
      <c r="B560" s="18">
        <v>2.62</v>
      </c>
      <c r="C560" s="88">
        <f t="shared" si="65"/>
        <v>2.6609799999999999</v>
      </c>
      <c r="D560" s="80">
        <v>-111.111</v>
      </c>
      <c r="E560" s="23">
        <v>42.796999999999997</v>
      </c>
      <c r="F560" s="1">
        <v>1</v>
      </c>
      <c r="G560" s="1">
        <v>1994</v>
      </c>
      <c r="H560" s="1">
        <v>3</v>
      </c>
      <c r="I560" s="1">
        <v>16</v>
      </c>
      <c r="J560" s="1">
        <v>1</v>
      </c>
      <c r="K560" s="1">
        <v>58</v>
      </c>
      <c r="L560" s="11">
        <v>11.4</v>
      </c>
      <c r="M560" s="81">
        <f t="shared" si="66"/>
        <v>0.22500000000000001</v>
      </c>
      <c r="N560" s="21">
        <v>0.01</v>
      </c>
      <c r="O560" s="6" t="s">
        <v>174</v>
      </c>
      <c r="P560" s="94"/>
      <c r="Q560" s="72">
        <f t="shared" si="68"/>
        <v>2.6609799999999999</v>
      </c>
      <c r="R560" s="82">
        <f t="shared" si="69"/>
        <v>0.22500000000000001</v>
      </c>
      <c r="S560" s="44"/>
      <c r="T560" s="3"/>
      <c r="U560" s="82"/>
      <c r="V560" s="43"/>
      <c r="W560" s="49">
        <v>2.62</v>
      </c>
      <c r="X560" s="82">
        <v>0.22500000000000001</v>
      </c>
      <c r="Y560" s="43">
        <f t="shared" si="67"/>
        <v>2.6609799999999999</v>
      </c>
      <c r="Z560" s="53"/>
      <c r="AA560" s="82"/>
      <c r="AB560" s="43"/>
      <c r="AC560" s="47"/>
      <c r="AD560" s="82"/>
      <c r="AE560" s="43"/>
      <c r="AF560" s="45"/>
      <c r="AG560" s="82"/>
      <c r="AH560" s="43"/>
      <c r="AI560" s="47"/>
      <c r="AM560" s="27"/>
      <c r="AN560" s="5"/>
      <c r="AR560" s="19">
        <v>2.62</v>
      </c>
      <c r="AS560" s="5"/>
      <c r="AT560" s="3"/>
      <c r="AU560"/>
      <c r="AV560"/>
      <c r="AW560"/>
      <c r="AX560"/>
      <c r="AY560"/>
      <c r="AZ560"/>
      <c r="BA560"/>
      <c r="BB560"/>
      <c r="BC560"/>
      <c r="BD560"/>
      <c r="BE560"/>
      <c r="BF560"/>
    </row>
    <row r="561" spans="1:58" x14ac:dyDescent="0.25">
      <c r="A561" s="3" t="s">
        <v>2</v>
      </c>
      <c r="B561" s="18">
        <v>2.5499999999999998</v>
      </c>
      <c r="C561" s="88">
        <f t="shared" si="65"/>
        <v>2.5959499999999998</v>
      </c>
      <c r="D561" s="80">
        <v>-111.108</v>
      </c>
      <c r="E561" s="23">
        <v>42.795000000000002</v>
      </c>
      <c r="F561" s="1">
        <v>3</v>
      </c>
      <c r="G561" s="1">
        <v>1994</v>
      </c>
      <c r="H561" s="1">
        <v>3</v>
      </c>
      <c r="I561" s="1">
        <v>16</v>
      </c>
      <c r="J561" s="1">
        <v>1</v>
      </c>
      <c r="K561" s="1">
        <v>58</v>
      </c>
      <c r="L561" s="11">
        <v>33.200000000000003</v>
      </c>
      <c r="M561" s="81">
        <f t="shared" si="66"/>
        <v>0.22500000000000001</v>
      </c>
      <c r="N561" s="21">
        <v>0.01</v>
      </c>
      <c r="O561" s="6" t="s">
        <v>174</v>
      </c>
      <c r="P561" s="94"/>
      <c r="Q561" s="72">
        <f t="shared" si="68"/>
        <v>2.5959499999999998</v>
      </c>
      <c r="R561" s="82">
        <f t="shared" si="69"/>
        <v>0.22500000000000001</v>
      </c>
      <c r="S561" s="44"/>
      <c r="T561" s="3"/>
      <c r="V561" s="43"/>
      <c r="W561" s="49">
        <v>2.5499999999999998</v>
      </c>
      <c r="X561" s="82">
        <v>0.22500000000000001</v>
      </c>
      <c r="Y561" s="43">
        <f t="shared" si="67"/>
        <v>2.5959499999999998</v>
      </c>
      <c r="Z561" s="53"/>
      <c r="AA561" s="82"/>
      <c r="AB561" s="43"/>
      <c r="AC561" s="47"/>
      <c r="AD561" s="82"/>
      <c r="AE561" s="43"/>
      <c r="AF561" s="45"/>
      <c r="AG561" s="82"/>
      <c r="AH561" s="43"/>
      <c r="AI561" s="47"/>
      <c r="AJ561" s="4"/>
      <c r="AK561" s="4"/>
      <c r="AL561" s="4"/>
      <c r="AM561" s="27"/>
      <c r="AN561" s="5"/>
      <c r="AO561" s="4"/>
      <c r="AP561" s="4"/>
      <c r="AQ561" s="4"/>
      <c r="AR561" s="19">
        <v>2.5499999999999998</v>
      </c>
      <c r="AS561" s="5"/>
      <c r="AT561" s="3"/>
    </row>
    <row r="562" spans="1:58" x14ac:dyDescent="0.25">
      <c r="A562" s="3" t="s">
        <v>2</v>
      </c>
      <c r="B562" s="18">
        <v>2.5099999999999998</v>
      </c>
      <c r="C562" s="88">
        <f t="shared" si="65"/>
        <v>2.5587899999999997</v>
      </c>
      <c r="D562" s="80">
        <v>-111.127</v>
      </c>
      <c r="E562" s="23">
        <v>42.798000000000002</v>
      </c>
      <c r="F562" s="1">
        <v>0</v>
      </c>
      <c r="G562" s="1">
        <v>1994</v>
      </c>
      <c r="H562" s="1">
        <v>3</v>
      </c>
      <c r="I562" s="1">
        <v>16</v>
      </c>
      <c r="J562" s="1">
        <v>3</v>
      </c>
      <c r="K562" s="1">
        <v>7</v>
      </c>
      <c r="L562" s="11">
        <v>51.2</v>
      </c>
      <c r="M562" s="81">
        <f t="shared" si="66"/>
        <v>0.22500000000000001</v>
      </c>
      <c r="N562" s="21">
        <v>0.01</v>
      </c>
      <c r="O562" s="6" t="s">
        <v>174</v>
      </c>
      <c r="P562" s="94"/>
      <c r="Q562" s="72">
        <f t="shared" si="68"/>
        <v>2.5587899999999997</v>
      </c>
      <c r="R562" s="82">
        <f t="shared" si="69"/>
        <v>0.22500000000000001</v>
      </c>
      <c r="S562" s="44"/>
      <c r="T562" s="3"/>
      <c r="V562" s="43"/>
      <c r="W562" s="49">
        <v>2.5099999999999998</v>
      </c>
      <c r="X562" s="82">
        <v>0.22500000000000001</v>
      </c>
      <c r="Y562" s="43">
        <f t="shared" si="67"/>
        <v>2.5587899999999997</v>
      </c>
      <c r="Z562" s="53"/>
      <c r="AA562" s="82"/>
      <c r="AB562" s="43"/>
      <c r="AC562" s="47"/>
      <c r="AD562" s="82"/>
      <c r="AE562" s="43"/>
      <c r="AF562" s="45"/>
      <c r="AG562" s="82"/>
      <c r="AH562" s="43"/>
      <c r="AI562" s="47"/>
      <c r="AJ562" s="4"/>
      <c r="AK562" s="4"/>
      <c r="AL562" s="4"/>
      <c r="AM562" s="27"/>
      <c r="AN562" s="5"/>
      <c r="AO562" s="4"/>
      <c r="AP562" s="4"/>
      <c r="AQ562" s="4"/>
      <c r="AR562" s="19">
        <v>2.5099999999999998</v>
      </c>
      <c r="AS562" s="5"/>
      <c r="AT562" s="3"/>
    </row>
    <row r="563" spans="1:58" x14ac:dyDescent="0.25">
      <c r="A563" s="3" t="s">
        <v>2</v>
      </c>
      <c r="B563" s="18">
        <v>2.48</v>
      </c>
      <c r="C563" s="88">
        <f t="shared" si="65"/>
        <v>2.5309200000000001</v>
      </c>
      <c r="D563" s="80">
        <v>-111.05800000000001</v>
      </c>
      <c r="E563" s="23">
        <v>42.543999999999997</v>
      </c>
      <c r="F563" s="1">
        <v>1</v>
      </c>
      <c r="G563" s="1">
        <v>1994</v>
      </c>
      <c r="H563" s="1">
        <v>3</v>
      </c>
      <c r="I563" s="1">
        <v>16</v>
      </c>
      <c r="J563" s="1">
        <v>3</v>
      </c>
      <c r="K563" s="1">
        <v>10</v>
      </c>
      <c r="L563" s="11">
        <v>46.7</v>
      </c>
      <c r="M563" s="81">
        <f t="shared" si="66"/>
        <v>0.22500000000000001</v>
      </c>
      <c r="N563" s="21">
        <v>0.01</v>
      </c>
      <c r="O563" s="6" t="s">
        <v>174</v>
      </c>
      <c r="P563" s="94"/>
      <c r="Q563" s="72">
        <f t="shared" si="68"/>
        <v>2.5309200000000001</v>
      </c>
      <c r="R563" s="82">
        <f t="shared" si="69"/>
        <v>0.22500000000000001</v>
      </c>
      <c r="S563" s="44"/>
      <c r="T563" s="3"/>
      <c r="V563" s="43"/>
      <c r="W563" s="49">
        <v>2.48</v>
      </c>
      <c r="X563" s="82">
        <v>0.22500000000000001</v>
      </c>
      <c r="Y563" s="43">
        <f t="shared" si="67"/>
        <v>2.5309200000000001</v>
      </c>
      <c r="Z563" s="53"/>
      <c r="AA563" s="82"/>
      <c r="AB563" s="43"/>
      <c r="AC563" s="47"/>
      <c r="AD563" s="82"/>
      <c r="AE563" s="43"/>
      <c r="AF563" s="45"/>
      <c r="AG563" s="82"/>
      <c r="AH563" s="43"/>
      <c r="AI563" s="47"/>
      <c r="AJ563" s="4"/>
      <c r="AK563" s="4"/>
      <c r="AL563" s="4"/>
      <c r="AM563" s="27"/>
      <c r="AN563" s="5"/>
      <c r="AO563" s="4"/>
      <c r="AP563" s="4"/>
      <c r="AQ563" s="4"/>
      <c r="AR563" s="19">
        <v>2.48</v>
      </c>
      <c r="AS563" s="5"/>
      <c r="AT563" s="3"/>
    </row>
    <row r="564" spans="1:58" x14ac:dyDescent="0.25">
      <c r="A564" s="3" t="s">
        <v>2</v>
      </c>
      <c r="B564" s="18">
        <v>2.8</v>
      </c>
      <c r="C564" s="88">
        <f t="shared" si="65"/>
        <v>2.8281999999999998</v>
      </c>
      <c r="D564" s="80">
        <v>-111.124</v>
      </c>
      <c r="E564" s="23">
        <v>42.802999999999997</v>
      </c>
      <c r="F564" s="1">
        <v>1</v>
      </c>
      <c r="G564" s="1">
        <v>1994</v>
      </c>
      <c r="H564" s="1">
        <v>3</v>
      </c>
      <c r="I564" s="1">
        <v>16</v>
      </c>
      <c r="J564" s="1">
        <v>5</v>
      </c>
      <c r="K564" s="1">
        <v>37</v>
      </c>
      <c r="L564" s="11">
        <v>25.2</v>
      </c>
      <c r="M564" s="81">
        <f t="shared" si="66"/>
        <v>0.22500000000000001</v>
      </c>
      <c r="N564" s="21">
        <v>0.01</v>
      </c>
      <c r="O564" s="6" t="s">
        <v>174</v>
      </c>
      <c r="P564" s="94"/>
      <c r="Q564" s="72">
        <f t="shared" si="68"/>
        <v>2.8281999999999998</v>
      </c>
      <c r="R564" s="82">
        <f t="shared" si="69"/>
        <v>0.22500000000000001</v>
      </c>
      <c r="S564" s="44"/>
      <c r="T564" s="3"/>
      <c r="V564" s="43"/>
      <c r="W564" s="49">
        <v>2.8</v>
      </c>
      <c r="X564" s="82">
        <v>0.22500000000000001</v>
      </c>
      <c r="Y564" s="43">
        <f t="shared" si="67"/>
        <v>2.8281999999999998</v>
      </c>
      <c r="Z564" s="53"/>
      <c r="AA564" s="82"/>
      <c r="AB564" s="43"/>
      <c r="AC564" s="47"/>
      <c r="AD564" s="82"/>
      <c r="AE564" s="43"/>
      <c r="AF564" s="45"/>
      <c r="AG564" s="82"/>
      <c r="AH564" s="43"/>
      <c r="AI564" s="47"/>
      <c r="AJ564" s="4"/>
      <c r="AK564" s="4"/>
      <c r="AL564" s="4"/>
      <c r="AM564" s="27"/>
      <c r="AN564" s="5"/>
      <c r="AO564" s="4"/>
      <c r="AP564" s="4"/>
      <c r="AQ564" s="4"/>
      <c r="AR564" s="19">
        <v>2.8</v>
      </c>
      <c r="AS564" s="5"/>
      <c r="AT564" s="3"/>
    </row>
    <row r="565" spans="1:58" x14ac:dyDescent="0.25">
      <c r="A565" s="3" t="s">
        <v>2</v>
      </c>
      <c r="B565" s="18">
        <v>2.4900000000000002</v>
      </c>
      <c r="C565" s="88">
        <f t="shared" si="65"/>
        <v>2.5402100000000001</v>
      </c>
      <c r="D565" s="80">
        <v>-111.1</v>
      </c>
      <c r="E565" s="23">
        <v>42.74</v>
      </c>
      <c r="F565" s="1">
        <v>2</v>
      </c>
      <c r="G565" s="1">
        <v>1994</v>
      </c>
      <c r="H565" s="1">
        <v>3</v>
      </c>
      <c r="I565" s="1">
        <v>16</v>
      </c>
      <c r="J565" s="1">
        <v>12</v>
      </c>
      <c r="K565" s="1">
        <v>56</v>
      </c>
      <c r="L565" s="11">
        <v>7.7</v>
      </c>
      <c r="M565" s="81">
        <f t="shared" si="66"/>
        <v>0.22500000000000001</v>
      </c>
      <c r="N565" s="21">
        <v>0.01</v>
      </c>
      <c r="O565" s="6" t="s">
        <v>174</v>
      </c>
      <c r="P565" s="94"/>
      <c r="Q565" s="72">
        <f t="shared" si="68"/>
        <v>2.5402100000000001</v>
      </c>
      <c r="R565" s="82">
        <f t="shared" si="69"/>
        <v>0.22500000000000001</v>
      </c>
      <c r="S565" s="44"/>
      <c r="T565" s="3"/>
      <c r="V565" s="43"/>
      <c r="W565" s="49">
        <v>2.4900000000000002</v>
      </c>
      <c r="X565" s="82">
        <v>0.22500000000000001</v>
      </c>
      <c r="Y565" s="43">
        <f t="shared" si="67"/>
        <v>2.5402100000000001</v>
      </c>
      <c r="Z565" s="53"/>
      <c r="AA565" s="82"/>
      <c r="AB565" s="43"/>
      <c r="AC565" s="47"/>
      <c r="AD565" s="82"/>
      <c r="AE565" s="43"/>
      <c r="AF565" s="45"/>
      <c r="AG565" s="82"/>
      <c r="AH565" s="43"/>
      <c r="AI565" s="47"/>
      <c r="AJ565" s="4"/>
      <c r="AK565" s="4"/>
      <c r="AL565" s="4"/>
      <c r="AM565" s="27"/>
      <c r="AN565" s="5"/>
      <c r="AO565" s="4"/>
      <c r="AP565" s="4"/>
      <c r="AQ565" s="4"/>
      <c r="AR565" s="19">
        <v>2.4900000000000002</v>
      </c>
      <c r="AS565" s="5"/>
      <c r="AT565" s="3"/>
    </row>
    <row r="566" spans="1:58" x14ac:dyDescent="0.25">
      <c r="A566" s="3" t="s">
        <v>2</v>
      </c>
      <c r="B566" s="18">
        <v>2.64</v>
      </c>
      <c r="C566" s="88">
        <f t="shared" si="65"/>
        <v>2.6795599999999999</v>
      </c>
      <c r="D566" s="80">
        <v>-111.163</v>
      </c>
      <c r="E566" s="23">
        <v>42.701999999999998</v>
      </c>
      <c r="F566" s="1">
        <v>4</v>
      </c>
      <c r="G566" s="1">
        <v>1994</v>
      </c>
      <c r="H566" s="1">
        <v>3</v>
      </c>
      <c r="I566" s="1">
        <v>18</v>
      </c>
      <c r="J566" s="1">
        <v>23</v>
      </c>
      <c r="K566" s="1">
        <v>2</v>
      </c>
      <c r="L566" s="11">
        <v>21.9</v>
      </c>
      <c r="M566" s="81">
        <f t="shared" si="66"/>
        <v>0.22500000000000001</v>
      </c>
      <c r="N566" s="21">
        <v>0.01</v>
      </c>
      <c r="O566" s="6" t="s">
        <v>174</v>
      </c>
      <c r="P566" s="94"/>
      <c r="Q566" s="72">
        <f t="shared" si="68"/>
        <v>2.6795599999999999</v>
      </c>
      <c r="R566" s="82">
        <f t="shared" si="69"/>
        <v>0.22500000000000001</v>
      </c>
      <c r="S566" s="44"/>
      <c r="T566" s="3"/>
      <c r="V566" s="43"/>
      <c r="W566" s="49">
        <v>2.64</v>
      </c>
      <c r="X566" s="82">
        <v>0.22500000000000001</v>
      </c>
      <c r="Y566" s="43">
        <f t="shared" si="67"/>
        <v>2.6795599999999999</v>
      </c>
      <c r="Z566" s="53"/>
      <c r="AA566" s="82"/>
      <c r="AB566" s="43"/>
      <c r="AC566" s="47"/>
      <c r="AD566" s="82"/>
      <c r="AE566" s="43"/>
      <c r="AF566" s="45"/>
      <c r="AG566" s="82"/>
      <c r="AH566" s="43"/>
      <c r="AI566" s="47"/>
      <c r="AJ566" s="4"/>
      <c r="AK566" s="4"/>
      <c r="AL566" s="4"/>
      <c r="AM566" s="27"/>
      <c r="AN566" s="5"/>
      <c r="AO566" s="4"/>
      <c r="AP566" s="4"/>
      <c r="AQ566" s="4"/>
      <c r="AR566" s="19">
        <v>2.64</v>
      </c>
      <c r="AS566" s="5"/>
      <c r="AT566" s="3"/>
    </row>
    <row r="567" spans="1:58" x14ac:dyDescent="0.25">
      <c r="A567" s="3" t="s">
        <v>2</v>
      </c>
      <c r="B567" s="18">
        <v>2.5099999999999998</v>
      </c>
      <c r="C567" s="88">
        <f t="shared" si="65"/>
        <v>2.5587899999999997</v>
      </c>
      <c r="D567" s="80">
        <v>-111.078</v>
      </c>
      <c r="E567" s="23">
        <v>42.619</v>
      </c>
      <c r="F567" s="1">
        <v>2</v>
      </c>
      <c r="G567" s="1">
        <v>1994</v>
      </c>
      <c r="H567" s="1">
        <v>3</v>
      </c>
      <c r="I567" s="1">
        <v>19</v>
      </c>
      <c r="J567" s="1">
        <v>13</v>
      </c>
      <c r="K567" s="1">
        <v>58</v>
      </c>
      <c r="L567" s="11">
        <v>45.3</v>
      </c>
      <c r="M567" s="81">
        <f t="shared" si="66"/>
        <v>0.22500000000000001</v>
      </c>
      <c r="N567" s="21">
        <v>0.01</v>
      </c>
      <c r="O567" s="6" t="s">
        <v>174</v>
      </c>
      <c r="P567" s="94"/>
      <c r="Q567" s="72">
        <f t="shared" si="68"/>
        <v>2.5587899999999997</v>
      </c>
      <c r="R567" s="82">
        <f t="shared" si="69"/>
        <v>0.22500000000000001</v>
      </c>
      <c r="S567" s="44"/>
      <c r="T567" s="3"/>
      <c r="V567" s="43"/>
      <c r="W567" s="49">
        <v>2.5099999999999998</v>
      </c>
      <c r="X567" s="82">
        <v>0.22500000000000001</v>
      </c>
      <c r="Y567" s="43">
        <f t="shared" si="67"/>
        <v>2.5587899999999997</v>
      </c>
      <c r="Z567" s="53"/>
      <c r="AA567" s="82"/>
      <c r="AB567" s="43"/>
      <c r="AC567" s="47"/>
      <c r="AD567" s="82"/>
      <c r="AE567" s="43"/>
      <c r="AF567" s="45"/>
      <c r="AG567" s="82"/>
      <c r="AH567" s="43"/>
      <c r="AI567" s="47"/>
      <c r="AJ567" s="4"/>
      <c r="AK567" s="4"/>
      <c r="AL567" s="4"/>
      <c r="AM567" s="27"/>
      <c r="AN567" s="5"/>
      <c r="AO567" s="4"/>
      <c r="AP567" s="4"/>
      <c r="AQ567" s="4"/>
      <c r="AR567" s="19">
        <v>2.5099999999999998</v>
      </c>
      <c r="AS567" s="5"/>
      <c r="AT567" s="3"/>
    </row>
    <row r="568" spans="1:58" x14ac:dyDescent="0.25">
      <c r="A568" s="3" t="s">
        <v>2</v>
      </c>
      <c r="B568" s="18">
        <v>3.46</v>
      </c>
      <c r="C568" s="88">
        <f t="shared" si="65"/>
        <v>3.5651709617578589</v>
      </c>
      <c r="D568" s="80">
        <v>-111.108</v>
      </c>
      <c r="E568" s="23">
        <v>42.758000000000003</v>
      </c>
      <c r="F568" s="1">
        <v>3</v>
      </c>
      <c r="G568" s="1">
        <v>1994</v>
      </c>
      <c r="H568" s="1">
        <v>3</v>
      </c>
      <c r="I568" s="1">
        <v>19</v>
      </c>
      <c r="J568" s="1">
        <v>16</v>
      </c>
      <c r="K568" s="1">
        <v>7</v>
      </c>
      <c r="L568" s="11">
        <v>44.3</v>
      </c>
      <c r="M568" s="81">
        <f t="shared" si="66"/>
        <v>0.10516774409862768</v>
      </c>
      <c r="N568" s="21">
        <v>0.01</v>
      </c>
      <c r="O568" s="3" t="s">
        <v>175</v>
      </c>
      <c r="P568" s="94">
        <f>1/((1/U568^2)+(1/X568^2)+(1/AA568^2))</f>
        <v>1.1060254398794437E-2</v>
      </c>
      <c r="Q568" s="72">
        <f>(P568/U568^2*V568)+(P568/X568^2*Y568)+(P568/AA568^2*AB568)</f>
        <v>3.5651709617578589</v>
      </c>
      <c r="R568" s="82">
        <f>SQRT(P568)</f>
        <v>0.10516774409862768</v>
      </c>
      <c r="S568" s="49">
        <v>3.46</v>
      </c>
      <c r="T568" s="3" t="s">
        <v>3</v>
      </c>
      <c r="U568" s="82">
        <v>0.13900000000000001</v>
      </c>
      <c r="V568" s="43">
        <f>0.791*S568+0.851</f>
        <v>3.58786</v>
      </c>
      <c r="W568" s="49">
        <v>3.4</v>
      </c>
      <c r="X568" s="82">
        <v>0.22500000000000001</v>
      </c>
      <c r="Y568" s="43">
        <f t="shared" si="67"/>
        <v>3.3856000000000002</v>
      </c>
      <c r="Z568" s="55">
        <v>3.5</v>
      </c>
      <c r="AA568" s="82">
        <v>0.23</v>
      </c>
      <c r="AB568" s="43">
        <f>0.791*(Z568+0.09)+0.851</f>
        <v>3.69069</v>
      </c>
      <c r="AC568" s="47"/>
      <c r="AD568" s="82"/>
      <c r="AE568" s="43"/>
      <c r="AF568" s="45"/>
      <c r="AG568" s="82"/>
      <c r="AH568" s="43"/>
      <c r="AI568" s="47" t="s">
        <v>54</v>
      </c>
      <c r="AJ568" s="4"/>
      <c r="AK568" s="4"/>
      <c r="AL568" s="4"/>
      <c r="AM568" s="27">
        <v>3.5</v>
      </c>
      <c r="AN568" s="5"/>
      <c r="AO568" s="4"/>
      <c r="AP568" s="4"/>
      <c r="AQ568" s="4"/>
      <c r="AR568" s="19">
        <v>3.4</v>
      </c>
      <c r="AS568" s="19">
        <v>3.46</v>
      </c>
      <c r="AT568" s="3" t="s">
        <v>3</v>
      </c>
    </row>
    <row r="569" spans="1:58" x14ac:dyDescent="0.25">
      <c r="A569" s="3" t="s">
        <v>2</v>
      </c>
      <c r="B569" s="18">
        <v>3.13</v>
      </c>
      <c r="C569" s="88">
        <f t="shared" si="65"/>
        <v>3.1358556073412212</v>
      </c>
      <c r="D569" s="80">
        <v>-111.128</v>
      </c>
      <c r="E569" s="23">
        <v>42.750999999999998</v>
      </c>
      <c r="F569" s="1">
        <v>2</v>
      </c>
      <c r="G569" s="1">
        <v>1994</v>
      </c>
      <c r="H569" s="1">
        <v>3</v>
      </c>
      <c r="I569" s="1">
        <v>19</v>
      </c>
      <c r="J569" s="1">
        <v>16</v>
      </c>
      <c r="K569" s="1">
        <v>21</v>
      </c>
      <c r="L569" s="11">
        <v>7</v>
      </c>
      <c r="M569" s="81">
        <f t="shared" si="66"/>
        <v>0.16083765575665815</v>
      </c>
      <c r="N569" s="21">
        <v>0.01</v>
      </c>
      <c r="O569" s="3" t="s">
        <v>175</v>
      </c>
      <c r="P569" s="94">
        <f>1/((1/X569^2)+(1/AA569^2))</f>
        <v>2.586875150929727E-2</v>
      </c>
      <c r="Q569" s="72">
        <f>(P569/X569^2*Y569)+(P569/AA569^2*AB569)</f>
        <v>3.1358556073412212</v>
      </c>
      <c r="R569" s="82">
        <f>SQRT(P569)</f>
        <v>0.16083765575665815</v>
      </c>
      <c r="S569" s="44"/>
      <c r="T569" s="3"/>
      <c r="V569" s="43"/>
      <c r="W569" s="49">
        <v>3.13</v>
      </c>
      <c r="X569" s="82">
        <v>0.22500000000000001</v>
      </c>
      <c r="Y569" s="43">
        <f t="shared" ref="Y569:Y600" si="70">0.929*W569+0.227</f>
        <v>3.1347700000000001</v>
      </c>
      <c r="Z569" s="55">
        <v>2.8</v>
      </c>
      <c r="AA569" s="82">
        <v>0.23</v>
      </c>
      <c r="AB569" s="43">
        <f>0.791*(Z569+0.09)+0.851</f>
        <v>3.1369899999999999</v>
      </c>
      <c r="AC569" s="47"/>
      <c r="AD569" s="82"/>
      <c r="AE569" s="43"/>
      <c r="AF569" s="45"/>
      <c r="AG569" s="82"/>
      <c r="AH569" s="43"/>
      <c r="AI569" s="47" t="s">
        <v>48</v>
      </c>
      <c r="AJ569" s="4"/>
      <c r="AK569" s="4"/>
      <c r="AL569" s="4"/>
      <c r="AM569" s="27">
        <v>2.8</v>
      </c>
      <c r="AN569" s="5"/>
      <c r="AO569" s="4"/>
      <c r="AP569" s="4"/>
      <c r="AQ569" s="4"/>
      <c r="AR569" s="19">
        <v>3.13</v>
      </c>
      <c r="AS569" s="5"/>
      <c r="AT569" s="3"/>
    </row>
    <row r="570" spans="1:58" x14ac:dyDescent="0.25">
      <c r="A570" s="3" t="s">
        <v>2</v>
      </c>
      <c r="B570" s="18">
        <v>2.5299999999999998</v>
      </c>
      <c r="C570" s="88">
        <f t="shared" si="65"/>
        <v>2.5773699999999997</v>
      </c>
      <c r="D570" s="80">
        <v>-111.142</v>
      </c>
      <c r="E570" s="23">
        <v>42.610999999999997</v>
      </c>
      <c r="F570" s="1">
        <v>2</v>
      </c>
      <c r="G570" s="1">
        <v>1994</v>
      </c>
      <c r="H570" s="1">
        <v>3</v>
      </c>
      <c r="I570" s="1">
        <v>20</v>
      </c>
      <c r="J570" s="1">
        <v>15</v>
      </c>
      <c r="K570" s="1">
        <v>19</v>
      </c>
      <c r="L570" s="11">
        <v>20.399999999999999</v>
      </c>
      <c r="M570" s="81">
        <f t="shared" si="66"/>
        <v>0.22500000000000001</v>
      </c>
      <c r="N570" s="21">
        <v>0.01</v>
      </c>
      <c r="O570" s="6" t="s">
        <v>174</v>
      </c>
      <c r="P570" s="94"/>
      <c r="Q570" s="72">
        <f>Y570</f>
        <v>2.5773699999999997</v>
      </c>
      <c r="R570" s="82">
        <f>X570</f>
        <v>0.22500000000000001</v>
      </c>
      <c r="S570" s="44"/>
      <c r="T570" s="3"/>
      <c r="V570" s="43"/>
      <c r="W570" s="49">
        <v>2.5299999999999998</v>
      </c>
      <c r="X570" s="82">
        <v>0.22500000000000001</v>
      </c>
      <c r="Y570" s="43">
        <f t="shared" si="70"/>
        <v>2.5773699999999997</v>
      </c>
      <c r="Z570" s="53"/>
      <c r="AA570" s="82"/>
      <c r="AB570" s="43"/>
      <c r="AC570" s="47"/>
      <c r="AD570" s="82"/>
      <c r="AE570" s="43"/>
      <c r="AF570" s="45"/>
      <c r="AG570" s="82"/>
      <c r="AH570" s="43"/>
      <c r="AI570" s="47"/>
      <c r="AJ570" s="4"/>
      <c r="AK570" s="4"/>
      <c r="AL570" s="4"/>
      <c r="AM570" s="27"/>
      <c r="AN570" s="5"/>
      <c r="AO570" s="4"/>
      <c r="AP570" s="4"/>
      <c r="AQ570" s="4"/>
      <c r="AR570" s="19">
        <v>2.5299999999999998</v>
      </c>
      <c r="AS570" s="5"/>
      <c r="AT570" s="3"/>
    </row>
    <row r="571" spans="1:58" x14ac:dyDescent="0.25">
      <c r="A571" s="3" t="s">
        <v>2</v>
      </c>
      <c r="B571" s="18">
        <v>2.4500000000000002</v>
      </c>
      <c r="C571" s="88">
        <f t="shared" si="65"/>
        <v>2.50305</v>
      </c>
      <c r="D571" s="80">
        <v>-111.06100000000001</v>
      </c>
      <c r="E571" s="23">
        <v>42.655000000000001</v>
      </c>
      <c r="F571" s="1">
        <v>2</v>
      </c>
      <c r="G571" s="1">
        <v>1994</v>
      </c>
      <c r="H571" s="1">
        <v>3</v>
      </c>
      <c r="I571" s="1">
        <v>20</v>
      </c>
      <c r="J571" s="1">
        <v>22</v>
      </c>
      <c r="K571" s="1">
        <v>17</v>
      </c>
      <c r="L571" s="11">
        <v>35.4</v>
      </c>
      <c r="M571" s="81">
        <f t="shared" si="66"/>
        <v>0.22500000000000001</v>
      </c>
      <c r="N571" s="21">
        <v>0.01</v>
      </c>
      <c r="O571" s="6" t="s">
        <v>174</v>
      </c>
      <c r="P571" s="94"/>
      <c r="Q571" s="72">
        <f>Y571</f>
        <v>2.50305</v>
      </c>
      <c r="R571" s="82">
        <f>X571</f>
        <v>0.22500000000000001</v>
      </c>
      <c r="S571" s="44"/>
      <c r="T571" s="3"/>
      <c r="V571" s="43"/>
      <c r="W571" s="49">
        <v>2.4500000000000002</v>
      </c>
      <c r="X571" s="82">
        <v>0.22500000000000001</v>
      </c>
      <c r="Y571" s="43">
        <f t="shared" si="70"/>
        <v>2.50305</v>
      </c>
      <c r="Z571" s="53"/>
      <c r="AA571" s="82"/>
      <c r="AB571" s="43"/>
      <c r="AC571" s="47"/>
      <c r="AD571" s="82"/>
      <c r="AE571" s="43"/>
      <c r="AF571" s="45"/>
      <c r="AG571" s="82"/>
      <c r="AH571" s="43"/>
      <c r="AI571" s="47"/>
      <c r="AJ571" s="4"/>
      <c r="AK571" s="4"/>
      <c r="AL571" s="4"/>
      <c r="AM571" s="27"/>
      <c r="AN571" s="5"/>
      <c r="AO571" s="4"/>
      <c r="AP571" s="4"/>
      <c r="AQ571" s="4"/>
      <c r="AR571" s="19">
        <v>2.4500000000000002</v>
      </c>
      <c r="AS571" s="5"/>
      <c r="AT571" s="3"/>
    </row>
    <row r="572" spans="1:58" s="4" customFormat="1" x14ac:dyDescent="0.25">
      <c r="A572" s="3" t="s">
        <v>2</v>
      </c>
      <c r="B572" s="18">
        <v>2.82</v>
      </c>
      <c r="C572" s="88">
        <f t="shared" si="65"/>
        <v>2.8726536416324553</v>
      </c>
      <c r="D572" s="80">
        <v>-111.104</v>
      </c>
      <c r="E572" s="23">
        <v>42.667000000000002</v>
      </c>
      <c r="F572" s="1">
        <v>1</v>
      </c>
      <c r="G572" s="1">
        <v>1994</v>
      </c>
      <c r="H572" s="1">
        <v>3</v>
      </c>
      <c r="I572" s="1">
        <v>22</v>
      </c>
      <c r="J572" s="1">
        <v>6</v>
      </c>
      <c r="K572" s="1">
        <v>38</v>
      </c>
      <c r="L572" s="11">
        <v>35.799999999999997</v>
      </c>
      <c r="M572" s="81">
        <f t="shared" si="66"/>
        <v>0.16083765575665815</v>
      </c>
      <c r="N572" s="21">
        <v>0.01</v>
      </c>
      <c r="O572" s="3" t="s">
        <v>175</v>
      </c>
      <c r="P572" s="94">
        <f>1/((1/X572^2)+(1/AA572^2))</f>
        <v>2.586875150929727E-2</v>
      </c>
      <c r="Q572" s="72">
        <f>(P572/X572^2*Y572)+(P572/AA572^2*AB572)</f>
        <v>2.8726536416324553</v>
      </c>
      <c r="R572" s="82">
        <f>SQRT(P572)</f>
        <v>0.16083765575665815</v>
      </c>
      <c r="S572" s="44"/>
      <c r="T572" s="3"/>
      <c r="U572" s="82"/>
      <c r="V572" s="43"/>
      <c r="W572" s="49">
        <v>2.82</v>
      </c>
      <c r="X572" s="82">
        <v>0.22500000000000001</v>
      </c>
      <c r="Y572" s="43">
        <f t="shared" si="70"/>
        <v>2.8467799999999999</v>
      </c>
      <c r="Z572" s="55">
        <v>2.5</v>
      </c>
      <c r="AA572" s="82">
        <v>0.23</v>
      </c>
      <c r="AB572" s="43">
        <f>0.791*(Z572+0.09)+0.851</f>
        <v>2.8996900000000001</v>
      </c>
      <c r="AC572" s="47"/>
      <c r="AD572" s="82"/>
      <c r="AE572" s="43"/>
      <c r="AF572" s="45"/>
      <c r="AG572" s="82"/>
      <c r="AH572" s="43"/>
      <c r="AI572" s="47" t="s">
        <v>58</v>
      </c>
      <c r="AM572" s="27">
        <v>2.5</v>
      </c>
      <c r="AN572" s="5"/>
      <c r="AR572" s="19">
        <v>2.82</v>
      </c>
      <c r="AS572" s="5"/>
      <c r="AT572" s="3"/>
      <c r="AU572"/>
      <c r="AV572"/>
      <c r="AW572"/>
      <c r="AX572"/>
      <c r="AY572"/>
      <c r="AZ572"/>
      <c r="BA572"/>
      <c r="BB572"/>
      <c r="BC572"/>
      <c r="BD572"/>
      <c r="BE572"/>
      <c r="BF572"/>
    </row>
    <row r="573" spans="1:58" x14ac:dyDescent="0.25">
      <c r="A573" s="3" t="s">
        <v>2</v>
      </c>
      <c r="B573" s="18">
        <v>2.4700000000000002</v>
      </c>
      <c r="C573" s="88">
        <f t="shared" si="65"/>
        <v>2.52163</v>
      </c>
      <c r="D573" s="80">
        <v>-111.084</v>
      </c>
      <c r="E573" s="23">
        <v>42.618000000000002</v>
      </c>
      <c r="F573" s="1">
        <v>4</v>
      </c>
      <c r="G573" s="1">
        <v>1994</v>
      </c>
      <c r="H573" s="1">
        <v>3</v>
      </c>
      <c r="I573" s="1">
        <v>23</v>
      </c>
      <c r="J573" s="1">
        <v>4</v>
      </c>
      <c r="K573" s="1">
        <v>22</v>
      </c>
      <c r="L573" s="11">
        <v>13.2</v>
      </c>
      <c r="M573" s="81">
        <f t="shared" si="66"/>
        <v>0.22500000000000001</v>
      </c>
      <c r="N573" s="21">
        <v>0.01</v>
      </c>
      <c r="O573" s="6" t="s">
        <v>174</v>
      </c>
      <c r="P573" s="94"/>
      <c r="Q573" s="72">
        <f>Y573</f>
        <v>2.52163</v>
      </c>
      <c r="R573" s="82">
        <f>X573</f>
        <v>0.22500000000000001</v>
      </c>
      <c r="S573" s="44"/>
      <c r="T573" s="3"/>
      <c r="V573" s="43"/>
      <c r="W573" s="49">
        <v>2.4700000000000002</v>
      </c>
      <c r="X573" s="82">
        <v>0.22500000000000001</v>
      </c>
      <c r="Y573" s="43">
        <f t="shared" si="70"/>
        <v>2.52163</v>
      </c>
      <c r="Z573" s="53"/>
      <c r="AA573" s="82"/>
      <c r="AB573" s="43"/>
      <c r="AC573" s="47"/>
      <c r="AD573" s="82"/>
      <c r="AE573" s="43"/>
      <c r="AF573" s="45"/>
      <c r="AG573" s="82"/>
      <c r="AH573" s="43"/>
      <c r="AI573" s="47"/>
      <c r="AJ573" s="4"/>
      <c r="AK573" s="4"/>
      <c r="AL573" s="4"/>
      <c r="AM573" s="27"/>
      <c r="AN573" s="5"/>
      <c r="AO573" s="4"/>
      <c r="AP573" s="4"/>
      <c r="AQ573" s="4"/>
      <c r="AR573" s="19">
        <v>2.4700000000000002</v>
      </c>
      <c r="AS573" s="5"/>
      <c r="AT573" s="3"/>
    </row>
    <row r="574" spans="1:58" x14ac:dyDescent="0.25">
      <c r="A574" s="3" t="s">
        <v>2</v>
      </c>
      <c r="B574" s="18">
        <v>2.56</v>
      </c>
      <c r="C574" s="88">
        <f t="shared" si="65"/>
        <v>2.6052400000000002</v>
      </c>
      <c r="D574" s="80">
        <v>-111.09099999999999</v>
      </c>
      <c r="E574" s="23">
        <v>42.750999999999998</v>
      </c>
      <c r="F574" s="1">
        <v>4</v>
      </c>
      <c r="G574" s="1">
        <v>1994</v>
      </c>
      <c r="H574" s="1">
        <v>3</v>
      </c>
      <c r="I574" s="1">
        <v>23</v>
      </c>
      <c r="J574" s="1">
        <v>5</v>
      </c>
      <c r="K574" s="1">
        <v>35</v>
      </c>
      <c r="L574" s="11">
        <v>18.2</v>
      </c>
      <c r="M574" s="81">
        <f t="shared" si="66"/>
        <v>0.22500000000000001</v>
      </c>
      <c r="N574" s="21">
        <v>0.01</v>
      </c>
      <c r="O574" s="6" t="s">
        <v>174</v>
      </c>
      <c r="P574" s="94"/>
      <c r="Q574" s="72">
        <f>Y574</f>
        <v>2.6052400000000002</v>
      </c>
      <c r="R574" s="82">
        <f>X574</f>
        <v>0.22500000000000001</v>
      </c>
      <c r="S574" s="44"/>
      <c r="T574" s="3"/>
      <c r="V574" s="43"/>
      <c r="W574" s="49">
        <v>2.56</v>
      </c>
      <c r="X574" s="82">
        <v>0.22500000000000001</v>
      </c>
      <c r="Y574" s="43">
        <f t="shared" si="70"/>
        <v>2.6052400000000002</v>
      </c>
      <c r="Z574" s="53"/>
      <c r="AA574" s="82"/>
      <c r="AB574" s="43"/>
      <c r="AC574" s="47"/>
      <c r="AD574" s="82"/>
      <c r="AE574" s="43"/>
      <c r="AF574" s="45"/>
      <c r="AG574" s="82"/>
      <c r="AH574" s="43"/>
      <c r="AI574" s="47"/>
      <c r="AJ574" s="4"/>
      <c r="AK574" s="4"/>
      <c r="AL574" s="4"/>
      <c r="AM574" s="27"/>
      <c r="AN574" s="5"/>
      <c r="AO574" s="4"/>
      <c r="AP574" s="4"/>
      <c r="AQ574" s="4"/>
      <c r="AR574" s="19">
        <v>2.56</v>
      </c>
      <c r="AS574" s="5"/>
      <c r="AT574" s="3"/>
    </row>
    <row r="575" spans="1:58" x14ac:dyDescent="0.25">
      <c r="A575" s="3" t="s">
        <v>2</v>
      </c>
      <c r="B575" s="18">
        <v>2.75</v>
      </c>
      <c r="C575" s="88">
        <f t="shared" si="65"/>
        <v>2.9941476092731221</v>
      </c>
      <c r="D575" s="80">
        <v>-111.15</v>
      </c>
      <c r="E575" s="23">
        <v>42.805</v>
      </c>
      <c r="F575" s="1">
        <v>1</v>
      </c>
      <c r="G575" s="1">
        <v>1994</v>
      </c>
      <c r="H575" s="1">
        <v>3</v>
      </c>
      <c r="I575" s="1">
        <v>25</v>
      </c>
      <c r="J575" s="1">
        <v>0</v>
      </c>
      <c r="K575" s="1">
        <v>57</v>
      </c>
      <c r="L575" s="11">
        <v>58.4</v>
      </c>
      <c r="M575" s="81">
        <f t="shared" si="66"/>
        <v>0.16083765575665815</v>
      </c>
      <c r="N575" s="21">
        <v>0.01</v>
      </c>
      <c r="O575" s="3" t="s">
        <v>175</v>
      </c>
      <c r="P575" s="94">
        <f>1/((1/X575^2)+(1/AA575^2))</f>
        <v>2.586875150929727E-2</v>
      </c>
      <c r="Q575" s="72">
        <f>(P575/X575^2*Y575)+(P575/AA575^2*AB575)</f>
        <v>2.9941476092731221</v>
      </c>
      <c r="R575" s="82">
        <f>SQRT(P575)</f>
        <v>0.16083765575665815</v>
      </c>
      <c r="S575" s="44"/>
      <c r="T575" s="3"/>
      <c r="V575" s="43"/>
      <c r="W575" s="49">
        <v>2.75</v>
      </c>
      <c r="X575" s="82">
        <v>0.22500000000000001</v>
      </c>
      <c r="Y575" s="43">
        <f t="shared" si="70"/>
        <v>2.7817500000000002</v>
      </c>
      <c r="Z575" s="55">
        <v>2.9</v>
      </c>
      <c r="AA575" s="82">
        <v>0.23</v>
      </c>
      <c r="AB575" s="43">
        <f>0.791*(Z575+0.09)+0.851</f>
        <v>3.2160899999999999</v>
      </c>
      <c r="AC575" s="47"/>
      <c r="AD575" s="82"/>
      <c r="AE575" s="43"/>
      <c r="AF575" s="45"/>
      <c r="AG575" s="82"/>
      <c r="AH575" s="43"/>
      <c r="AI575" s="47" t="s">
        <v>49</v>
      </c>
      <c r="AJ575" s="4"/>
      <c r="AK575" s="4"/>
      <c r="AL575" s="4"/>
      <c r="AM575" s="27">
        <v>2.9</v>
      </c>
      <c r="AN575" s="5"/>
      <c r="AO575" s="4"/>
      <c r="AP575" s="4"/>
      <c r="AQ575" s="4"/>
      <c r="AR575" s="19">
        <v>2.75</v>
      </c>
      <c r="AS575" s="5"/>
      <c r="AT575" s="3"/>
    </row>
    <row r="576" spans="1:58" x14ac:dyDescent="0.25">
      <c r="A576" s="3" t="s">
        <v>2</v>
      </c>
      <c r="B576" s="18">
        <v>2.61</v>
      </c>
      <c r="C576" s="88">
        <f t="shared" si="65"/>
        <v>2.7729650543347013</v>
      </c>
      <c r="D576" s="80">
        <v>-111.104</v>
      </c>
      <c r="E576" s="23">
        <v>42.71</v>
      </c>
      <c r="F576" s="1">
        <v>2</v>
      </c>
      <c r="G576" s="1">
        <v>1994</v>
      </c>
      <c r="H576" s="1">
        <v>3</v>
      </c>
      <c r="I576" s="1">
        <v>25</v>
      </c>
      <c r="J576" s="1">
        <v>3</v>
      </c>
      <c r="K576" s="1">
        <v>17</v>
      </c>
      <c r="L576" s="11">
        <v>40</v>
      </c>
      <c r="M576" s="81">
        <f t="shared" si="66"/>
        <v>0.16083765575665815</v>
      </c>
      <c r="N576" s="21">
        <v>0.01</v>
      </c>
      <c r="O576" s="3" t="s">
        <v>175</v>
      </c>
      <c r="P576" s="94">
        <f>1/((1/X576^2)+(1/AA576^2))</f>
        <v>2.586875150929727E-2</v>
      </c>
      <c r="Q576" s="72">
        <f>(P576/X576^2*Y576)+(P576/AA576^2*AB576)</f>
        <v>2.7729650543347013</v>
      </c>
      <c r="R576" s="82">
        <f>SQRT(P576)</f>
        <v>0.16083765575665815</v>
      </c>
      <c r="S576" s="44"/>
      <c r="T576" s="3"/>
      <c r="V576" s="43"/>
      <c r="W576" s="49">
        <v>2.61</v>
      </c>
      <c r="X576" s="82">
        <v>0.22500000000000001</v>
      </c>
      <c r="Y576" s="43">
        <f t="shared" si="70"/>
        <v>2.6516899999999999</v>
      </c>
      <c r="Z576" s="55">
        <v>2.5</v>
      </c>
      <c r="AA576" s="82">
        <v>0.23</v>
      </c>
      <c r="AB576" s="43">
        <f>0.791*(Z576+0.09)+0.851</f>
        <v>2.8996900000000001</v>
      </c>
      <c r="AC576" s="47"/>
      <c r="AD576" s="82"/>
      <c r="AE576" s="43"/>
      <c r="AF576" s="45"/>
      <c r="AG576" s="82"/>
      <c r="AH576" s="43"/>
      <c r="AI576" s="47" t="s">
        <v>58</v>
      </c>
      <c r="AJ576" s="4"/>
      <c r="AK576" s="4"/>
      <c r="AL576" s="4"/>
      <c r="AM576" s="27">
        <v>2.5</v>
      </c>
      <c r="AN576" s="5"/>
      <c r="AO576" s="4"/>
      <c r="AP576" s="4"/>
      <c r="AQ576" s="4"/>
      <c r="AR576" s="19">
        <v>2.61</v>
      </c>
      <c r="AS576" s="5"/>
      <c r="AT576" s="3"/>
    </row>
    <row r="577" spans="1:46" x14ac:dyDescent="0.25">
      <c r="A577" s="3" t="s">
        <v>2</v>
      </c>
      <c r="B577" s="18">
        <v>2.99</v>
      </c>
      <c r="C577" s="88">
        <f t="shared" si="65"/>
        <v>3.1854391716976576</v>
      </c>
      <c r="D577" s="80">
        <v>-111.14</v>
      </c>
      <c r="E577" s="23">
        <v>42.744999999999997</v>
      </c>
      <c r="F577" s="1">
        <v>4</v>
      </c>
      <c r="G577" s="1">
        <v>1994</v>
      </c>
      <c r="H577" s="1">
        <v>3</v>
      </c>
      <c r="I577" s="1">
        <v>25</v>
      </c>
      <c r="J577" s="1">
        <v>19</v>
      </c>
      <c r="K577" s="1">
        <v>16</v>
      </c>
      <c r="L577" s="11">
        <v>4.9000000000000004</v>
      </c>
      <c r="M577" s="81">
        <f t="shared" si="66"/>
        <v>0.16083765575665815</v>
      </c>
      <c r="N577" s="21">
        <v>0.01</v>
      </c>
      <c r="O577" s="3" t="s">
        <v>175</v>
      </c>
      <c r="P577" s="94">
        <f>1/((1/X577^2)+(1/AA577^2))</f>
        <v>2.586875150929727E-2</v>
      </c>
      <c r="Q577" s="72">
        <f>(P577/X577^2*Y577)+(P577/AA577^2*AB577)</f>
        <v>3.1854391716976576</v>
      </c>
      <c r="R577" s="82">
        <f>SQRT(P577)</f>
        <v>0.16083765575665815</v>
      </c>
      <c r="S577" s="44"/>
      <c r="T577" s="3"/>
      <c r="V577" s="43"/>
      <c r="W577" s="49">
        <v>2.99</v>
      </c>
      <c r="X577" s="82">
        <v>0.22500000000000001</v>
      </c>
      <c r="Y577" s="43">
        <f t="shared" si="70"/>
        <v>3.0047100000000002</v>
      </c>
      <c r="Z577" s="55">
        <v>3.1</v>
      </c>
      <c r="AA577" s="82">
        <v>0.23</v>
      </c>
      <c r="AB577" s="43">
        <f>0.791*(Z577+0.09)+0.851</f>
        <v>3.3742900000000002</v>
      </c>
      <c r="AC577" s="47"/>
      <c r="AD577" s="82"/>
      <c r="AE577" s="43"/>
      <c r="AF577" s="45"/>
      <c r="AG577" s="82"/>
      <c r="AH577" s="43"/>
      <c r="AI577" s="47" t="s">
        <v>92</v>
      </c>
      <c r="AJ577" s="4"/>
      <c r="AK577" s="4"/>
      <c r="AL577" s="4"/>
      <c r="AM577" s="27">
        <v>3.1</v>
      </c>
      <c r="AN577" s="5"/>
      <c r="AO577" s="4"/>
      <c r="AP577" s="4"/>
      <c r="AQ577" s="4"/>
      <c r="AR577" s="19">
        <v>2.99</v>
      </c>
      <c r="AS577" s="5"/>
      <c r="AT577" s="3"/>
    </row>
    <row r="578" spans="1:46" x14ac:dyDescent="0.25">
      <c r="A578" s="3" t="s">
        <v>2</v>
      </c>
      <c r="B578" s="18">
        <v>3.2</v>
      </c>
      <c r="C578" s="88">
        <f t="shared" ref="C578:C641" si="71">Q578</f>
        <v>3.3755012384068164</v>
      </c>
      <c r="D578" s="80">
        <v>-111.157</v>
      </c>
      <c r="E578" s="23">
        <v>42.654000000000003</v>
      </c>
      <c r="F578" s="1">
        <v>0</v>
      </c>
      <c r="G578" s="1">
        <v>1994</v>
      </c>
      <c r="H578" s="1">
        <v>3</v>
      </c>
      <c r="I578" s="1">
        <v>28</v>
      </c>
      <c r="J578" s="1">
        <v>19</v>
      </c>
      <c r="K578" s="1">
        <v>4</v>
      </c>
      <c r="L578" s="11">
        <v>7.4</v>
      </c>
      <c r="M578" s="81">
        <f t="shared" ref="M578:M641" si="72">R578</f>
        <v>0.10516774409862768</v>
      </c>
      <c r="N578" s="21">
        <v>0.01</v>
      </c>
      <c r="O578" s="3" t="s">
        <v>175</v>
      </c>
      <c r="P578" s="94">
        <f>1/((1/U578^2)+(1/X578^2)+(1/AA578^2))</f>
        <v>1.1060254398794437E-2</v>
      </c>
      <c r="Q578" s="72">
        <f>(P578/U578^2*V578)+(P578/X578^2*Y578)+(P578/AA578^2*AB578)</f>
        <v>3.3755012384068164</v>
      </c>
      <c r="R578" s="82">
        <f>SQRT(P578)</f>
        <v>0.10516774409862768</v>
      </c>
      <c r="S578" s="49">
        <v>3.2</v>
      </c>
      <c r="T578" s="3" t="s">
        <v>3</v>
      </c>
      <c r="U578" s="82">
        <v>0.13900000000000001</v>
      </c>
      <c r="V578" s="43">
        <f>0.791*S578+0.851</f>
        <v>3.3822000000000001</v>
      </c>
      <c r="W578" s="49">
        <v>3.29</v>
      </c>
      <c r="X578" s="82">
        <v>0.22500000000000001</v>
      </c>
      <c r="Y578" s="43">
        <f t="shared" si="70"/>
        <v>3.2834099999999999</v>
      </c>
      <c r="Z578" s="55">
        <v>3.2</v>
      </c>
      <c r="AA578" s="82">
        <v>0.23</v>
      </c>
      <c r="AB578" s="43">
        <f>0.791*(Z578+0.09)+0.851</f>
        <v>3.4533900000000002</v>
      </c>
      <c r="AC578" s="47"/>
      <c r="AD578" s="82"/>
      <c r="AE578" s="43"/>
      <c r="AF578" s="45"/>
      <c r="AG578" s="82"/>
      <c r="AH578" s="43"/>
      <c r="AI578" s="47" t="s">
        <v>79</v>
      </c>
      <c r="AJ578" s="4"/>
      <c r="AK578" s="4"/>
      <c r="AL578" s="4"/>
      <c r="AM578" s="27">
        <v>3.2</v>
      </c>
      <c r="AN578" s="5"/>
      <c r="AO578" s="4"/>
      <c r="AP578" s="4"/>
      <c r="AQ578" s="4"/>
      <c r="AR578" s="19">
        <v>3.29</v>
      </c>
      <c r="AS578" s="19">
        <v>3.2</v>
      </c>
      <c r="AT578" s="3" t="s">
        <v>3</v>
      </c>
    </row>
    <row r="579" spans="1:46" x14ac:dyDescent="0.25">
      <c r="A579" s="3" t="s">
        <v>2</v>
      </c>
      <c r="B579" s="18">
        <v>2.58</v>
      </c>
      <c r="C579" s="88">
        <f t="shared" si="71"/>
        <v>2.6238200000000003</v>
      </c>
      <c r="D579" s="80">
        <v>-111.053</v>
      </c>
      <c r="E579" s="23">
        <v>42.65</v>
      </c>
      <c r="F579" s="1">
        <v>0</v>
      </c>
      <c r="G579" s="1">
        <v>1994</v>
      </c>
      <c r="H579" s="1">
        <v>3</v>
      </c>
      <c r="I579" s="1">
        <v>29</v>
      </c>
      <c r="J579" s="1">
        <v>5</v>
      </c>
      <c r="K579" s="1">
        <v>57</v>
      </c>
      <c r="L579" s="11">
        <v>25.2</v>
      </c>
      <c r="M579" s="81">
        <f t="shared" si="72"/>
        <v>0.22500000000000001</v>
      </c>
      <c r="N579" s="21">
        <v>0.01</v>
      </c>
      <c r="O579" s="6" t="s">
        <v>174</v>
      </c>
      <c r="P579" s="94"/>
      <c r="Q579" s="72">
        <f>Y579</f>
        <v>2.6238200000000003</v>
      </c>
      <c r="R579" s="82">
        <f>X579</f>
        <v>0.22500000000000001</v>
      </c>
      <c r="S579" s="44"/>
      <c r="T579" s="3"/>
      <c r="V579" s="43"/>
      <c r="W579" s="49">
        <v>2.58</v>
      </c>
      <c r="X579" s="82">
        <v>0.22500000000000001</v>
      </c>
      <c r="Y579" s="43">
        <f t="shared" si="70"/>
        <v>2.6238200000000003</v>
      </c>
      <c r="Z579" s="53"/>
      <c r="AA579" s="82"/>
      <c r="AB579" s="43"/>
      <c r="AC579" s="47"/>
      <c r="AD579" s="82"/>
      <c r="AE579" s="43"/>
      <c r="AF579" s="45"/>
      <c r="AG579" s="82"/>
      <c r="AH579" s="43"/>
      <c r="AI579" s="47"/>
      <c r="AJ579" s="4"/>
      <c r="AK579" s="4"/>
      <c r="AL579" s="4"/>
      <c r="AM579" s="27"/>
      <c r="AN579" s="5"/>
      <c r="AO579" s="4"/>
      <c r="AP579" s="4"/>
      <c r="AQ579" s="4"/>
      <c r="AR579" s="19">
        <v>2.58</v>
      </c>
      <c r="AS579" s="5"/>
      <c r="AT579" s="3"/>
    </row>
    <row r="580" spans="1:46" x14ac:dyDescent="0.25">
      <c r="A580" s="3" t="s">
        <v>2</v>
      </c>
      <c r="B580" s="18">
        <v>2.8</v>
      </c>
      <c r="C580" s="88">
        <f t="shared" si="71"/>
        <v>2.8281999999999998</v>
      </c>
      <c r="D580" s="80">
        <v>-111.10899999999999</v>
      </c>
      <c r="E580" s="23">
        <v>42.686</v>
      </c>
      <c r="F580" s="1">
        <v>9</v>
      </c>
      <c r="G580" s="1">
        <v>1994</v>
      </c>
      <c r="H580" s="1">
        <v>3</v>
      </c>
      <c r="I580" s="1">
        <v>29</v>
      </c>
      <c r="J580" s="1">
        <v>20</v>
      </c>
      <c r="K580" s="1">
        <v>7</v>
      </c>
      <c r="L580" s="11">
        <v>12.7</v>
      </c>
      <c r="M580" s="81">
        <f t="shared" si="72"/>
        <v>0.22500000000000001</v>
      </c>
      <c r="N580" s="21">
        <v>0.01</v>
      </c>
      <c r="O580" s="6" t="s">
        <v>174</v>
      </c>
      <c r="P580" s="94"/>
      <c r="Q580" s="72">
        <f>Y580</f>
        <v>2.8281999999999998</v>
      </c>
      <c r="R580" s="82">
        <f>X580</f>
        <v>0.22500000000000001</v>
      </c>
      <c r="S580" s="44"/>
      <c r="T580" s="3"/>
      <c r="V580" s="43"/>
      <c r="W580" s="49">
        <v>2.8</v>
      </c>
      <c r="X580" s="82">
        <v>0.22500000000000001</v>
      </c>
      <c r="Y580" s="43">
        <f t="shared" si="70"/>
        <v>2.8281999999999998</v>
      </c>
      <c r="Z580" s="53"/>
      <c r="AA580" s="82"/>
      <c r="AB580" s="43"/>
      <c r="AC580" s="47"/>
      <c r="AD580" s="82"/>
      <c r="AE580" s="43"/>
      <c r="AF580" s="45"/>
      <c r="AG580" s="82"/>
      <c r="AH580" s="43"/>
      <c r="AI580" s="47"/>
      <c r="AJ580" s="4"/>
      <c r="AK580" s="4"/>
      <c r="AL580" s="4"/>
      <c r="AM580" s="27"/>
      <c r="AN580" s="5"/>
      <c r="AO580" s="4"/>
      <c r="AP580" s="4"/>
      <c r="AQ580" s="4"/>
      <c r="AR580" s="19">
        <v>2.8</v>
      </c>
      <c r="AS580" s="5"/>
      <c r="AT580" s="3"/>
    </row>
    <row r="581" spans="1:46" x14ac:dyDescent="0.25">
      <c r="A581" s="3" t="s">
        <v>2</v>
      </c>
      <c r="B581" s="18">
        <v>2.9</v>
      </c>
      <c r="C581" s="88">
        <f t="shared" si="71"/>
        <v>2.9493111205022937</v>
      </c>
      <c r="D581" s="80">
        <v>-111.163</v>
      </c>
      <c r="E581" s="23">
        <v>42.646000000000001</v>
      </c>
      <c r="F581" s="1">
        <v>1</v>
      </c>
      <c r="G581" s="1">
        <v>1994</v>
      </c>
      <c r="H581" s="1">
        <v>3</v>
      </c>
      <c r="I581" s="1">
        <v>30</v>
      </c>
      <c r="J581" s="1">
        <v>9</v>
      </c>
      <c r="K581" s="1">
        <v>4</v>
      </c>
      <c r="L581" s="11">
        <v>50.8</v>
      </c>
      <c r="M581" s="81">
        <f t="shared" si="72"/>
        <v>0.16083765575665815</v>
      </c>
      <c r="N581" s="21">
        <v>0.01</v>
      </c>
      <c r="O581" s="3" t="s">
        <v>175</v>
      </c>
      <c r="P581" s="94">
        <f>1/((1/X581^2)+(1/AA581^2))</f>
        <v>2.586875150929727E-2</v>
      </c>
      <c r="Q581" s="72">
        <f>(P581/X581^2*Y581)+(P581/AA581^2*AB581)</f>
        <v>2.9493111205022937</v>
      </c>
      <c r="R581" s="82">
        <f>SQRT(P581)</f>
        <v>0.16083765575665815</v>
      </c>
      <c r="S581" s="44"/>
      <c r="T581" s="3"/>
      <c r="V581" s="43"/>
      <c r="W581" s="49">
        <v>2.9</v>
      </c>
      <c r="X581" s="82">
        <v>0.22500000000000001</v>
      </c>
      <c r="Y581" s="43">
        <f t="shared" si="70"/>
        <v>2.9211</v>
      </c>
      <c r="Z581" s="55">
        <v>2.6</v>
      </c>
      <c r="AA581" s="82">
        <v>0.23</v>
      </c>
      <c r="AB581" s="43">
        <f>0.791*(Z581+0.09)+0.851</f>
        <v>2.97879</v>
      </c>
      <c r="AC581" s="47"/>
      <c r="AD581" s="82"/>
      <c r="AE581" s="43"/>
      <c r="AF581" s="45"/>
      <c r="AG581" s="82"/>
      <c r="AH581" s="43"/>
      <c r="AI581" s="47" t="s">
        <v>121</v>
      </c>
      <c r="AJ581" s="4"/>
      <c r="AK581" s="4"/>
      <c r="AL581" s="4"/>
      <c r="AM581" s="27">
        <v>2.6</v>
      </c>
      <c r="AN581" s="5"/>
      <c r="AO581" s="4"/>
      <c r="AP581" s="4"/>
      <c r="AQ581" s="4"/>
      <c r="AR581" s="19">
        <v>2.9</v>
      </c>
      <c r="AS581" s="5"/>
      <c r="AT581" s="3"/>
    </row>
    <row r="582" spans="1:46" x14ac:dyDescent="0.25">
      <c r="A582" s="3" t="s">
        <v>2</v>
      </c>
      <c r="B582" s="18">
        <v>2.67</v>
      </c>
      <c r="C582" s="88">
        <f t="shared" si="71"/>
        <v>2.70743</v>
      </c>
      <c r="D582" s="80">
        <v>-111.214</v>
      </c>
      <c r="E582" s="23">
        <v>42.581000000000003</v>
      </c>
      <c r="F582" s="1">
        <v>2</v>
      </c>
      <c r="G582" s="1">
        <v>1994</v>
      </c>
      <c r="H582" s="1">
        <v>3</v>
      </c>
      <c r="I582" s="1">
        <v>31</v>
      </c>
      <c r="J582" s="1">
        <v>23</v>
      </c>
      <c r="K582" s="1">
        <v>20</v>
      </c>
      <c r="L582" s="11">
        <v>34.5</v>
      </c>
      <c r="M582" s="81">
        <f t="shared" si="72"/>
        <v>0.22500000000000001</v>
      </c>
      <c r="N582" s="21">
        <v>0.01</v>
      </c>
      <c r="O582" s="6" t="s">
        <v>174</v>
      </c>
      <c r="P582" s="94"/>
      <c r="Q582" s="72">
        <f>Y582</f>
        <v>2.70743</v>
      </c>
      <c r="R582" s="82">
        <f>X582</f>
        <v>0.22500000000000001</v>
      </c>
      <c r="S582" s="44"/>
      <c r="T582" s="3"/>
      <c r="V582" s="43"/>
      <c r="W582" s="49">
        <v>2.67</v>
      </c>
      <c r="X582" s="82">
        <v>0.22500000000000001</v>
      </c>
      <c r="Y582" s="43">
        <f t="shared" si="70"/>
        <v>2.70743</v>
      </c>
      <c r="Z582" s="53"/>
      <c r="AA582" s="82"/>
      <c r="AB582" s="43"/>
      <c r="AC582" s="47"/>
      <c r="AD582" s="82"/>
      <c r="AE582" s="43"/>
      <c r="AF582" s="45"/>
      <c r="AG582" s="82"/>
      <c r="AH582" s="43"/>
      <c r="AI582" s="47"/>
      <c r="AJ582" s="4"/>
      <c r="AK582" s="4"/>
      <c r="AL582" s="4"/>
      <c r="AM582" s="27"/>
      <c r="AN582" s="5"/>
      <c r="AO582" s="4"/>
      <c r="AP582" s="4"/>
      <c r="AQ582" s="4"/>
      <c r="AR582" s="19">
        <v>2.67</v>
      </c>
      <c r="AS582" s="5"/>
      <c r="AT582" s="3"/>
    </row>
    <row r="583" spans="1:46" x14ac:dyDescent="0.25">
      <c r="A583" s="3" t="s">
        <v>2</v>
      </c>
      <c r="B583" s="18">
        <v>2.5099999999999998</v>
      </c>
      <c r="C583" s="88">
        <f t="shared" si="71"/>
        <v>2.5587899999999997</v>
      </c>
      <c r="D583" s="80">
        <v>-111.15900000000001</v>
      </c>
      <c r="E583" s="23">
        <v>42.703000000000003</v>
      </c>
      <c r="F583" s="1">
        <v>3</v>
      </c>
      <c r="G583" s="1">
        <v>1994</v>
      </c>
      <c r="H583" s="1">
        <v>4</v>
      </c>
      <c r="I583" s="1">
        <v>1</v>
      </c>
      <c r="J583" s="1">
        <v>13</v>
      </c>
      <c r="K583" s="1">
        <v>56</v>
      </c>
      <c r="L583" s="11">
        <v>12.2</v>
      </c>
      <c r="M583" s="81">
        <f t="shared" si="72"/>
        <v>0.22500000000000001</v>
      </c>
      <c r="N583" s="21">
        <v>0.01</v>
      </c>
      <c r="O583" s="6" t="s">
        <v>174</v>
      </c>
      <c r="P583" s="94"/>
      <c r="Q583" s="72">
        <f>Y583</f>
        <v>2.5587899999999997</v>
      </c>
      <c r="R583" s="82">
        <f>X583</f>
        <v>0.22500000000000001</v>
      </c>
      <c r="S583" s="44"/>
      <c r="T583" s="3"/>
      <c r="V583" s="43"/>
      <c r="W583" s="49">
        <v>2.5099999999999998</v>
      </c>
      <c r="X583" s="82">
        <v>0.22500000000000001</v>
      </c>
      <c r="Y583" s="43">
        <f t="shared" si="70"/>
        <v>2.5587899999999997</v>
      </c>
      <c r="Z583" s="53"/>
      <c r="AA583" s="82"/>
      <c r="AB583" s="43"/>
      <c r="AC583" s="47"/>
      <c r="AD583" s="82"/>
      <c r="AE583" s="43"/>
      <c r="AF583" s="45"/>
      <c r="AG583" s="82"/>
      <c r="AH583" s="43"/>
      <c r="AI583" s="47"/>
      <c r="AJ583" s="4"/>
      <c r="AK583" s="4"/>
      <c r="AL583" s="4"/>
      <c r="AM583" s="27"/>
      <c r="AN583" s="5"/>
      <c r="AO583" s="4"/>
      <c r="AP583" s="4"/>
      <c r="AQ583" s="4"/>
      <c r="AR583" s="19">
        <v>2.5099999999999998</v>
      </c>
      <c r="AS583" s="5"/>
      <c r="AT583" s="3"/>
    </row>
    <row r="584" spans="1:46" x14ac:dyDescent="0.25">
      <c r="A584" s="3" t="s">
        <v>2</v>
      </c>
      <c r="B584" s="18">
        <v>2.84</v>
      </c>
      <c r="C584" s="88">
        <f t="shared" si="71"/>
        <v>2.8653599999999999</v>
      </c>
      <c r="D584" s="80">
        <v>-111.157</v>
      </c>
      <c r="E584" s="23">
        <v>42.704000000000001</v>
      </c>
      <c r="F584" s="1">
        <v>3</v>
      </c>
      <c r="G584" s="1">
        <v>1994</v>
      </c>
      <c r="H584" s="1">
        <v>4</v>
      </c>
      <c r="I584" s="1">
        <v>1</v>
      </c>
      <c r="J584" s="1">
        <v>14</v>
      </c>
      <c r="K584" s="1">
        <v>18</v>
      </c>
      <c r="L584" s="11">
        <v>41.3</v>
      </c>
      <c r="M584" s="81">
        <f t="shared" si="72"/>
        <v>0.22500000000000001</v>
      </c>
      <c r="N584" s="21">
        <v>0.01</v>
      </c>
      <c r="O584" s="6" t="s">
        <v>174</v>
      </c>
      <c r="P584" s="94"/>
      <c r="Q584" s="72">
        <f>Y584</f>
        <v>2.8653599999999999</v>
      </c>
      <c r="R584" s="82">
        <f>X584</f>
        <v>0.22500000000000001</v>
      </c>
      <c r="S584" s="44"/>
      <c r="T584" s="3"/>
      <c r="V584" s="43"/>
      <c r="W584" s="49">
        <v>2.84</v>
      </c>
      <c r="X584" s="82">
        <v>0.22500000000000001</v>
      </c>
      <c r="Y584" s="43">
        <f t="shared" si="70"/>
        <v>2.8653599999999999</v>
      </c>
      <c r="Z584" s="53"/>
      <c r="AA584" s="82"/>
      <c r="AB584" s="43"/>
      <c r="AC584" s="47"/>
      <c r="AD584" s="82"/>
      <c r="AE584" s="43"/>
      <c r="AF584" s="45"/>
      <c r="AG584" s="82"/>
      <c r="AH584" s="43"/>
      <c r="AI584" s="47"/>
      <c r="AJ584" s="4"/>
      <c r="AK584" s="4"/>
      <c r="AL584" s="4"/>
      <c r="AM584" s="27"/>
      <c r="AN584" s="5"/>
      <c r="AO584" s="4"/>
      <c r="AP584" s="4"/>
      <c r="AQ584" s="4"/>
      <c r="AR584" s="19">
        <v>2.84</v>
      </c>
      <c r="AS584" s="5"/>
      <c r="AT584" s="3"/>
    </row>
    <row r="585" spans="1:46" x14ac:dyDescent="0.25">
      <c r="A585" s="3" t="s">
        <v>2</v>
      </c>
      <c r="B585" s="18">
        <v>2.6</v>
      </c>
      <c r="C585" s="88">
        <f t="shared" si="71"/>
        <v>2.6423999999999999</v>
      </c>
      <c r="D585" s="80">
        <v>-111.148</v>
      </c>
      <c r="E585" s="23">
        <v>42.7</v>
      </c>
      <c r="F585" s="1">
        <v>0</v>
      </c>
      <c r="G585" s="1">
        <v>1994</v>
      </c>
      <c r="H585" s="1">
        <v>4</v>
      </c>
      <c r="I585" s="1">
        <v>2</v>
      </c>
      <c r="J585" s="1">
        <v>4</v>
      </c>
      <c r="K585" s="1">
        <v>2</v>
      </c>
      <c r="L585" s="11">
        <v>32.200000000000003</v>
      </c>
      <c r="M585" s="81">
        <f t="shared" si="72"/>
        <v>0.22500000000000001</v>
      </c>
      <c r="N585" s="21">
        <v>0.01</v>
      </c>
      <c r="O585" s="6" t="s">
        <v>174</v>
      </c>
      <c r="P585" s="94"/>
      <c r="Q585" s="72">
        <f>Y585</f>
        <v>2.6423999999999999</v>
      </c>
      <c r="R585" s="82">
        <f>X585</f>
        <v>0.22500000000000001</v>
      </c>
      <c r="S585" s="44"/>
      <c r="T585" s="3"/>
      <c r="V585" s="43"/>
      <c r="W585" s="49">
        <v>2.6</v>
      </c>
      <c r="X585" s="82">
        <v>0.22500000000000001</v>
      </c>
      <c r="Y585" s="43">
        <f t="shared" si="70"/>
        <v>2.6423999999999999</v>
      </c>
      <c r="Z585" s="53"/>
      <c r="AA585" s="82"/>
      <c r="AB585" s="43"/>
      <c r="AC585" s="47"/>
      <c r="AD585" s="82"/>
      <c r="AE585" s="43"/>
      <c r="AF585" s="45"/>
      <c r="AG585" s="82"/>
      <c r="AH585" s="43"/>
      <c r="AI585" s="47"/>
      <c r="AJ585" s="4"/>
      <c r="AK585" s="4"/>
      <c r="AL585" s="4"/>
      <c r="AM585" s="27"/>
      <c r="AN585" s="5"/>
      <c r="AO585" s="4"/>
      <c r="AP585" s="4"/>
      <c r="AQ585" s="4"/>
      <c r="AR585" s="19">
        <v>2.6</v>
      </c>
      <c r="AS585" s="5"/>
      <c r="AT585" s="3"/>
    </row>
    <row r="586" spans="1:46" x14ac:dyDescent="0.25">
      <c r="A586" s="3" t="s">
        <v>2</v>
      </c>
      <c r="B586" s="18">
        <v>2.98</v>
      </c>
      <c r="C586" s="88">
        <f t="shared" si="71"/>
        <v>2.9954200000000002</v>
      </c>
      <c r="D586" s="80">
        <v>-111.149</v>
      </c>
      <c r="E586" s="23">
        <v>42.701000000000001</v>
      </c>
      <c r="F586" s="1">
        <v>4</v>
      </c>
      <c r="G586" s="1">
        <v>1994</v>
      </c>
      <c r="H586" s="1">
        <v>4</v>
      </c>
      <c r="I586" s="1">
        <v>2</v>
      </c>
      <c r="J586" s="1">
        <v>5</v>
      </c>
      <c r="K586" s="1">
        <v>0</v>
      </c>
      <c r="L586" s="11">
        <v>20.6</v>
      </c>
      <c r="M586" s="81">
        <f t="shared" si="72"/>
        <v>0.22500000000000001</v>
      </c>
      <c r="N586" s="21">
        <v>0.01</v>
      </c>
      <c r="O586" s="6" t="s">
        <v>174</v>
      </c>
      <c r="P586" s="94"/>
      <c r="Q586" s="72">
        <f>Y586</f>
        <v>2.9954200000000002</v>
      </c>
      <c r="R586" s="82">
        <f>X586</f>
        <v>0.22500000000000001</v>
      </c>
      <c r="S586" s="44"/>
      <c r="T586" s="3"/>
      <c r="V586" s="43"/>
      <c r="W586" s="49">
        <v>2.98</v>
      </c>
      <c r="X586" s="82">
        <v>0.22500000000000001</v>
      </c>
      <c r="Y586" s="43">
        <f t="shared" si="70"/>
        <v>2.9954200000000002</v>
      </c>
      <c r="Z586" s="53"/>
      <c r="AA586" s="82"/>
      <c r="AB586" s="43"/>
      <c r="AC586" s="47"/>
      <c r="AD586" s="82"/>
      <c r="AE586" s="43"/>
      <c r="AF586" s="45"/>
      <c r="AG586" s="82"/>
      <c r="AH586" s="43"/>
      <c r="AI586" s="47"/>
      <c r="AJ586" s="4"/>
      <c r="AK586" s="4"/>
      <c r="AL586" s="4"/>
      <c r="AM586" s="27"/>
      <c r="AN586" s="5"/>
      <c r="AO586" s="4"/>
      <c r="AP586" s="4"/>
      <c r="AQ586" s="4"/>
      <c r="AR586" s="19">
        <v>2.98</v>
      </c>
      <c r="AS586" s="5"/>
      <c r="AT586" s="3"/>
    </row>
    <row r="587" spans="1:46" x14ac:dyDescent="0.25">
      <c r="A587" s="3" t="s">
        <v>2</v>
      </c>
      <c r="B587" s="18">
        <v>3.03</v>
      </c>
      <c r="C587" s="88">
        <f t="shared" si="71"/>
        <v>3.1754689185943441</v>
      </c>
      <c r="D587" s="80">
        <v>-111.15600000000001</v>
      </c>
      <c r="E587" s="23">
        <v>42.648000000000003</v>
      </c>
      <c r="F587" s="1">
        <v>0</v>
      </c>
      <c r="G587" s="1">
        <v>1994</v>
      </c>
      <c r="H587" s="1">
        <v>4</v>
      </c>
      <c r="I587" s="1">
        <v>2</v>
      </c>
      <c r="J587" s="1">
        <v>9</v>
      </c>
      <c r="K587" s="1">
        <v>30</v>
      </c>
      <c r="L587" s="11">
        <v>22.7</v>
      </c>
      <c r="M587" s="81">
        <f t="shared" si="72"/>
        <v>0.11825400999467875</v>
      </c>
      <c r="N587" s="21">
        <v>0.01</v>
      </c>
      <c r="O587" s="3" t="s">
        <v>175</v>
      </c>
      <c r="P587" s="94">
        <f>1/((1/U587^2)+(1/X587^2))</f>
        <v>1.398401087982158E-2</v>
      </c>
      <c r="Q587" s="72">
        <f>(P587/U587^2*V587)+(P587/X587^2*Y587)</f>
        <v>3.1754689185943441</v>
      </c>
      <c r="R587" s="82">
        <f>SQRT(P587)</f>
        <v>0.11825400999467875</v>
      </c>
      <c r="S587" s="49">
        <v>3.03</v>
      </c>
      <c r="T587" s="3" t="s">
        <v>3</v>
      </c>
      <c r="U587" s="82">
        <v>0.13900000000000001</v>
      </c>
      <c r="V587" s="43">
        <f>0.791*S587+0.851</f>
        <v>3.2477299999999998</v>
      </c>
      <c r="W587" s="49">
        <v>2.97</v>
      </c>
      <c r="X587" s="82">
        <v>0.22500000000000001</v>
      </c>
      <c r="Y587" s="43">
        <f t="shared" si="70"/>
        <v>2.9861300000000002</v>
      </c>
      <c r="Z587" s="53"/>
      <c r="AA587" s="82"/>
      <c r="AB587" s="43"/>
      <c r="AC587" s="47"/>
      <c r="AD587" s="82"/>
      <c r="AE587" s="43"/>
      <c r="AF587" s="45"/>
      <c r="AG587" s="82"/>
      <c r="AH587" s="43"/>
      <c r="AI587" s="47"/>
      <c r="AJ587" s="4"/>
      <c r="AK587" s="4"/>
      <c r="AL587" s="4"/>
      <c r="AM587" s="27"/>
      <c r="AN587" s="5"/>
      <c r="AO587" s="4"/>
      <c r="AP587" s="4"/>
      <c r="AQ587" s="4"/>
      <c r="AR587" s="19">
        <v>2.97</v>
      </c>
      <c r="AS587" s="19">
        <v>3.03</v>
      </c>
      <c r="AT587" s="3" t="s">
        <v>3</v>
      </c>
    </row>
    <row r="588" spans="1:46" x14ac:dyDescent="0.25">
      <c r="A588" s="3" t="s">
        <v>2</v>
      </c>
      <c r="B588" s="18">
        <v>2.89</v>
      </c>
      <c r="C588" s="88">
        <f t="shared" si="71"/>
        <v>3.0219257932866452</v>
      </c>
      <c r="D588" s="80">
        <v>-111.13</v>
      </c>
      <c r="E588" s="23">
        <v>42.764000000000003</v>
      </c>
      <c r="F588" s="1">
        <v>1</v>
      </c>
      <c r="G588" s="1">
        <v>1994</v>
      </c>
      <c r="H588" s="1">
        <v>4</v>
      </c>
      <c r="I588" s="1">
        <v>2</v>
      </c>
      <c r="J588" s="1">
        <v>10</v>
      </c>
      <c r="K588" s="1">
        <v>45</v>
      </c>
      <c r="L588" s="11">
        <v>5.2</v>
      </c>
      <c r="M588" s="81">
        <f t="shared" si="72"/>
        <v>0.16083765575665815</v>
      </c>
      <c r="N588" s="21">
        <v>0.01</v>
      </c>
      <c r="O588" s="3" t="s">
        <v>175</v>
      </c>
      <c r="P588" s="94">
        <f>1/((1/X588^2)+(1/AA588^2))</f>
        <v>2.586875150929727E-2</v>
      </c>
      <c r="Q588" s="72">
        <f>(P588/X588^2*Y588)+(P588/AA588^2*AB588)</f>
        <v>3.0219257932866452</v>
      </c>
      <c r="R588" s="82">
        <f>SQRT(P588)</f>
        <v>0.16083765575665815</v>
      </c>
      <c r="S588" s="44"/>
      <c r="T588" s="3"/>
      <c r="V588" s="43"/>
      <c r="W588" s="49">
        <v>2.89</v>
      </c>
      <c r="X588" s="82">
        <v>0.22500000000000001</v>
      </c>
      <c r="Y588" s="43">
        <f t="shared" si="70"/>
        <v>2.91181</v>
      </c>
      <c r="Z588" s="55">
        <v>2.8</v>
      </c>
      <c r="AA588" s="82">
        <v>0.23</v>
      </c>
      <c r="AB588" s="43">
        <f>0.791*(Z588+0.09)+0.851</f>
        <v>3.1369899999999999</v>
      </c>
      <c r="AC588" s="47"/>
      <c r="AD588" s="82"/>
      <c r="AE588" s="43"/>
      <c r="AF588" s="45"/>
      <c r="AG588" s="82"/>
      <c r="AH588" s="43"/>
      <c r="AI588" s="47" t="s">
        <v>48</v>
      </c>
      <c r="AJ588" s="4"/>
      <c r="AK588" s="4"/>
      <c r="AL588" s="4"/>
      <c r="AM588" s="27">
        <v>2.8</v>
      </c>
      <c r="AN588" s="5"/>
      <c r="AO588" s="4"/>
      <c r="AP588" s="4"/>
      <c r="AQ588" s="4"/>
      <c r="AR588" s="19">
        <v>2.89</v>
      </c>
      <c r="AS588" s="5"/>
      <c r="AT588" s="3"/>
    </row>
    <row r="589" spans="1:46" x14ac:dyDescent="0.25">
      <c r="A589" s="3" t="s">
        <v>2</v>
      </c>
      <c r="B589" s="18">
        <v>3.65</v>
      </c>
      <c r="C589" s="88">
        <f t="shared" si="71"/>
        <v>3.7312627775983342</v>
      </c>
      <c r="D589" s="80">
        <v>-111.166</v>
      </c>
      <c r="E589" s="23">
        <v>42.655000000000001</v>
      </c>
      <c r="F589" s="1">
        <v>0</v>
      </c>
      <c r="G589" s="1">
        <v>1994</v>
      </c>
      <c r="H589" s="1">
        <v>4</v>
      </c>
      <c r="I589" s="1">
        <v>2</v>
      </c>
      <c r="J589" s="1">
        <v>11</v>
      </c>
      <c r="K589" s="1">
        <v>58</v>
      </c>
      <c r="L589" s="11">
        <v>37.200000000000003</v>
      </c>
      <c r="M589" s="81">
        <f t="shared" si="72"/>
        <v>0.10516774409862768</v>
      </c>
      <c r="N589" s="21">
        <v>0.01</v>
      </c>
      <c r="O589" s="3" t="s">
        <v>175</v>
      </c>
      <c r="P589" s="94">
        <f>1/((1/U589^2)+(1/X589^2)+(1/AA589^2))</f>
        <v>1.1060254398794437E-2</v>
      </c>
      <c r="Q589" s="72">
        <f>(P589/U589^2*V589)+(P589/X589^2*Y589)+(P589/AA589^2*AB589)</f>
        <v>3.7312627775983342</v>
      </c>
      <c r="R589" s="82">
        <f>SQRT(P589)</f>
        <v>0.10516774409862768</v>
      </c>
      <c r="S589" s="49">
        <v>3.65</v>
      </c>
      <c r="T589" s="3" t="s">
        <v>3</v>
      </c>
      <c r="U589" s="82">
        <v>0.13900000000000001</v>
      </c>
      <c r="V589" s="43">
        <f>0.791*S589+0.851</f>
        <v>3.7381500000000001</v>
      </c>
      <c r="W589" s="49">
        <v>3.55</v>
      </c>
      <c r="X589" s="82">
        <v>0.22500000000000001</v>
      </c>
      <c r="Y589" s="43">
        <f t="shared" si="70"/>
        <v>3.52495</v>
      </c>
      <c r="Z589" s="55">
        <v>3.8</v>
      </c>
      <c r="AA589" s="82">
        <v>0.23</v>
      </c>
      <c r="AB589" s="43">
        <f>0.791*(Z589+0.09)+0.851</f>
        <v>3.9279899999999999</v>
      </c>
      <c r="AC589" s="53"/>
      <c r="AD589" s="82"/>
      <c r="AE589" s="43"/>
      <c r="AF589" s="45"/>
      <c r="AG589" s="82"/>
      <c r="AH589" s="43"/>
      <c r="AI589" s="47" t="s">
        <v>68</v>
      </c>
      <c r="AJ589" s="27"/>
      <c r="AK589" s="5"/>
      <c r="AL589" s="4" t="s">
        <v>131</v>
      </c>
      <c r="AM589" s="27">
        <v>3.8</v>
      </c>
      <c r="AN589" s="5"/>
      <c r="AO589" s="4"/>
      <c r="AP589" s="4"/>
      <c r="AQ589" s="4"/>
      <c r="AR589" s="19">
        <v>3.55</v>
      </c>
      <c r="AS589" s="19">
        <v>3.65</v>
      </c>
      <c r="AT589" s="3" t="s">
        <v>3</v>
      </c>
    </row>
    <row r="590" spans="1:46" x14ac:dyDescent="0.25">
      <c r="A590" s="3" t="s">
        <v>2</v>
      </c>
      <c r="B590" s="18">
        <v>3.02</v>
      </c>
      <c r="C590" s="88">
        <f t="shared" si="71"/>
        <v>3.0325799999999998</v>
      </c>
      <c r="D590" s="80">
        <v>-111.157</v>
      </c>
      <c r="E590" s="23">
        <v>42.637</v>
      </c>
      <c r="F590" s="1">
        <v>0</v>
      </c>
      <c r="G590" s="1">
        <v>1994</v>
      </c>
      <c r="H590" s="1">
        <v>4</v>
      </c>
      <c r="I590" s="1">
        <v>2</v>
      </c>
      <c r="J590" s="1">
        <v>12</v>
      </c>
      <c r="K590" s="1">
        <v>10</v>
      </c>
      <c r="L590" s="11">
        <v>33.200000000000003</v>
      </c>
      <c r="M590" s="81">
        <f t="shared" si="72"/>
        <v>0.22500000000000001</v>
      </c>
      <c r="N590" s="21">
        <v>0.01</v>
      </c>
      <c r="O590" s="6" t="s">
        <v>174</v>
      </c>
      <c r="P590" s="94"/>
      <c r="Q590" s="72">
        <f>Y590</f>
        <v>3.0325799999999998</v>
      </c>
      <c r="R590" s="82">
        <f>X590</f>
        <v>0.22500000000000001</v>
      </c>
      <c r="S590" s="44"/>
      <c r="T590" s="3"/>
      <c r="V590" s="43"/>
      <c r="W590" s="49">
        <v>3.02</v>
      </c>
      <c r="X590" s="82">
        <v>0.22500000000000001</v>
      </c>
      <c r="Y590" s="43">
        <f t="shared" si="70"/>
        <v>3.0325799999999998</v>
      </c>
      <c r="Z590" s="53"/>
      <c r="AA590" s="82"/>
      <c r="AB590" s="43"/>
      <c r="AC590" s="47"/>
      <c r="AD590" s="82"/>
      <c r="AE590" s="43"/>
      <c r="AF590" s="45"/>
      <c r="AG590" s="82"/>
      <c r="AH590" s="43"/>
      <c r="AI590" s="47"/>
      <c r="AJ590" s="4"/>
      <c r="AK590" s="4"/>
      <c r="AL590" s="4"/>
      <c r="AM590" s="27"/>
      <c r="AN590" s="5"/>
      <c r="AO590" s="4"/>
      <c r="AP590" s="4"/>
      <c r="AQ590" s="4"/>
      <c r="AR590" s="19">
        <v>3.02</v>
      </c>
      <c r="AS590" s="5"/>
      <c r="AT590" s="3"/>
    </row>
    <row r="591" spans="1:46" x14ac:dyDescent="0.25">
      <c r="A591" s="3" t="s">
        <v>2</v>
      </c>
      <c r="B591" s="18">
        <v>3.38</v>
      </c>
      <c r="C591" s="88">
        <f t="shared" si="71"/>
        <v>3.5225565090474356</v>
      </c>
      <c r="D591" s="80">
        <v>-111.154</v>
      </c>
      <c r="E591" s="23">
        <v>42.640999999999998</v>
      </c>
      <c r="F591" s="1">
        <v>0</v>
      </c>
      <c r="G591" s="1">
        <v>1994</v>
      </c>
      <c r="H591" s="1">
        <v>4</v>
      </c>
      <c r="I591" s="1">
        <v>2</v>
      </c>
      <c r="J591" s="1">
        <v>12</v>
      </c>
      <c r="K591" s="1">
        <v>18</v>
      </c>
      <c r="L591" s="11">
        <v>41.6</v>
      </c>
      <c r="M591" s="81">
        <f t="shared" si="72"/>
        <v>0.10516774409862768</v>
      </c>
      <c r="N591" s="21">
        <v>0.01</v>
      </c>
      <c r="O591" s="3" t="s">
        <v>175</v>
      </c>
      <c r="P591" s="94">
        <f>1/((1/U591^2)+(1/X591^2)+(1/AA591^2))</f>
        <v>1.1060254398794437E-2</v>
      </c>
      <c r="Q591" s="72">
        <f>(P591/U591^2*V591)+(P591/X591^2*Y591)+(P591/AA591^2*AB591)</f>
        <v>3.5225565090474356</v>
      </c>
      <c r="R591" s="82">
        <f>SQRT(P591)</f>
        <v>0.10516774409862768</v>
      </c>
      <c r="S591" s="49">
        <v>3.38</v>
      </c>
      <c r="T591" s="3" t="s">
        <v>3</v>
      </c>
      <c r="U591" s="82">
        <v>0.13900000000000001</v>
      </c>
      <c r="V591" s="43">
        <f>0.791*S591+0.851</f>
        <v>3.5245799999999998</v>
      </c>
      <c r="W591" s="49">
        <v>3.45</v>
      </c>
      <c r="X591" s="82">
        <v>0.22500000000000001</v>
      </c>
      <c r="Y591" s="43">
        <f t="shared" si="70"/>
        <v>3.4320500000000003</v>
      </c>
      <c r="Z591" s="55">
        <v>3.4</v>
      </c>
      <c r="AA591" s="82">
        <v>0.23</v>
      </c>
      <c r="AB591" s="43">
        <f>0.791*(Z591+0.09)+0.851</f>
        <v>3.6115900000000001</v>
      </c>
      <c r="AC591" s="53"/>
      <c r="AD591" s="82"/>
      <c r="AE591" s="43"/>
      <c r="AF591" s="45"/>
      <c r="AG591" s="82"/>
      <c r="AH591" s="43"/>
      <c r="AI591" s="47" t="s">
        <v>117</v>
      </c>
      <c r="AJ591" s="27"/>
      <c r="AK591" s="5"/>
      <c r="AL591" s="4" t="s">
        <v>95</v>
      </c>
      <c r="AM591" s="27">
        <v>3.4</v>
      </c>
      <c r="AN591" s="5"/>
      <c r="AO591" s="4"/>
      <c r="AP591" s="4"/>
      <c r="AQ591" s="4"/>
      <c r="AR591" s="19">
        <v>3.45</v>
      </c>
      <c r="AS591" s="19">
        <v>3.38</v>
      </c>
      <c r="AT591" s="3" t="s">
        <v>3</v>
      </c>
    </row>
    <row r="592" spans="1:46" x14ac:dyDescent="0.25">
      <c r="A592" s="3" t="s">
        <v>2</v>
      </c>
      <c r="B592" s="18">
        <v>2.99</v>
      </c>
      <c r="C592" s="88">
        <f t="shared" si="71"/>
        <v>3.0047100000000002</v>
      </c>
      <c r="D592" s="80">
        <v>-111.15900000000001</v>
      </c>
      <c r="E592" s="23">
        <v>42.643999999999998</v>
      </c>
      <c r="F592" s="1">
        <v>1</v>
      </c>
      <c r="G592" s="1">
        <v>1994</v>
      </c>
      <c r="H592" s="1">
        <v>4</v>
      </c>
      <c r="I592" s="1">
        <v>2</v>
      </c>
      <c r="J592" s="1">
        <v>12</v>
      </c>
      <c r="K592" s="1">
        <v>24</v>
      </c>
      <c r="L592" s="11">
        <v>55</v>
      </c>
      <c r="M592" s="81">
        <f t="shared" si="72"/>
        <v>0.22500000000000001</v>
      </c>
      <c r="N592" s="21">
        <v>0.01</v>
      </c>
      <c r="O592" s="6" t="s">
        <v>174</v>
      </c>
      <c r="P592" s="94"/>
      <c r="Q592" s="72">
        <f>Y592</f>
        <v>3.0047100000000002</v>
      </c>
      <c r="R592" s="82">
        <f>X592</f>
        <v>0.22500000000000001</v>
      </c>
      <c r="S592" s="44"/>
      <c r="T592" s="3"/>
      <c r="V592" s="43"/>
      <c r="W592" s="49">
        <v>2.99</v>
      </c>
      <c r="X592" s="82">
        <v>0.22500000000000001</v>
      </c>
      <c r="Y592" s="43">
        <f t="shared" si="70"/>
        <v>3.0047100000000002</v>
      </c>
      <c r="Z592" s="53"/>
      <c r="AA592" s="82"/>
      <c r="AB592" s="43"/>
      <c r="AC592" s="47"/>
      <c r="AD592" s="82"/>
      <c r="AE592" s="43"/>
      <c r="AF592" s="45"/>
      <c r="AG592" s="82"/>
      <c r="AH592" s="43"/>
      <c r="AI592" s="47"/>
      <c r="AJ592" s="4"/>
      <c r="AK592" s="4"/>
      <c r="AL592" s="4"/>
      <c r="AM592" s="27"/>
      <c r="AN592" s="5"/>
      <c r="AO592" s="4"/>
      <c r="AP592" s="4"/>
      <c r="AQ592" s="4"/>
      <c r="AR592" s="19">
        <v>2.99</v>
      </c>
      <c r="AS592" s="5"/>
      <c r="AT592" s="3"/>
    </row>
    <row r="593" spans="1:46" x14ac:dyDescent="0.25">
      <c r="A593" s="3" t="s">
        <v>2</v>
      </c>
      <c r="B593" s="18">
        <v>3.19</v>
      </c>
      <c r="C593" s="88">
        <f t="shared" si="71"/>
        <v>3.1905100000000002</v>
      </c>
      <c r="D593" s="80">
        <v>-111.16500000000001</v>
      </c>
      <c r="E593" s="23">
        <v>42.664000000000001</v>
      </c>
      <c r="F593" s="1">
        <v>0</v>
      </c>
      <c r="G593" s="1">
        <v>1994</v>
      </c>
      <c r="H593" s="1">
        <v>4</v>
      </c>
      <c r="I593" s="1">
        <v>2</v>
      </c>
      <c r="J593" s="1">
        <v>13</v>
      </c>
      <c r="K593" s="1">
        <v>26</v>
      </c>
      <c r="L593" s="11">
        <v>15</v>
      </c>
      <c r="M593" s="81">
        <f t="shared" si="72"/>
        <v>0.22500000000000001</v>
      </c>
      <c r="N593" s="21">
        <v>0.01</v>
      </c>
      <c r="O593" s="6" t="s">
        <v>174</v>
      </c>
      <c r="P593" s="94"/>
      <c r="Q593" s="72">
        <f>Y593</f>
        <v>3.1905100000000002</v>
      </c>
      <c r="R593" s="82">
        <f>X593</f>
        <v>0.22500000000000001</v>
      </c>
      <c r="S593" s="44"/>
      <c r="T593" s="3"/>
      <c r="V593" s="43"/>
      <c r="W593" s="49">
        <v>3.19</v>
      </c>
      <c r="X593" s="82">
        <v>0.22500000000000001</v>
      </c>
      <c r="Y593" s="43">
        <f t="shared" si="70"/>
        <v>3.1905100000000002</v>
      </c>
      <c r="Z593" s="53"/>
      <c r="AA593" s="82"/>
      <c r="AB593" s="43"/>
      <c r="AC593" s="47"/>
      <c r="AD593" s="82"/>
      <c r="AE593" s="43"/>
      <c r="AF593" s="45"/>
      <c r="AG593" s="82"/>
      <c r="AH593" s="43"/>
      <c r="AI593" s="47"/>
      <c r="AJ593" s="4"/>
      <c r="AK593" s="4"/>
      <c r="AL593" s="4"/>
      <c r="AM593" s="27"/>
      <c r="AN593" s="5"/>
      <c r="AO593" s="4"/>
      <c r="AP593" s="4"/>
      <c r="AQ593" s="4"/>
      <c r="AR593" s="19">
        <v>3.19</v>
      </c>
      <c r="AS593" s="5"/>
      <c r="AT593" s="3"/>
    </row>
    <row r="594" spans="1:46" x14ac:dyDescent="0.25">
      <c r="A594" s="3" t="s">
        <v>2</v>
      </c>
      <c r="B594" s="18">
        <v>2.54</v>
      </c>
      <c r="C594" s="88">
        <f t="shared" si="71"/>
        <v>2.5866600000000002</v>
      </c>
      <c r="D594" s="80">
        <v>-111.16</v>
      </c>
      <c r="E594" s="23">
        <v>42.643000000000001</v>
      </c>
      <c r="F594" s="1">
        <v>0</v>
      </c>
      <c r="G594" s="1">
        <v>1994</v>
      </c>
      <c r="H594" s="1">
        <v>4</v>
      </c>
      <c r="I594" s="1">
        <v>2</v>
      </c>
      <c r="J594" s="1">
        <v>15</v>
      </c>
      <c r="K594" s="1">
        <v>18</v>
      </c>
      <c r="L594" s="11">
        <v>42.9</v>
      </c>
      <c r="M594" s="81">
        <f t="shared" si="72"/>
        <v>0.22500000000000001</v>
      </c>
      <c r="N594" s="21">
        <v>0.01</v>
      </c>
      <c r="O594" s="6" t="s">
        <v>174</v>
      </c>
      <c r="P594" s="94"/>
      <c r="Q594" s="72">
        <f>Y594</f>
        <v>2.5866600000000002</v>
      </c>
      <c r="R594" s="82">
        <f>X594</f>
        <v>0.22500000000000001</v>
      </c>
      <c r="S594" s="44"/>
      <c r="T594" s="3"/>
      <c r="V594" s="43"/>
      <c r="W594" s="49">
        <v>2.54</v>
      </c>
      <c r="X594" s="82">
        <v>0.22500000000000001</v>
      </c>
      <c r="Y594" s="43">
        <f t="shared" si="70"/>
        <v>2.5866600000000002</v>
      </c>
      <c r="Z594" s="53"/>
      <c r="AA594" s="82"/>
      <c r="AB594" s="43"/>
      <c r="AC594" s="47"/>
      <c r="AD594" s="82"/>
      <c r="AE594" s="43"/>
      <c r="AF594" s="45"/>
      <c r="AG594" s="82"/>
      <c r="AH594" s="43"/>
      <c r="AI594" s="47"/>
      <c r="AJ594" s="4"/>
      <c r="AK594" s="4"/>
      <c r="AL594" s="4"/>
      <c r="AM594" s="27"/>
      <c r="AN594" s="5"/>
      <c r="AO594" s="4"/>
      <c r="AP594" s="4"/>
      <c r="AQ594" s="4"/>
      <c r="AR594" s="19">
        <v>2.54</v>
      </c>
      <c r="AS594" s="5"/>
      <c r="AT594" s="3"/>
    </row>
    <row r="595" spans="1:46" x14ac:dyDescent="0.25">
      <c r="A595" s="3" t="s">
        <v>2</v>
      </c>
      <c r="B595" s="18">
        <v>2.5499999999999998</v>
      </c>
      <c r="C595" s="88">
        <f t="shared" si="71"/>
        <v>2.5959499999999998</v>
      </c>
      <c r="D595" s="80">
        <v>-111.14700000000001</v>
      </c>
      <c r="E595" s="23">
        <v>42.731000000000002</v>
      </c>
      <c r="F595" s="1">
        <v>1</v>
      </c>
      <c r="G595" s="1">
        <v>1994</v>
      </c>
      <c r="H595" s="1">
        <v>4</v>
      </c>
      <c r="I595" s="1">
        <v>2</v>
      </c>
      <c r="J595" s="1">
        <v>16</v>
      </c>
      <c r="K595" s="1">
        <v>13</v>
      </c>
      <c r="L595" s="11">
        <v>10.9</v>
      </c>
      <c r="M595" s="81">
        <f t="shared" si="72"/>
        <v>0.22500000000000001</v>
      </c>
      <c r="N595" s="21">
        <v>0.01</v>
      </c>
      <c r="O595" s="6" t="s">
        <v>174</v>
      </c>
      <c r="P595" s="94"/>
      <c r="Q595" s="72">
        <f>Y595</f>
        <v>2.5959499999999998</v>
      </c>
      <c r="R595" s="82">
        <f>X595</f>
        <v>0.22500000000000001</v>
      </c>
      <c r="S595" s="44"/>
      <c r="T595" s="3"/>
      <c r="V595" s="43"/>
      <c r="W595" s="49">
        <v>2.5499999999999998</v>
      </c>
      <c r="X595" s="82">
        <v>0.22500000000000001</v>
      </c>
      <c r="Y595" s="43">
        <f t="shared" si="70"/>
        <v>2.5959499999999998</v>
      </c>
      <c r="Z595" s="53"/>
      <c r="AA595" s="82"/>
      <c r="AB595" s="43"/>
      <c r="AC595" s="47"/>
      <c r="AD595" s="82"/>
      <c r="AE595" s="43"/>
      <c r="AF595" s="45"/>
      <c r="AG595" s="82"/>
      <c r="AH595" s="43"/>
      <c r="AI595" s="47"/>
      <c r="AJ595" s="4"/>
      <c r="AK595" s="4"/>
      <c r="AL595" s="4"/>
      <c r="AM595" s="27"/>
      <c r="AN595" s="5"/>
      <c r="AO595" s="4"/>
      <c r="AP595" s="4"/>
      <c r="AQ595" s="4"/>
      <c r="AR595" s="19">
        <v>2.5499999999999998</v>
      </c>
      <c r="AS595" s="5"/>
      <c r="AT595" s="3"/>
    </row>
    <row r="596" spans="1:46" x14ac:dyDescent="0.25">
      <c r="A596" s="3" t="s">
        <v>2</v>
      </c>
      <c r="B596" s="18">
        <v>3.17</v>
      </c>
      <c r="C596" s="88">
        <f t="shared" si="71"/>
        <v>3.1719300000000001</v>
      </c>
      <c r="D596" s="80">
        <v>-111.178</v>
      </c>
      <c r="E596" s="23">
        <v>42.648000000000003</v>
      </c>
      <c r="F596" s="1">
        <v>1</v>
      </c>
      <c r="G596" s="1">
        <v>1994</v>
      </c>
      <c r="H596" s="1">
        <v>4</v>
      </c>
      <c r="I596" s="1">
        <v>2</v>
      </c>
      <c r="J596" s="1">
        <v>17</v>
      </c>
      <c r="K596" s="1">
        <v>42</v>
      </c>
      <c r="L596" s="11">
        <v>51.9</v>
      </c>
      <c r="M596" s="81">
        <f t="shared" si="72"/>
        <v>0.22500000000000001</v>
      </c>
      <c r="N596" s="21">
        <v>0.01</v>
      </c>
      <c r="O596" s="6" t="s">
        <v>174</v>
      </c>
      <c r="P596" s="94"/>
      <c r="Q596" s="72">
        <f>Y596</f>
        <v>3.1719300000000001</v>
      </c>
      <c r="R596" s="82">
        <f>X596</f>
        <v>0.22500000000000001</v>
      </c>
      <c r="S596" s="44"/>
      <c r="T596" s="3"/>
      <c r="V596" s="43"/>
      <c r="W596" s="49">
        <v>3.17</v>
      </c>
      <c r="X596" s="82">
        <v>0.22500000000000001</v>
      </c>
      <c r="Y596" s="43">
        <f t="shared" si="70"/>
        <v>3.1719300000000001</v>
      </c>
      <c r="Z596" s="53"/>
      <c r="AA596" s="82"/>
      <c r="AB596" s="43"/>
      <c r="AC596" s="47"/>
      <c r="AD596" s="82"/>
      <c r="AE596" s="43"/>
      <c r="AF596" s="45"/>
      <c r="AG596" s="82"/>
      <c r="AH596" s="43"/>
      <c r="AI596" s="47"/>
      <c r="AJ596" s="4"/>
      <c r="AK596" s="4"/>
      <c r="AL596" s="4"/>
      <c r="AM596" s="27"/>
      <c r="AN596" s="5"/>
      <c r="AO596" s="4"/>
      <c r="AP596" s="4"/>
      <c r="AQ596" s="4"/>
      <c r="AR596" s="19">
        <v>3.17</v>
      </c>
      <c r="AS596" s="5"/>
      <c r="AT596" s="3"/>
    </row>
    <row r="597" spans="1:46" x14ac:dyDescent="0.25">
      <c r="A597" s="3" t="s">
        <v>2</v>
      </c>
      <c r="B597" s="18">
        <v>3.12</v>
      </c>
      <c r="C597" s="88">
        <f t="shared" si="71"/>
        <v>3.3091111658994086</v>
      </c>
      <c r="D597" s="80">
        <v>-111.16</v>
      </c>
      <c r="E597" s="23">
        <v>42.652000000000001</v>
      </c>
      <c r="F597" s="1">
        <v>0</v>
      </c>
      <c r="G597" s="1">
        <v>1994</v>
      </c>
      <c r="H597" s="1">
        <v>4</v>
      </c>
      <c r="I597" s="1">
        <v>2</v>
      </c>
      <c r="J597" s="1">
        <v>18</v>
      </c>
      <c r="K597" s="1">
        <v>36</v>
      </c>
      <c r="L597" s="11">
        <v>55.1</v>
      </c>
      <c r="M597" s="81">
        <f t="shared" si="72"/>
        <v>0.11825400999467875</v>
      </c>
      <c r="N597" s="21">
        <v>0.01</v>
      </c>
      <c r="O597" s="3" t="s">
        <v>175</v>
      </c>
      <c r="P597" s="94">
        <f>1/((1/U597^2)+(1/X597^2))</f>
        <v>1.398401087982158E-2</v>
      </c>
      <c r="Q597" s="72">
        <f>(P597/U597^2*V597)+(P597/X597^2*Y597)</f>
        <v>3.3091111658994086</v>
      </c>
      <c r="R597" s="82">
        <f>SQRT(P597)</f>
        <v>0.11825400999467875</v>
      </c>
      <c r="S597" s="49">
        <v>3.12</v>
      </c>
      <c r="T597" s="3" t="s">
        <v>3</v>
      </c>
      <c r="U597" s="82">
        <v>0.13900000000000001</v>
      </c>
      <c r="V597" s="43">
        <f>0.791*S597+0.851</f>
        <v>3.3189200000000003</v>
      </c>
      <c r="W597" s="49">
        <v>3.29</v>
      </c>
      <c r="X597" s="82">
        <v>0.22500000000000001</v>
      </c>
      <c r="Y597" s="43">
        <f t="shared" si="70"/>
        <v>3.2834099999999999</v>
      </c>
      <c r="Z597" s="53"/>
      <c r="AA597" s="82"/>
      <c r="AB597" s="43"/>
      <c r="AC597" s="47"/>
      <c r="AD597" s="82"/>
      <c r="AE597" s="43"/>
      <c r="AF597" s="45"/>
      <c r="AG597" s="82"/>
      <c r="AH597" s="43"/>
      <c r="AI597" s="47"/>
      <c r="AJ597" s="4"/>
      <c r="AK597" s="4"/>
      <c r="AL597" s="4"/>
      <c r="AM597" s="27"/>
      <c r="AN597" s="5"/>
      <c r="AO597" s="4"/>
      <c r="AP597" s="4"/>
      <c r="AQ597" s="4"/>
      <c r="AR597" s="19">
        <v>3.29</v>
      </c>
      <c r="AS597" s="19">
        <v>3.12</v>
      </c>
      <c r="AT597" s="3" t="s">
        <v>3</v>
      </c>
    </row>
    <row r="598" spans="1:46" x14ac:dyDescent="0.25">
      <c r="A598" s="3" t="s">
        <v>2</v>
      </c>
      <c r="B598" s="18">
        <v>2.58</v>
      </c>
      <c r="C598" s="88">
        <f t="shared" si="71"/>
        <v>2.6238200000000003</v>
      </c>
      <c r="D598" s="80">
        <v>-111.108</v>
      </c>
      <c r="E598" s="23">
        <v>42.777000000000001</v>
      </c>
      <c r="F598" s="1">
        <v>1</v>
      </c>
      <c r="G598" s="1">
        <v>1994</v>
      </c>
      <c r="H598" s="1">
        <v>4</v>
      </c>
      <c r="I598" s="1">
        <v>4</v>
      </c>
      <c r="J598" s="1">
        <v>1</v>
      </c>
      <c r="K598" s="1">
        <v>36</v>
      </c>
      <c r="L598" s="11">
        <v>10.1</v>
      </c>
      <c r="M598" s="81">
        <f t="shared" si="72"/>
        <v>0.22500000000000001</v>
      </c>
      <c r="N598" s="21">
        <v>0.01</v>
      </c>
      <c r="O598" s="6" t="s">
        <v>174</v>
      </c>
      <c r="P598" s="94"/>
      <c r="Q598" s="72">
        <f>Y598</f>
        <v>2.6238200000000003</v>
      </c>
      <c r="R598" s="82">
        <f>X598</f>
        <v>0.22500000000000001</v>
      </c>
      <c r="S598" s="44"/>
      <c r="T598" s="3"/>
      <c r="V598" s="43"/>
      <c r="W598" s="49">
        <v>2.58</v>
      </c>
      <c r="X598" s="82">
        <v>0.22500000000000001</v>
      </c>
      <c r="Y598" s="43">
        <f t="shared" si="70"/>
        <v>2.6238200000000003</v>
      </c>
      <c r="Z598" s="53"/>
      <c r="AA598" s="82"/>
      <c r="AB598" s="43"/>
      <c r="AC598" s="47"/>
      <c r="AD598" s="82"/>
      <c r="AE598" s="43"/>
      <c r="AF598" s="45"/>
      <c r="AG598" s="82"/>
      <c r="AH598" s="43"/>
      <c r="AI598" s="47"/>
      <c r="AJ598" s="4"/>
      <c r="AK598" s="4"/>
      <c r="AL598" s="4"/>
      <c r="AM598" s="27"/>
      <c r="AN598" s="5"/>
      <c r="AO598" s="4"/>
      <c r="AP598" s="4"/>
      <c r="AQ598" s="4"/>
      <c r="AR598" s="19">
        <v>2.58</v>
      </c>
      <c r="AS598" s="5"/>
      <c r="AT598" s="3"/>
    </row>
    <row r="599" spans="1:46" x14ac:dyDescent="0.25">
      <c r="A599" s="3" t="s">
        <v>2</v>
      </c>
      <c r="B599" s="18">
        <v>2.61</v>
      </c>
      <c r="C599" s="88">
        <f t="shared" si="71"/>
        <v>2.8890076768896398</v>
      </c>
      <c r="D599" s="80">
        <v>-111.107</v>
      </c>
      <c r="E599" s="23">
        <v>42.668999999999997</v>
      </c>
      <c r="F599" s="1">
        <v>2</v>
      </c>
      <c r="G599" s="1">
        <v>1994</v>
      </c>
      <c r="H599" s="1">
        <v>4</v>
      </c>
      <c r="I599" s="1">
        <v>4</v>
      </c>
      <c r="J599" s="1">
        <v>12</v>
      </c>
      <c r="K599" s="1">
        <v>27</v>
      </c>
      <c r="L599" s="11">
        <v>55.6</v>
      </c>
      <c r="M599" s="81">
        <f t="shared" si="72"/>
        <v>0.16083765575665815</v>
      </c>
      <c r="N599" s="21">
        <v>0.01</v>
      </c>
      <c r="O599" s="3" t="s">
        <v>175</v>
      </c>
      <c r="P599" s="94">
        <f>1/((1/X599^2)+(1/AA599^2))</f>
        <v>2.586875150929727E-2</v>
      </c>
      <c r="Q599" s="72">
        <f>(P599/X599^2*Y599)+(P599/AA599^2*AB599)</f>
        <v>2.8890076768896398</v>
      </c>
      <c r="R599" s="82">
        <f>SQRT(P599)</f>
        <v>0.16083765575665815</v>
      </c>
      <c r="S599" s="44"/>
      <c r="T599" s="3"/>
      <c r="V599" s="43"/>
      <c r="W599" s="49">
        <v>2.61</v>
      </c>
      <c r="X599" s="82">
        <v>0.22500000000000001</v>
      </c>
      <c r="Y599" s="43">
        <f t="shared" si="70"/>
        <v>2.6516899999999999</v>
      </c>
      <c r="Z599" s="55">
        <v>2.8</v>
      </c>
      <c r="AA599" s="82">
        <v>0.23</v>
      </c>
      <c r="AB599" s="43">
        <f>0.791*(Z599+0.09)+0.851</f>
        <v>3.1369899999999999</v>
      </c>
      <c r="AC599" s="47"/>
      <c r="AD599" s="82"/>
      <c r="AE599" s="43"/>
      <c r="AF599" s="45"/>
      <c r="AG599" s="82"/>
      <c r="AH599" s="43"/>
      <c r="AI599" s="47" t="s">
        <v>48</v>
      </c>
      <c r="AJ599" s="4"/>
      <c r="AK599" s="4"/>
      <c r="AL599" s="4"/>
      <c r="AM599" s="27">
        <v>2.8</v>
      </c>
      <c r="AN599" s="5"/>
      <c r="AO599" s="4"/>
      <c r="AP599" s="4"/>
      <c r="AQ599" s="4"/>
      <c r="AR599" s="19">
        <v>2.61</v>
      </c>
      <c r="AS599" s="5"/>
      <c r="AT599" s="3"/>
    </row>
    <row r="600" spans="1:46" x14ac:dyDescent="0.25">
      <c r="A600" s="3" t="s">
        <v>2</v>
      </c>
      <c r="B600" s="18">
        <v>2.5499999999999998</v>
      </c>
      <c r="C600" s="88">
        <f t="shared" si="71"/>
        <v>2.5959499999999998</v>
      </c>
      <c r="D600" s="80">
        <v>-111.52200000000001</v>
      </c>
      <c r="E600" s="23">
        <v>42.511000000000003</v>
      </c>
      <c r="F600" s="1">
        <v>6</v>
      </c>
      <c r="G600" s="1">
        <v>1994</v>
      </c>
      <c r="H600" s="1">
        <v>4</v>
      </c>
      <c r="I600" s="1">
        <v>4</v>
      </c>
      <c r="J600" s="1">
        <v>18</v>
      </c>
      <c r="K600" s="1">
        <v>48</v>
      </c>
      <c r="L600" s="11">
        <v>16.3</v>
      </c>
      <c r="M600" s="81">
        <f t="shared" si="72"/>
        <v>0.22500000000000001</v>
      </c>
      <c r="N600" s="21">
        <v>0.01</v>
      </c>
      <c r="O600" s="6" t="s">
        <v>174</v>
      </c>
      <c r="P600" s="94"/>
      <c r="Q600" s="72">
        <f>Y600</f>
        <v>2.5959499999999998</v>
      </c>
      <c r="R600" s="82">
        <f>X600</f>
        <v>0.22500000000000001</v>
      </c>
      <c r="S600" s="44"/>
      <c r="T600" s="3"/>
      <c r="V600" s="43"/>
      <c r="W600" s="49">
        <v>2.5499999999999998</v>
      </c>
      <c r="X600" s="82">
        <v>0.22500000000000001</v>
      </c>
      <c r="Y600" s="43">
        <f t="shared" si="70"/>
        <v>2.5959499999999998</v>
      </c>
      <c r="Z600" s="53"/>
      <c r="AA600" s="82"/>
      <c r="AB600" s="43"/>
      <c r="AC600" s="47"/>
      <c r="AD600" s="82"/>
      <c r="AE600" s="43"/>
      <c r="AF600" s="45"/>
      <c r="AG600" s="82"/>
      <c r="AH600" s="43"/>
      <c r="AI600" s="47"/>
      <c r="AJ600" s="4"/>
      <c r="AK600" s="4"/>
      <c r="AL600" s="4"/>
      <c r="AM600" s="27"/>
      <c r="AN600" s="5"/>
      <c r="AO600" s="4"/>
      <c r="AP600" s="4"/>
      <c r="AQ600" s="4"/>
      <c r="AR600" s="19">
        <v>2.5499999999999998</v>
      </c>
      <c r="AS600" s="5"/>
      <c r="AT600" s="3"/>
    </row>
    <row r="601" spans="1:46" x14ac:dyDescent="0.25">
      <c r="A601" s="3" t="s">
        <v>2</v>
      </c>
      <c r="B601" s="18">
        <v>2.81</v>
      </c>
      <c r="C601" s="88">
        <f t="shared" si="71"/>
        <v>2.9452683144168068</v>
      </c>
      <c r="D601" s="80">
        <v>-111.532</v>
      </c>
      <c r="E601" s="23">
        <v>42.506999999999998</v>
      </c>
      <c r="F601" s="1">
        <v>4</v>
      </c>
      <c r="G601" s="1">
        <v>1994</v>
      </c>
      <c r="H601" s="1">
        <v>4</v>
      </c>
      <c r="I601" s="1">
        <v>4</v>
      </c>
      <c r="J601" s="1">
        <v>19</v>
      </c>
      <c r="K601" s="1">
        <v>16</v>
      </c>
      <c r="L601" s="11">
        <v>13.6</v>
      </c>
      <c r="M601" s="81">
        <f t="shared" si="72"/>
        <v>0.16083765575665815</v>
      </c>
      <c r="N601" s="21">
        <v>0.01</v>
      </c>
      <c r="O601" s="3" t="s">
        <v>175</v>
      </c>
      <c r="P601" s="94">
        <f>1/((1/X601^2)+(1/AA601^2))</f>
        <v>2.586875150929727E-2</v>
      </c>
      <c r="Q601" s="72">
        <f>(P601/X601^2*Y601)+(P601/AA601^2*AB601)</f>
        <v>2.9452683144168068</v>
      </c>
      <c r="R601" s="82">
        <f>SQRT(P601)</f>
        <v>0.16083765575665815</v>
      </c>
      <c r="S601" s="44"/>
      <c r="T601" s="3"/>
      <c r="V601" s="43"/>
      <c r="W601" s="49">
        <v>2.81</v>
      </c>
      <c r="X601" s="82">
        <v>0.22500000000000001</v>
      </c>
      <c r="Y601" s="43">
        <f t="shared" ref="Y601:Y632" si="73">0.929*W601+0.227</f>
        <v>2.8374899999999998</v>
      </c>
      <c r="Z601" s="55">
        <v>2.7</v>
      </c>
      <c r="AA601" s="82">
        <v>0.23</v>
      </c>
      <c r="AB601" s="43">
        <f>0.791*(Z601+0.09)+0.851</f>
        <v>3.05789</v>
      </c>
      <c r="AC601" s="47"/>
      <c r="AD601" s="82"/>
      <c r="AE601" s="43"/>
      <c r="AF601" s="45"/>
      <c r="AG601" s="82"/>
      <c r="AH601" s="43"/>
      <c r="AI601" s="47" t="s">
        <v>93</v>
      </c>
      <c r="AJ601" s="4"/>
      <c r="AK601" s="4"/>
      <c r="AL601" s="4"/>
      <c r="AM601" s="27">
        <v>2.7</v>
      </c>
      <c r="AN601" s="5"/>
      <c r="AO601" s="4"/>
      <c r="AP601" s="4"/>
      <c r="AQ601" s="4"/>
      <c r="AR601" s="19">
        <v>2.81</v>
      </c>
      <c r="AS601" s="5"/>
      <c r="AT601" s="3"/>
    </row>
    <row r="602" spans="1:46" x14ac:dyDescent="0.25">
      <c r="A602" s="3" t="s">
        <v>2</v>
      </c>
      <c r="B602" s="18">
        <v>3.1</v>
      </c>
      <c r="C602" s="88">
        <f t="shared" si="71"/>
        <v>3.2545223085116937</v>
      </c>
      <c r="D602" s="80">
        <v>-111.151</v>
      </c>
      <c r="E602" s="23">
        <v>42.637</v>
      </c>
      <c r="F602" s="1">
        <v>0</v>
      </c>
      <c r="G602" s="1">
        <v>1994</v>
      </c>
      <c r="H602" s="1">
        <v>4</v>
      </c>
      <c r="I602" s="1">
        <v>5</v>
      </c>
      <c r="J602" s="1">
        <v>5</v>
      </c>
      <c r="K602" s="1">
        <v>17</v>
      </c>
      <c r="L602" s="11">
        <v>52</v>
      </c>
      <c r="M602" s="81">
        <f t="shared" si="72"/>
        <v>0.10516774409862768</v>
      </c>
      <c r="N602" s="21">
        <v>0.01</v>
      </c>
      <c r="O602" s="3" t="s">
        <v>175</v>
      </c>
      <c r="P602" s="94">
        <f>1/((1/U602^2)+(1/X602^2)+(1/AA602^2))</f>
        <v>1.1060254398794437E-2</v>
      </c>
      <c r="Q602" s="72">
        <f>(P602/U602^2*V602)+(P602/X602^2*Y602)+(P602/AA602^2*AB602)</f>
        <v>3.2545223085116937</v>
      </c>
      <c r="R602" s="82">
        <f>SQRT(P602)</f>
        <v>0.10516774409862768</v>
      </c>
      <c r="S602" s="49">
        <v>3.1</v>
      </c>
      <c r="T602" s="3" t="s">
        <v>3</v>
      </c>
      <c r="U602" s="82">
        <v>0.13900000000000001</v>
      </c>
      <c r="V602" s="43">
        <f>0.791*S602+0.851</f>
        <v>3.3031000000000001</v>
      </c>
      <c r="W602" s="49">
        <v>3.08</v>
      </c>
      <c r="X602" s="82">
        <v>0.22500000000000001</v>
      </c>
      <c r="Y602" s="43">
        <f t="shared" si="73"/>
        <v>3.08832</v>
      </c>
      <c r="Z602" s="55">
        <v>3</v>
      </c>
      <c r="AA602" s="82">
        <v>0.23</v>
      </c>
      <c r="AB602" s="43">
        <f>0.791*(Z602+0.09)+0.851</f>
        <v>3.2951899999999998</v>
      </c>
      <c r="AC602" s="47"/>
      <c r="AD602" s="82"/>
      <c r="AE602" s="43"/>
      <c r="AF602" s="45"/>
      <c r="AG602" s="82"/>
      <c r="AH602" s="43"/>
      <c r="AI602" s="47" t="s">
        <v>50</v>
      </c>
      <c r="AJ602" s="4"/>
      <c r="AK602" s="4"/>
      <c r="AL602" s="4"/>
      <c r="AM602" s="27">
        <v>3</v>
      </c>
      <c r="AN602" s="5"/>
      <c r="AO602" s="4"/>
      <c r="AP602" s="4"/>
      <c r="AQ602" s="4"/>
      <c r="AR602" s="19">
        <v>3.08</v>
      </c>
      <c r="AS602" s="19">
        <v>3.1</v>
      </c>
      <c r="AT602" s="3" t="s">
        <v>3</v>
      </c>
    </row>
    <row r="603" spans="1:46" x14ac:dyDescent="0.25">
      <c r="A603" s="3" t="s">
        <v>2</v>
      </c>
      <c r="B603" s="18">
        <v>2.46</v>
      </c>
      <c r="C603" s="88">
        <f t="shared" si="71"/>
        <v>2.51234</v>
      </c>
      <c r="D603" s="80">
        <v>-111.12</v>
      </c>
      <c r="E603" s="23">
        <v>42.771999999999998</v>
      </c>
      <c r="F603" s="1">
        <v>1</v>
      </c>
      <c r="G603" s="1">
        <v>1994</v>
      </c>
      <c r="H603" s="1">
        <v>4</v>
      </c>
      <c r="I603" s="1">
        <v>5</v>
      </c>
      <c r="J603" s="1">
        <v>7</v>
      </c>
      <c r="K603" s="1">
        <v>43</v>
      </c>
      <c r="L603" s="11">
        <v>18.399999999999999</v>
      </c>
      <c r="M603" s="81">
        <f t="shared" si="72"/>
        <v>0.22500000000000001</v>
      </c>
      <c r="N603" s="21">
        <v>0.01</v>
      </c>
      <c r="O603" s="6" t="s">
        <v>174</v>
      </c>
      <c r="P603" s="94"/>
      <c r="Q603" s="72">
        <f>Y603</f>
        <v>2.51234</v>
      </c>
      <c r="R603" s="82">
        <f>X603</f>
        <v>0.22500000000000001</v>
      </c>
      <c r="S603" s="44"/>
      <c r="T603" s="3"/>
      <c r="V603" s="43"/>
      <c r="W603" s="49">
        <v>2.46</v>
      </c>
      <c r="X603" s="82">
        <v>0.22500000000000001</v>
      </c>
      <c r="Y603" s="43">
        <f t="shared" si="73"/>
        <v>2.51234</v>
      </c>
      <c r="Z603" s="53"/>
      <c r="AA603" s="82"/>
      <c r="AB603" s="43"/>
      <c r="AC603" s="47"/>
      <c r="AD603" s="82"/>
      <c r="AE603" s="43"/>
      <c r="AF603" s="45"/>
      <c r="AG603" s="82"/>
      <c r="AH603" s="43"/>
      <c r="AI603" s="47"/>
      <c r="AJ603" s="4"/>
      <c r="AK603" s="4"/>
      <c r="AL603" s="4"/>
      <c r="AM603" s="27"/>
      <c r="AN603" s="5"/>
      <c r="AO603" s="4"/>
      <c r="AP603" s="4"/>
      <c r="AQ603" s="4"/>
      <c r="AR603" s="19">
        <v>2.46</v>
      </c>
      <c r="AS603" s="5"/>
      <c r="AT603" s="3"/>
    </row>
    <row r="604" spans="1:46" x14ac:dyDescent="0.25">
      <c r="A604" s="3" t="s">
        <v>2</v>
      </c>
      <c r="B604" s="18">
        <v>2.99</v>
      </c>
      <c r="C604" s="88">
        <f t="shared" si="71"/>
        <v>3.0047100000000002</v>
      </c>
      <c r="D604" s="80">
        <v>-111.101</v>
      </c>
      <c r="E604" s="23">
        <v>42.692999999999998</v>
      </c>
      <c r="F604" s="1">
        <v>0</v>
      </c>
      <c r="G604" s="1">
        <v>1994</v>
      </c>
      <c r="H604" s="1">
        <v>4</v>
      </c>
      <c r="I604" s="1">
        <v>5</v>
      </c>
      <c r="J604" s="1">
        <v>22</v>
      </c>
      <c r="K604" s="1">
        <v>3</v>
      </c>
      <c r="L604" s="11">
        <v>4.2</v>
      </c>
      <c r="M604" s="81">
        <f t="shared" si="72"/>
        <v>0.22500000000000001</v>
      </c>
      <c r="N604" s="21">
        <v>0.01</v>
      </c>
      <c r="O604" s="6" t="s">
        <v>174</v>
      </c>
      <c r="P604" s="94"/>
      <c r="Q604" s="72">
        <f>Y604</f>
        <v>3.0047100000000002</v>
      </c>
      <c r="R604" s="82">
        <f>X604</f>
        <v>0.22500000000000001</v>
      </c>
      <c r="S604" s="44"/>
      <c r="T604" s="3"/>
      <c r="V604" s="43"/>
      <c r="W604" s="49">
        <v>2.99</v>
      </c>
      <c r="X604" s="82">
        <v>0.22500000000000001</v>
      </c>
      <c r="Y604" s="43">
        <f t="shared" si="73"/>
        <v>3.0047100000000002</v>
      </c>
      <c r="Z604" s="53"/>
      <c r="AA604" s="82"/>
      <c r="AB604" s="43"/>
      <c r="AC604" s="47"/>
      <c r="AD604" s="82"/>
      <c r="AE604" s="43"/>
      <c r="AF604" s="45"/>
      <c r="AG604" s="82"/>
      <c r="AH604" s="43"/>
      <c r="AI604" s="47"/>
      <c r="AJ604" s="4"/>
      <c r="AK604" s="4"/>
      <c r="AL604" s="4"/>
      <c r="AM604" s="27"/>
      <c r="AN604" s="5"/>
      <c r="AO604" s="4"/>
      <c r="AP604" s="4"/>
      <c r="AQ604" s="4"/>
      <c r="AR604" s="19">
        <v>2.99</v>
      </c>
      <c r="AS604" s="5"/>
      <c r="AT604" s="3"/>
    </row>
    <row r="605" spans="1:46" x14ac:dyDescent="0.25">
      <c r="A605" s="3" t="s">
        <v>2</v>
      </c>
      <c r="B605" s="18">
        <v>2.7</v>
      </c>
      <c r="C605" s="88">
        <f t="shared" si="71"/>
        <v>2.8930504829751262</v>
      </c>
      <c r="D605" s="80">
        <v>-111.104</v>
      </c>
      <c r="E605" s="23">
        <v>42.648000000000003</v>
      </c>
      <c r="F605" s="1">
        <v>3</v>
      </c>
      <c r="G605" s="1">
        <v>1994</v>
      </c>
      <c r="H605" s="1">
        <v>4</v>
      </c>
      <c r="I605" s="1">
        <v>6</v>
      </c>
      <c r="J605" s="1">
        <v>22</v>
      </c>
      <c r="K605" s="1">
        <v>11</v>
      </c>
      <c r="L605" s="11">
        <v>57.7</v>
      </c>
      <c r="M605" s="81">
        <f t="shared" si="72"/>
        <v>0.16083765575665815</v>
      </c>
      <c r="N605" s="21">
        <v>0.01</v>
      </c>
      <c r="O605" s="3" t="s">
        <v>175</v>
      </c>
      <c r="P605" s="94">
        <f>1/((1/X605^2)+(1/AA605^2))</f>
        <v>2.586875150929727E-2</v>
      </c>
      <c r="Q605" s="72">
        <f>(P605/X605^2*Y605)+(P605/AA605^2*AB605)</f>
        <v>2.8930504829751262</v>
      </c>
      <c r="R605" s="82">
        <f>SQRT(P605)</f>
        <v>0.16083765575665815</v>
      </c>
      <c r="S605" s="44"/>
      <c r="T605" s="3"/>
      <c r="V605" s="43"/>
      <c r="W605" s="49">
        <v>2.7</v>
      </c>
      <c r="X605" s="82">
        <v>0.22500000000000001</v>
      </c>
      <c r="Y605" s="43">
        <f t="shared" si="73"/>
        <v>2.7353000000000001</v>
      </c>
      <c r="Z605" s="55">
        <v>2.7</v>
      </c>
      <c r="AA605" s="82">
        <v>0.23</v>
      </c>
      <c r="AB605" s="43">
        <f>0.791*(Z605+0.09)+0.851</f>
        <v>3.05789</v>
      </c>
      <c r="AC605" s="47"/>
      <c r="AD605" s="82"/>
      <c r="AE605" s="43"/>
      <c r="AF605" s="45"/>
      <c r="AG605" s="82"/>
      <c r="AH605" s="43"/>
      <c r="AI605" s="47" t="s">
        <v>93</v>
      </c>
      <c r="AJ605" s="4"/>
      <c r="AK605" s="4"/>
      <c r="AL605" s="4"/>
      <c r="AM605" s="27">
        <v>2.7</v>
      </c>
      <c r="AN605" s="5"/>
      <c r="AO605" s="4"/>
      <c r="AP605" s="4"/>
      <c r="AQ605" s="4"/>
      <c r="AR605" s="19">
        <v>2.7</v>
      </c>
      <c r="AS605" s="5"/>
      <c r="AT605" s="3"/>
    </row>
    <row r="606" spans="1:46" x14ac:dyDescent="0.25">
      <c r="A606" s="3" t="s">
        <v>2</v>
      </c>
      <c r="B606" s="18">
        <v>2.5099999999999998</v>
      </c>
      <c r="C606" s="88">
        <f t="shared" si="71"/>
        <v>2.5587899999999997</v>
      </c>
      <c r="D606" s="80">
        <v>-111.104</v>
      </c>
      <c r="E606" s="23">
        <v>42.765999999999998</v>
      </c>
      <c r="F606" s="1">
        <v>4</v>
      </c>
      <c r="G606" s="1">
        <v>1994</v>
      </c>
      <c r="H606" s="1">
        <v>4</v>
      </c>
      <c r="I606" s="1">
        <v>7</v>
      </c>
      <c r="J606" s="1">
        <v>7</v>
      </c>
      <c r="K606" s="1">
        <v>38</v>
      </c>
      <c r="L606" s="11">
        <v>17.600000000000001</v>
      </c>
      <c r="M606" s="81">
        <f t="shared" si="72"/>
        <v>0.22500000000000001</v>
      </c>
      <c r="N606" s="21">
        <v>0.01</v>
      </c>
      <c r="O606" s="6" t="s">
        <v>174</v>
      </c>
      <c r="P606" s="94"/>
      <c r="Q606" s="72">
        <f>Y606</f>
        <v>2.5587899999999997</v>
      </c>
      <c r="R606" s="82">
        <f>X606</f>
        <v>0.22500000000000001</v>
      </c>
      <c r="S606" s="44"/>
      <c r="T606" s="3"/>
      <c r="V606" s="43"/>
      <c r="W606" s="49">
        <v>2.5099999999999998</v>
      </c>
      <c r="X606" s="82">
        <v>0.22500000000000001</v>
      </c>
      <c r="Y606" s="43">
        <f t="shared" si="73"/>
        <v>2.5587899999999997</v>
      </c>
      <c r="Z606" s="53"/>
      <c r="AA606" s="82"/>
      <c r="AB606" s="43"/>
      <c r="AC606" s="47"/>
      <c r="AD606" s="82"/>
      <c r="AE606" s="43"/>
      <c r="AF606" s="45"/>
      <c r="AG606" s="82"/>
      <c r="AH606" s="43"/>
      <c r="AI606" s="47"/>
      <c r="AJ606" s="4"/>
      <c r="AK606" s="4"/>
      <c r="AL606" s="4"/>
      <c r="AM606" s="27"/>
      <c r="AN606" s="5"/>
      <c r="AO606" s="4"/>
      <c r="AP606" s="4"/>
      <c r="AQ606" s="4"/>
      <c r="AR606" s="19">
        <v>2.5099999999999998</v>
      </c>
      <c r="AS606" s="5"/>
      <c r="AT606" s="3"/>
    </row>
    <row r="607" spans="1:46" x14ac:dyDescent="0.25">
      <c r="A607" s="3" t="s">
        <v>2</v>
      </c>
      <c r="B607" s="18">
        <v>3.22</v>
      </c>
      <c r="C607" s="88">
        <f t="shared" si="71"/>
        <v>3.3668929548333857</v>
      </c>
      <c r="D607" s="80">
        <v>-111.128</v>
      </c>
      <c r="E607" s="23">
        <v>42.779000000000003</v>
      </c>
      <c r="F607" s="1">
        <v>0</v>
      </c>
      <c r="G607" s="1">
        <v>1994</v>
      </c>
      <c r="H607" s="1">
        <v>4</v>
      </c>
      <c r="I607" s="1">
        <v>7</v>
      </c>
      <c r="J607" s="1">
        <v>11</v>
      </c>
      <c r="K607" s="1">
        <v>18</v>
      </c>
      <c r="L607" s="11">
        <v>38.4</v>
      </c>
      <c r="M607" s="81">
        <f t="shared" si="72"/>
        <v>0.10516774409862768</v>
      </c>
      <c r="N607" s="21">
        <v>0.01</v>
      </c>
      <c r="O607" s="3" t="s">
        <v>175</v>
      </c>
      <c r="P607" s="94">
        <f>1/((1/U607^2)+(1/X607^2)+(1/AA607^2))</f>
        <v>1.1060254398794437E-2</v>
      </c>
      <c r="Q607" s="72">
        <f>(P607/U607^2*V607)+(P607/X607^2*Y607)+(P607/AA607^2*AB607)</f>
        <v>3.3668929548333857</v>
      </c>
      <c r="R607" s="82">
        <f>SQRT(P607)</f>
        <v>0.10516774409862768</v>
      </c>
      <c r="S607" s="49">
        <v>3.22</v>
      </c>
      <c r="T607" s="3" t="s">
        <v>3</v>
      </c>
      <c r="U607" s="82">
        <v>0.13900000000000001</v>
      </c>
      <c r="V607" s="43">
        <f>0.791*S607+0.851</f>
        <v>3.3980200000000003</v>
      </c>
      <c r="W607" s="49">
        <v>3.04</v>
      </c>
      <c r="X607" s="82">
        <v>0.22500000000000001</v>
      </c>
      <c r="Y607" s="43">
        <f t="shared" si="73"/>
        <v>3.0511599999999999</v>
      </c>
      <c r="Z607" s="55">
        <v>3.4</v>
      </c>
      <c r="AA607" s="82">
        <v>0.23</v>
      </c>
      <c r="AB607" s="43">
        <f>0.791*(Z607+0.09)+0.851</f>
        <v>3.6115900000000001</v>
      </c>
      <c r="AC607" s="53"/>
      <c r="AD607" s="82"/>
      <c r="AE607" s="43"/>
      <c r="AF607" s="45"/>
      <c r="AG607" s="82"/>
      <c r="AH607" s="43"/>
      <c r="AI607" s="47" t="s">
        <v>95</v>
      </c>
      <c r="AJ607" s="27"/>
      <c r="AK607" s="5"/>
      <c r="AL607" s="4" t="s">
        <v>116</v>
      </c>
      <c r="AM607" s="27">
        <v>3.4</v>
      </c>
      <c r="AN607" s="5"/>
      <c r="AO607" s="4"/>
      <c r="AP607" s="4"/>
      <c r="AQ607" s="4"/>
      <c r="AR607" s="19">
        <v>3.04</v>
      </c>
      <c r="AS607" s="19">
        <v>3.22</v>
      </c>
      <c r="AT607" s="3" t="s">
        <v>3</v>
      </c>
    </row>
    <row r="608" spans="1:46" x14ac:dyDescent="0.25">
      <c r="A608" s="3" t="s">
        <v>2</v>
      </c>
      <c r="B608" s="18">
        <v>2.46</v>
      </c>
      <c r="C608" s="88">
        <f t="shared" si="71"/>
        <v>2.51234</v>
      </c>
      <c r="D608" s="80">
        <v>-111.09</v>
      </c>
      <c r="E608" s="23">
        <v>42.707999999999998</v>
      </c>
      <c r="F608" s="1">
        <v>1</v>
      </c>
      <c r="G608" s="1">
        <v>1994</v>
      </c>
      <c r="H608" s="1">
        <v>4</v>
      </c>
      <c r="I608" s="1">
        <v>7</v>
      </c>
      <c r="J608" s="1">
        <v>13</v>
      </c>
      <c r="K608" s="1">
        <v>57</v>
      </c>
      <c r="L608" s="11">
        <v>53.6</v>
      </c>
      <c r="M608" s="81">
        <f t="shared" si="72"/>
        <v>0.22500000000000001</v>
      </c>
      <c r="N608" s="21">
        <v>0.01</v>
      </c>
      <c r="O608" s="6" t="s">
        <v>174</v>
      </c>
      <c r="P608" s="94"/>
      <c r="Q608" s="72">
        <f>Y608</f>
        <v>2.51234</v>
      </c>
      <c r="R608" s="82">
        <f>X608</f>
        <v>0.22500000000000001</v>
      </c>
      <c r="S608" s="44"/>
      <c r="T608" s="3"/>
      <c r="V608" s="43"/>
      <c r="W608" s="49">
        <v>2.46</v>
      </c>
      <c r="X608" s="82">
        <v>0.22500000000000001</v>
      </c>
      <c r="Y608" s="43">
        <f t="shared" si="73"/>
        <v>2.51234</v>
      </c>
      <c r="Z608" s="53"/>
      <c r="AA608" s="82"/>
      <c r="AB608" s="43"/>
      <c r="AC608" s="47"/>
      <c r="AD608" s="82"/>
      <c r="AE608" s="43"/>
      <c r="AF608" s="45"/>
      <c r="AG608" s="82"/>
      <c r="AH608" s="43"/>
      <c r="AI608" s="47"/>
      <c r="AJ608" s="4"/>
      <c r="AK608" s="4"/>
      <c r="AL608" s="4"/>
      <c r="AM608" s="27"/>
      <c r="AN608" s="5"/>
      <c r="AO608" s="4"/>
      <c r="AP608" s="4"/>
      <c r="AQ608" s="4"/>
      <c r="AR608" s="19">
        <v>2.46</v>
      </c>
      <c r="AS608" s="5"/>
      <c r="AT608" s="3"/>
    </row>
    <row r="609" spans="1:46" x14ac:dyDescent="0.25">
      <c r="A609" s="3" t="s">
        <v>2</v>
      </c>
      <c r="B609" s="18">
        <v>3.18</v>
      </c>
      <c r="C609" s="88">
        <f t="shared" si="71"/>
        <v>3.350208122383417</v>
      </c>
      <c r="D609" s="80">
        <v>-111.096</v>
      </c>
      <c r="E609" s="23">
        <v>42.722000000000001</v>
      </c>
      <c r="F609" s="1">
        <v>3</v>
      </c>
      <c r="G609" s="1">
        <v>1994</v>
      </c>
      <c r="H609" s="1">
        <v>4</v>
      </c>
      <c r="I609" s="1">
        <v>7</v>
      </c>
      <c r="J609" s="1">
        <v>13</v>
      </c>
      <c r="K609" s="1">
        <v>58</v>
      </c>
      <c r="L609" s="11">
        <v>46.7</v>
      </c>
      <c r="M609" s="81">
        <f t="shared" si="72"/>
        <v>0.10516774409862768</v>
      </c>
      <c r="N609" s="21">
        <v>0.01</v>
      </c>
      <c r="O609" s="3" t="s">
        <v>175</v>
      </c>
      <c r="P609" s="94">
        <f>1/((1/U609^2)+(1/X609^2)+(1/AA609^2))</f>
        <v>1.1060254398794437E-2</v>
      </c>
      <c r="Q609" s="72">
        <f>(P609/U609^2*V609)+(P609/X609^2*Y609)+(P609/AA609^2*AB609)</f>
        <v>3.350208122383417</v>
      </c>
      <c r="R609" s="82">
        <f t="shared" ref="R609:R615" si="74">SQRT(P609)</f>
        <v>0.10516774409862768</v>
      </c>
      <c r="S609" s="49">
        <v>3.18</v>
      </c>
      <c r="T609" s="3" t="s">
        <v>3</v>
      </c>
      <c r="U609" s="82">
        <v>0.13900000000000001</v>
      </c>
      <c r="V609" s="43">
        <f>0.791*S609+0.851</f>
        <v>3.3663800000000004</v>
      </c>
      <c r="W609" s="49">
        <v>3.21</v>
      </c>
      <c r="X609" s="82">
        <v>0.22500000000000001</v>
      </c>
      <c r="Y609" s="43">
        <f t="shared" si="73"/>
        <v>3.2090899999999998</v>
      </c>
      <c r="Z609" s="55">
        <v>3.2</v>
      </c>
      <c r="AA609" s="82">
        <v>0.23</v>
      </c>
      <c r="AB609" s="43">
        <f t="shared" ref="AB609:AB615" si="75">0.791*(Z609+0.09)+0.851</f>
        <v>3.4533900000000002</v>
      </c>
      <c r="AC609" s="47"/>
      <c r="AD609" s="82"/>
      <c r="AE609" s="43"/>
      <c r="AF609" s="45"/>
      <c r="AG609" s="82"/>
      <c r="AH609" s="43"/>
      <c r="AI609" s="47" t="s">
        <v>79</v>
      </c>
      <c r="AJ609" s="4"/>
      <c r="AK609" s="4"/>
      <c r="AL609" s="4"/>
      <c r="AM609" s="27">
        <v>3.2</v>
      </c>
      <c r="AN609" s="5"/>
      <c r="AO609" s="4"/>
      <c r="AP609" s="4"/>
      <c r="AQ609" s="4"/>
      <c r="AR609" s="19">
        <v>3.21</v>
      </c>
      <c r="AS609" s="19">
        <v>3.18</v>
      </c>
      <c r="AT609" s="3" t="s">
        <v>3</v>
      </c>
    </row>
    <row r="610" spans="1:46" x14ac:dyDescent="0.25">
      <c r="A610" s="3" t="s">
        <v>2</v>
      </c>
      <c r="B610" s="18">
        <v>4.66</v>
      </c>
      <c r="C610" s="88">
        <f t="shared" si="71"/>
        <v>4.4336676564109494</v>
      </c>
      <c r="D610" s="80">
        <v>-111.08</v>
      </c>
      <c r="E610" s="23">
        <v>42.585999999999999</v>
      </c>
      <c r="F610" s="1">
        <v>0</v>
      </c>
      <c r="G610" s="1">
        <v>1994</v>
      </c>
      <c r="H610" s="1">
        <v>4</v>
      </c>
      <c r="I610" s="1">
        <v>7</v>
      </c>
      <c r="J610" s="1">
        <v>16</v>
      </c>
      <c r="K610" s="1">
        <v>16</v>
      </c>
      <c r="L610" s="11">
        <v>44.1</v>
      </c>
      <c r="M610" s="81">
        <f t="shared" si="72"/>
        <v>8.9356067174227033E-2</v>
      </c>
      <c r="N610" s="21">
        <v>0.01</v>
      </c>
      <c r="O610" s="3" t="s">
        <v>175</v>
      </c>
      <c r="P610" s="94">
        <f>1/((1/U610^2)+(1/X610^2)+(1/AA610^2)+(1/AD610^2)+(1/AG610^2))</f>
        <v>7.9845067408449728E-3</v>
      </c>
      <c r="Q610" s="72">
        <f>(P610/U610^2*V610)+(P610/X610^2*Y610)+(P610/AA610^2*AB610)+(P610/AD610^2*AE610)+(P610/AG610^2*AH610)</f>
        <v>4.4336676564109494</v>
      </c>
      <c r="R610" s="82">
        <f t="shared" si="74"/>
        <v>8.9356067174227033E-2</v>
      </c>
      <c r="S610" s="49">
        <v>4.66</v>
      </c>
      <c r="T610" s="3" t="s">
        <v>3</v>
      </c>
      <c r="U610" s="82">
        <v>0.13900000000000001</v>
      </c>
      <c r="V610" s="43">
        <f>0.791*S610+0.851</f>
        <v>4.5370600000000003</v>
      </c>
      <c r="W610" s="49">
        <v>4.34</v>
      </c>
      <c r="X610" s="82">
        <v>0.22500000000000001</v>
      </c>
      <c r="Y610" s="43">
        <f t="shared" si="73"/>
        <v>4.2588600000000003</v>
      </c>
      <c r="Z610" s="55">
        <v>4.8</v>
      </c>
      <c r="AA610" s="82">
        <v>0.23</v>
      </c>
      <c r="AB610" s="43">
        <f t="shared" si="75"/>
        <v>4.7189899999999998</v>
      </c>
      <c r="AC610" s="55">
        <v>4.3</v>
      </c>
      <c r="AD610" s="82">
        <v>0.20699999999999999</v>
      </c>
      <c r="AE610" s="43">
        <f>1.078*AC610-0.427</f>
        <v>4.2084000000000001</v>
      </c>
      <c r="AF610" s="55">
        <v>4.3</v>
      </c>
      <c r="AG610" s="82">
        <v>0.29499999999999998</v>
      </c>
      <c r="AH610" s="43">
        <f>1.162*AF610-0.74</f>
        <v>4.2565999999999988</v>
      </c>
      <c r="AI610" s="47" t="s">
        <v>132</v>
      </c>
      <c r="AJ610" s="27">
        <v>4.3</v>
      </c>
      <c r="AK610" s="5"/>
      <c r="AL610" s="4" t="s">
        <v>127</v>
      </c>
      <c r="AM610" s="27">
        <v>4.8</v>
      </c>
      <c r="AN610" s="27">
        <v>4.3</v>
      </c>
      <c r="AO610" s="4"/>
      <c r="AP610" s="4"/>
      <c r="AQ610" s="4"/>
      <c r="AR610" s="19">
        <v>4.34</v>
      </c>
      <c r="AS610" s="19">
        <v>4.66</v>
      </c>
      <c r="AT610" s="3" t="s">
        <v>3</v>
      </c>
    </row>
    <row r="611" spans="1:46" x14ac:dyDescent="0.25">
      <c r="A611" s="3" t="s">
        <v>2</v>
      </c>
      <c r="B611" s="18">
        <v>3.45</v>
      </c>
      <c r="C611" s="88">
        <f t="shared" si="71"/>
        <v>3.4084210319160197</v>
      </c>
      <c r="D611" s="80">
        <v>-111.06699999999999</v>
      </c>
      <c r="E611" s="23">
        <v>42.610999999999997</v>
      </c>
      <c r="F611" s="1">
        <v>1</v>
      </c>
      <c r="G611" s="1">
        <v>1994</v>
      </c>
      <c r="H611" s="1">
        <v>4</v>
      </c>
      <c r="I611" s="1">
        <v>7</v>
      </c>
      <c r="J611" s="1">
        <v>16</v>
      </c>
      <c r="K611" s="1">
        <v>49</v>
      </c>
      <c r="L611" s="11">
        <v>2.9</v>
      </c>
      <c r="M611" s="81">
        <f t="shared" si="72"/>
        <v>0.10516774409862768</v>
      </c>
      <c r="N611" s="21">
        <v>0.01</v>
      </c>
      <c r="O611" s="3" t="s">
        <v>175</v>
      </c>
      <c r="P611" s="94">
        <f>1/((1/U611^2)+(1/X611^2)+(1/AA611^2))</f>
        <v>1.1060254398794437E-2</v>
      </c>
      <c r="Q611" s="72">
        <f>(P611/U611^2*V611)+(P611/X611^2*Y611)+(P611/AA611^2*AB611)</f>
        <v>3.4084210319160197</v>
      </c>
      <c r="R611" s="82">
        <f t="shared" si="74"/>
        <v>0.10516774409862768</v>
      </c>
      <c r="S611" s="49">
        <v>3.45</v>
      </c>
      <c r="T611" s="3" t="s">
        <v>3</v>
      </c>
      <c r="U611" s="82">
        <v>0.13900000000000001</v>
      </c>
      <c r="V611" s="43">
        <f>0.791*S611+0.851</f>
        <v>3.5799500000000002</v>
      </c>
      <c r="W611" s="49">
        <v>2.65</v>
      </c>
      <c r="X611" s="82">
        <v>0.22500000000000001</v>
      </c>
      <c r="Y611" s="43">
        <f t="shared" si="73"/>
        <v>2.68885</v>
      </c>
      <c r="Z611" s="55">
        <v>3.5</v>
      </c>
      <c r="AA611" s="82">
        <v>0.23</v>
      </c>
      <c r="AB611" s="43">
        <f t="shared" si="75"/>
        <v>3.69069</v>
      </c>
      <c r="AC611" s="53"/>
      <c r="AD611" s="82"/>
      <c r="AE611" s="43"/>
      <c r="AF611" s="45"/>
      <c r="AG611" s="82"/>
      <c r="AH611" s="43"/>
      <c r="AI611" s="47" t="s">
        <v>54</v>
      </c>
      <c r="AJ611" s="27"/>
      <c r="AK611" s="5"/>
      <c r="AL611" s="4" t="s">
        <v>117</v>
      </c>
      <c r="AM611" s="27">
        <v>3.5</v>
      </c>
      <c r="AN611" s="5"/>
      <c r="AO611" s="4"/>
      <c r="AP611" s="4"/>
      <c r="AQ611" s="4"/>
      <c r="AR611" s="19">
        <v>2.65</v>
      </c>
      <c r="AS611" s="19">
        <v>3.45</v>
      </c>
      <c r="AT611" s="3" t="s">
        <v>3</v>
      </c>
    </row>
    <row r="612" spans="1:46" x14ac:dyDescent="0.25">
      <c r="A612" s="3" t="s">
        <v>2</v>
      </c>
      <c r="B612" s="18">
        <v>2.83</v>
      </c>
      <c r="C612" s="88">
        <f t="shared" si="71"/>
        <v>2.954762465588022</v>
      </c>
      <c r="D612" s="80">
        <v>-111.083</v>
      </c>
      <c r="E612" s="23">
        <v>42.609000000000002</v>
      </c>
      <c r="F612" s="1">
        <v>2</v>
      </c>
      <c r="G612" s="1">
        <v>1994</v>
      </c>
      <c r="H612" s="1">
        <v>4</v>
      </c>
      <c r="I612" s="1">
        <v>7</v>
      </c>
      <c r="J612" s="1">
        <v>17</v>
      </c>
      <c r="K612" s="1">
        <v>18</v>
      </c>
      <c r="L612" s="11">
        <v>16.3</v>
      </c>
      <c r="M612" s="81">
        <f t="shared" si="72"/>
        <v>0.16083765575665815</v>
      </c>
      <c r="N612" s="21">
        <v>0.01</v>
      </c>
      <c r="O612" s="3" t="s">
        <v>175</v>
      </c>
      <c r="P612" s="94">
        <f>1/((1/X612^2)+(1/AA612^2))</f>
        <v>2.586875150929727E-2</v>
      </c>
      <c r="Q612" s="72">
        <f>(P612/X612^2*Y612)+(P612/AA612^2*AB612)</f>
        <v>2.954762465588022</v>
      </c>
      <c r="R612" s="82">
        <f t="shared" si="74"/>
        <v>0.16083765575665815</v>
      </c>
      <c r="S612" s="44"/>
      <c r="T612" s="3"/>
      <c r="V612" s="43"/>
      <c r="W612" s="49">
        <v>2.83</v>
      </c>
      <c r="X612" s="82">
        <v>0.22500000000000001</v>
      </c>
      <c r="Y612" s="43">
        <f t="shared" si="73"/>
        <v>2.8560699999999999</v>
      </c>
      <c r="Z612" s="55">
        <v>2.7</v>
      </c>
      <c r="AA612" s="82">
        <v>0.23</v>
      </c>
      <c r="AB612" s="43">
        <f t="shared" si="75"/>
        <v>3.05789</v>
      </c>
      <c r="AC612" s="47"/>
      <c r="AD612" s="82"/>
      <c r="AE612" s="43"/>
      <c r="AF612" s="45"/>
      <c r="AG612" s="82"/>
      <c r="AH612" s="43"/>
      <c r="AI612" s="47" t="s">
        <v>93</v>
      </c>
      <c r="AJ612" s="4"/>
      <c r="AK612" s="4"/>
      <c r="AL612" s="4"/>
      <c r="AM612" s="27">
        <v>2.7</v>
      </c>
      <c r="AN612" s="5"/>
      <c r="AO612" s="4"/>
      <c r="AP612" s="4"/>
      <c r="AQ612" s="4"/>
      <c r="AR612" s="19">
        <v>2.83</v>
      </c>
      <c r="AS612" s="5"/>
      <c r="AT612" s="3"/>
    </row>
    <row r="613" spans="1:46" x14ac:dyDescent="0.25">
      <c r="A613" s="3" t="s">
        <v>2</v>
      </c>
      <c r="B613" s="18">
        <v>3.26</v>
      </c>
      <c r="C613" s="88">
        <f t="shared" si="71"/>
        <v>3.3432082391990594</v>
      </c>
      <c r="D613" s="80">
        <v>-111.083</v>
      </c>
      <c r="E613" s="23">
        <v>42.613999999999997</v>
      </c>
      <c r="F613" s="1">
        <v>1</v>
      </c>
      <c r="G613" s="1">
        <v>1994</v>
      </c>
      <c r="H613" s="1">
        <v>4</v>
      </c>
      <c r="I613" s="1">
        <v>7</v>
      </c>
      <c r="J613" s="1">
        <v>17</v>
      </c>
      <c r="K613" s="1">
        <v>39</v>
      </c>
      <c r="L613" s="11">
        <v>22.6</v>
      </c>
      <c r="M613" s="81">
        <f t="shared" si="72"/>
        <v>0.10516774409862768</v>
      </c>
      <c r="N613" s="21">
        <v>0.01</v>
      </c>
      <c r="O613" s="3" t="s">
        <v>175</v>
      </c>
      <c r="P613" s="94">
        <f>1/((1/U613^2)+(1/X613^2)+(1/AA613^2))</f>
        <v>1.1060254398794437E-2</v>
      </c>
      <c r="Q613" s="72">
        <f>(P613/U613^2*V613)+(P613/X613^2*Y613)+(P613/AA613^2*AB613)</f>
        <v>3.3432082391990594</v>
      </c>
      <c r="R613" s="82">
        <f t="shared" si="74"/>
        <v>0.10516774409862768</v>
      </c>
      <c r="S613" s="49">
        <v>3.26</v>
      </c>
      <c r="T613" s="3" t="s">
        <v>3</v>
      </c>
      <c r="U613" s="82">
        <v>0.13900000000000001</v>
      </c>
      <c r="V613" s="43">
        <f>0.791*S613+0.851</f>
        <v>3.4296599999999997</v>
      </c>
      <c r="W613" s="49">
        <v>3.16</v>
      </c>
      <c r="X613" s="82">
        <v>0.22500000000000001</v>
      </c>
      <c r="Y613" s="43">
        <f t="shared" si="73"/>
        <v>3.1626400000000001</v>
      </c>
      <c r="Z613" s="55">
        <v>3</v>
      </c>
      <c r="AA613" s="82">
        <v>0.23</v>
      </c>
      <c r="AB613" s="43">
        <f t="shared" si="75"/>
        <v>3.2951899999999998</v>
      </c>
      <c r="AC613" s="47"/>
      <c r="AD613" s="82"/>
      <c r="AE613" s="43"/>
      <c r="AF613" s="45"/>
      <c r="AG613" s="82"/>
      <c r="AH613" s="43"/>
      <c r="AI613" s="47" t="s">
        <v>50</v>
      </c>
      <c r="AJ613" s="4"/>
      <c r="AK613" s="4"/>
      <c r="AL613" s="4"/>
      <c r="AM613" s="27">
        <v>3</v>
      </c>
      <c r="AN613" s="5"/>
      <c r="AO613" s="4"/>
      <c r="AP613" s="4"/>
      <c r="AQ613" s="4"/>
      <c r="AR613" s="19">
        <v>3.16</v>
      </c>
      <c r="AS613" s="19">
        <v>3.26</v>
      </c>
      <c r="AT613" s="3" t="s">
        <v>3</v>
      </c>
    </row>
    <row r="614" spans="1:46" x14ac:dyDescent="0.25">
      <c r="A614" s="3" t="s">
        <v>2</v>
      </c>
      <c r="B614" s="18">
        <v>2.95</v>
      </c>
      <c r="C614" s="88">
        <f t="shared" si="71"/>
        <v>3.1071449500765409</v>
      </c>
      <c r="D614" s="80">
        <v>-111.08799999999999</v>
      </c>
      <c r="E614" s="23">
        <v>42.607999999999997</v>
      </c>
      <c r="F614" s="1">
        <v>1</v>
      </c>
      <c r="G614" s="1">
        <v>1994</v>
      </c>
      <c r="H614" s="1">
        <v>4</v>
      </c>
      <c r="I614" s="1">
        <v>7</v>
      </c>
      <c r="J614" s="1">
        <v>17</v>
      </c>
      <c r="K614" s="1">
        <v>51</v>
      </c>
      <c r="L614" s="11">
        <v>35.200000000000003</v>
      </c>
      <c r="M614" s="81">
        <f t="shared" si="72"/>
        <v>0.10516774409862768</v>
      </c>
      <c r="N614" s="21">
        <v>0.01</v>
      </c>
      <c r="O614" s="3" t="s">
        <v>175</v>
      </c>
      <c r="P614" s="94">
        <f>1/((1/U614^2)+(1/X614^2)+(1/AA614^2))</f>
        <v>1.1060254398794437E-2</v>
      </c>
      <c r="Q614" s="72">
        <f>(P614/U614^2*V614)+(P614/X614^2*Y614)+(P614/AA614^2*AB614)</f>
        <v>3.1071449500765409</v>
      </c>
      <c r="R614" s="82">
        <f t="shared" si="74"/>
        <v>0.10516774409862768</v>
      </c>
      <c r="S614" s="49">
        <v>2.95</v>
      </c>
      <c r="T614" s="3" t="s">
        <v>3</v>
      </c>
      <c r="U614" s="82">
        <v>0.13900000000000001</v>
      </c>
      <c r="V614" s="43">
        <f>0.791*S614+0.851</f>
        <v>3.1844500000000004</v>
      </c>
      <c r="W614" s="49">
        <v>2.77</v>
      </c>
      <c r="X614" s="82">
        <v>0.22500000000000001</v>
      </c>
      <c r="Y614" s="43">
        <f t="shared" si="73"/>
        <v>2.8003300000000002</v>
      </c>
      <c r="Z614" s="55">
        <v>2.9</v>
      </c>
      <c r="AA614" s="82">
        <v>0.23</v>
      </c>
      <c r="AB614" s="43">
        <f t="shared" si="75"/>
        <v>3.2160899999999999</v>
      </c>
      <c r="AC614" s="47"/>
      <c r="AD614" s="82"/>
      <c r="AE614" s="43"/>
      <c r="AF614" s="45"/>
      <c r="AG614" s="82"/>
      <c r="AH614" s="43"/>
      <c r="AI614" s="47" t="s">
        <v>49</v>
      </c>
      <c r="AJ614" s="4"/>
      <c r="AK614" s="4"/>
      <c r="AL614" s="4"/>
      <c r="AM614" s="27">
        <v>2.9</v>
      </c>
      <c r="AN614" s="5"/>
      <c r="AO614" s="4"/>
      <c r="AP614" s="4"/>
      <c r="AQ614" s="4"/>
      <c r="AR614" s="19">
        <v>2.77</v>
      </c>
      <c r="AS614" s="19">
        <v>2.95</v>
      </c>
      <c r="AT614" s="3" t="s">
        <v>3</v>
      </c>
    </row>
    <row r="615" spans="1:46" x14ac:dyDescent="0.25">
      <c r="A615" s="3" t="s">
        <v>2</v>
      </c>
      <c r="B615" s="18">
        <v>3.1</v>
      </c>
      <c r="C615" s="88">
        <f t="shared" si="71"/>
        <v>3.3383391563253997</v>
      </c>
      <c r="D615" s="80">
        <v>-111.07299999999999</v>
      </c>
      <c r="E615" s="23">
        <v>42.566000000000003</v>
      </c>
      <c r="F615" s="1">
        <v>1</v>
      </c>
      <c r="G615" s="1">
        <v>1994</v>
      </c>
      <c r="H615" s="1">
        <v>4</v>
      </c>
      <c r="I615" s="1">
        <v>7</v>
      </c>
      <c r="J615" s="1">
        <v>18</v>
      </c>
      <c r="K615" s="1">
        <v>3</v>
      </c>
      <c r="L615" s="11">
        <v>45.7</v>
      </c>
      <c r="M615" s="81">
        <f t="shared" si="72"/>
        <v>0.10516774409862768</v>
      </c>
      <c r="N615" s="21">
        <v>0.01</v>
      </c>
      <c r="O615" s="3" t="s">
        <v>175</v>
      </c>
      <c r="P615" s="94">
        <f>1/((1/U615^2)+(1/X615^2)+(1/AA615^2))</f>
        <v>1.1060254398794437E-2</v>
      </c>
      <c r="Q615" s="72">
        <f>(P615/U615^2*V615)+(P615/X615^2*Y615)+(P615/AA615^2*AB615)</f>
        <v>3.3383391563253997</v>
      </c>
      <c r="R615" s="82">
        <f t="shared" si="74"/>
        <v>0.10516774409862768</v>
      </c>
      <c r="S615" s="49">
        <v>3.1</v>
      </c>
      <c r="T615" s="3" t="s">
        <v>3</v>
      </c>
      <c r="U615" s="82">
        <v>0.13900000000000001</v>
      </c>
      <c r="V615" s="43">
        <f>0.791*S615+0.851</f>
        <v>3.3031000000000001</v>
      </c>
      <c r="W615" s="49">
        <v>3.33</v>
      </c>
      <c r="X615" s="82">
        <v>0.22500000000000001</v>
      </c>
      <c r="Y615" s="43">
        <f t="shared" si="73"/>
        <v>3.32057</v>
      </c>
      <c r="Z615" s="55">
        <v>3.2</v>
      </c>
      <c r="AA615" s="82">
        <v>0.23</v>
      </c>
      <c r="AB615" s="43">
        <f t="shared" si="75"/>
        <v>3.4533900000000002</v>
      </c>
      <c r="AC615" s="47"/>
      <c r="AD615" s="82"/>
      <c r="AE615" s="43"/>
      <c r="AF615" s="45"/>
      <c r="AG615" s="82"/>
      <c r="AH615" s="43"/>
      <c r="AI615" s="47" t="s">
        <v>79</v>
      </c>
      <c r="AJ615" s="4"/>
      <c r="AK615" s="4"/>
      <c r="AL615" s="4"/>
      <c r="AM615" s="27">
        <v>3.2</v>
      </c>
      <c r="AN615" s="5"/>
      <c r="AO615" s="4"/>
      <c r="AP615" s="4"/>
      <c r="AQ615" s="4"/>
      <c r="AR615" s="19">
        <v>3.33</v>
      </c>
      <c r="AS615" s="19">
        <v>3.1</v>
      </c>
      <c r="AT615" s="3" t="s">
        <v>3</v>
      </c>
    </row>
    <row r="616" spans="1:46" x14ac:dyDescent="0.25">
      <c r="A616" s="3" t="s">
        <v>2</v>
      </c>
      <c r="B616" s="18">
        <v>2.5299999999999998</v>
      </c>
      <c r="C616" s="88">
        <f t="shared" si="71"/>
        <v>2.5773699999999997</v>
      </c>
      <c r="D616" s="80">
        <v>-111.071</v>
      </c>
      <c r="E616" s="23">
        <v>42.61</v>
      </c>
      <c r="F616" s="1">
        <v>4</v>
      </c>
      <c r="G616" s="1">
        <v>1994</v>
      </c>
      <c r="H616" s="1">
        <v>4</v>
      </c>
      <c r="I616" s="1">
        <v>7</v>
      </c>
      <c r="J616" s="1">
        <v>18</v>
      </c>
      <c r="K616" s="1">
        <v>5</v>
      </c>
      <c r="L616" s="11">
        <v>31.5</v>
      </c>
      <c r="M616" s="81">
        <f t="shared" si="72"/>
        <v>0.22500000000000001</v>
      </c>
      <c r="N616" s="21">
        <v>0.01</v>
      </c>
      <c r="O616" s="6" t="s">
        <v>174</v>
      </c>
      <c r="P616" s="94"/>
      <c r="Q616" s="72">
        <f>Y616</f>
        <v>2.5773699999999997</v>
      </c>
      <c r="R616" s="82">
        <f>X616</f>
        <v>0.22500000000000001</v>
      </c>
      <c r="S616" s="44"/>
      <c r="T616" s="3"/>
      <c r="V616" s="43"/>
      <c r="W616" s="49">
        <v>2.5299999999999998</v>
      </c>
      <c r="X616" s="82">
        <v>0.22500000000000001</v>
      </c>
      <c r="Y616" s="43">
        <f t="shared" si="73"/>
        <v>2.5773699999999997</v>
      </c>
      <c r="Z616" s="53"/>
      <c r="AA616" s="82"/>
      <c r="AB616" s="43"/>
      <c r="AC616" s="47"/>
      <c r="AD616" s="82"/>
      <c r="AE616" s="43"/>
      <c r="AF616" s="45"/>
      <c r="AG616" s="82"/>
      <c r="AH616" s="43"/>
      <c r="AI616" s="47"/>
      <c r="AJ616" s="4"/>
      <c r="AK616" s="4"/>
      <c r="AL616" s="4"/>
      <c r="AM616" s="27"/>
      <c r="AN616" s="5"/>
      <c r="AO616" s="4"/>
      <c r="AP616" s="4"/>
      <c r="AQ616" s="4"/>
      <c r="AR616" s="19">
        <v>2.5299999999999998</v>
      </c>
      <c r="AS616" s="5"/>
      <c r="AT616" s="3"/>
    </row>
    <row r="617" spans="1:46" x14ac:dyDescent="0.25">
      <c r="A617" s="3" t="s">
        <v>2</v>
      </c>
      <c r="B617" s="18">
        <v>2.48</v>
      </c>
      <c r="C617" s="88">
        <f t="shared" si="71"/>
        <v>2.5309200000000001</v>
      </c>
      <c r="D617" s="80">
        <v>-111.069</v>
      </c>
      <c r="E617" s="23">
        <v>42.581000000000003</v>
      </c>
      <c r="F617" s="1">
        <v>1</v>
      </c>
      <c r="G617" s="1">
        <v>1994</v>
      </c>
      <c r="H617" s="1">
        <v>4</v>
      </c>
      <c r="I617" s="1">
        <v>7</v>
      </c>
      <c r="J617" s="1">
        <v>18</v>
      </c>
      <c r="K617" s="1">
        <v>58</v>
      </c>
      <c r="L617" s="11">
        <v>46.5</v>
      </c>
      <c r="M617" s="81">
        <f t="shared" si="72"/>
        <v>0.22500000000000001</v>
      </c>
      <c r="N617" s="21">
        <v>0.01</v>
      </c>
      <c r="O617" s="6" t="s">
        <v>174</v>
      </c>
      <c r="P617" s="94"/>
      <c r="Q617" s="72">
        <f>Y617</f>
        <v>2.5309200000000001</v>
      </c>
      <c r="R617" s="82">
        <f>X617</f>
        <v>0.22500000000000001</v>
      </c>
      <c r="S617" s="44"/>
      <c r="T617" s="3"/>
      <c r="V617" s="43"/>
      <c r="W617" s="49">
        <v>2.48</v>
      </c>
      <c r="X617" s="82">
        <v>0.22500000000000001</v>
      </c>
      <c r="Y617" s="43">
        <f t="shared" si="73"/>
        <v>2.5309200000000001</v>
      </c>
      <c r="Z617" s="53"/>
      <c r="AA617" s="82"/>
      <c r="AB617" s="43"/>
      <c r="AC617" s="47"/>
      <c r="AD617" s="82"/>
      <c r="AE617" s="43"/>
      <c r="AF617" s="45"/>
      <c r="AG617" s="82"/>
      <c r="AH617" s="43"/>
      <c r="AI617" s="47"/>
      <c r="AJ617" s="4"/>
      <c r="AK617" s="4"/>
      <c r="AL617" s="4"/>
      <c r="AM617" s="27"/>
      <c r="AN617" s="5"/>
      <c r="AO617" s="4"/>
      <c r="AP617" s="4"/>
      <c r="AQ617" s="4"/>
      <c r="AR617" s="19">
        <v>2.48</v>
      </c>
      <c r="AS617" s="5"/>
      <c r="AT617" s="3"/>
    </row>
    <row r="618" spans="1:46" x14ac:dyDescent="0.25">
      <c r="A618" s="3" t="s">
        <v>2</v>
      </c>
      <c r="B618" s="18">
        <v>2.69</v>
      </c>
      <c r="C618" s="88">
        <f t="shared" si="71"/>
        <v>2.72601</v>
      </c>
      <c r="D618" s="80">
        <v>-111.152</v>
      </c>
      <c r="E618" s="23">
        <v>42.595999999999997</v>
      </c>
      <c r="F618" s="1">
        <v>1</v>
      </c>
      <c r="G618" s="1">
        <v>1994</v>
      </c>
      <c r="H618" s="1">
        <v>4</v>
      </c>
      <c r="I618" s="1">
        <v>7</v>
      </c>
      <c r="J618" s="1">
        <v>19</v>
      </c>
      <c r="K618" s="1">
        <v>22</v>
      </c>
      <c r="L618" s="11">
        <v>21.7</v>
      </c>
      <c r="M618" s="81">
        <f t="shared" si="72"/>
        <v>0.22500000000000001</v>
      </c>
      <c r="N618" s="21">
        <v>0.01</v>
      </c>
      <c r="O618" s="6" t="s">
        <v>174</v>
      </c>
      <c r="P618" s="94"/>
      <c r="Q618" s="72">
        <f>Y618</f>
        <v>2.72601</v>
      </c>
      <c r="R618" s="82">
        <f>X618</f>
        <v>0.22500000000000001</v>
      </c>
      <c r="S618" s="44"/>
      <c r="T618" s="3"/>
      <c r="V618" s="43"/>
      <c r="W618" s="49">
        <v>2.69</v>
      </c>
      <c r="X618" s="82">
        <v>0.22500000000000001</v>
      </c>
      <c r="Y618" s="43">
        <f t="shared" si="73"/>
        <v>2.72601</v>
      </c>
      <c r="Z618" s="53"/>
      <c r="AA618" s="82"/>
      <c r="AB618" s="43"/>
      <c r="AC618" s="47"/>
      <c r="AD618" s="82"/>
      <c r="AE618" s="43"/>
      <c r="AF618" s="45"/>
      <c r="AG618" s="82"/>
      <c r="AH618" s="43"/>
      <c r="AI618" s="47"/>
      <c r="AJ618" s="4"/>
      <c r="AK618" s="4"/>
      <c r="AL618" s="4"/>
      <c r="AM618" s="27"/>
      <c r="AN618" s="5"/>
      <c r="AO618" s="4"/>
      <c r="AP618" s="4"/>
      <c r="AQ618" s="4"/>
      <c r="AR618" s="19">
        <v>2.69</v>
      </c>
      <c r="AS618" s="5"/>
      <c r="AT618" s="3"/>
    </row>
    <row r="619" spans="1:46" x14ac:dyDescent="0.25">
      <c r="A619" s="3" t="s">
        <v>2</v>
      </c>
      <c r="B619" s="18">
        <v>3.08</v>
      </c>
      <c r="C619" s="88">
        <f t="shared" si="71"/>
        <v>3.2350169550322625</v>
      </c>
      <c r="D619" s="80">
        <v>-111.08799999999999</v>
      </c>
      <c r="E619" s="23">
        <v>42.621000000000002</v>
      </c>
      <c r="F619" s="1">
        <v>1</v>
      </c>
      <c r="G619" s="1">
        <v>1994</v>
      </c>
      <c r="H619" s="1">
        <v>4</v>
      </c>
      <c r="I619" s="1">
        <v>7</v>
      </c>
      <c r="J619" s="1">
        <v>19</v>
      </c>
      <c r="K619" s="1">
        <v>34</v>
      </c>
      <c r="L619" s="11">
        <v>14.1</v>
      </c>
      <c r="M619" s="81">
        <f t="shared" si="72"/>
        <v>0.10516774409862768</v>
      </c>
      <c r="N619" s="21">
        <v>0.01</v>
      </c>
      <c r="O619" s="3" t="s">
        <v>175</v>
      </c>
      <c r="P619" s="94">
        <f>1/((1/U619^2)+(1/X619^2)+(1/AA619^2))</f>
        <v>1.1060254398794437E-2</v>
      </c>
      <c r="Q619" s="72">
        <f>(P619/U619^2*V619)+(P619/X619^2*Y619)+(P619/AA619^2*AB619)</f>
        <v>3.2350169550322625</v>
      </c>
      <c r="R619" s="82">
        <f>SQRT(P619)</f>
        <v>0.10516774409862768</v>
      </c>
      <c r="S619" s="49">
        <v>3.08</v>
      </c>
      <c r="T619" s="3" t="s">
        <v>3</v>
      </c>
      <c r="U619" s="82">
        <v>0.13900000000000001</v>
      </c>
      <c r="V619" s="43">
        <f>0.791*S619+0.851</f>
        <v>3.28728</v>
      </c>
      <c r="W619" s="49">
        <v>3.11</v>
      </c>
      <c r="X619" s="82">
        <v>0.22500000000000001</v>
      </c>
      <c r="Y619" s="43">
        <f t="shared" si="73"/>
        <v>3.11619</v>
      </c>
      <c r="Z619" s="55">
        <v>2.9</v>
      </c>
      <c r="AA619" s="82">
        <v>0.23</v>
      </c>
      <c r="AB619" s="43">
        <f>0.791*(Z619+0.09)+0.851</f>
        <v>3.2160899999999999</v>
      </c>
      <c r="AC619" s="47"/>
      <c r="AD619" s="82"/>
      <c r="AE619" s="43"/>
      <c r="AF619" s="45"/>
      <c r="AG619" s="82"/>
      <c r="AH619" s="43"/>
      <c r="AI619" s="47" t="s">
        <v>49</v>
      </c>
      <c r="AJ619" s="4"/>
      <c r="AK619" s="4"/>
      <c r="AL619" s="4"/>
      <c r="AM619" s="27">
        <v>2.9</v>
      </c>
      <c r="AN619" s="5"/>
      <c r="AO619" s="4"/>
      <c r="AP619" s="4"/>
      <c r="AQ619" s="4"/>
      <c r="AR619" s="19">
        <v>3.11</v>
      </c>
      <c r="AS619" s="19">
        <v>3.08</v>
      </c>
      <c r="AT619" s="3" t="s">
        <v>3</v>
      </c>
    </row>
    <row r="620" spans="1:46" x14ac:dyDescent="0.25">
      <c r="A620" s="3" t="s">
        <v>2</v>
      </c>
      <c r="B620" s="18">
        <v>2.4900000000000002</v>
      </c>
      <c r="C620" s="88">
        <f t="shared" si="71"/>
        <v>2.5402100000000001</v>
      </c>
      <c r="D620" s="80">
        <v>-111.06100000000001</v>
      </c>
      <c r="E620" s="23">
        <v>42.606000000000002</v>
      </c>
      <c r="F620" s="1">
        <v>4</v>
      </c>
      <c r="G620" s="1">
        <v>1994</v>
      </c>
      <c r="H620" s="1">
        <v>4</v>
      </c>
      <c r="I620" s="1">
        <v>7</v>
      </c>
      <c r="J620" s="1">
        <v>19</v>
      </c>
      <c r="K620" s="1">
        <v>44</v>
      </c>
      <c r="L620" s="11">
        <v>27.7</v>
      </c>
      <c r="M620" s="81">
        <f t="shared" si="72"/>
        <v>0.22500000000000001</v>
      </c>
      <c r="N620" s="21">
        <v>0.01</v>
      </c>
      <c r="O620" s="6" t="s">
        <v>174</v>
      </c>
      <c r="P620" s="94"/>
      <c r="Q620" s="72">
        <f>Y620</f>
        <v>2.5402100000000001</v>
      </c>
      <c r="R620" s="82">
        <f>X620</f>
        <v>0.22500000000000001</v>
      </c>
      <c r="S620" s="44"/>
      <c r="T620" s="3"/>
      <c r="V620" s="43"/>
      <c r="W620" s="49">
        <v>2.4900000000000002</v>
      </c>
      <c r="X620" s="82">
        <v>0.22500000000000001</v>
      </c>
      <c r="Y620" s="43">
        <f t="shared" si="73"/>
        <v>2.5402100000000001</v>
      </c>
      <c r="Z620" s="53"/>
      <c r="AA620" s="82"/>
      <c r="AB620" s="43"/>
      <c r="AC620" s="47"/>
      <c r="AD620" s="82"/>
      <c r="AE620" s="43"/>
      <c r="AF620" s="45"/>
      <c r="AG620" s="82"/>
      <c r="AH620" s="43"/>
      <c r="AI620" s="47"/>
      <c r="AJ620" s="4"/>
      <c r="AK620" s="4"/>
      <c r="AL620" s="4"/>
      <c r="AM620" s="27"/>
      <c r="AN620" s="5"/>
      <c r="AO620" s="4"/>
      <c r="AP620" s="4"/>
      <c r="AQ620" s="4"/>
      <c r="AR620" s="19">
        <v>2.4900000000000002</v>
      </c>
      <c r="AS620" s="5"/>
      <c r="AT620" s="3"/>
    </row>
    <row r="621" spans="1:46" x14ac:dyDescent="0.25">
      <c r="A621" s="3" t="s">
        <v>2</v>
      </c>
      <c r="B621" s="18">
        <v>3.93</v>
      </c>
      <c r="C621" s="88">
        <f t="shared" si="71"/>
        <v>4.0047836283559501</v>
      </c>
      <c r="D621" s="80">
        <v>-111.078</v>
      </c>
      <c r="E621" s="23">
        <v>42.625999999999998</v>
      </c>
      <c r="F621" s="1">
        <v>0</v>
      </c>
      <c r="G621" s="1">
        <v>1994</v>
      </c>
      <c r="H621" s="1">
        <v>4</v>
      </c>
      <c r="I621" s="1">
        <v>7</v>
      </c>
      <c r="J621" s="1">
        <v>19</v>
      </c>
      <c r="K621" s="1">
        <v>47</v>
      </c>
      <c r="L621" s="11">
        <v>10.6</v>
      </c>
      <c r="M621" s="81">
        <f t="shared" si="72"/>
        <v>0.10516774409862768</v>
      </c>
      <c r="N621" s="21">
        <v>0.01</v>
      </c>
      <c r="O621" s="3" t="s">
        <v>175</v>
      </c>
      <c r="P621" s="94">
        <f>1/((1/U621^2)+(1/X621^2)+(1/AA621^2))</f>
        <v>1.1060254398794437E-2</v>
      </c>
      <c r="Q621" s="72">
        <f>(P621/U621^2*V621)+(P621/X621^2*Y621)+(P621/AA621^2*AB621)</f>
        <v>4.0047836283559501</v>
      </c>
      <c r="R621" s="82">
        <f>SQRT(P621)</f>
        <v>0.10516774409862768</v>
      </c>
      <c r="S621" s="49">
        <v>3.93</v>
      </c>
      <c r="T621" s="3" t="s">
        <v>3</v>
      </c>
      <c r="U621" s="82">
        <v>0.13900000000000001</v>
      </c>
      <c r="V621" s="43">
        <f>0.791*S621+0.851</f>
        <v>3.9596300000000002</v>
      </c>
      <c r="W621" s="49">
        <v>4.1100000000000003</v>
      </c>
      <c r="X621" s="82">
        <v>0.22500000000000001</v>
      </c>
      <c r="Y621" s="43">
        <f t="shared" si="73"/>
        <v>4.0451900000000007</v>
      </c>
      <c r="Z621" s="55">
        <v>4</v>
      </c>
      <c r="AA621" s="82">
        <v>0.23</v>
      </c>
      <c r="AB621" s="43">
        <f>0.791*(Z621+0.09)+0.851</f>
        <v>4.0861900000000002</v>
      </c>
      <c r="AC621" s="53"/>
      <c r="AD621" s="82"/>
      <c r="AE621" s="43"/>
      <c r="AF621" s="45"/>
      <c r="AG621" s="82"/>
      <c r="AH621" s="43"/>
      <c r="AI621" s="47" t="s">
        <v>83</v>
      </c>
      <c r="AJ621" s="27"/>
      <c r="AK621" s="5"/>
      <c r="AL621" s="4" t="s">
        <v>131</v>
      </c>
      <c r="AM621" s="27">
        <v>4</v>
      </c>
      <c r="AN621" s="5"/>
      <c r="AO621" s="4"/>
      <c r="AP621" s="4"/>
      <c r="AQ621" s="4"/>
      <c r="AR621" s="19">
        <v>4.1100000000000003</v>
      </c>
      <c r="AS621" s="19">
        <v>3.93</v>
      </c>
      <c r="AT621" s="3" t="s">
        <v>3</v>
      </c>
    </row>
    <row r="622" spans="1:46" x14ac:dyDescent="0.25">
      <c r="A622" s="3" t="s">
        <v>2</v>
      </c>
      <c r="B622" s="18">
        <v>3.36</v>
      </c>
      <c r="C622" s="88">
        <f t="shared" si="71"/>
        <v>3.3484400000000001</v>
      </c>
      <c r="D622" s="80">
        <v>-111.08499999999999</v>
      </c>
      <c r="E622" s="23">
        <v>42.607999999999997</v>
      </c>
      <c r="F622" s="1">
        <v>3</v>
      </c>
      <c r="G622" s="1">
        <v>1994</v>
      </c>
      <c r="H622" s="1">
        <v>4</v>
      </c>
      <c r="I622" s="1">
        <v>7</v>
      </c>
      <c r="J622" s="1">
        <v>19</v>
      </c>
      <c r="K622" s="1">
        <v>50</v>
      </c>
      <c r="L622" s="11">
        <v>54</v>
      </c>
      <c r="M622" s="81">
        <f t="shared" si="72"/>
        <v>0.22500000000000001</v>
      </c>
      <c r="N622" s="21">
        <v>0.01</v>
      </c>
      <c r="O622" s="6" t="s">
        <v>174</v>
      </c>
      <c r="P622" s="94"/>
      <c r="Q622" s="72">
        <f t="shared" ref="Q622:Q628" si="76">Y622</f>
        <v>3.3484400000000001</v>
      </c>
      <c r="R622" s="82">
        <f t="shared" ref="R622:R628" si="77">X622</f>
        <v>0.22500000000000001</v>
      </c>
      <c r="S622" s="44"/>
      <c r="T622" s="3"/>
      <c r="V622" s="43"/>
      <c r="W622" s="49">
        <v>3.36</v>
      </c>
      <c r="X622" s="82">
        <v>0.22500000000000001</v>
      </c>
      <c r="Y622" s="43">
        <f t="shared" si="73"/>
        <v>3.3484400000000001</v>
      </c>
      <c r="Z622" s="53"/>
      <c r="AA622" s="82"/>
      <c r="AB622" s="43"/>
      <c r="AC622" s="47"/>
      <c r="AD622" s="82"/>
      <c r="AE622" s="43"/>
      <c r="AF622" s="45"/>
      <c r="AG622" s="82"/>
      <c r="AH622" s="43"/>
      <c r="AI622" s="47"/>
      <c r="AJ622" s="4"/>
      <c r="AK622" s="4"/>
      <c r="AL622" s="4"/>
      <c r="AM622" s="27"/>
      <c r="AN622" s="5"/>
      <c r="AO622" s="4"/>
      <c r="AP622" s="4"/>
      <c r="AQ622" s="4"/>
      <c r="AR622" s="19">
        <v>3.36</v>
      </c>
      <c r="AS622" s="5"/>
      <c r="AT622" s="3"/>
    </row>
    <row r="623" spans="1:46" x14ac:dyDescent="0.25">
      <c r="A623" s="3" t="s">
        <v>2</v>
      </c>
      <c r="B623" s="18">
        <v>2.88</v>
      </c>
      <c r="C623" s="88">
        <f t="shared" si="71"/>
        <v>2.90252</v>
      </c>
      <c r="D623" s="80">
        <v>-111.09099999999999</v>
      </c>
      <c r="E623" s="23">
        <v>42.612000000000002</v>
      </c>
      <c r="F623" s="1">
        <v>1</v>
      </c>
      <c r="G623" s="1">
        <v>1994</v>
      </c>
      <c r="H623" s="1">
        <v>4</v>
      </c>
      <c r="I623" s="1">
        <v>7</v>
      </c>
      <c r="J623" s="1">
        <v>19</v>
      </c>
      <c r="K623" s="1">
        <v>52</v>
      </c>
      <c r="L623" s="11">
        <v>39</v>
      </c>
      <c r="M623" s="81">
        <f t="shared" si="72"/>
        <v>0.22500000000000001</v>
      </c>
      <c r="N623" s="21">
        <v>0.01</v>
      </c>
      <c r="O623" s="6" t="s">
        <v>174</v>
      </c>
      <c r="P623" s="94"/>
      <c r="Q623" s="72">
        <f t="shared" si="76"/>
        <v>2.90252</v>
      </c>
      <c r="R623" s="82">
        <f t="shared" si="77"/>
        <v>0.22500000000000001</v>
      </c>
      <c r="S623" s="44"/>
      <c r="T623" s="3"/>
      <c r="V623" s="43"/>
      <c r="W623" s="49">
        <v>2.88</v>
      </c>
      <c r="X623" s="82">
        <v>0.22500000000000001</v>
      </c>
      <c r="Y623" s="43">
        <f t="shared" si="73"/>
        <v>2.90252</v>
      </c>
      <c r="Z623" s="53"/>
      <c r="AA623" s="82"/>
      <c r="AB623" s="43"/>
      <c r="AC623" s="47"/>
      <c r="AD623" s="82"/>
      <c r="AE623" s="43"/>
      <c r="AF623" s="45"/>
      <c r="AG623" s="82"/>
      <c r="AH623" s="43"/>
      <c r="AI623" s="47"/>
      <c r="AJ623" s="4"/>
      <c r="AK623" s="4"/>
      <c r="AL623" s="4"/>
      <c r="AM623" s="27"/>
      <c r="AN623" s="5"/>
      <c r="AO623" s="4"/>
      <c r="AP623" s="4"/>
      <c r="AQ623" s="4"/>
      <c r="AR623" s="19">
        <v>2.88</v>
      </c>
      <c r="AS623" s="5"/>
      <c r="AT623" s="3"/>
    </row>
    <row r="624" spans="1:46" x14ac:dyDescent="0.25">
      <c r="A624" s="3" t="s">
        <v>2</v>
      </c>
      <c r="B624" s="18">
        <v>2.5</v>
      </c>
      <c r="C624" s="88">
        <f t="shared" si="71"/>
        <v>2.5495000000000001</v>
      </c>
      <c r="D624" s="80">
        <v>-111.07</v>
      </c>
      <c r="E624" s="23">
        <v>42.643000000000001</v>
      </c>
      <c r="F624" s="1">
        <v>10</v>
      </c>
      <c r="G624" s="1">
        <v>1994</v>
      </c>
      <c r="H624" s="1">
        <v>4</v>
      </c>
      <c r="I624" s="1">
        <v>7</v>
      </c>
      <c r="J624" s="1">
        <v>19</v>
      </c>
      <c r="K624" s="1">
        <v>56</v>
      </c>
      <c r="L624" s="11">
        <v>15.8</v>
      </c>
      <c r="M624" s="81">
        <f t="shared" si="72"/>
        <v>0.22500000000000001</v>
      </c>
      <c r="N624" s="21">
        <v>0.01</v>
      </c>
      <c r="O624" s="6" t="s">
        <v>174</v>
      </c>
      <c r="P624" s="94"/>
      <c r="Q624" s="72">
        <f t="shared" si="76"/>
        <v>2.5495000000000001</v>
      </c>
      <c r="R624" s="82">
        <f t="shared" si="77"/>
        <v>0.22500000000000001</v>
      </c>
      <c r="S624" s="44"/>
      <c r="T624" s="3"/>
      <c r="V624" s="43"/>
      <c r="W624" s="49">
        <v>2.5</v>
      </c>
      <c r="X624" s="82">
        <v>0.22500000000000001</v>
      </c>
      <c r="Y624" s="43">
        <f t="shared" si="73"/>
        <v>2.5495000000000001</v>
      </c>
      <c r="Z624" s="53"/>
      <c r="AA624" s="82"/>
      <c r="AB624" s="43"/>
      <c r="AC624" s="47"/>
      <c r="AD624" s="82"/>
      <c r="AE624" s="43"/>
      <c r="AF624" s="45"/>
      <c r="AG624" s="82"/>
      <c r="AH624" s="43"/>
      <c r="AI624" s="47"/>
      <c r="AJ624" s="4"/>
      <c r="AK624" s="4"/>
      <c r="AL624" s="4"/>
      <c r="AM624" s="27"/>
      <c r="AN624" s="5"/>
      <c r="AO624" s="4"/>
      <c r="AP624" s="4"/>
      <c r="AQ624" s="4"/>
      <c r="AR624" s="19">
        <v>2.5</v>
      </c>
      <c r="AS624" s="5"/>
      <c r="AT624" s="3"/>
    </row>
    <row r="625" spans="1:58" x14ac:dyDescent="0.25">
      <c r="A625" s="3" t="s">
        <v>2</v>
      </c>
      <c r="B625" s="18">
        <v>2.6</v>
      </c>
      <c r="C625" s="88">
        <f t="shared" si="71"/>
        <v>2.6423999999999999</v>
      </c>
      <c r="D625" s="80">
        <v>-111.056</v>
      </c>
      <c r="E625" s="23">
        <v>42.610999999999997</v>
      </c>
      <c r="F625" s="1">
        <v>5</v>
      </c>
      <c r="G625" s="1">
        <v>1994</v>
      </c>
      <c r="H625" s="1">
        <v>4</v>
      </c>
      <c r="I625" s="1">
        <v>7</v>
      </c>
      <c r="J625" s="1">
        <v>20</v>
      </c>
      <c r="K625" s="1">
        <v>41</v>
      </c>
      <c r="L625" s="11">
        <v>40.200000000000003</v>
      </c>
      <c r="M625" s="81">
        <f t="shared" si="72"/>
        <v>0.22500000000000001</v>
      </c>
      <c r="N625" s="21">
        <v>0.01</v>
      </c>
      <c r="O625" s="6" t="s">
        <v>174</v>
      </c>
      <c r="P625" s="94"/>
      <c r="Q625" s="72">
        <f t="shared" si="76"/>
        <v>2.6423999999999999</v>
      </c>
      <c r="R625" s="82">
        <f t="shared" si="77"/>
        <v>0.22500000000000001</v>
      </c>
      <c r="S625" s="44"/>
      <c r="T625" s="3"/>
      <c r="V625" s="43"/>
      <c r="W625" s="49">
        <v>2.6</v>
      </c>
      <c r="X625" s="82">
        <v>0.22500000000000001</v>
      </c>
      <c r="Y625" s="43">
        <f t="shared" si="73"/>
        <v>2.6423999999999999</v>
      </c>
      <c r="Z625" s="53"/>
      <c r="AA625" s="82"/>
      <c r="AB625" s="43"/>
      <c r="AC625" s="47"/>
      <c r="AD625" s="82"/>
      <c r="AE625" s="43"/>
      <c r="AF625" s="45"/>
      <c r="AG625" s="82"/>
      <c r="AH625" s="43"/>
      <c r="AI625" s="47"/>
      <c r="AJ625" s="4"/>
      <c r="AK625" s="4"/>
      <c r="AL625" s="4"/>
      <c r="AM625" s="27"/>
      <c r="AN625" s="5"/>
      <c r="AO625" s="4"/>
      <c r="AP625" s="4"/>
      <c r="AQ625" s="4"/>
      <c r="AR625" s="19">
        <v>2.6</v>
      </c>
      <c r="AS625" s="5"/>
      <c r="AT625" s="3"/>
    </row>
    <row r="626" spans="1:58" x14ac:dyDescent="0.25">
      <c r="A626" s="3" t="s">
        <v>2</v>
      </c>
      <c r="B626" s="18">
        <v>3.07</v>
      </c>
      <c r="C626" s="88">
        <f t="shared" si="71"/>
        <v>3.0790299999999999</v>
      </c>
      <c r="D626" s="80">
        <v>-111.081</v>
      </c>
      <c r="E626" s="23">
        <v>42.6</v>
      </c>
      <c r="F626" s="1">
        <v>1</v>
      </c>
      <c r="G626" s="1">
        <v>1994</v>
      </c>
      <c r="H626" s="1">
        <v>4</v>
      </c>
      <c r="I626" s="1">
        <v>7</v>
      </c>
      <c r="J626" s="1">
        <v>20</v>
      </c>
      <c r="K626" s="1">
        <v>44</v>
      </c>
      <c r="L626" s="11">
        <v>44.9</v>
      </c>
      <c r="M626" s="81">
        <f t="shared" si="72"/>
        <v>0.22500000000000001</v>
      </c>
      <c r="N626" s="21">
        <v>0.01</v>
      </c>
      <c r="O626" s="6" t="s">
        <v>174</v>
      </c>
      <c r="P626" s="94"/>
      <c r="Q626" s="72">
        <f t="shared" si="76"/>
        <v>3.0790299999999999</v>
      </c>
      <c r="R626" s="82">
        <f t="shared" si="77"/>
        <v>0.22500000000000001</v>
      </c>
      <c r="S626" s="44"/>
      <c r="T626" s="3"/>
      <c r="V626" s="43"/>
      <c r="W626" s="49">
        <v>3.07</v>
      </c>
      <c r="X626" s="82">
        <v>0.22500000000000001</v>
      </c>
      <c r="Y626" s="43">
        <f t="shared" si="73"/>
        <v>3.0790299999999999</v>
      </c>
      <c r="Z626" s="53"/>
      <c r="AA626" s="82"/>
      <c r="AB626" s="43"/>
      <c r="AC626" s="47"/>
      <c r="AD626" s="82"/>
      <c r="AE626" s="43"/>
      <c r="AF626" s="45"/>
      <c r="AG626" s="82"/>
      <c r="AH626" s="43"/>
      <c r="AI626" s="47"/>
      <c r="AJ626" s="4"/>
      <c r="AK626" s="4"/>
      <c r="AL626" s="4"/>
      <c r="AM626" s="27"/>
      <c r="AN626" s="5"/>
      <c r="AO626" s="4"/>
      <c r="AP626" s="4"/>
      <c r="AQ626" s="4"/>
      <c r="AR626" s="19">
        <v>3.07</v>
      </c>
      <c r="AS626" s="5"/>
      <c r="AT626" s="3"/>
    </row>
    <row r="627" spans="1:58" x14ac:dyDescent="0.25">
      <c r="A627" s="3" t="s">
        <v>2</v>
      </c>
      <c r="B627" s="18">
        <v>2.6</v>
      </c>
      <c r="C627" s="88">
        <f t="shared" si="71"/>
        <v>2.6423999999999999</v>
      </c>
      <c r="D627" s="80">
        <v>-111.07</v>
      </c>
      <c r="E627" s="23">
        <v>42.625</v>
      </c>
      <c r="F627" s="1">
        <v>5</v>
      </c>
      <c r="G627" s="1">
        <v>1994</v>
      </c>
      <c r="H627" s="1">
        <v>4</v>
      </c>
      <c r="I627" s="1">
        <v>7</v>
      </c>
      <c r="J627" s="1">
        <v>21</v>
      </c>
      <c r="K627" s="1">
        <v>10</v>
      </c>
      <c r="L627" s="11">
        <v>56</v>
      </c>
      <c r="M627" s="81">
        <f t="shared" si="72"/>
        <v>0.22500000000000001</v>
      </c>
      <c r="N627" s="21">
        <v>0.01</v>
      </c>
      <c r="O627" s="6" t="s">
        <v>174</v>
      </c>
      <c r="P627" s="94"/>
      <c r="Q627" s="72">
        <f t="shared" si="76"/>
        <v>2.6423999999999999</v>
      </c>
      <c r="R627" s="82">
        <f t="shared" si="77"/>
        <v>0.22500000000000001</v>
      </c>
      <c r="S627" s="44"/>
      <c r="T627" s="3"/>
      <c r="V627" s="43"/>
      <c r="W627" s="49">
        <v>2.6</v>
      </c>
      <c r="X627" s="82">
        <v>0.22500000000000001</v>
      </c>
      <c r="Y627" s="43">
        <f t="shared" si="73"/>
        <v>2.6423999999999999</v>
      </c>
      <c r="Z627" s="53"/>
      <c r="AA627" s="82"/>
      <c r="AB627" s="43"/>
      <c r="AC627" s="47"/>
      <c r="AD627" s="82"/>
      <c r="AE627" s="43"/>
      <c r="AF627" s="45"/>
      <c r="AG627" s="82"/>
      <c r="AH627" s="43"/>
      <c r="AI627" s="47"/>
      <c r="AJ627" s="4"/>
      <c r="AK627" s="4"/>
      <c r="AL627" s="4"/>
      <c r="AM627" s="27"/>
      <c r="AN627" s="5"/>
      <c r="AO627" s="4"/>
      <c r="AP627" s="4"/>
      <c r="AQ627" s="4"/>
      <c r="AR627" s="19">
        <v>2.6</v>
      </c>
      <c r="AS627" s="5"/>
      <c r="AT627" s="3"/>
    </row>
    <row r="628" spans="1:58" x14ac:dyDescent="0.25">
      <c r="A628" s="3" t="s">
        <v>2</v>
      </c>
      <c r="B628" s="18">
        <v>2.5299999999999998</v>
      </c>
      <c r="C628" s="88">
        <f t="shared" si="71"/>
        <v>2.5773699999999997</v>
      </c>
      <c r="D628" s="80">
        <v>-111.069</v>
      </c>
      <c r="E628" s="23">
        <v>42.631999999999998</v>
      </c>
      <c r="F628" s="1">
        <v>6</v>
      </c>
      <c r="G628" s="1">
        <v>1994</v>
      </c>
      <c r="H628" s="1">
        <v>4</v>
      </c>
      <c r="I628" s="1">
        <v>7</v>
      </c>
      <c r="J628" s="1">
        <v>21</v>
      </c>
      <c r="K628" s="1">
        <v>37</v>
      </c>
      <c r="L628" s="11">
        <v>13.3</v>
      </c>
      <c r="M628" s="81">
        <f t="shared" si="72"/>
        <v>0.22500000000000001</v>
      </c>
      <c r="N628" s="21">
        <v>0.01</v>
      </c>
      <c r="O628" s="6" t="s">
        <v>174</v>
      </c>
      <c r="P628" s="94"/>
      <c r="Q628" s="72">
        <f t="shared" si="76"/>
        <v>2.5773699999999997</v>
      </c>
      <c r="R628" s="82">
        <f t="shared" si="77"/>
        <v>0.22500000000000001</v>
      </c>
      <c r="S628" s="44"/>
      <c r="T628" s="3"/>
      <c r="V628" s="43"/>
      <c r="W628" s="49">
        <v>2.5299999999999998</v>
      </c>
      <c r="X628" s="82">
        <v>0.22500000000000001</v>
      </c>
      <c r="Y628" s="43">
        <f t="shared" si="73"/>
        <v>2.5773699999999997</v>
      </c>
      <c r="Z628" s="53"/>
      <c r="AA628" s="82"/>
      <c r="AB628" s="43"/>
      <c r="AC628" s="47"/>
      <c r="AD628" s="82"/>
      <c r="AE628" s="43"/>
      <c r="AF628" s="45"/>
      <c r="AG628" s="82"/>
      <c r="AH628" s="43"/>
      <c r="AI628" s="47"/>
      <c r="AJ628" s="4"/>
      <c r="AK628" s="4"/>
      <c r="AL628" s="4"/>
      <c r="AM628" s="27"/>
      <c r="AN628" s="5"/>
      <c r="AO628" s="4"/>
      <c r="AP628" s="4"/>
      <c r="AQ628" s="4"/>
      <c r="AR628" s="19">
        <v>2.5299999999999998</v>
      </c>
      <c r="AS628" s="5"/>
      <c r="AT628" s="3"/>
    </row>
    <row r="629" spans="1:58" x14ac:dyDescent="0.25">
      <c r="A629" s="3" t="s">
        <v>2</v>
      </c>
      <c r="B629" s="18">
        <v>2.91</v>
      </c>
      <c r="C629" s="88">
        <f t="shared" si="71"/>
        <v>3.0701008186428393</v>
      </c>
      <c r="D629" s="80">
        <v>-111.08199999999999</v>
      </c>
      <c r="E629" s="23">
        <v>42.597999999999999</v>
      </c>
      <c r="F629" s="1">
        <v>0</v>
      </c>
      <c r="G629" s="1">
        <v>1994</v>
      </c>
      <c r="H629" s="1">
        <v>4</v>
      </c>
      <c r="I629" s="1">
        <v>7</v>
      </c>
      <c r="J629" s="1">
        <v>22</v>
      </c>
      <c r="K629" s="1">
        <v>27</v>
      </c>
      <c r="L629" s="11">
        <v>49.2</v>
      </c>
      <c r="M629" s="81">
        <f t="shared" si="72"/>
        <v>0.16083765575665815</v>
      </c>
      <c r="N629" s="21">
        <v>0.01</v>
      </c>
      <c r="O629" s="3" t="s">
        <v>175</v>
      </c>
      <c r="P629" s="94">
        <f>1/((1/X629^2)+(1/AA629^2))</f>
        <v>2.586875150929727E-2</v>
      </c>
      <c r="Q629" s="72">
        <f>(P629/X629^2*Y629)+(P629/AA629^2*AB629)</f>
        <v>3.0701008186428393</v>
      </c>
      <c r="R629" s="82">
        <f>SQRT(P629)</f>
        <v>0.16083765575665815</v>
      </c>
      <c r="S629" s="44"/>
      <c r="T629" s="3"/>
      <c r="V629" s="43"/>
      <c r="W629" s="49">
        <v>2.91</v>
      </c>
      <c r="X629" s="82">
        <v>0.22500000000000001</v>
      </c>
      <c r="Y629" s="43">
        <f t="shared" si="73"/>
        <v>2.9303900000000001</v>
      </c>
      <c r="Z629" s="55">
        <v>2.9</v>
      </c>
      <c r="AA629" s="82">
        <v>0.23</v>
      </c>
      <c r="AB629" s="43">
        <f>0.791*(Z629+0.09)+0.851</f>
        <v>3.2160899999999999</v>
      </c>
      <c r="AC629" s="47"/>
      <c r="AD629" s="82"/>
      <c r="AE629" s="43"/>
      <c r="AF629" s="45"/>
      <c r="AG629" s="82"/>
      <c r="AH629" s="43"/>
      <c r="AI629" s="47" t="s">
        <v>49</v>
      </c>
      <c r="AJ629" s="4"/>
      <c r="AK629" s="4"/>
      <c r="AL629" s="4"/>
      <c r="AM629" s="27">
        <v>2.9</v>
      </c>
      <c r="AN629" s="5"/>
      <c r="AO629" s="4"/>
      <c r="AP629" s="4"/>
      <c r="AQ629" s="4"/>
      <c r="AR629" s="19">
        <v>2.91</v>
      </c>
      <c r="AS629" s="5"/>
      <c r="AT629" s="3"/>
    </row>
    <row r="630" spans="1:58" s="25" customFormat="1" x14ac:dyDescent="0.25">
      <c r="A630" s="3" t="s">
        <v>2</v>
      </c>
      <c r="B630" s="18">
        <v>2.6</v>
      </c>
      <c r="C630" s="88">
        <f t="shared" si="71"/>
        <v>2.6423999999999999</v>
      </c>
      <c r="D630" s="80">
        <v>-111.08199999999999</v>
      </c>
      <c r="E630" s="23">
        <v>42.686</v>
      </c>
      <c r="F630" s="1">
        <v>4</v>
      </c>
      <c r="G630" s="1">
        <v>1994</v>
      </c>
      <c r="H630" s="1">
        <v>4</v>
      </c>
      <c r="I630" s="1">
        <v>7</v>
      </c>
      <c r="J630" s="1">
        <v>22</v>
      </c>
      <c r="K630" s="1">
        <v>36</v>
      </c>
      <c r="L630" s="11">
        <v>2.4</v>
      </c>
      <c r="M630" s="81">
        <f t="shared" si="72"/>
        <v>0.22500000000000001</v>
      </c>
      <c r="N630" s="21">
        <v>0.01</v>
      </c>
      <c r="O630" s="6" t="s">
        <v>174</v>
      </c>
      <c r="P630" s="94"/>
      <c r="Q630" s="72">
        <f>Y630</f>
        <v>2.6423999999999999</v>
      </c>
      <c r="R630" s="82">
        <f>X630</f>
        <v>0.22500000000000001</v>
      </c>
      <c r="S630" s="44"/>
      <c r="T630" s="3"/>
      <c r="U630" s="82"/>
      <c r="V630" s="43"/>
      <c r="W630" s="49">
        <v>2.6</v>
      </c>
      <c r="X630" s="82">
        <v>0.22500000000000001</v>
      </c>
      <c r="Y630" s="43">
        <f t="shared" si="73"/>
        <v>2.6423999999999999</v>
      </c>
      <c r="Z630" s="53"/>
      <c r="AA630" s="82"/>
      <c r="AB630" s="43"/>
      <c r="AC630" s="47"/>
      <c r="AD630" s="82"/>
      <c r="AE630" s="43"/>
      <c r="AF630" s="45"/>
      <c r="AG630" s="82"/>
      <c r="AH630" s="43"/>
      <c r="AI630" s="47"/>
      <c r="AJ630" s="4"/>
      <c r="AK630" s="4"/>
      <c r="AL630" s="4"/>
      <c r="AM630" s="27"/>
      <c r="AN630" s="5"/>
      <c r="AO630" s="4"/>
      <c r="AP630" s="4"/>
      <c r="AQ630" s="4"/>
      <c r="AR630" s="19">
        <v>2.6</v>
      </c>
      <c r="AS630" s="5"/>
      <c r="AT630" s="3"/>
      <c r="AU630"/>
      <c r="AV630"/>
      <c r="AW630"/>
      <c r="AX630"/>
      <c r="AY630"/>
      <c r="AZ630"/>
      <c r="BA630"/>
      <c r="BB630"/>
      <c r="BC630"/>
      <c r="BD630"/>
      <c r="BE630"/>
      <c r="BF630"/>
    </row>
    <row r="631" spans="1:58" x14ac:dyDescent="0.25">
      <c r="A631" s="3" t="s">
        <v>2</v>
      </c>
      <c r="B631" s="18">
        <v>2.8</v>
      </c>
      <c r="C631" s="88">
        <f t="shared" si="71"/>
        <v>2.8281999999999998</v>
      </c>
      <c r="D631" s="80">
        <v>-111.08199999999999</v>
      </c>
      <c r="E631" s="23">
        <v>42.595999999999997</v>
      </c>
      <c r="F631" s="1">
        <v>1</v>
      </c>
      <c r="G631" s="1">
        <v>1994</v>
      </c>
      <c r="H631" s="1">
        <v>4</v>
      </c>
      <c r="I631" s="1">
        <v>7</v>
      </c>
      <c r="J631" s="1">
        <v>22</v>
      </c>
      <c r="K631" s="1">
        <v>50</v>
      </c>
      <c r="L631" s="11">
        <v>58.5</v>
      </c>
      <c r="M631" s="81">
        <f t="shared" si="72"/>
        <v>0.22500000000000001</v>
      </c>
      <c r="N631" s="21">
        <v>0.01</v>
      </c>
      <c r="O631" s="6" t="s">
        <v>174</v>
      </c>
      <c r="P631" s="94"/>
      <c r="Q631" s="72">
        <f>Y631</f>
        <v>2.8281999999999998</v>
      </c>
      <c r="R631" s="82">
        <f>X631</f>
        <v>0.22500000000000001</v>
      </c>
      <c r="S631" s="44"/>
      <c r="T631" s="3"/>
      <c r="V631" s="43"/>
      <c r="W631" s="49">
        <v>2.8</v>
      </c>
      <c r="X631" s="82">
        <v>0.22500000000000001</v>
      </c>
      <c r="Y631" s="43">
        <f t="shared" si="73"/>
        <v>2.8281999999999998</v>
      </c>
      <c r="Z631" s="53"/>
      <c r="AA631" s="82"/>
      <c r="AB631" s="43"/>
      <c r="AC631" s="47"/>
      <c r="AD631" s="82"/>
      <c r="AE631" s="43"/>
      <c r="AF631" s="45"/>
      <c r="AG631" s="82"/>
      <c r="AH631" s="43"/>
      <c r="AI631" s="47"/>
      <c r="AJ631" s="4"/>
      <c r="AK631" s="4"/>
      <c r="AL631" s="4"/>
      <c r="AM631" s="27"/>
      <c r="AN631" s="5"/>
      <c r="AO631" s="4"/>
      <c r="AP631" s="4"/>
      <c r="AQ631" s="4"/>
      <c r="AR631" s="19">
        <v>2.8</v>
      </c>
      <c r="AS631" s="5"/>
      <c r="AT631" s="3"/>
    </row>
    <row r="632" spans="1:58" x14ac:dyDescent="0.25">
      <c r="A632" s="3" t="s">
        <v>2</v>
      </c>
      <c r="B632" s="18">
        <v>2.5299999999999998</v>
      </c>
      <c r="C632" s="88">
        <f t="shared" si="71"/>
        <v>2.5773699999999997</v>
      </c>
      <c r="D632" s="80">
        <v>-111.074</v>
      </c>
      <c r="E632" s="23">
        <v>42.613</v>
      </c>
      <c r="F632" s="1">
        <v>3</v>
      </c>
      <c r="G632" s="1">
        <v>1994</v>
      </c>
      <c r="H632" s="1">
        <v>4</v>
      </c>
      <c r="I632" s="1">
        <v>7</v>
      </c>
      <c r="J632" s="1">
        <v>23</v>
      </c>
      <c r="K632" s="1">
        <v>20</v>
      </c>
      <c r="L632" s="11">
        <v>42.7</v>
      </c>
      <c r="M632" s="81">
        <f t="shared" si="72"/>
        <v>0.22500000000000001</v>
      </c>
      <c r="N632" s="21">
        <v>0.01</v>
      </c>
      <c r="O632" s="6" t="s">
        <v>174</v>
      </c>
      <c r="P632" s="94"/>
      <c r="Q632" s="72">
        <f>Y632</f>
        <v>2.5773699999999997</v>
      </c>
      <c r="R632" s="82">
        <f>X632</f>
        <v>0.22500000000000001</v>
      </c>
      <c r="S632" s="44"/>
      <c r="T632" s="3"/>
      <c r="V632" s="43"/>
      <c r="W632" s="49">
        <v>2.5299999999999998</v>
      </c>
      <c r="X632" s="82">
        <v>0.22500000000000001</v>
      </c>
      <c r="Y632" s="43">
        <f t="shared" si="73"/>
        <v>2.5773699999999997</v>
      </c>
      <c r="Z632" s="53"/>
      <c r="AA632" s="82"/>
      <c r="AB632" s="43"/>
      <c r="AC632" s="47"/>
      <c r="AD632" s="82"/>
      <c r="AE632" s="43"/>
      <c r="AF632" s="45"/>
      <c r="AG632" s="82"/>
      <c r="AH632" s="43"/>
      <c r="AI632" s="47"/>
      <c r="AJ632" s="4"/>
      <c r="AK632" s="4"/>
      <c r="AL632" s="4"/>
      <c r="AM632" s="27"/>
      <c r="AN632" s="5"/>
      <c r="AO632" s="4"/>
      <c r="AP632" s="4"/>
      <c r="AQ632" s="4"/>
      <c r="AR632" s="19">
        <v>2.5299999999999998</v>
      </c>
      <c r="AS632" s="5"/>
      <c r="AT632" s="3"/>
    </row>
    <row r="633" spans="1:58" x14ac:dyDescent="0.25">
      <c r="A633" s="3" t="s">
        <v>2</v>
      </c>
      <c r="B633" s="18">
        <v>2.56</v>
      </c>
      <c r="C633" s="88">
        <f t="shared" si="71"/>
        <v>2.6052400000000002</v>
      </c>
      <c r="D633" s="80">
        <v>-111.071</v>
      </c>
      <c r="E633" s="23">
        <v>42.591000000000001</v>
      </c>
      <c r="F633" s="1">
        <v>1</v>
      </c>
      <c r="G633" s="1">
        <v>1994</v>
      </c>
      <c r="H633" s="1">
        <v>4</v>
      </c>
      <c r="I633" s="1">
        <v>7</v>
      </c>
      <c r="J633" s="1">
        <v>23</v>
      </c>
      <c r="K633" s="1">
        <v>59</v>
      </c>
      <c r="L633" s="11">
        <v>22.6</v>
      </c>
      <c r="M633" s="81">
        <f t="shared" si="72"/>
        <v>0.22500000000000001</v>
      </c>
      <c r="N633" s="21">
        <v>0.01</v>
      </c>
      <c r="O633" s="6" t="s">
        <v>174</v>
      </c>
      <c r="P633" s="94"/>
      <c r="Q633" s="72">
        <f>Y633</f>
        <v>2.6052400000000002</v>
      </c>
      <c r="R633" s="82">
        <f>X633</f>
        <v>0.22500000000000001</v>
      </c>
      <c r="S633" s="44"/>
      <c r="T633" s="3"/>
      <c r="V633" s="43"/>
      <c r="W633" s="49">
        <v>2.56</v>
      </c>
      <c r="X633" s="82">
        <v>0.22500000000000001</v>
      </c>
      <c r="Y633" s="43">
        <f t="shared" ref="Y633:Y664" si="78">0.929*W633+0.227</f>
        <v>2.6052400000000002</v>
      </c>
      <c r="Z633" s="53"/>
      <c r="AA633" s="82"/>
      <c r="AB633" s="43"/>
      <c r="AC633" s="47"/>
      <c r="AD633" s="82"/>
      <c r="AE633" s="43"/>
      <c r="AF633" s="45"/>
      <c r="AG633" s="82"/>
      <c r="AH633" s="43"/>
      <c r="AI633" s="47"/>
      <c r="AJ633" s="4"/>
      <c r="AK633" s="4"/>
      <c r="AL633" s="4"/>
      <c r="AM633" s="27"/>
      <c r="AN633" s="5"/>
      <c r="AO633" s="4"/>
      <c r="AP633" s="4"/>
      <c r="AQ633" s="4"/>
      <c r="AR633" s="19">
        <v>2.56</v>
      </c>
      <c r="AS633" s="5"/>
      <c r="AT633" s="3"/>
    </row>
    <row r="634" spans="1:58" x14ac:dyDescent="0.25">
      <c r="A634" s="3" t="s">
        <v>2</v>
      </c>
      <c r="B634" s="18">
        <v>2.85</v>
      </c>
      <c r="C634" s="88">
        <f t="shared" si="71"/>
        <v>2.8746499999999999</v>
      </c>
      <c r="D634" s="80">
        <v>-111.07899999999999</v>
      </c>
      <c r="E634" s="23">
        <v>42.606000000000002</v>
      </c>
      <c r="F634" s="1">
        <v>3</v>
      </c>
      <c r="G634" s="1">
        <v>1994</v>
      </c>
      <c r="H634" s="1">
        <v>4</v>
      </c>
      <c r="I634" s="1">
        <v>8</v>
      </c>
      <c r="J634" s="1">
        <v>0</v>
      </c>
      <c r="K634" s="1">
        <v>50</v>
      </c>
      <c r="L634" s="11">
        <v>50.7</v>
      </c>
      <c r="M634" s="81">
        <f t="shared" si="72"/>
        <v>0.22500000000000001</v>
      </c>
      <c r="N634" s="21">
        <v>0.01</v>
      </c>
      <c r="O634" s="6" t="s">
        <v>174</v>
      </c>
      <c r="P634" s="94"/>
      <c r="Q634" s="72">
        <f>Y634</f>
        <v>2.8746499999999999</v>
      </c>
      <c r="R634" s="82">
        <f>X634</f>
        <v>0.22500000000000001</v>
      </c>
      <c r="S634" s="44"/>
      <c r="T634" s="3"/>
      <c r="V634" s="43"/>
      <c r="W634" s="49">
        <v>2.85</v>
      </c>
      <c r="X634" s="82">
        <v>0.22500000000000001</v>
      </c>
      <c r="Y634" s="43">
        <f t="shared" si="78"/>
        <v>2.8746499999999999</v>
      </c>
      <c r="Z634" s="53"/>
      <c r="AA634" s="82"/>
      <c r="AB634" s="43"/>
      <c r="AC634" s="47"/>
      <c r="AD634" s="82"/>
      <c r="AE634" s="43"/>
      <c r="AF634" s="45"/>
      <c r="AG634" s="82"/>
      <c r="AH634" s="43"/>
      <c r="AI634" s="47"/>
      <c r="AJ634" s="4"/>
      <c r="AK634" s="4"/>
      <c r="AL634" s="4"/>
      <c r="AM634" s="27"/>
      <c r="AN634" s="5"/>
      <c r="AO634" s="4"/>
      <c r="AP634" s="4"/>
      <c r="AQ634" s="4"/>
      <c r="AR634" s="19">
        <v>2.85</v>
      </c>
      <c r="AS634" s="5"/>
      <c r="AT634" s="3"/>
    </row>
    <row r="635" spans="1:58" x14ac:dyDescent="0.25">
      <c r="A635" s="3" t="s">
        <v>2</v>
      </c>
      <c r="B635" s="18">
        <v>3.16</v>
      </c>
      <c r="C635" s="88">
        <f t="shared" si="71"/>
        <v>3.3817445051099324</v>
      </c>
      <c r="D635" s="80">
        <v>-111.083</v>
      </c>
      <c r="E635" s="23">
        <v>42.615000000000002</v>
      </c>
      <c r="F635" s="1">
        <v>2</v>
      </c>
      <c r="G635" s="1">
        <v>1994</v>
      </c>
      <c r="H635" s="1">
        <v>4</v>
      </c>
      <c r="I635" s="1">
        <v>8</v>
      </c>
      <c r="J635" s="1">
        <v>3</v>
      </c>
      <c r="K635" s="1">
        <v>28</v>
      </c>
      <c r="L635" s="11">
        <v>27.4</v>
      </c>
      <c r="M635" s="81">
        <f t="shared" si="72"/>
        <v>0.10516774409862768</v>
      </c>
      <c r="N635" s="21">
        <v>0.01</v>
      </c>
      <c r="O635" s="3" t="s">
        <v>175</v>
      </c>
      <c r="P635" s="94">
        <f>1/((1/U635^2)+(1/X635^2)+(1/AA635^2))</f>
        <v>1.1060254398794437E-2</v>
      </c>
      <c r="Q635" s="72">
        <f>(P635/U635^2*V635)+(P635/X635^2*Y635)+(P635/AA635^2*AB635)</f>
        <v>3.3817445051099324</v>
      </c>
      <c r="R635" s="82">
        <f>SQRT(P635)</f>
        <v>0.10516774409862768</v>
      </c>
      <c r="S635" s="49">
        <v>3.16</v>
      </c>
      <c r="T635" s="3" t="s">
        <v>3</v>
      </c>
      <c r="U635" s="82">
        <v>0.13900000000000001</v>
      </c>
      <c r="V635" s="43">
        <f>0.791*S635+0.851</f>
        <v>3.3505600000000002</v>
      </c>
      <c r="W635" s="49">
        <v>3.41</v>
      </c>
      <c r="X635" s="82">
        <v>0.22500000000000001</v>
      </c>
      <c r="Y635" s="43">
        <f t="shared" si="78"/>
        <v>3.3948900000000002</v>
      </c>
      <c r="Z635" s="55">
        <v>3.2</v>
      </c>
      <c r="AA635" s="82">
        <v>0.23</v>
      </c>
      <c r="AB635" s="43">
        <f>0.791*(Z635+0.09)+0.851</f>
        <v>3.4533900000000002</v>
      </c>
      <c r="AC635" s="47"/>
      <c r="AD635" s="82"/>
      <c r="AE635" s="43"/>
      <c r="AF635" s="45"/>
      <c r="AG635" s="82"/>
      <c r="AH635" s="43"/>
      <c r="AI635" s="47" t="s">
        <v>79</v>
      </c>
      <c r="AJ635" s="4"/>
      <c r="AK635" s="4"/>
      <c r="AL635" s="4"/>
      <c r="AM635" s="27">
        <v>3.2</v>
      </c>
      <c r="AN635" s="5"/>
      <c r="AO635" s="4"/>
      <c r="AP635" s="4"/>
      <c r="AQ635" s="4"/>
      <c r="AR635" s="19">
        <v>3.41</v>
      </c>
      <c r="AS635" s="19">
        <v>3.16</v>
      </c>
      <c r="AT635" s="3" t="s">
        <v>3</v>
      </c>
    </row>
    <row r="636" spans="1:58" x14ac:dyDescent="0.25">
      <c r="A636" s="3" t="s">
        <v>2</v>
      </c>
      <c r="B636" s="18">
        <v>2.61</v>
      </c>
      <c r="C636" s="88">
        <f t="shared" si="71"/>
        <v>2.6516899999999999</v>
      </c>
      <c r="D636" s="80">
        <v>-111.09699999999999</v>
      </c>
      <c r="E636" s="23">
        <v>42.616</v>
      </c>
      <c r="F636" s="1">
        <v>1</v>
      </c>
      <c r="G636" s="1">
        <v>1994</v>
      </c>
      <c r="H636" s="1">
        <v>4</v>
      </c>
      <c r="I636" s="1">
        <v>8</v>
      </c>
      <c r="J636" s="1">
        <v>5</v>
      </c>
      <c r="K636" s="1">
        <v>3</v>
      </c>
      <c r="L636" s="11">
        <v>31.6</v>
      </c>
      <c r="M636" s="81">
        <f t="shared" si="72"/>
        <v>0.22500000000000001</v>
      </c>
      <c r="N636" s="21">
        <v>0.01</v>
      </c>
      <c r="O636" s="6" t="s">
        <v>174</v>
      </c>
      <c r="P636" s="94"/>
      <c r="Q636" s="72">
        <f>Y636</f>
        <v>2.6516899999999999</v>
      </c>
      <c r="R636" s="82">
        <f>X636</f>
        <v>0.22500000000000001</v>
      </c>
      <c r="S636" s="44"/>
      <c r="T636" s="3"/>
      <c r="V636" s="43"/>
      <c r="W636" s="49">
        <v>2.61</v>
      </c>
      <c r="X636" s="82">
        <v>0.22500000000000001</v>
      </c>
      <c r="Y636" s="43">
        <f t="shared" si="78"/>
        <v>2.6516899999999999</v>
      </c>
      <c r="Z636" s="53"/>
      <c r="AA636" s="82"/>
      <c r="AB636" s="43"/>
      <c r="AC636" s="47"/>
      <c r="AD636" s="82"/>
      <c r="AE636" s="43"/>
      <c r="AF636" s="45"/>
      <c r="AG636" s="82"/>
      <c r="AH636" s="43"/>
      <c r="AI636" s="47"/>
      <c r="AJ636" s="4"/>
      <c r="AK636" s="4"/>
      <c r="AL636" s="4"/>
      <c r="AM636" s="27"/>
      <c r="AN636" s="5"/>
      <c r="AO636" s="4"/>
      <c r="AP636" s="4"/>
      <c r="AQ636" s="4"/>
      <c r="AR636" s="19">
        <v>2.61</v>
      </c>
      <c r="AS636" s="5"/>
      <c r="AT636" s="3"/>
    </row>
    <row r="637" spans="1:58" s="25" customFormat="1" x14ac:dyDescent="0.25">
      <c r="A637" s="3" t="s">
        <v>2</v>
      </c>
      <c r="B637" s="18">
        <v>2.5099999999999998</v>
      </c>
      <c r="C637" s="88">
        <f t="shared" si="71"/>
        <v>2.5587899999999997</v>
      </c>
      <c r="D637" s="80">
        <v>-111.1</v>
      </c>
      <c r="E637" s="23">
        <v>42.63</v>
      </c>
      <c r="F637" s="1">
        <v>1</v>
      </c>
      <c r="G637" s="1">
        <v>1994</v>
      </c>
      <c r="H637" s="1">
        <v>4</v>
      </c>
      <c r="I637" s="1">
        <v>8</v>
      </c>
      <c r="J637" s="1">
        <v>7</v>
      </c>
      <c r="K637" s="1">
        <v>25</v>
      </c>
      <c r="L637" s="11">
        <v>22.6</v>
      </c>
      <c r="M637" s="81">
        <f t="shared" si="72"/>
        <v>0.22500000000000001</v>
      </c>
      <c r="N637" s="21">
        <v>0.01</v>
      </c>
      <c r="O637" s="6" t="s">
        <v>174</v>
      </c>
      <c r="P637" s="94"/>
      <c r="Q637" s="72">
        <f>Y637</f>
        <v>2.5587899999999997</v>
      </c>
      <c r="R637" s="82">
        <f>X637</f>
        <v>0.22500000000000001</v>
      </c>
      <c r="S637" s="44"/>
      <c r="T637" s="3"/>
      <c r="U637" s="82"/>
      <c r="V637" s="43"/>
      <c r="W637" s="49">
        <v>2.5099999999999998</v>
      </c>
      <c r="X637" s="82">
        <v>0.22500000000000001</v>
      </c>
      <c r="Y637" s="43">
        <f t="shared" si="78"/>
        <v>2.5587899999999997</v>
      </c>
      <c r="Z637" s="53"/>
      <c r="AA637" s="82"/>
      <c r="AB637" s="43"/>
      <c r="AC637" s="47"/>
      <c r="AD637" s="82"/>
      <c r="AE637" s="43"/>
      <c r="AF637" s="45"/>
      <c r="AG637" s="82"/>
      <c r="AH637" s="43"/>
      <c r="AI637" s="47"/>
      <c r="AJ637" s="4"/>
      <c r="AK637" s="4"/>
      <c r="AL637" s="4"/>
      <c r="AM637" s="27"/>
      <c r="AN637" s="5"/>
      <c r="AO637" s="4"/>
      <c r="AP637" s="4"/>
      <c r="AQ637" s="4"/>
      <c r="AR637" s="19">
        <v>2.5099999999999998</v>
      </c>
      <c r="AS637" s="5"/>
      <c r="AT637" s="3"/>
      <c r="AU637"/>
      <c r="AV637"/>
      <c r="AW637"/>
      <c r="AX637"/>
      <c r="AY637"/>
      <c r="AZ637"/>
      <c r="BA637"/>
      <c r="BB637"/>
      <c r="BC637"/>
      <c r="BD637"/>
      <c r="BE637"/>
      <c r="BF637"/>
    </row>
    <row r="638" spans="1:58" x14ac:dyDescent="0.25">
      <c r="A638" s="3" t="s">
        <v>2</v>
      </c>
      <c r="B638" s="18">
        <v>4.3499999999999996</v>
      </c>
      <c r="C638" s="88">
        <f t="shared" si="71"/>
        <v>4.1055885808062182</v>
      </c>
      <c r="D638" s="80">
        <v>-111.074</v>
      </c>
      <c r="E638" s="23">
        <v>42.633000000000003</v>
      </c>
      <c r="F638" s="1">
        <v>5</v>
      </c>
      <c r="G638" s="1">
        <v>1994</v>
      </c>
      <c r="H638" s="1">
        <v>4</v>
      </c>
      <c r="I638" s="1">
        <v>8</v>
      </c>
      <c r="J638" s="1">
        <v>7</v>
      </c>
      <c r="K638" s="1">
        <v>26</v>
      </c>
      <c r="L638" s="11">
        <v>22.1</v>
      </c>
      <c r="M638" s="81">
        <f t="shared" si="72"/>
        <v>9.3760786345676014E-2</v>
      </c>
      <c r="N638" s="21">
        <v>0.01</v>
      </c>
      <c r="O638" s="3" t="s">
        <v>175</v>
      </c>
      <c r="P638" s="94">
        <f>1/((1/U638^2)+(1/X638^2)+(1/AA638^2)+(1/AD638^2))</f>
        <v>8.7910850561595047E-3</v>
      </c>
      <c r="Q638" s="72">
        <f>(P638/U638^2*V638)+(P638/X638^2*Y638)+(P638/AA638^2*AB638)+(P638/AD638^2*AE638)</f>
        <v>4.1055885808062182</v>
      </c>
      <c r="R638" s="82">
        <f>SQRT(P638)</f>
        <v>9.3760786345676014E-2</v>
      </c>
      <c r="S638" s="49">
        <v>4.3499999999999996</v>
      </c>
      <c r="T638" s="3" t="s">
        <v>3</v>
      </c>
      <c r="U638" s="82">
        <v>0.13900000000000001</v>
      </c>
      <c r="V638" s="43">
        <f>0.791*S638+0.851</f>
        <v>4.2918500000000002</v>
      </c>
      <c r="W638" s="49">
        <v>4.28</v>
      </c>
      <c r="X638" s="82">
        <v>0.22500000000000001</v>
      </c>
      <c r="Y638" s="43">
        <f t="shared" si="78"/>
        <v>4.2031200000000002</v>
      </c>
      <c r="Z638" s="55">
        <v>4.0999999999999996</v>
      </c>
      <c r="AA638" s="82">
        <v>0.23</v>
      </c>
      <c r="AB638" s="43">
        <f>0.791*(Z638+0.09)+0.851</f>
        <v>4.1652899999999997</v>
      </c>
      <c r="AC638" s="55">
        <v>3.7</v>
      </c>
      <c r="AD638" s="82">
        <v>0.20699999999999999</v>
      </c>
      <c r="AE638" s="43">
        <f>1.078*AC638-0.427</f>
        <v>3.5616000000000003</v>
      </c>
      <c r="AF638" s="45"/>
      <c r="AG638" s="82"/>
      <c r="AH638" s="43"/>
      <c r="AI638" s="47" t="s">
        <v>126</v>
      </c>
      <c r="AJ638" s="27">
        <v>3.7</v>
      </c>
      <c r="AK638" s="4"/>
      <c r="AL638" s="4"/>
      <c r="AM638" s="27">
        <v>4.0999999999999996</v>
      </c>
      <c r="AN638" s="5"/>
      <c r="AO638" s="4"/>
      <c r="AP638" s="4"/>
      <c r="AQ638" s="4"/>
      <c r="AR638" s="19">
        <v>4.28</v>
      </c>
      <c r="AS638" s="19">
        <v>4.3499999999999996</v>
      </c>
      <c r="AT638" s="3" t="s">
        <v>3</v>
      </c>
    </row>
    <row r="639" spans="1:58" x14ac:dyDescent="0.25">
      <c r="A639" s="3" t="s">
        <v>2</v>
      </c>
      <c r="B639" s="18">
        <v>3.21</v>
      </c>
      <c r="C639" s="88">
        <f t="shared" si="71"/>
        <v>3.2090899999999998</v>
      </c>
      <c r="D639" s="80">
        <v>-111.09399999999999</v>
      </c>
      <c r="E639" s="23">
        <v>42.604999999999997</v>
      </c>
      <c r="F639" s="1">
        <v>1</v>
      </c>
      <c r="G639" s="1">
        <v>1994</v>
      </c>
      <c r="H639" s="1">
        <v>4</v>
      </c>
      <c r="I639" s="1">
        <v>8</v>
      </c>
      <c r="J639" s="1">
        <v>7</v>
      </c>
      <c r="K639" s="1">
        <v>29</v>
      </c>
      <c r="L639" s="11">
        <v>45.3</v>
      </c>
      <c r="M639" s="81">
        <f t="shared" si="72"/>
        <v>0.22500000000000001</v>
      </c>
      <c r="N639" s="21">
        <v>0.01</v>
      </c>
      <c r="O639" s="6" t="s">
        <v>174</v>
      </c>
      <c r="P639" s="94"/>
      <c r="Q639" s="72">
        <f>Y639</f>
        <v>3.2090899999999998</v>
      </c>
      <c r="R639" s="82">
        <f>X639</f>
        <v>0.22500000000000001</v>
      </c>
      <c r="S639" s="44"/>
      <c r="T639" s="3"/>
      <c r="V639" s="43"/>
      <c r="W639" s="49">
        <v>3.21</v>
      </c>
      <c r="X639" s="82">
        <v>0.22500000000000001</v>
      </c>
      <c r="Y639" s="43">
        <f t="shared" si="78"/>
        <v>3.2090899999999998</v>
      </c>
      <c r="Z639" s="53"/>
      <c r="AA639" s="82"/>
      <c r="AB639" s="43"/>
      <c r="AC639" s="47"/>
      <c r="AD639" s="82"/>
      <c r="AE639" s="43"/>
      <c r="AF639" s="45"/>
      <c r="AG639" s="82"/>
      <c r="AH639" s="43"/>
      <c r="AI639" s="47"/>
      <c r="AJ639" s="4"/>
      <c r="AK639" s="4"/>
      <c r="AL639" s="4"/>
      <c r="AM639" s="27"/>
      <c r="AN639" s="5"/>
      <c r="AO639" s="4"/>
      <c r="AP639" s="4"/>
      <c r="AQ639" s="4"/>
      <c r="AR639" s="19">
        <v>3.21</v>
      </c>
      <c r="AS639" s="5"/>
      <c r="AT639" s="3"/>
    </row>
    <row r="640" spans="1:58" x14ac:dyDescent="0.25">
      <c r="A640" s="3" t="s">
        <v>2</v>
      </c>
      <c r="B640" s="18">
        <v>2.7</v>
      </c>
      <c r="C640" s="88">
        <f t="shared" si="71"/>
        <v>2.7353000000000001</v>
      </c>
      <c r="D640" s="80">
        <v>-111.065</v>
      </c>
      <c r="E640" s="23">
        <v>42.627000000000002</v>
      </c>
      <c r="F640" s="1">
        <v>5</v>
      </c>
      <c r="G640" s="1">
        <v>1994</v>
      </c>
      <c r="H640" s="1">
        <v>4</v>
      </c>
      <c r="I640" s="1">
        <v>8</v>
      </c>
      <c r="J640" s="1">
        <v>8</v>
      </c>
      <c r="K640" s="1">
        <v>0</v>
      </c>
      <c r="L640" s="11">
        <v>58.9</v>
      </c>
      <c r="M640" s="81">
        <f t="shared" si="72"/>
        <v>0.22500000000000001</v>
      </c>
      <c r="N640" s="21">
        <v>0.01</v>
      </c>
      <c r="O640" s="6" t="s">
        <v>174</v>
      </c>
      <c r="P640" s="94"/>
      <c r="Q640" s="72">
        <f>Y640</f>
        <v>2.7353000000000001</v>
      </c>
      <c r="R640" s="82">
        <f>X640</f>
        <v>0.22500000000000001</v>
      </c>
      <c r="S640" s="44"/>
      <c r="T640" s="3"/>
      <c r="V640" s="43"/>
      <c r="W640" s="49">
        <v>2.7</v>
      </c>
      <c r="X640" s="82">
        <v>0.22500000000000001</v>
      </c>
      <c r="Y640" s="43">
        <f t="shared" si="78"/>
        <v>2.7353000000000001</v>
      </c>
      <c r="Z640" s="53"/>
      <c r="AA640" s="82"/>
      <c r="AB640" s="43"/>
      <c r="AC640" s="47"/>
      <c r="AD640" s="82"/>
      <c r="AE640" s="43"/>
      <c r="AF640" s="45"/>
      <c r="AG640" s="82"/>
      <c r="AH640" s="43"/>
      <c r="AI640" s="47"/>
      <c r="AJ640" s="4"/>
      <c r="AK640" s="4"/>
      <c r="AL640" s="4"/>
      <c r="AM640" s="27"/>
      <c r="AN640" s="5"/>
      <c r="AO640" s="4"/>
      <c r="AP640" s="4"/>
      <c r="AQ640" s="4"/>
      <c r="AR640" s="19">
        <v>2.7</v>
      </c>
      <c r="AS640" s="5"/>
      <c r="AT640" s="3"/>
    </row>
    <row r="641" spans="1:58" x14ac:dyDescent="0.25">
      <c r="A641" s="3" t="s">
        <v>2</v>
      </c>
      <c r="B641" s="18">
        <v>2.94</v>
      </c>
      <c r="C641" s="88">
        <f t="shared" si="71"/>
        <v>2.9582600000000001</v>
      </c>
      <c r="D641" s="80">
        <v>-111.098</v>
      </c>
      <c r="E641" s="23">
        <v>42.64</v>
      </c>
      <c r="F641" s="1">
        <v>0</v>
      </c>
      <c r="G641" s="1">
        <v>1994</v>
      </c>
      <c r="H641" s="1">
        <v>4</v>
      </c>
      <c r="I641" s="1">
        <v>8</v>
      </c>
      <c r="J641" s="1">
        <v>8</v>
      </c>
      <c r="K641" s="1">
        <v>52</v>
      </c>
      <c r="L641" s="11">
        <v>55.5</v>
      </c>
      <c r="M641" s="81">
        <f t="shared" si="72"/>
        <v>0.22500000000000001</v>
      </c>
      <c r="N641" s="21">
        <v>0.01</v>
      </c>
      <c r="O641" s="6" t="s">
        <v>174</v>
      </c>
      <c r="P641" s="94"/>
      <c r="Q641" s="72">
        <f>Y641</f>
        <v>2.9582600000000001</v>
      </c>
      <c r="R641" s="82">
        <f>X641</f>
        <v>0.22500000000000001</v>
      </c>
      <c r="S641" s="44"/>
      <c r="T641" s="3"/>
      <c r="V641" s="43"/>
      <c r="W641" s="49">
        <v>2.94</v>
      </c>
      <c r="X641" s="82">
        <v>0.22500000000000001</v>
      </c>
      <c r="Y641" s="43">
        <f t="shared" si="78"/>
        <v>2.9582600000000001</v>
      </c>
      <c r="Z641" s="53"/>
      <c r="AA641" s="82"/>
      <c r="AB641" s="43"/>
      <c r="AC641" s="47"/>
      <c r="AD641" s="82"/>
      <c r="AE641" s="43"/>
      <c r="AF641" s="45"/>
      <c r="AG641" s="82"/>
      <c r="AH641" s="43"/>
      <c r="AI641" s="47"/>
      <c r="AJ641" s="4"/>
      <c r="AK641" s="4"/>
      <c r="AL641" s="4"/>
      <c r="AM641" s="27"/>
      <c r="AN641" s="5"/>
      <c r="AO641" s="4"/>
      <c r="AP641" s="4"/>
      <c r="AQ641" s="4"/>
      <c r="AR641" s="19">
        <v>2.94</v>
      </c>
      <c r="AS641" s="5"/>
      <c r="AT641" s="3"/>
    </row>
    <row r="642" spans="1:58" x14ac:dyDescent="0.25">
      <c r="A642" s="3" t="s">
        <v>2</v>
      </c>
      <c r="B642" s="18">
        <v>2.59</v>
      </c>
      <c r="C642" s="88">
        <f t="shared" ref="C642:C705" si="79">Q642</f>
        <v>2.6331099999999998</v>
      </c>
      <c r="D642" s="80">
        <v>-111.07899999999999</v>
      </c>
      <c r="E642" s="23">
        <v>42.625999999999998</v>
      </c>
      <c r="F642" s="1">
        <v>4</v>
      </c>
      <c r="G642" s="1">
        <v>1994</v>
      </c>
      <c r="H642" s="1">
        <v>4</v>
      </c>
      <c r="I642" s="1">
        <v>8</v>
      </c>
      <c r="J642" s="1">
        <v>8</v>
      </c>
      <c r="K642" s="1">
        <v>58</v>
      </c>
      <c r="L642" s="11">
        <v>27.2</v>
      </c>
      <c r="M642" s="81">
        <f t="shared" ref="M642:M705" si="80">R642</f>
        <v>0.22500000000000001</v>
      </c>
      <c r="N642" s="21">
        <v>0.01</v>
      </c>
      <c r="O642" s="6" t="s">
        <v>174</v>
      </c>
      <c r="P642" s="94"/>
      <c r="Q642" s="72">
        <f>Y642</f>
        <v>2.6331099999999998</v>
      </c>
      <c r="R642" s="82">
        <f>X642</f>
        <v>0.22500000000000001</v>
      </c>
      <c r="S642" s="44"/>
      <c r="T642" s="3"/>
      <c r="V642" s="43"/>
      <c r="W642" s="49">
        <v>2.59</v>
      </c>
      <c r="X642" s="82">
        <v>0.22500000000000001</v>
      </c>
      <c r="Y642" s="43">
        <f t="shared" si="78"/>
        <v>2.6331099999999998</v>
      </c>
      <c r="Z642" s="53"/>
      <c r="AA642" s="82"/>
      <c r="AB642" s="43"/>
      <c r="AC642" s="47"/>
      <c r="AD642" s="82"/>
      <c r="AE642" s="43"/>
      <c r="AF642" s="45"/>
      <c r="AG642" s="82"/>
      <c r="AH642" s="43"/>
      <c r="AI642" s="47"/>
      <c r="AJ642" s="4"/>
      <c r="AK642" s="4"/>
      <c r="AL642" s="4"/>
      <c r="AM642" s="27"/>
      <c r="AN642" s="5"/>
      <c r="AO642" s="4"/>
      <c r="AP642" s="4"/>
      <c r="AQ642" s="4"/>
      <c r="AR642" s="19">
        <v>2.59</v>
      </c>
      <c r="AS642" s="5"/>
      <c r="AT642" s="3"/>
    </row>
    <row r="643" spans="1:58" x14ac:dyDescent="0.25">
      <c r="A643" s="3" t="s">
        <v>2</v>
      </c>
      <c r="B643" s="18">
        <v>2.91</v>
      </c>
      <c r="C643" s="88">
        <f t="shared" si="79"/>
        <v>2.9303900000000001</v>
      </c>
      <c r="D643" s="80">
        <v>-111.075</v>
      </c>
      <c r="E643" s="23">
        <v>42.578000000000003</v>
      </c>
      <c r="F643" s="1">
        <v>0</v>
      </c>
      <c r="G643" s="1">
        <v>1994</v>
      </c>
      <c r="H643" s="1">
        <v>4</v>
      </c>
      <c r="I643" s="1">
        <v>8</v>
      </c>
      <c r="J643" s="1">
        <v>9</v>
      </c>
      <c r="K643" s="1">
        <v>12</v>
      </c>
      <c r="L643" s="11">
        <v>39.299999999999997</v>
      </c>
      <c r="M643" s="81">
        <f t="shared" si="80"/>
        <v>0.22500000000000001</v>
      </c>
      <c r="N643" s="21">
        <v>0.01</v>
      </c>
      <c r="O643" s="6" t="s">
        <v>174</v>
      </c>
      <c r="P643" s="94"/>
      <c r="Q643" s="72">
        <f>Y643</f>
        <v>2.9303900000000001</v>
      </c>
      <c r="R643" s="82">
        <f>X643</f>
        <v>0.22500000000000001</v>
      </c>
      <c r="S643" s="44"/>
      <c r="T643" s="3"/>
      <c r="V643" s="43"/>
      <c r="W643" s="49">
        <v>2.91</v>
      </c>
      <c r="X643" s="82">
        <v>0.22500000000000001</v>
      </c>
      <c r="Y643" s="43">
        <f t="shared" si="78"/>
        <v>2.9303900000000001</v>
      </c>
      <c r="Z643" s="53"/>
      <c r="AA643" s="82"/>
      <c r="AB643" s="43"/>
      <c r="AC643" s="47"/>
      <c r="AD643" s="82"/>
      <c r="AE643" s="43"/>
      <c r="AF643" s="45"/>
      <c r="AG643" s="82"/>
      <c r="AH643" s="43"/>
      <c r="AI643" s="47"/>
      <c r="AJ643" s="4"/>
      <c r="AK643" s="4"/>
      <c r="AL643" s="4"/>
      <c r="AM643" s="27"/>
      <c r="AN643" s="5"/>
      <c r="AO643" s="4"/>
      <c r="AP643" s="4"/>
      <c r="AQ643" s="4"/>
      <c r="AR643" s="19">
        <v>2.91</v>
      </c>
      <c r="AS643" s="5"/>
      <c r="AT643" s="3"/>
    </row>
    <row r="644" spans="1:58" x14ac:dyDescent="0.25">
      <c r="A644" s="3" t="s">
        <v>2</v>
      </c>
      <c r="B644" s="18">
        <v>3.14</v>
      </c>
      <c r="C644" s="88">
        <f t="shared" si="79"/>
        <v>3.2566453054817677</v>
      </c>
      <c r="D644" s="80">
        <v>-111.07299999999999</v>
      </c>
      <c r="E644" s="23">
        <v>42.572000000000003</v>
      </c>
      <c r="F644" s="1">
        <v>0</v>
      </c>
      <c r="G644" s="1">
        <v>1994</v>
      </c>
      <c r="H644" s="1">
        <v>4</v>
      </c>
      <c r="I644" s="1">
        <v>8</v>
      </c>
      <c r="J644" s="1">
        <v>10</v>
      </c>
      <c r="K644" s="1">
        <v>37</v>
      </c>
      <c r="L644" s="11">
        <v>50</v>
      </c>
      <c r="M644" s="81">
        <f t="shared" si="80"/>
        <v>0.16083765575665815</v>
      </c>
      <c r="N644" s="21">
        <v>0.01</v>
      </c>
      <c r="O644" s="3" t="s">
        <v>175</v>
      </c>
      <c r="P644" s="94">
        <f>1/((1/X644^2)+(1/AA644^2))</f>
        <v>2.586875150929727E-2</v>
      </c>
      <c r="Q644" s="72">
        <f>(P644/X644^2*Y644)+(P644/AA644^2*AB644)</f>
        <v>3.2566453054817677</v>
      </c>
      <c r="R644" s="82">
        <f>SQRT(P644)</f>
        <v>0.16083765575665815</v>
      </c>
      <c r="S644" s="44"/>
      <c r="T644" s="3"/>
      <c r="V644" s="43"/>
      <c r="W644" s="49">
        <v>3.14</v>
      </c>
      <c r="X644" s="82">
        <v>0.22500000000000001</v>
      </c>
      <c r="Y644" s="43">
        <f t="shared" si="78"/>
        <v>3.1440600000000001</v>
      </c>
      <c r="Z644" s="55">
        <v>3.1</v>
      </c>
      <c r="AA644" s="82">
        <v>0.23</v>
      </c>
      <c r="AB644" s="43">
        <f>0.791*(Z644+0.09)+0.851</f>
        <v>3.3742900000000002</v>
      </c>
      <c r="AC644" s="47"/>
      <c r="AD644" s="82"/>
      <c r="AE644" s="43"/>
      <c r="AF644" s="45"/>
      <c r="AG644" s="82"/>
      <c r="AH644" s="43"/>
      <c r="AI644" s="47" t="s">
        <v>92</v>
      </c>
      <c r="AJ644" s="4"/>
      <c r="AK644" s="4"/>
      <c r="AL644" s="4"/>
      <c r="AM644" s="27">
        <v>3.1</v>
      </c>
      <c r="AN644" s="5"/>
      <c r="AO644" s="4"/>
      <c r="AP644" s="4"/>
      <c r="AQ644" s="4"/>
      <c r="AR644" s="19">
        <v>3.14</v>
      </c>
      <c r="AS644" s="5"/>
      <c r="AT644" s="3"/>
    </row>
    <row r="645" spans="1:58" x14ac:dyDescent="0.25">
      <c r="A645" s="3" t="s">
        <v>2</v>
      </c>
      <c r="B645" s="18">
        <v>2.95</v>
      </c>
      <c r="C645" s="88">
        <f t="shared" si="79"/>
        <v>2.9675500000000001</v>
      </c>
      <c r="D645" s="80">
        <v>-111.096</v>
      </c>
      <c r="E645" s="23">
        <v>42.643000000000001</v>
      </c>
      <c r="F645" s="1">
        <v>1</v>
      </c>
      <c r="G645" s="1">
        <v>1994</v>
      </c>
      <c r="H645" s="1">
        <v>4</v>
      </c>
      <c r="I645" s="1">
        <v>8</v>
      </c>
      <c r="J645" s="1">
        <v>11</v>
      </c>
      <c r="K645" s="1">
        <v>44</v>
      </c>
      <c r="L645" s="11">
        <v>16</v>
      </c>
      <c r="M645" s="81">
        <f t="shared" si="80"/>
        <v>0.22500000000000001</v>
      </c>
      <c r="N645" s="21">
        <v>0.01</v>
      </c>
      <c r="O645" s="6" t="s">
        <v>174</v>
      </c>
      <c r="P645" s="94"/>
      <c r="Q645" s="72">
        <f>Y645</f>
        <v>2.9675500000000001</v>
      </c>
      <c r="R645" s="82">
        <f>X645</f>
        <v>0.22500000000000001</v>
      </c>
      <c r="S645" s="44"/>
      <c r="T645" s="3"/>
      <c r="V645" s="43"/>
      <c r="W645" s="49">
        <v>2.95</v>
      </c>
      <c r="X645" s="82">
        <v>0.22500000000000001</v>
      </c>
      <c r="Y645" s="43">
        <f t="shared" si="78"/>
        <v>2.9675500000000001</v>
      </c>
      <c r="Z645" s="53"/>
      <c r="AA645" s="82"/>
      <c r="AB645" s="43"/>
      <c r="AC645" s="47"/>
      <c r="AD645" s="82"/>
      <c r="AE645" s="43"/>
      <c r="AF645" s="45"/>
      <c r="AG645" s="82"/>
      <c r="AH645" s="43"/>
      <c r="AI645" s="47"/>
      <c r="AJ645" s="4"/>
      <c r="AK645" s="4"/>
      <c r="AL645" s="4"/>
      <c r="AM645" s="27"/>
      <c r="AN645" s="5"/>
      <c r="AO645" s="4"/>
      <c r="AP645" s="4"/>
      <c r="AQ645" s="4"/>
      <c r="AR645" s="19">
        <v>2.95</v>
      </c>
      <c r="AS645" s="5"/>
      <c r="AT645" s="3"/>
    </row>
    <row r="646" spans="1:58" x14ac:dyDescent="0.25">
      <c r="A646" s="3" t="s">
        <v>2</v>
      </c>
      <c r="B646" s="18">
        <v>4</v>
      </c>
      <c r="C646" s="88">
        <f t="shared" si="79"/>
        <v>3.9103421761338861</v>
      </c>
      <c r="D646" s="80">
        <v>-111.08799999999999</v>
      </c>
      <c r="E646" s="23">
        <v>42.582000000000001</v>
      </c>
      <c r="F646" s="1">
        <v>0</v>
      </c>
      <c r="G646" s="1">
        <v>1994</v>
      </c>
      <c r="H646" s="1">
        <v>4</v>
      </c>
      <c r="I646" s="1">
        <v>8</v>
      </c>
      <c r="J646" s="1">
        <v>15</v>
      </c>
      <c r="K646" s="1">
        <v>56</v>
      </c>
      <c r="L646" s="11">
        <v>29.9</v>
      </c>
      <c r="M646" s="81">
        <f t="shared" si="80"/>
        <v>0.10516774409862768</v>
      </c>
      <c r="N646" s="21">
        <v>0.01</v>
      </c>
      <c r="O646" s="3" t="s">
        <v>175</v>
      </c>
      <c r="P646" s="94">
        <f>1/((1/U646^2)+(1/X646^2)+(1/AA646^2))</f>
        <v>1.1060254398794437E-2</v>
      </c>
      <c r="Q646" s="72">
        <f>(P646/U646^2*V646)+(P646/X646^2*Y646)+(P646/AA646^2*AB646)</f>
        <v>3.9103421761338861</v>
      </c>
      <c r="R646" s="82">
        <f>SQRT(P646)</f>
        <v>0.10516774409862768</v>
      </c>
      <c r="S646" s="49">
        <v>4</v>
      </c>
      <c r="T646" s="3" t="s">
        <v>3</v>
      </c>
      <c r="U646" s="82">
        <v>0.13900000000000001</v>
      </c>
      <c r="V646" s="43">
        <f>0.791*S646+0.851</f>
        <v>4.0150000000000006</v>
      </c>
      <c r="W646" s="49">
        <v>3.57</v>
      </c>
      <c r="X646" s="82">
        <v>0.22500000000000001</v>
      </c>
      <c r="Y646" s="43">
        <f t="shared" si="78"/>
        <v>3.5435300000000001</v>
      </c>
      <c r="Z646" s="55">
        <v>3.9</v>
      </c>
      <c r="AA646" s="82">
        <v>0.23</v>
      </c>
      <c r="AB646" s="43">
        <f>0.791*(Z646+0.09)+0.851</f>
        <v>4.0070899999999998</v>
      </c>
      <c r="AC646" s="53"/>
      <c r="AD646" s="82"/>
      <c r="AE646" s="43"/>
      <c r="AF646" s="45"/>
      <c r="AG646" s="82"/>
      <c r="AH646" s="43"/>
      <c r="AI646" s="47" t="s">
        <v>133</v>
      </c>
      <c r="AJ646" s="27"/>
      <c r="AK646" s="5"/>
      <c r="AL646" s="4" t="s">
        <v>66</v>
      </c>
      <c r="AM646" s="27">
        <v>3.9</v>
      </c>
      <c r="AN646" s="5"/>
      <c r="AO646" s="4"/>
      <c r="AP646" s="4"/>
      <c r="AQ646" s="4"/>
      <c r="AR646" s="19">
        <v>3.57</v>
      </c>
      <c r="AS646" s="19">
        <v>4</v>
      </c>
      <c r="AT646" s="3" t="s">
        <v>3</v>
      </c>
    </row>
    <row r="647" spans="1:58" x14ac:dyDescent="0.25">
      <c r="A647" s="3" t="s">
        <v>2</v>
      </c>
      <c r="B647" s="18">
        <v>2.5299999999999998</v>
      </c>
      <c r="C647" s="88">
        <f t="shared" si="79"/>
        <v>2.5773699999999997</v>
      </c>
      <c r="D647" s="80">
        <v>-111.078</v>
      </c>
      <c r="E647" s="23">
        <v>42.581000000000003</v>
      </c>
      <c r="F647" s="1">
        <v>1</v>
      </c>
      <c r="G647" s="1">
        <v>1994</v>
      </c>
      <c r="H647" s="1">
        <v>4</v>
      </c>
      <c r="I647" s="1">
        <v>8</v>
      </c>
      <c r="J647" s="1">
        <v>17</v>
      </c>
      <c r="K647" s="1">
        <v>26</v>
      </c>
      <c r="L647" s="11">
        <v>17.100000000000001</v>
      </c>
      <c r="M647" s="81">
        <f t="shared" si="80"/>
        <v>0.22500000000000001</v>
      </c>
      <c r="N647" s="21">
        <v>0.01</v>
      </c>
      <c r="O647" s="6" t="s">
        <v>174</v>
      </c>
      <c r="P647" s="94"/>
      <c r="Q647" s="72">
        <f>Y647</f>
        <v>2.5773699999999997</v>
      </c>
      <c r="R647" s="82">
        <f>X647</f>
        <v>0.22500000000000001</v>
      </c>
      <c r="S647" s="44"/>
      <c r="T647" s="3"/>
      <c r="V647" s="43"/>
      <c r="W647" s="49">
        <v>2.5299999999999998</v>
      </c>
      <c r="X647" s="82">
        <v>0.22500000000000001</v>
      </c>
      <c r="Y647" s="43">
        <f t="shared" si="78"/>
        <v>2.5773699999999997</v>
      </c>
      <c r="Z647" s="53"/>
      <c r="AA647" s="82"/>
      <c r="AB647" s="43"/>
      <c r="AC647" s="47"/>
      <c r="AD647" s="82"/>
      <c r="AE647" s="43"/>
      <c r="AF647" s="45"/>
      <c r="AG647" s="82"/>
      <c r="AH647" s="43"/>
      <c r="AI647" s="47"/>
      <c r="AJ647" s="4"/>
      <c r="AK647" s="4"/>
      <c r="AL647" s="4"/>
      <c r="AM647" s="27"/>
      <c r="AN647" s="5"/>
      <c r="AO647" s="4"/>
      <c r="AP647" s="4"/>
      <c r="AQ647" s="4"/>
      <c r="AR647" s="19">
        <v>2.5299999999999998</v>
      </c>
      <c r="AS647" s="5"/>
      <c r="AT647" s="3"/>
    </row>
    <row r="648" spans="1:58" x14ac:dyDescent="0.25">
      <c r="A648" s="3" t="s">
        <v>2</v>
      </c>
      <c r="B648" s="18">
        <v>2.71</v>
      </c>
      <c r="C648" s="88">
        <f t="shared" si="79"/>
        <v>2.7445900000000001</v>
      </c>
      <c r="D648" s="80">
        <v>-111.092</v>
      </c>
      <c r="E648" s="23">
        <v>42.62</v>
      </c>
      <c r="F648" s="1">
        <v>2</v>
      </c>
      <c r="G648" s="1">
        <v>1994</v>
      </c>
      <c r="H648" s="1">
        <v>4</v>
      </c>
      <c r="I648" s="1">
        <v>8</v>
      </c>
      <c r="J648" s="1">
        <v>18</v>
      </c>
      <c r="K648" s="1">
        <v>27</v>
      </c>
      <c r="L648" s="11">
        <v>21</v>
      </c>
      <c r="M648" s="81">
        <f t="shared" si="80"/>
        <v>0.22500000000000001</v>
      </c>
      <c r="N648" s="21">
        <v>0.01</v>
      </c>
      <c r="O648" s="6" t="s">
        <v>174</v>
      </c>
      <c r="P648" s="94"/>
      <c r="Q648" s="72">
        <f>Y648</f>
        <v>2.7445900000000001</v>
      </c>
      <c r="R648" s="82">
        <f>X648</f>
        <v>0.22500000000000001</v>
      </c>
      <c r="S648" s="44"/>
      <c r="T648" s="3"/>
      <c r="V648" s="43"/>
      <c r="W648" s="49">
        <v>2.71</v>
      </c>
      <c r="X648" s="82">
        <v>0.22500000000000001</v>
      </c>
      <c r="Y648" s="43">
        <f t="shared" si="78"/>
        <v>2.7445900000000001</v>
      </c>
      <c r="Z648" s="53"/>
      <c r="AA648" s="82"/>
      <c r="AB648" s="43"/>
      <c r="AC648" s="47"/>
      <c r="AD648" s="82"/>
      <c r="AE648" s="43"/>
      <c r="AF648" s="45"/>
      <c r="AG648" s="82"/>
      <c r="AH648" s="43"/>
      <c r="AI648" s="47"/>
      <c r="AJ648" s="4"/>
      <c r="AK648" s="4"/>
      <c r="AL648" s="4"/>
      <c r="AM648" s="27"/>
      <c r="AN648" s="5"/>
      <c r="AO648" s="4"/>
      <c r="AP648" s="4"/>
      <c r="AQ648" s="4"/>
      <c r="AR648" s="19">
        <v>2.71</v>
      </c>
      <c r="AS648" s="5"/>
      <c r="AT648" s="3"/>
    </row>
    <row r="649" spans="1:58" s="25" customFormat="1" x14ac:dyDescent="0.25">
      <c r="A649" s="3" t="s">
        <v>2</v>
      </c>
      <c r="B649" s="18">
        <v>2.5099999999999998</v>
      </c>
      <c r="C649" s="88">
        <f t="shared" si="79"/>
        <v>2.5587899999999997</v>
      </c>
      <c r="D649" s="80">
        <v>-111.11199999999999</v>
      </c>
      <c r="E649" s="23">
        <v>42.655999999999999</v>
      </c>
      <c r="F649" s="1">
        <v>3</v>
      </c>
      <c r="G649" s="1">
        <v>1994</v>
      </c>
      <c r="H649" s="1">
        <v>4</v>
      </c>
      <c r="I649" s="1">
        <v>8</v>
      </c>
      <c r="J649" s="1">
        <v>18</v>
      </c>
      <c r="K649" s="1">
        <v>48</v>
      </c>
      <c r="L649" s="11">
        <v>20.399999999999999</v>
      </c>
      <c r="M649" s="81">
        <f t="shared" si="80"/>
        <v>0.22500000000000001</v>
      </c>
      <c r="N649" s="21">
        <v>0.01</v>
      </c>
      <c r="O649" s="6" t="s">
        <v>174</v>
      </c>
      <c r="P649" s="94"/>
      <c r="Q649" s="72">
        <f>Y649</f>
        <v>2.5587899999999997</v>
      </c>
      <c r="R649" s="82">
        <f>X649</f>
        <v>0.22500000000000001</v>
      </c>
      <c r="S649" s="44"/>
      <c r="T649" s="3"/>
      <c r="U649" s="82"/>
      <c r="V649" s="43"/>
      <c r="W649" s="49">
        <v>2.5099999999999998</v>
      </c>
      <c r="X649" s="82">
        <v>0.22500000000000001</v>
      </c>
      <c r="Y649" s="43">
        <f t="shared" si="78"/>
        <v>2.5587899999999997</v>
      </c>
      <c r="Z649" s="53"/>
      <c r="AA649" s="82"/>
      <c r="AB649" s="43"/>
      <c r="AC649" s="47"/>
      <c r="AD649" s="82"/>
      <c r="AE649" s="43"/>
      <c r="AF649" s="45"/>
      <c r="AG649" s="82"/>
      <c r="AH649" s="43"/>
      <c r="AI649" s="47"/>
      <c r="AJ649" s="4"/>
      <c r="AK649" s="4"/>
      <c r="AL649" s="4"/>
      <c r="AM649" s="27"/>
      <c r="AN649" s="5"/>
      <c r="AO649" s="4"/>
      <c r="AP649" s="4"/>
      <c r="AQ649" s="4"/>
      <c r="AR649" s="19">
        <v>2.5099999999999998</v>
      </c>
      <c r="AS649" s="5"/>
      <c r="AT649" s="3"/>
      <c r="AU649"/>
      <c r="AV649"/>
      <c r="AW649"/>
      <c r="AX649"/>
      <c r="AY649"/>
      <c r="AZ649"/>
      <c r="BA649"/>
      <c r="BB649"/>
      <c r="BC649"/>
      <c r="BD649"/>
      <c r="BE649"/>
      <c r="BF649"/>
    </row>
    <row r="650" spans="1:58" x14ac:dyDescent="0.25">
      <c r="A650" s="3" t="s">
        <v>2</v>
      </c>
      <c r="B650" s="18">
        <v>2.5</v>
      </c>
      <c r="C650" s="88">
        <f t="shared" si="79"/>
        <v>2.5495000000000001</v>
      </c>
      <c r="D650" s="80">
        <v>-111.124</v>
      </c>
      <c r="E650" s="23">
        <v>42.662999999999997</v>
      </c>
      <c r="F650" s="1">
        <v>5</v>
      </c>
      <c r="G650" s="1">
        <v>1994</v>
      </c>
      <c r="H650" s="1">
        <v>4</v>
      </c>
      <c r="I650" s="1">
        <v>8</v>
      </c>
      <c r="J650" s="1">
        <v>19</v>
      </c>
      <c r="K650" s="1">
        <v>54</v>
      </c>
      <c r="L650" s="11">
        <v>0.4</v>
      </c>
      <c r="M650" s="81">
        <f t="shared" si="80"/>
        <v>0.22500000000000001</v>
      </c>
      <c r="N650" s="21">
        <v>0.01</v>
      </c>
      <c r="O650" s="6" t="s">
        <v>174</v>
      </c>
      <c r="P650" s="94"/>
      <c r="Q650" s="72">
        <f>Y650</f>
        <v>2.5495000000000001</v>
      </c>
      <c r="R650" s="82">
        <f>X650</f>
        <v>0.22500000000000001</v>
      </c>
      <c r="S650" s="44"/>
      <c r="T650" s="3"/>
      <c r="V650" s="43"/>
      <c r="W650" s="49">
        <v>2.5</v>
      </c>
      <c r="X650" s="82">
        <v>0.22500000000000001</v>
      </c>
      <c r="Y650" s="43">
        <f t="shared" si="78"/>
        <v>2.5495000000000001</v>
      </c>
      <c r="Z650" s="53"/>
      <c r="AA650" s="82"/>
      <c r="AB650" s="43"/>
      <c r="AC650" s="47"/>
      <c r="AD650" s="82"/>
      <c r="AE650" s="43"/>
      <c r="AF650" s="45"/>
      <c r="AG650" s="82"/>
      <c r="AH650" s="43"/>
      <c r="AI650" s="47"/>
      <c r="AJ650" s="4"/>
      <c r="AK650" s="4"/>
      <c r="AL650" s="4"/>
      <c r="AM650" s="27"/>
      <c r="AN650" s="5"/>
      <c r="AO650" s="4"/>
      <c r="AP650" s="4"/>
      <c r="AQ650" s="4"/>
      <c r="AR650" s="19">
        <v>2.5</v>
      </c>
      <c r="AS650" s="5"/>
      <c r="AT650" s="3"/>
    </row>
    <row r="651" spans="1:58" s="25" customFormat="1" x14ac:dyDescent="0.25">
      <c r="A651" s="3" t="s">
        <v>2</v>
      </c>
      <c r="B651" s="18">
        <v>2.5099999999999998</v>
      </c>
      <c r="C651" s="88">
        <f t="shared" si="79"/>
        <v>2.5587899999999997</v>
      </c>
      <c r="D651" s="80">
        <v>-111.09099999999999</v>
      </c>
      <c r="E651" s="23">
        <v>42.658999999999999</v>
      </c>
      <c r="F651" s="1">
        <v>6</v>
      </c>
      <c r="G651" s="1">
        <v>1994</v>
      </c>
      <c r="H651" s="1">
        <v>4</v>
      </c>
      <c r="I651" s="1">
        <v>8</v>
      </c>
      <c r="J651" s="1">
        <v>19</v>
      </c>
      <c r="K651" s="1">
        <v>58</v>
      </c>
      <c r="L651" s="11">
        <v>41.6</v>
      </c>
      <c r="M651" s="81">
        <f t="shared" si="80"/>
        <v>0.22500000000000001</v>
      </c>
      <c r="N651" s="21">
        <v>0.01</v>
      </c>
      <c r="O651" s="6" t="s">
        <v>174</v>
      </c>
      <c r="P651" s="94"/>
      <c r="Q651" s="72">
        <f>Y651</f>
        <v>2.5587899999999997</v>
      </c>
      <c r="R651" s="82">
        <f>X651</f>
        <v>0.22500000000000001</v>
      </c>
      <c r="S651" s="44"/>
      <c r="T651" s="3"/>
      <c r="U651" s="82"/>
      <c r="V651" s="43"/>
      <c r="W651" s="49">
        <v>2.5099999999999998</v>
      </c>
      <c r="X651" s="82">
        <v>0.22500000000000001</v>
      </c>
      <c r="Y651" s="43">
        <f t="shared" si="78"/>
        <v>2.5587899999999997</v>
      </c>
      <c r="Z651" s="53"/>
      <c r="AA651" s="82"/>
      <c r="AB651" s="43"/>
      <c r="AC651" s="47"/>
      <c r="AD651" s="82"/>
      <c r="AE651" s="43"/>
      <c r="AF651" s="45"/>
      <c r="AG651" s="82"/>
      <c r="AH651" s="43"/>
      <c r="AI651" s="47"/>
      <c r="AJ651" s="4"/>
      <c r="AK651" s="4"/>
      <c r="AL651" s="4"/>
      <c r="AM651" s="27"/>
      <c r="AN651" s="5"/>
      <c r="AO651" s="4"/>
      <c r="AP651" s="4"/>
      <c r="AQ651" s="4"/>
      <c r="AR651" s="19">
        <v>2.5099999999999998</v>
      </c>
      <c r="AS651" s="5"/>
      <c r="AT651" s="3"/>
      <c r="AU651"/>
      <c r="AV651"/>
      <c r="AW651"/>
      <c r="AX651"/>
      <c r="AY651"/>
      <c r="AZ651"/>
      <c r="BA651"/>
      <c r="BB651"/>
      <c r="BC651"/>
      <c r="BD651"/>
      <c r="BE651"/>
      <c r="BF651"/>
    </row>
    <row r="652" spans="1:58" x14ac:dyDescent="0.25">
      <c r="A652" s="3" t="s">
        <v>2</v>
      </c>
      <c r="B652" s="18">
        <v>2.93</v>
      </c>
      <c r="C652" s="88">
        <f t="shared" si="79"/>
        <v>3.1775453192768772</v>
      </c>
      <c r="D652" s="80">
        <v>-111.1</v>
      </c>
      <c r="E652" s="23">
        <v>42.783000000000001</v>
      </c>
      <c r="F652" s="1">
        <v>0</v>
      </c>
      <c r="G652" s="1">
        <v>1994</v>
      </c>
      <c r="H652" s="1">
        <v>4</v>
      </c>
      <c r="I652" s="1">
        <v>8</v>
      </c>
      <c r="J652" s="1">
        <v>21</v>
      </c>
      <c r="K652" s="1">
        <v>44</v>
      </c>
      <c r="L652" s="11">
        <v>20</v>
      </c>
      <c r="M652" s="81">
        <f t="shared" si="80"/>
        <v>0.10516774409862768</v>
      </c>
      <c r="N652" s="21">
        <v>0.01</v>
      </c>
      <c r="O652" s="3" t="s">
        <v>175</v>
      </c>
      <c r="P652" s="94">
        <f>1/((1/U652^2)+(1/X652^2)+(1/AA652^2))</f>
        <v>1.1060254398794437E-2</v>
      </c>
      <c r="Q652" s="72">
        <f>(P652/U652^2*V652)+(P652/X652^2*Y652)+(P652/AA652^2*AB652)</f>
        <v>3.1775453192768772</v>
      </c>
      <c r="R652" s="82">
        <f>SQRT(P652)</f>
        <v>0.10516774409862768</v>
      </c>
      <c r="S652" s="49">
        <v>2.93</v>
      </c>
      <c r="T652" s="3" t="s">
        <v>3</v>
      </c>
      <c r="U652" s="82">
        <v>0.13900000000000001</v>
      </c>
      <c r="V652" s="43">
        <f>0.791*S652+0.851</f>
        <v>3.1686300000000003</v>
      </c>
      <c r="W652" s="49">
        <v>3.08</v>
      </c>
      <c r="X652" s="82">
        <v>0.22500000000000001</v>
      </c>
      <c r="Y652" s="43">
        <f t="shared" si="78"/>
        <v>3.08832</v>
      </c>
      <c r="Z652" s="55">
        <v>3</v>
      </c>
      <c r="AA652" s="82">
        <v>0.23</v>
      </c>
      <c r="AB652" s="43">
        <f>0.791*(Z652+0.09)+0.851</f>
        <v>3.2951899999999998</v>
      </c>
      <c r="AC652" s="47"/>
      <c r="AD652" s="82"/>
      <c r="AE652" s="43"/>
      <c r="AF652" s="45"/>
      <c r="AG652" s="82"/>
      <c r="AH652" s="43"/>
      <c r="AI652" s="47" t="s">
        <v>50</v>
      </c>
      <c r="AJ652" s="4"/>
      <c r="AK652" s="4"/>
      <c r="AL652" s="4"/>
      <c r="AM652" s="27">
        <v>3</v>
      </c>
      <c r="AN652" s="5"/>
      <c r="AO652" s="4"/>
      <c r="AP652" s="4"/>
      <c r="AQ652" s="4"/>
      <c r="AR652" s="19">
        <v>3.08</v>
      </c>
      <c r="AS652" s="19">
        <v>2.93</v>
      </c>
      <c r="AT652" s="3" t="s">
        <v>3</v>
      </c>
    </row>
    <row r="653" spans="1:58" x14ac:dyDescent="0.25">
      <c r="A653" s="3" t="s">
        <v>2</v>
      </c>
      <c r="B653" s="18">
        <v>2.5299999999999998</v>
      </c>
      <c r="C653" s="88">
        <f t="shared" si="79"/>
        <v>2.5773699999999997</v>
      </c>
      <c r="D653" s="80">
        <v>-111.104</v>
      </c>
      <c r="E653" s="23">
        <v>42.643999999999998</v>
      </c>
      <c r="F653" s="1">
        <v>4</v>
      </c>
      <c r="G653" s="1">
        <v>1994</v>
      </c>
      <c r="H653" s="1">
        <v>4</v>
      </c>
      <c r="I653" s="1">
        <v>9</v>
      </c>
      <c r="J653" s="1">
        <v>4</v>
      </c>
      <c r="K653" s="1">
        <v>9</v>
      </c>
      <c r="L653" s="11">
        <v>22.9</v>
      </c>
      <c r="M653" s="81">
        <f t="shared" si="80"/>
        <v>0.22500000000000001</v>
      </c>
      <c r="N653" s="21">
        <v>0.01</v>
      </c>
      <c r="O653" s="6" t="s">
        <v>174</v>
      </c>
      <c r="P653" s="94"/>
      <c r="Q653" s="72">
        <f>Y653</f>
        <v>2.5773699999999997</v>
      </c>
      <c r="R653" s="82">
        <f>X653</f>
        <v>0.22500000000000001</v>
      </c>
      <c r="S653" s="44"/>
      <c r="T653" s="3"/>
      <c r="V653" s="43"/>
      <c r="W653" s="49">
        <v>2.5299999999999998</v>
      </c>
      <c r="X653" s="82">
        <v>0.22500000000000001</v>
      </c>
      <c r="Y653" s="43">
        <f t="shared" si="78"/>
        <v>2.5773699999999997</v>
      </c>
      <c r="Z653" s="53"/>
      <c r="AA653" s="82"/>
      <c r="AB653" s="43"/>
      <c r="AC653" s="47"/>
      <c r="AD653" s="82"/>
      <c r="AE653" s="43"/>
      <c r="AF653" s="45"/>
      <c r="AG653" s="82"/>
      <c r="AH653" s="43"/>
      <c r="AI653" s="47"/>
      <c r="AJ653" s="4"/>
      <c r="AK653" s="4"/>
      <c r="AL653" s="4"/>
      <c r="AM653" s="27"/>
      <c r="AN653" s="5"/>
      <c r="AO653" s="4"/>
      <c r="AP653" s="4"/>
      <c r="AQ653" s="4"/>
      <c r="AR653" s="19">
        <v>2.5299999999999998</v>
      </c>
      <c r="AS653" s="5"/>
      <c r="AT653" s="3"/>
    </row>
    <row r="654" spans="1:58" x14ac:dyDescent="0.25">
      <c r="A654" s="3" t="s">
        <v>2</v>
      </c>
      <c r="B654" s="18">
        <v>2.65</v>
      </c>
      <c r="C654" s="88">
        <f t="shared" si="79"/>
        <v>2.68885</v>
      </c>
      <c r="D654" s="80">
        <v>-111.09099999999999</v>
      </c>
      <c r="E654" s="23">
        <v>42.627000000000002</v>
      </c>
      <c r="F654" s="1">
        <v>0</v>
      </c>
      <c r="G654" s="1">
        <v>1994</v>
      </c>
      <c r="H654" s="1">
        <v>4</v>
      </c>
      <c r="I654" s="1">
        <v>9</v>
      </c>
      <c r="J654" s="1">
        <v>4</v>
      </c>
      <c r="K654" s="1">
        <v>44</v>
      </c>
      <c r="L654" s="11">
        <v>34.4</v>
      </c>
      <c r="M654" s="81">
        <f t="shared" si="80"/>
        <v>0.22500000000000001</v>
      </c>
      <c r="N654" s="21">
        <v>0.01</v>
      </c>
      <c r="O654" s="6" t="s">
        <v>174</v>
      </c>
      <c r="P654" s="94"/>
      <c r="Q654" s="72">
        <f>Y654</f>
        <v>2.68885</v>
      </c>
      <c r="R654" s="82">
        <f>X654</f>
        <v>0.22500000000000001</v>
      </c>
      <c r="S654" s="44"/>
      <c r="T654" s="3"/>
      <c r="V654" s="43"/>
      <c r="W654" s="49">
        <v>2.65</v>
      </c>
      <c r="X654" s="82">
        <v>0.22500000000000001</v>
      </c>
      <c r="Y654" s="43">
        <f t="shared" si="78"/>
        <v>2.68885</v>
      </c>
      <c r="Z654" s="53"/>
      <c r="AA654" s="82"/>
      <c r="AB654" s="43"/>
      <c r="AC654" s="47"/>
      <c r="AD654" s="82"/>
      <c r="AE654" s="43"/>
      <c r="AF654" s="45"/>
      <c r="AG654" s="82"/>
      <c r="AH654" s="43"/>
      <c r="AI654" s="47"/>
      <c r="AJ654" s="4"/>
      <c r="AK654" s="4"/>
      <c r="AL654" s="4"/>
      <c r="AM654" s="27"/>
      <c r="AN654" s="5"/>
      <c r="AO654" s="4"/>
      <c r="AP654" s="4"/>
      <c r="AQ654" s="4"/>
      <c r="AR654" s="19">
        <v>2.65</v>
      </c>
      <c r="AS654" s="5"/>
      <c r="AT654" s="3"/>
    </row>
    <row r="655" spans="1:58" s="25" customFormat="1" x14ac:dyDescent="0.25">
      <c r="A655" s="3" t="s">
        <v>2</v>
      </c>
      <c r="B655" s="18">
        <v>2.69</v>
      </c>
      <c r="C655" s="88">
        <f t="shared" si="79"/>
        <v>2.72601</v>
      </c>
      <c r="D655" s="80">
        <v>-111.087</v>
      </c>
      <c r="E655" s="23">
        <v>42.593000000000004</v>
      </c>
      <c r="F655" s="1">
        <v>0</v>
      </c>
      <c r="G655" s="1">
        <v>1994</v>
      </c>
      <c r="H655" s="1">
        <v>4</v>
      </c>
      <c r="I655" s="1">
        <v>9</v>
      </c>
      <c r="J655" s="1">
        <v>9</v>
      </c>
      <c r="K655" s="1">
        <v>40</v>
      </c>
      <c r="L655" s="11">
        <v>33.6</v>
      </c>
      <c r="M655" s="81">
        <f t="shared" si="80"/>
        <v>0.22500000000000001</v>
      </c>
      <c r="N655" s="21">
        <v>0.01</v>
      </c>
      <c r="O655" s="6" t="s">
        <v>174</v>
      </c>
      <c r="P655" s="94"/>
      <c r="Q655" s="72">
        <f>Y655</f>
        <v>2.72601</v>
      </c>
      <c r="R655" s="82">
        <f>X655</f>
        <v>0.22500000000000001</v>
      </c>
      <c r="S655" s="44"/>
      <c r="T655" s="3"/>
      <c r="U655" s="82"/>
      <c r="V655" s="43"/>
      <c r="W655" s="49">
        <v>2.69</v>
      </c>
      <c r="X655" s="82">
        <v>0.22500000000000001</v>
      </c>
      <c r="Y655" s="43">
        <f t="shared" si="78"/>
        <v>2.72601</v>
      </c>
      <c r="Z655" s="53"/>
      <c r="AA655" s="82"/>
      <c r="AB655" s="43"/>
      <c r="AC655" s="47"/>
      <c r="AD655" s="82"/>
      <c r="AE655" s="43"/>
      <c r="AF655" s="45"/>
      <c r="AG655" s="82"/>
      <c r="AH655" s="43"/>
      <c r="AI655" s="47"/>
      <c r="AJ655" s="4"/>
      <c r="AK655" s="4"/>
      <c r="AL655" s="4"/>
      <c r="AM655" s="27"/>
      <c r="AN655" s="5"/>
      <c r="AO655" s="4"/>
      <c r="AP655" s="4"/>
      <c r="AQ655" s="4"/>
      <c r="AR655" s="19">
        <v>2.69</v>
      </c>
      <c r="AS655" s="5"/>
      <c r="AT655" s="3"/>
      <c r="AU655"/>
      <c r="AV655"/>
      <c r="AW655"/>
      <c r="AX655"/>
      <c r="AY655"/>
      <c r="AZ655"/>
      <c r="BA655"/>
      <c r="BB655"/>
      <c r="BC655"/>
      <c r="BD655"/>
      <c r="BE655"/>
      <c r="BF655"/>
    </row>
    <row r="656" spans="1:58" x14ac:dyDescent="0.25">
      <c r="A656" s="3" t="s">
        <v>2</v>
      </c>
      <c r="B656" s="18">
        <v>2.4500000000000002</v>
      </c>
      <c r="C656" s="88">
        <f t="shared" si="79"/>
        <v>2.50305</v>
      </c>
      <c r="D656" s="80">
        <v>-111.09</v>
      </c>
      <c r="E656" s="23">
        <v>42.612000000000002</v>
      </c>
      <c r="F656" s="1">
        <v>1</v>
      </c>
      <c r="G656" s="1">
        <v>1994</v>
      </c>
      <c r="H656" s="1">
        <v>4</v>
      </c>
      <c r="I656" s="1">
        <v>9</v>
      </c>
      <c r="J656" s="1">
        <v>15</v>
      </c>
      <c r="K656" s="1">
        <v>22</v>
      </c>
      <c r="L656" s="11">
        <v>34.4</v>
      </c>
      <c r="M656" s="81">
        <f t="shared" si="80"/>
        <v>0.22500000000000001</v>
      </c>
      <c r="N656" s="21">
        <v>0.01</v>
      </c>
      <c r="O656" s="6" t="s">
        <v>174</v>
      </c>
      <c r="P656" s="94"/>
      <c r="Q656" s="72">
        <f>Y656</f>
        <v>2.50305</v>
      </c>
      <c r="R656" s="82">
        <f>X656</f>
        <v>0.22500000000000001</v>
      </c>
      <c r="S656" s="44"/>
      <c r="T656" s="3"/>
      <c r="V656" s="43"/>
      <c r="W656" s="49">
        <v>2.4500000000000002</v>
      </c>
      <c r="X656" s="82">
        <v>0.22500000000000001</v>
      </c>
      <c r="Y656" s="43">
        <f t="shared" si="78"/>
        <v>2.50305</v>
      </c>
      <c r="Z656" s="53"/>
      <c r="AA656" s="82"/>
      <c r="AB656" s="43"/>
      <c r="AC656" s="47"/>
      <c r="AD656" s="82"/>
      <c r="AE656" s="43"/>
      <c r="AF656" s="45"/>
      <c r="AG656" s="82"/>
      <c r="AH656" s="43"/>
      <c r="AI656" s="47"/>
      <c r="AJ656" s="4"/>
      <c r="AK656" s="4"/>
      <c r="AL656" s="4"/>
      <c r="AM656" s="27"/>
      <c r="AN656" s="5"/>
      <c r="AO656" s="4"/>
      <c r="AP656" s="4"/>
      <c r="AQ656" s="4"/>
      <c r="AR656" s="19">
        <v>2.4500000000000002</v>
      </c>
      <c r="AS656" s="5"/>
      <c r="AT656" s="3"/>
    </row>
    <row r="657" spans="1:58" x14ac:dyDescent="0.25">
      <c r="A657" s="3" t="s">
        <v>2</v>
      </c>
      <c r="B657" s="18">
        <v>2.5299999999999998</v>
      </c>
      <c r="C657" s="88">
        <f t="shared" si="79"/>
        <v>2.5773699999999997</v>
      </c>
      <c r="D657" s="80">
        <v>-111.096</v>
      </c>
      <c r="E657" s="23">
        <v>42.651000000000003</v>
      </c>
      <c r="F657" s="1">
        <v>6</v>
      </c>
      <c r="G657" s="1">
        <v>1994</v>
      </c>
      <c r="H657" s="1">
        <v>4</v>
      </c>
      <c r="I657" s="1">
        <v>9</v>
      </c>
      <c r="J657" s="1">
        <v>15</v>
      </c>
      <c r="K657" s="1">
        <v>50</v>
      </c>
      <c r="L657" s="11">
        <v>32.5</v>
      </c>
      <c r="M657" s="81">
        <f t="shared" si="80"/>
        <v>0.22500000000000001</v>
      </c>
      <c r="N657" s="21">
        <v>0.01</v>
      </c>
      <c r="O657" s="6" t="s">
        <v>174</v>
      </c>
      <c r="P657" s="94"/>
      <c r="Q657" s="72">
        <f>Y657</f>
        <v>2.5773699999999997</v>
      </c>
      <c r="R657" s="82">
        <f>X657</f>
        <v>0.22500000000000001</v>
      </c>
      <c r="S657" s="44"/>
      <c r="T657" s="3"/>
      <c r="V657" s="43"/>
      <c r="W657" s="49">
        <v>2.5299999999999998</v>
      </c>
      <c r="X657" s="82">
        <v>0.22500000000000001</v>
      </c>
      <c r="Y657" s="43">
        <f t="shared" si="78"/>
        <v>2.5773699999999997</v>
      </c>
      <c r="Z657" s="53"/>
      <c r="AA657" s="82"/>
      <c r="AB657" s="43"/>
      <c r="AC657" s="47"/>
      <c r="AD657" s="82"/>
      <c r="AE657" s="43"/>
      <c r="AF657" s="45"/>
      <c r="AG657" s="82"/>
      <c r="AH657" s="43"/>
      <c r="AI657" s="47"/>
      <c r="AJ657" s="4"/>
      <c r="AK657" s="4"/>
      <c r="AL657" s="4"/>
      <c r="AM657" s="27"/>
      <c r="AN657" s="5"/>
      <c r="AO657" s="4"/>
      <c r="AP657" s="4"/>
      <c r="AQ657" s="4"/>
      <c r="AR657" s="19">
        <v>2.5299999999999998</v>
      </c>
      <c r="AS657" s="5"/>
      <c r="AT657" s="3"/>
    </row>
    <row r="658" spans="1:58" x14ac:dyDescent="0.25">
      <c r="A658" s="3" t="s">
        <v>2</v>
      </c>
      <c r="B658" s="18">
        <v>3.69</v>
      </c>
      <c r="C658" s="88">
        <f t="shared" si="79"/>
        <v>3.7757601347790706</v>
      </c>
      <c r="D658" s="80">
        <v>-111.105</v>
      </c>
      <c r="E658" s="23">
        <v>42.651000000000003</v>
      </c>
      <c r="F658" s="1">
        <v>3</v>
      </c>
      <c r="G658" s="1">
        <v>1994</v>
      </c>
      <c r="H658" s="1">
        <v>4</v>
      </c>
      <c r="I658" s="1">
        <v>9</v>
      </c>
      <c r="J658" s="1">
        <v>16</v>
      </c>
      <c r="K658" s="1">
        <v>16</v>
      </c>
      <c r="L658" s="11">
        <v>42.3</v>
      </c>
      <c r="M658" s="81">
        <f t="shared" si="80"/>
        <v>0.10516774409862768</v>
      </c>
      <c r="N658" s="21">
        <v>0.01</v>
      </c>
      <c r="O658" s="3" t="s">
        <v>175</v>
      </c>
      <c r="P658" s="94">
        <f>1/((1/U658^2)+(1/X658^2)+(1/AA658^2))</f>
        <v>1.1060254398794437E-2</v>
      </c>
      <c r="Q658" s="72">
        <f>(P658/U658^2*V658)+(P658/X658^2*Y658)+(P658/AA658^2*AB658)</f>
        <v>3.7757601347790706</v>
      </c>
      <c r="R658" s="82">
        <f>SQRT(P658)</f>
        <v>0.10516774409862768</v>
      </c>
      <c r="S658" s="49">
        <v>3.69</v>
      </c>
      <c r="T658" s="3" t="s">
        <v>3</v>
      </c>
      <c r="U658" s="82">
        <v>0.13900000000000001</v>
      </c>
      <c r="V658" s="43">
        <f>0.791*S658+0.851</f>
        <v>3.76979</v>
      </c>
      <c r="W658" s="49">
        <v>3.68</v>
      </c>
      <c r="X658" s="82">
        <v>0.22500000000000001</v>
      </c>
      <c r="Y658" s="43">
        <f t="shared" si="78"/>
        <v>3.6457200000000003</v>
      </c>
      <c r="Z658" s="55">
        <v>3.8</v>
      </c>
      <c r="AA658" s="82">
        <v>0.23</v>
      </c>
      <c r="AB658" s="43">
        <f>0.791*(Z658+0.09)+0.851</f>
        <v>3.9279899999999999</v>
      </c>
      <c r="AC658" s="53"/>
      <c r="AD658" s="82"/>
      <c r="AE658" s="43"/>
      <c r="AF658" s="45"/>
      <c r="AG658" s="82"/>
      <c r="AH658" s="43"/>
      <c r="AI658" s="47" t="s">
        <v>68</v>
      </c>
      <c r="AJ658" s="27"/>
      <c r="AK658" s="5"/>
      <c r="AL658" s="4" t="s">
        <v>131</v>
      </c>
      <c r="AM658" s="27">
        <v>3.8</v>
      </c>
      <c r="AN658" s="5"/>
      <c r="AO658" s="4"/>
      <c r="AP658" s="4"/>
      <c r="AQ658" s="4"/>
      <c r="AR658" s="19">
        <v>3.68</v>
      </c>
      <c r="AS658" s="19">
        <v>3.69</v>
      </c>
      <c r="AT658" s="3" t="s">
        <v>3</v>
      </c>
    </row>
    <row r="659" spans="1:58" s="25" customFormat="1" x14ac:dyDescent="0.25">
      <c r="A659" s="3" t="s">
        <v>2</v>
      </c>
      <c r="B659" s="18">
        <v>2.7</v>
      </c>
      <c r="C659" s="88">
        <f t="shared" si="79"/>
        <v>2.7353000000000001</v>
      </c>
      <c r="D659" s="80">
        <v>-111.11799999999999</v>
      </c>
      <c r="E659" s="23">
        <v>42.658000000000001</v>
      </c>
      <c r="F659" s="1">
        <v>3</v>
      </c>
      <c r="G659" s="1">
        <v>1994</v>
      </c>
      <c r="H659" s="1">
        <v>4</v>
      </c>
      <c r="I659" s="1">
        <v>10</v>
      </c>
      <c r="J659" s="1">
        <v>0</v>
      </c>
      <c r="K659" s="1">
        <v>33</v>
      </c>
      <c r="L659" s="11">
        <v>50.2</v>
      </c>
      <c r="M659" s="81">
        <f t="shared" si="80"/>
        <v>0.22500000000000001</v>
      </c>
      <c r="N659" s="21">
        <v>0.01</v>
      </c>
      <c r="O659" s="6" t="s">
        <v>174</v>
      </c>
      <c r="P659" s="94"/>
      <c r="Q659" s="72">
        <f>Y659</f>
        <v>2.7353000000000001</v>
      </c>
      <c r="R659" s="82">
        <f>X659</f>
        <v>0.22500000000000001</v>
      </c>
      <c r="S659" s="44"/>
      <c r="T659" s="3"/>
      <c r="U659" s="82"/>
      <c r="V659" s="43"/>
      <c r="W659" s="49">
        <v>2.7</v>
      </c>
      <c r="X659" s="82">
        <v>0.22500000000000001</v>
      </c>
      <c r="Y659" s="43">
        <f t="shared" si="78"/>
        <v>2.7353000000000001</v>
      </c>
      <c r="Z659" s="53"/>
      <c r="AA659" s="82"/>
      <c r="AB659" s="43"/>
      <c r="AC659" s="47"/>
      <c r="AD659" s="82"/>
      <c r="AE659" s="43"/>
      <c r="AF659" s="45"/>
      <c r="AG659" s="82"/>
      <c r="AH659" s="43"/>
      <c r="AI659" s="47"/>
      <c r="AJ659" s="4"/>
      <c r="AK659" s="4"/>
      <c r="AL659" s="4"/>
      <c r="AM659" s="27"/>
      <c r="AN659" s="5"/>
      <c r="AO659" s="4"/>
      <c r="AP659" s="4"/>
      <c r="AQ659" s="4"/>
      <c r="AR659" s="19">
        <v>2.7</v>
      </c>
      <c r="AS659" s="5"/>
      <c r="AT659" s="3"/>
      <c r="AU659"/>
      <c r="AV659"/>
      <c r="AW659"/>
      <c r="AX659"/>
      <c r="AY659"/>
      <c r="AZ659"/>
      <c r="BA659"/>
      <c r="BB659"/>
      <c r="BC659"/>
      <c r="BD659"/>
      <c r="BE659"/>
      <c r="BF659"/>
    </row>
    <row r="660" spans="1:58" x14ac:dyDescent="0.25">
      <c r="A660" s="3" t="s">
        <v>2</v>
      </c>
      <c r="B660" s="18">
        <v>2.76</v>
      </c>
      <c r="C660" s="88">
        <f t="shared" si="79"/>
        <v>2.7910399999999997</v>
      </c>
      <c r="D660" s="80">
        <v>-111.105</v>
      </c>
      <c r="E660" s="23">
        <v>42.783000000000001</v>
      </c>
      <c r="F660" s="1">
        <v>0</v>
      </c>
      <c r="G660" s="1">
        <v>1994</v>
      </c>
      <c r="H660" s="1">
        <v>4</v>
      </c>
      <c r="I660" s="1">
        <v>10</v>
      </c>
      <c r="J660" s="1">
        <v>5</v>
      </c>
      <c r="K660" s="1">
        <v>56</v>
      </c>
      <c r="L660" s="11">
        <v>19.399999999999999</v>
      </c>
      <c r="M660" s="81">
        <f t="shared" si="80"/>
        <v>0.22500000000000001</v>
      </c>
      <c r="N660" s="21">
        <v>0.01</v>
      </c>
      <c r="O660" s="6" t="s">
        <v>174</v>
      </c>
      <c r="P660" s="94"/>
      <c r="Q660" s="72">
        <f>Y660</f>
        <v>2.7910399999999997</v>
      </c>
      <c r="R660" s="82">
        <f>X660</f>
        <v>0.22500000000000001</v>
      </c>
      <c r="S660" s="44"/>
      <c r="T660" s="3"/>
      <c r="V660" s="43"/>
      <c r="W660" s="49">
        <v>2.76</v>
      </c>
      <c r="X660" s="82">
        <v>0.22500000000000001</v>
      </c>
      <c r="Y660" s="43">
        <f t="shared" si="78"/>
        <v>2.7910399999999997</v>
      </c>
      <c r="Z660" s="53"/>
      <c r="AA660" s="82"/>
      <c r="AB660" s="43"/>
      <c r="AC660" s="47"/>
      <c r="AD660" s="82"/>
      <c r="AE660" s="43"/>
      <c r="AF660" s="45"/>
      <c r="AG660" s="82"/>
      <c r="AH660" s="43"/>
      <c r="AI660" s="47"/>
      <c r="AJ660" s="4"/>
      <c r="AK660" s="4"/>
      <c r="AL660" s="4"/>
      <c r="AM660" s="27"/>
      <c r="AN660" s="5"/>
      <c r="AO660" s="4"/>
      <c r="AP660" s="4"/>
      <c r="AQ660" s="4"/>
      <c r="AR660" s="19">
        <v>2.76</v>
      </c>
      <c r="AS660" s="5"/>
      <c r="AT660" s="3"/>
    </row>
    <row r="661" spans="1:58" x14ac:dyDescent="0.25">
      <c r="A661" s="3" t="s">
        <v>2</v>
      </c>
      <c r="B661" s="18">
        <v>2.65</v>
      </c>
      <c r="C661" s="88">
        <f t="shared" si="79"/>
        <v>2.68885</v>
      </c>
      <c r="D661" s="80">
        <v>-111.09099999999999</v>
      </c>
      <c r="E661" s="23">
        <v>42.615000000000002</v>
      </c>
      <c r="F661" s="1">
        <v>1</v>
      </c>
      <c r="G661" s="1">
        <v>1994</v>
      </c>
      <c r="H661" s="1">
        <v>4</v>
      </c>
      <c r="I661" s="1">
        <v>10</v>
      </c>
      <c r="J661" s="1">
        <v>6</v>
      </c>
      <c r="K661" s="1">
        <v>26</v>
      </c>
      <c r="L661" s="11">
        <v>21.8</v>
      </c>
      <c r="M661" s="81">
        <f t="shared" si="80"/>
        <v>0.22500000000000001</v>
      </c>
      <c r="N661" s="21">
        <v>0.01</v>
      </c>
      <c r="O661" s="6" t="s">
        <v>174</v>
      </c>
      <c r="P661" s="94"/>
      <c r="Q661" s="72">
        <f>Y661</f>
        <v>2.68885</v>
      </c>
      <c r="R661" s="82">
        <f>X661</f>
        <v>0.22500000000000001</v>
      </c>
      <c r="S661" s="44"/>
      <c r="T661" s="3"/>
      <c r="V661" s="43"/>
      <c r="W661" s="49">
        <v>2.65</v>
      </c>
      <c r="X661" s="82">
        <v>0.22500000000000001</v>
      </c>
      <c r="Y661" s="43">
        <f t="shared" si="78"/>
        <v>2.68885</v>
      </c>
      <c r="Z661" s="53"/>
      <c r="AA661" s="82"/>
      <c r="AB661" s="43"/>
      <c r="AC661" s="47"/>
      <c r="AD661" s="82"/>
      <c r="AE661" s="43"/>
      <c r="AF661" s="45"/>
      <c r="AG661" s="82"/>
      <c r="AH661" s="43"/>
      <c r="AI661" s="47"/>
      <c r="AJ661" s="4"/>
      <c r="AK661" s="4"/>
      <c r="AL661" s="4"/>
      <c r="AM661" s="27"/>
      <c r="AN661" s="5"/>
      <c r="AO661" s="4"/>
      <c r="AP661" s="4"/>
      <c r="AQ661" s="4"/>
      <c r="AR661" s="19">
        <v>2.65</v>
      </c>
      <c r="AS661" s="5"/>
      <c r="AT661" s="3"/>
    </row>
    <row r="662" spans="1:58" x14ac:dyDescent="0.25">
      <c r="A662" s="3" t="s">
        <v>2</v>
      </c>
      <c r="B662" s="18">
        <v>2.65</v>
      </c>
      <c r="C662" s="88">
        <f t="shared" si="79"/>
        <v>2.68885</v>
      </c>
      <c r="D662" s="80">
        <v>-111.07299999999999</v>
      </c>
      <c r="E662" s="23">
        <v>42.56</v>
      </c>
      <c r="F662" s="1">
        <v>1</v>
      </c>
      <c r="G662" s="1">
        <v>1994</v>
      </c>
      <c r="H662" s="1">
        <v>4</v>
      </c>
      <c r="I662" s="1">
        <v>10</v>
      </c>
      <c r="J662" s="1">
        <v>12</v>
      </c>
      <c r="K662" s="1">
        <v>8</v>
      </c>
      <c r="L662" s="11">
        <v>41.8</v>
      </c>
      <c r="M662" s="81">
        <f t="shared" si="80"/>
        <v>0.22500000000000001</v>
      </c>
      <c r="N662" s="21">
        <v>0.01</v>
      </c>
      <c r="O662" s="6" t="s">
        <v>174</v>
      </c>
      <c r="P662" s="94"/>
      <c r="Q662" s="72">
        <f>Y662</f>
        <v>2.68885</v>
      </c>
      <c r="R662" s="82">
        <f>X662</f>
        <v>0.22500000000000001</v>
      </c>
      <c r="S662" s="44"/>
      <c r="T662" s="3"/>
      <c r="V662" s="43"/>
      <c r="W662" s="49">
        <v>2.65</v>
      </c>
      <c r="X662" s="82">
        <v>0.22500000000000001</v>
      </c>
      <c r="Y662" s="43">
        <f t="shared" si="78"/>
        <v>2.68885</v>
      </c>
      <c r="Z662" s="53"/>
      <c r="AA662" s="82"/>
      <c r="AB662" s="43"/>
      <c r="AC662" s="47"/>
      <c r="AD662" s="82"/>
      <c r="AE662" s="43"/>
      <c r="AF662" s="45"/>
      <c r="AG662" s="82"/>
      <c r="AH662" s="43"/>
      <c r="AI662" s="47"/>
      <c r="AJ662" s="4"/>
      <c r="AK662" s="4"/>
      <c r="AL662" s="4"/>
      <c r="AM662" s="27"/>
      <c r="AN662" s="5"/>
      <c r="AO662" s="4"/>
      <c r="AP662" s="4"/>
      <c r="AQ662" s="4"/>
      <c r="AR662" s="19">
        <v>2.65</v>
      </c>
      <c r="AS662" s="5"/>
      <c r="AT662" s="3"/>
    </row>
    <row r="663" spans="1:58" x14ac:dyDescent="0.25">
      <c r="A663" s="3" t="s">
        <v>2</v>
      </c>
      <c r="B663" s="18">
        <v>2.48</v>
      </c>
      <c r="C663" s="88">
        <f t="shared" si="79"/>
        <v>2.5309200000000001</v>
      </c>
      <c r="D663" s="80">
        <v>-111.089</v>
      </c>
      <c r="E663" s="23">
        <v>42.619</v>
      </c>
      <c r="F663" s="1">
        <v>6</v>
      </c>
      <c r="G663" s="1">
        <v>1994</v>
      </c>
      <c r="H663" s="1">
        <v>4</v>
      </c>
      <c r="I663" s="1">
        <v>10</v>
      </c>
      <c r="J663" s="1">
        <v>19</v>
      </c>
      <c r="K663" s="1">
        <v>39</v>
      </c>
      <c r="L663" s="11">
        <v>11.2</v>
      </c>
      <c r="M663" s="81">
        <f t="shared" si="80"/>
        <v>0.22500000000000001</v>
      </c>
      <c r="N663" s="21">
        <v>0.01</v>
      </c>
      <c r="O663" s="6" t="s">
        <v>174</v>
      </c>
      <c r="P663" s="94"/>
      <c r="Q663" s="72">
        <f>Y663</f>
        <v>2.5309200000000001</v>
      </c>
      <c r="R663" s="82">
        <f>X663</f>
        <v>0.22500000000000001</v>
      </c>
      <c r="S663" s="44"/>
      <c r="T663" s="3"/>
      <c r="V663" s="43"/>
      <c r="W663" s="49">
        <v>2.48</v>
      </c>
      <c r="X663" s="82">
        <v>0.22500000000000001</v>
      </c>
      <c r="Y663" s="43">
        <f t="shared" si="78"/>
        <v>2.5309200000000001</v>
      </c>
      <c r="Z663" s="53"/>
      <c r="AA663" s="82"/>
      <c r="AB663" s="43"/>
      <c r="AC663" s="47"/>
      <c r="AD663" s="82"/>
      <c r="AE663" s="43"/>
      <c r="AF663" s="45"/>
      <c r="AG663" s="82"/>
      <c r="AH663" s="43"/>
      <c r="AI663" s="47"/>
      <c r="AJ663" s="4"/>
      <c r="AK663" s="4"/>
      <c r="AL663" s="4"/>
      <c r="AM663" s="27"/>
      <c r="AN663" s="5"/>
      <c r="AO663" s="4"/>
      <c r="AP663" s="4"/>
      <c r="AQ663" s="4"/>
      <c r="AR663" s="19">
        <v>2.48</v>
      </c>
      <c r="AS663" s="5"/>
      <c r="AT663" s="3"/>
    </row>
    <row r="664" spans="1:58" x14ac:dyDescent="0.25">
      <c r="A664" s="3" t="s">
        <v>2</v>
      </c>
      <c r="B664" s="18">
        <v>4.4000000000000004</v>
      </c>
      <c r="C664" s="88">
        <f t="shared" si="79"/>
        <v>4.1867593914664001</v>
      </c>
      <c r="D664" s="80">
        <v>-111.166</v>
      </c>
      <c r="E664" s="23">
        <v>42.685000000000002</v>
      </c>
      <c r="F664" s="1">
        <v>5</v>
      </c>
      <c r="G664" s="1">
        <v>1994</v>
      </c>
      <c r="H664" s="1">
        <v>4</v>
      </c>
      <c r="I664" s="1">
        <v>10</v>
      </c>
      <c r="J664" s="1">
        <v>20</v>
      </c>
      <c r="K664" s="1">
        <v>4</v>
      </c>
      <c r="L664" s="11">
        <v>10</v>
      </c>
      <c r="M664" s="81">
        <f t="shared" si="80"/>
        <v>9.3760786345676014E-2</v>
      </c>
      <c r="N664" s="21">
        <v>0.01</v>
      </c>
      <c r="O664" s="3" t="s">
        <v>175</v>
      </c>
      <c r="P664" s="94">
        <f>1/((1/U664^2)+(1/X664^2)+(1/AA664^2)+(1/AD664^2))</f>
        <v>8.7910850561595047E-3</v>
      </c>
      <c r="Q664" s="72">
        <f>(P664/U664^2*V664)+(P664/X664^2*Y664)+(P664/AA664^2*AB664)+(P664/AD664^2*AE664)</f>
        <v>4.1867593914664001</v>
      </c>
      <c r="R664" s="82">
        <f>SQRT(P664)</f>
        <v>9.3760786345676014E-2</v>
      </c>
      <c r="S664" s="49">
        <v>4.4000000000000004</v>
      </c>
      <c r="T664" s="3" t="s">
        <v>3</v>
      </c>
      <c r="U664" s="82">
        <v>0.13900000000000001</v>
      </c>
      <c r="V664" s="43">
        <f>0.791*S664+0.851</f>
        <v>4.3314000000000004</v>
      </c>
      <c r="W664" s="49">
        <v>3.99</v>
      </c>
      <c r="X664" s="82">
        <v>0.22500000000000001</v>
      </c>
      <c r="Y664" s="43">
        <f t="shared" si="78"/>
        <v>3.93371</v>
      </c>
      <c r="Z664" s="55">
        <v>4.5999999999999996</v>
      </c>
      <c r="AA664" s="82">
        <v>0.23</v>
      </c>
      <c r="AB664" s="43">
        <f>0.791*(Z664+0.09)+0.851</f>
        <v>4.5607899999999999</v>
      </c>
      <c r="AC664" s="55">
        <v>3.9</v>
      </c>
      <c r="AD664" s="82">
        <v>0.20699999999999999</v>
      </c>
      <c r="AE664" s="43">
        <f>1.078*AC664-0.427</f>
        <v>3.7772000000000001</v>
      </c>
      <c r="AF664" s="45"/>
      <c r="AG664" s="82"/>
      <c r="AH664" s="43"/>
      <c r="AI664" s="47" t="s">
        <v>134</v>
      </c>
      <c r="AJ664" s="27">
        <v>3.9</v>
      </c>
      <c r="AK664" s="5"/>
      <c r="AL664" s="4" t="s">
        <v>133</v>
      </c>
      <c r="AM664" s="27">
        <v>4.5999999999999996</v>
      </c>
      <c r="AN664" s="5"/>
      <c r="AO664" s="4"/>
      <c r="AP664" s="4"/>
      <c r="AQ664" s="4"/>
      <c r="AR664" s="19">
        <v>3.99</v>
      </c>
      <c r="AS664" s="19">
        <v>4.4000000000000004</v>
      </c>
      <c r="AT664" s="3" t="s">
        <v>3</v>
      </c>
    </row>
    <row r="665" spans="1:58" x14ac:dyDescent="0.25">
      <c r="A665" s="3" t="s">
        <v>2</v>
      </c>
      <c r="B665" s="18">
        <v>2.65</v>
      </c>
      <c r="C665" s="88">
        <f t="shared" si="79"/>
        <v>2.68885</v>
      </c>
      <c r="D665" s="80">
        <v>-111.068</v>
      </c>
      <c r="E665" s="23">
        <v>42.604999999999997</v>
      </c>
      <c r="F665" s="1">
        <v>4</v>
      </c>
      <c r="G665" s="1">
        <v>1994</v>
      </c>
      <c r="H665" s="1">
        <v>4</v>
      </c>
      <c r="I665" s="1">
        <v>11</v>
      </c>
      <c r="J665" s="1">
        <v>1</v>
      </c>
      <c r="K665" s="1">
        <v>22</v>
      </c>
      <c r="L665" s="11">
        <v>18.2</v>
      </c>
      <c r="M665" s="81">
        <f t="shared" si="80"/>
        <v>0.22500000000000001</v>
      </c>
      <c r="N665" s="21">
        <v>0.01</v>
      </c>
      <c r="O665" s="6" t="s">
        <v>174</v>
      </c>
      <c r="P665" s="94"/>
      <c r="Q665" s="72">
        <f>Y665</f>
        <v>2.68885</v>
      </c>
      <c r="R665" s="82">
        <f>X665</f>
        <v>0.22500000000000001</v>
      </c>
      <c r="S665" s="44"/>
      <c r="T665" s="3"/>
      <c r="V665" s="43"/>
      <c r="W665" s="49">
        <v>2.65</v>
      </c>
      <c r="X665" s="82">
        <v>0.22500000000000001</v>
      </c>
      <c r="Y665" s="43">
        <f t="shared" ref="Y665:Y690" si="81">0.929*W665+0.227</f>
        <v>2.68885</v>
      </c>
      <c r="Z665" s="53"/>
      <c r="AA665" s="82"/>
      <c r="AB665" s="43"/>
      <c r="AC665" s="47"/>
      <c r="AD665" s="82"/>
      <c r="AE665" s="43"/>
      <c r="AF665" s="45"/>
      <c r="AG665" s="82"/>
      <c r="AH665" s="43"/>
      <c r="AI665" s="47"/>
      <c r="AJ665" s="4"/>
      <c r="AK665" s="4"/>
      <c r="AL665" s="4"/>
      <c r="AM665" s="27"/>
      <c r="AN665" s="5"/>
      <c r="AO665" s="4"/>
      <c r="AP665" s="4"/>
      <c r="AQ665" s="4"/>
      <c r="AR665" s="19">
        <v>2.65</v>
      </c>
      <c r="AS665" s="5"/>
      <c r="AT665" s="3"/>
    </row>
    <row r="666" spans="1:58" x14ac:dyDescent="0.25">
      <c r="A666" s="3" t="s">
        <v>2</v>
      </c>
      <c r="B666" s="18">
        <v>2.76</v>
      </c>
      <c r="C666" s="88">
        <f t="shared" si="79"/>
        <v>2.7910399999999997</v>
      </c>
      <c r="D666" s="80">
        <v>-111.13500000000001</v>
      </c>
      <c r="E666" s="23">
        <v>42.631</v>
      </c>
      <c r="F666" s="1">
        <v>0</v>
      </c>
      <c r="G666" s="1">
        <v>1994</v>
      </c>
      <c r="H666" s="1">
        <v>4</v>
      </c>
      <c r="I666" s="1">
        <v>11</v>
      </c>
      <c r="J666" s="1">
        <v>7</v>
      </c>
      <c r="K666" s="1">
        <v>16</v>
      </c>
      <c r="L666" s="11">
        <v>34</v>
      </c>
      <c r="M666" s="81">
        <f t="shared" si="80"/>
        <v>0.22500000000000001</v>
      </c>
      <c r="N666" s="21">
        <v>0.01</v>
      </c>
      <c r="O666" s="6" t="s">
        <v>174</v>
      </c>
      <c r="P666" s="94"/>
      <c r="Q666" s="72">
        <f>Y666</f>
        <v>2.7910399999999997</v>
      </c>
      <c r="R666" s="82">
        <f>X666</f>
        <v>0.22500000000000001</v>
      </c>
      <c r="S666" s="44"/>
      <c r="T666" s="3"/>
      <c r="V666" s="43"/>
      <c r="W666" s="49">
        <v>2.76</v>
      </c>
      <c r="X666" s="82">
        <v>0.22500000000000001</v>
      </c>
      <c r="Y666" s="43">
        <f t="shared" si="81"/>
        <v>2.7910399999999997</v>
      </c>
      <c r="Z666" s="53"/>
      <c r="AA666" s="82"/>
      <c r="AB666" s="43"/>
      <c r="AC666" s="47"/>
      <c r="AD666" s="82"/>
      <c r="AE666" s="43"/>
      <c r="AF666" s="45"/>
      <c r="AG666" s="82"/>
      <c r="AH666" s="43"/>
      <c r="AI666" s="47"/>
      <c r="AJ666" s="4"/>
      <c r="AK666" s="4"/>
      <c r="AL666" s="4"/>
      <c r="AM666" s="27"/>
      <c r="AN666" s="5"/>
      <c r="AO666" s="4"/>
      <c r="AP666" s="4"/>
      <c r="AQ666" s="4"/>
      <c r="AR666" s="19">
        <v>2.76</v>
      </c>
      <c r="AS666" s="5"/>
      <c r="AT666" s="3"/>
    </row>
    <row r="667" spans="1:58" x14ac:dyDescent="0.25">
      <c r="A667" s="3" t="s">
        <v>2</v>
      </c>
      <c r="B667" s="18">
        <v>2.94</v>
      </c>
      <c r="C667" s="88">
        <f t="shared" si="79"/>
        <v>3.0456611712146819</v>
      </c>
      <c r="D667" s="80">
        <v>-111.09</v>
      </c>
      <c r="E667" s="23">
        <v>42.588999999999999</v>
      </c>
      <c r="F667" s="1">
        <v>0</v>
      </c>
      <c r="G667" s="1">
        <v>1994</v>
      </c>
      <c r="H667" s="1">
        <v>4</v>
      </c>
      <c r="I667" s="1">
        <v>11</v>
      </c>
      <c r="J667" s="1">
        <v>7</v>
      </c>
      <c r="K667" s="1">
        <v>23</v>
      </c>
      <c r="L667" s="11">
        <v>8</v>
      </c>
      <c r="M667" s="81">
        <f t="shared" si="80"/>
        <v>0.16083765575665815</v>
      </c>
      <c r="N667" s="21">
        <v>0.01</v>
      </c>
      <c r="O667" s="3" t="s">
        <v>175</v>
      </c>
      <c r="P667" s="94">
        <f>1/((1/X667^2)+(1/AA667^2))</f>
        <v>2.586875150929727E-2</v>
      </c>
      <c r="Q667" s="72">
        <f>(P667/X667^2*Y667)+(P667/AA667^2*AB667)</f>
        <v>3.0456611712146819</v>
      </c>
      <c r="R667" s="82">
        <f>SQRT(P667)</f>
        <v>0.16083765575665815</v>
      </c>
      <c r="S667" s="44"/>
      <c r="T667" s="3"/>
      <c r="V667" s="43"/>
      <c r="W667" s="49">
        <v>2.94</v>
      </c>
      <c r="X667" s="82">
        <v>0.22500000000000001</v>
      </c>
      <c r="Y667" s="43">
        <f t="shared" si="81"/>
        <v>2.9582600000000001</v>
      </c>
      <c r="Z667" s="55">
        <v>2.8</v>
      </c>
      <c r="AA667" s="82">
        <v>0.23</v>
      </c>
      <c r="AB667" s="43">
        <f>0.791*(Z667+0.09)+0.851</f>
        <v>3.1369899999999999</v>
      </c>
      <c r="AC667" s="47"/>
      <c r="AD667" s="82"/>
      <c r="AE667" s="43"/>
      <c r="AF667" s="45"/>
      <c r="AG667" s="82"/>
      <c r="AH667" s="43"/>
      <c r="AI667" s="47" t="s">
        <v>48</v>
      </c>
      <c r="AJ667" s="4"/>
      <c r="AK667" s="4"/>
      <c r="AL667" s="4"/>
      <c r="AM667" s="27">
        <v>2.8</v>
      </c>
      <c r="AN667" s="5"/>
      <c r="AO667" s="4"/>
      <c r="AP667" s="4"/>
      <c r="AQ667" s="4"/>
      <c r="AR667" s="19">
        <v>2.94</v>
      </c>
      <c r="AS667" s="5"/>
      <c r="AT667" s="3"/>
    </row>
    <row r="668" spans="1:58" x14ac:dyDescent="0.25">
      <c r="A668" s="3" t="s">
        <v>2</v>
      </c>
      <c r="B668" s="18">
        <v>2.54</v>
      </c>
      <c r="C668" s="88">
        <f t="shared" si="79"/>
        <v>2.5866600000000002</v>
      </c>
      <c r="D668" s="80">
        <v>-111.087</v>
      </c>
      <c r="E668" s="23">
        <v>42.691000000000003</v>
      </c>
      <c r="F668" s="1">
        <v>0</v>
      </c>
      <c r="G668" s="1">
        <v>1994</v>
      </c>
      <c r="H668" s="1">
        <v>4</v>
      </c>
      <c r="I668" s="1">
        <v>11</v>
      </c>
      <c r="J668" s="1">
        <v>18</v>
      </c>
      <c r="K668" s="1">
        <v>33</v>
      </c>
      <c r="L668" s="11">
        <v>21.7</v>
      </c>
      <c r="M668" s="81">
        <f t="shared" si="80"/>
        <v>0.22500000000000001</v>
      </c>
      <c r="N668" s="21">
        <v>0.01</v>
      </c>
      <c r="O668" s="6" t="s">
        <v>174</v>
      </c>
      <c r="P668" s="94"/>
      <c r="Q668" s="72">
        <f>Y668</f>
        <v>2.5866600000000002</v>
      </c>
      <c r="R668" s="82">
        <f>X668</f>
        <v>0.22500000000000001</v>
      </c>
      <c r="S668" s="44"/>
      <c r="T668" s="3"/>
      <c r="V668" s="43"/>
      <c r="W668" s="49">
        <v>2.54</v>
      </c>
      <c r="X668" s="82">
        <v>0.22500000000000001</v>
      </c>
      <c r="Y668" s="43">
        <f t="shared" si="81"/>
        <v>2.5866600000000002</v>
      </c>
      <c r="Z668" s="53"/>
      <c r="AA668" s="82"/>
      <c r="AB668" s="43"/>
      <c r="AC668" s="47"/>
      <c r="AD668" s="82"/>
      <c r="AE668" s="43"/>
      <c r="AF668" s="45"/>
      <c r="AG668" s="82"/>
      <c r="AH668" s="43"/>
      <c r="AI668" s="47"/>
      <c r="AJ668" s="4"/>
      <c r="AK668" s="4"/>
      <c r="AL668" s="4"/>
      <c r="AM668" s="27"/>
      <c r="AN668" s="5"/>
      <c r="AO668" s="4"/>
      <c r="AP668" s="4"/>
      <c r="AQ668" s="4"/>
      <c r="AR668" s="19">
        <v>2.54</v>
      </c>
      <c r="AS668" s="5"/>
      <c r="AT668" s="3"/>
    </row>
    <row r="669" spans="1:58" x14ac:dyDescent="0.25">
      <c r="A669" s="3" t="s">
        <v>2</v>
      </c>
      <c r="B669" s="18">
        <v>2.46</v>
      </c>
      <c r="C669" s="88">
        <f t="shared" si="79"/>
        <v>2.51234</v>
      </c>
      <c r="D669" s="80">
        <v>-111.08499999999999</v>
      </c>
      <c r="E669" s="23">
        <v>42.694000000000003</v>
      </c>
      <c r="F669" s="1">
        <v>0</v>
      </c>
      <c r="G669" s="1">
        <v>1994</v>
      </c>
      <c r="H669" s="1">
        <v>4</v>
      </c>
      <c r="I669" s="1">
        <v>11</v>
      </c>
      <c r="J669" s="1">
        <v>19</v>
      </c>
      <c r="K669" s="1">
        <v>38</v>
      </c>
      <c r="L669" s="11">
        <v>42.5</v>
      </c>
      <c r="M669" s="81">
        <f t="shared" si="80"/>
        <v>0.22500000000000001</v>
      </c>
      <c r="N669" s="21">
        <v>0.01</v>
      </c>
      <c r="O669" s="6" t="s">
        <v>174</v>
      </c>
      <c r="P669" s="94"/>
      <c r="Q669" s="72">
        <f>Y669</f>
        <v>2.51234</v>
      </c>
      <c r="R669" s="82">
        <f>X669</f>
        <v>0.22500000000000001</v>
      </c>
      <c r="S669" s="44"/>
      <c r="T669" s="3"/>
      <c r="V669" s="43"/>
      <c r="W669" s="49">
        <v>2.46</v>
      </c>
      <c r="X669" s="82">
        <v>0.22500000000000001</v>
      </c>
      <c r="Y669" s="43">
        <f t="shared" si="81"/>
        <v>2.51234</v>
      </c>
      <c r="Z669" s="53"/>
      <c r="AA669" s="82"/>
      <c r="AB669" s="43"/>
      <c r="AC669" s="47"/>
      <c r="AD669" s="82"/>
      <c r="AE669" s="43"/>
      <c r="AF669" s="45"/>
      <c r="AG669" s="82"/>
      <c r="AH669" s="43"/>
      <c r="AI669" s="47"/>
      <c r="AJ669" s="4"/>
      <c r="AK669" s="4"/>
      <c r="AL669" s="4"/>
      <c r="AM669" s="27"/>
      <c r="AN669" s="5"/>
      <c r="AO669" s="4"/>
      <c r="AP669" s="4"/>
      <c r="AQ669" s="4"/>
      <c r="AR669" s="19">
        <v>2.46</v>
      </c>
      <c r="AS669" s="5"/>
      <c r="AT669" s="3"/>
    </row>
    <row r="670" spans="1:58" x14ac:dyDescent="0.25">
      <c r="A670" s="3" t="s">
        <v>2</v>
      </c>
      <c r="B670" s="18">
        <v>2.5099999999999998</v>
      </c>
      <c r="C670" s="88">
        <f t="shared" si="79"/>
        <v>2.5587899999999997</v>
      </c>
      <c r="D670" s="80">
        <v>-111.092</v>
      </c>
      <c r="E670" s="23">
        <v>42.639000000000003</v>
      </c>
      <c r="F670" s="1">
        <v>1</v>
      </c>
      <c r="G670" s="1">
        <v>1994</v>
      </c>
      <c r="H670" s="1">
        <v>4</v>
      </c>
      <c r="I670" s="1">
        <v>13</v>
      </c>
      <c r="J670" s="1">
        <v>7</v>
      </c>
      <c r="K670" s="1">
        <v>53</v>
      </c>
      <c r="L670" s="11">
        <v>9.4</v>
      </c>
      <c r="M670" s="81">
        <f t="shared" si="80"/>
        <v>0.22500000000000001</v>
      </c>
      <c r="N670" s="21">
        <v>0.01</v>
      </c>
      <c r="O670" s="6" t="s">
        <v>174</v>
      </c>
      <c r="P670" s="94"/>
      <c r="Q670" s="72">
        <f>Y670</f>
        <v>2.5587899999999997</v>
      </c>
      <c r="R670" s="82">
        <f>X670</f>
        <v>0.22500000000000001</v>
      </c>
      <c r="S670" s="44"/>
      <c r="T670" s="3"/>
      <c r="V670" s="43"/>
      <c r="W670" s="49">
        <v>2.5099999999999998</v>
      </c>
      <c r="X670" s="82">
        <v>0.22500000000000001</v>
      </c>
      <c r="Y670" s="43">
        <f t="shared" si="81"/>
        <v>2.5587899999999997</v>
      </c>
      <c r="Z670" s="53"/>
      <c r="AA670" s="82"/>
      <c r="AB670" s="43"/>
      <c r="AC670" s="47"/>
      <c r="AD670" s="82"/>
      <c r="AE670" s="43"/>
      <c r="AF670" s="45"/>
      <c r="AG670" s="82"/>
      <c r="AH670" s="43"/>
      <c r="AI670" s="47"/>
      <c r="AJ670" s="4"/>
      <c r="AK670" s="4"/>
      <c r="AL670" s="4"/>
      <c r="AM670" s="27"/>
      <c r="AN670" s="5"/>
      <c r="AO670" s="4"/>
      <c r="AP670" s="4"/>
      <c r="AQ670" s="4"/>
      <c r="AR670" s="19">
        <v>2.5099999999999998</v>
      </c>
      <c r="AS670" s="5"/>
      <c r="AT670" s="3"/>
    </row>
    <row r="671" spans="1:58" x14ac:dyDescent="0.25">
      <c r="A671" s="3" t="s">
        <v>2</v>
      </c>
      <c r="B671" s="18">
        <v>2.58</v>
      </c>
      <c r="C671" s="88">
        <f t="shared" si="79"/>
        <v>2.7974047017628587</v>
      </c>
      <c r="D671" s="80">
        <v>-111.11</v>
      </c>
      <c r="E671" s="23">
        <v>42.7</v>
      </c>
      <c r="F671" s="1">
        <v>1</v>
      </c>
      <c r="G671" s="1">
        <v>1994</v>
      </c>
      <c r="H671" s="1">
        <v>4</v>
      </c>
      <c r="I671" s="1">
        <v>13</v>
      </c>
      <c r="J671" s="1">
        <v>13</v>
      </c>
      <c r="K671" s="1">
        <v>16</v>
      </c>
      <c r="L671" s="11">
        <v>51.5</v>
      </c>
      <c r="M671" s="81">
        <f t="shared" si="80"/>
        <v>0.16083765575665815</v>
      </c>
      <c r="N671" s="21">
        <v>0.01</v>
      </c>
      <c r="O671" s="3" t="s">
        <v>175</v>
      </c>
      <c r="P671" s="94">
        <f>1/((1/X671^2)+(1/AA671^2))</f>
        <v>2.586875150929727E-2</v>
      </c>
      <c r="Q671" s="72">
        <f>(P671/X671^2*Y671)+(P671/AA671^2*AB671)</f>
        <v>2.7974047017628587</v>
      </c>
      <c r="R671" s="82">
        <f>SQRT(P671)</f>
        <v>0.16083765575665815</v>
      </c>
      <c r="S671" s="44"/>
      <c r="T671" s="3"/>
      <c r="V671" s="43"/>
      <c r="W671" s="49">
        <v>2.58</v>
      </c>
      <c r="X671" s="82">
        <v>0.22500000000000001</v>
      </c>
      <c r="Y671" s="43">
        <f t="shared" si="81"/>
        <v>2.6238200000000003</v>
      </c>
      <c r="Z671" s="55">
        <v>2.6</v>
      </c>
      <c r="AA671" s="82">
        <v>0.23</v>
      </c>
      <c r="AB671" s="43">
        <f>0.791*(Z671+0.09)+0.851</f>
        <v>2.97879</v>
      </c>
      <c r="AC671" s="47"/>
      <c r="AD671" s="82"/>
      <c r="AE671" s="43"/>
      <c r="AF671" s="45"/>
      <c r="AG671" s="82"/>
      <c r="AH671" s="43"/>
      <c r="AI671" s="47" t="s">
        <v>121</v>
      </c>
      <c r="AJ671" s="4"/>
      <c r="AK671" s="4"/>
      <c r="AL671" s="4"/>
      <c r="AM671" s="27">
        <v>2.6</v>
      </c>
      <c r="AN671" s="5"/>
      <c r="AO671" s="4"/>
      <c r="AP671" s="4"/>
      <c r="AQ671" s="4"/>
      <c r="AR671" s="19">
        <v>2.58</v>
      </c>
      <c r="AS671" s="5"/>
      <c r="AT671" s="3"/>
    </row>
    <row r="672" spans="1:58" x14ac:dyDescent="0.25">
      <c r="A672" s="3" t="s">
        <v>2</v>
      </c>
      <c r="B672" s="18">
        <v>2.8</v>
      </c>
      <c r="C672" s="88">
        <f t="shared" si="79"/>
        <v>2.8281999999999998</v>
      </c>
      <c r="D672" s="80">
        <v>-111.093</v>
      </c>
      <c r="E672" s="23">
        <v>42.695999999999998</v>
      </c>
      <c r="F672" s="1">
        <v>1</v>
      </c>
      <c r="G672" s="1">
        <v>1994</v>
      </c>
      <c r="H672" s="1">
        <v>4</v>
      </c>
      <c r="I672" s="1">
        <v>13</v>
      </c>
      <c r="J672" s="1">
        <v>22</v>
      </c>
      <c r="K672" s="1">
        <v>1</v>
      </c>
      <c r="L672" s="11">
        <v>26.9</v>
      </c>
      <c r="M672" s="81">
        <f t="shared" si="80"/>
        <v>0.22500000000000001</v>
      </c>
      <c r="N672" s="21">
        <v>0.01</v>
      </c>
      <c r="O672" s="6" t="s">
        <v>174</v>
      </c>
      <c r="P672" s="94"/>
      <c r="Q672" s="72">
        <f>Y672</f>
        <v>2.8281999999999998</v>
      </c>
      <c r="R672" s="82">
        <f>X672</f>
        <v>0.22500000000000001</v>
      </c>
      <c r="S672" s="44"/>
      <c r="T672" s="3"/>
      <c r="V672" s="43"/>
      <c r="W672" s="49">
        <v>2.8</v>
      </c>
      <c r="X672" s="82">
        <v>0.22500000000000001</v>
      </c>
      <c r="Y672" s="43">
        <f t="shared" si="81"/>
        <v>2.8281999999999998</v>
      </c>
      <c r="Z672" s="53"/>
      <c r="AA672" s="82"/>
      <c r="AB672" s="43"/>
      <c r="AC672" s="47"/>
      <c r="AD672" s="82"/>
      <c r="AE672" s="43"/>
      <c r="AF672" s="45"/>
      <c r="AG672" s="82"/>
      <c r="AH672" s="43"/>
      <c r="AI672" s="47"/>
      <c r="AJ672" s="4"/>
      <c r="AK672" s="4"/>
      <c r="AL672" s="4"/>
      <c r="AM672" s="27"/>
      <c r="AN672" s="5"/>
      <c r="AO672" s="4"/>
      <c r="AP672" s="4"/>
      <c r="AQ672" s="4"/>
      <c r="AR672" s="19">
        <v>2.8</v>
      </c>
      <c r="AS672" s="5"/>
      <c r="AT672" s="3"/>
    </row>
    <row r="673" spans="1:58" x14ac:dyDescent="0.25">
      <c r="A673" s="3" t="s">
        <v>2</v>
      </c>
      <c r="B673" s="18">
        <v>3.65</v>
      </c>
      <c r="C673" s="88">
        <f t="shared" si="79"/>
        <v>3.6984876659905748</v>
      </c>
      <c r="D673" s="80">
        <v>-111.129</v>
      </c>
      <c r="E673" s="23">
        <v>42.786000000000001</v>
      </c>
      <c r="F673" s="1">
        <v>2</v>
      </c>
      <c r="G673" s="1">
        <v>1994</v>
      </c>
      <c r="H673" s="1">
        <v>4</v>
      </c>
      <c r="I673" s="1">
        <v>16</v>
      </c>
      <c r="J673" s="1">
        <v>0</v>
      </c>
      <c r="K673" s="1">
        <v>17</v>
      </c>
      <c r="L673" s="11">
        <v>32.9</v>
      </c>
      <c r="M673" s="81">
        <f t="shared" si="80"/>
        <v>0.10516774409862768</v>
      </c>
      <c r="N673" s="21">
        <v>0.01</v>
      </c>
      <c r="O673" s="3" t="s">
        <v>175</v>
      </c>
      <c r="P673" s="94">
        <f>1/((1/U673^2)+(1/X673^2)+(1/AA673^2))</f>
        <v>1.1060254398794437E-2</v>
      </c>
      <c r="Q673" s="72">
        <f>(P673/U673^2*V673)+(P673/X673^2*Y673)+(P673/AA673^2*AB673)</f>
        <v>3.6984876659905748</v>
      </c>
      <c r="R673" s="82">
        <f>SQRT(P673)</f>
        <v>0.10516774409862768</v>
      </c>
      <c r="S673" s="49">
        <v>3.65</v>
      </c>
      <c r="T673" s="3" t="s">
        <v>3</v>
      </c>
      <c r="U673" s="82">
        <v>0.13900000000000001</v>
      </c>
      <c r="V673" s="43">
        <f>0.791*S673+0.851</f>
        <v>3.7381500000000001</v>
      </c>
      <c r="W673" s="49">
        <v>3.47</v>
      </c>
      <c r="X673" s="82">
        <v>0.22500000000000001</v>
      </c>
      <c r="Y673" s="43">
        <f t="shared" si="81"/>
        <v>3.4506300000000003</v>
      </c>
      <c r="Z673" s="55">
        <v>3.7</v>
      </c>
      <c r="AA673" s="82">
        <v>0.23</v>
      </c>
      <c r="AB673" s="43">
        <f>0.791*(Z673+0.09)+0.851</f>
        <v>3.8488900000000004</v>
      </c>
      <c r="AC673" s="53"/>
      <c r="AD673" s="82"/>
      <c r="AE673" s="43"/>
      <c r="AF673" s="45"/>
      <c r="AG673" s="82"/>
      <c r="AH673" s="43"/>
      <c r="AI673" s="47" t="s">
        <v>109</v>
      </c>
      <c r="AJ673" s="27"/>
      <c r="AK673" s="5"/>
      <c r="AL673" s="4" t="s">
        <v>42</v>
      </c>
      <c r="AM673" s="27">
        <v>3.7</v>
      </c>
      <c r="AN673" s="5"/>
      <c r="AO673" s="4"/>
      <c r="AP673" s="4"/>
      <c r="AQ673" s="4"/>
      <c r="AR673" s="19">
        <v>3.47</v>
      </c>
      <c r="AS673" s="19">
        <v>3.65</v>
      </c>
      <c r="AT673" s="3" t="s">
        <v>3</v>
      </c>
    </row>
    <row r="674" spans="1:58" s="25" customFormat="1" x14ac:dyDescent="0.25">
      <c r="A674" s="3" t="s">
        <v>2</v>
      </c>
      <c r="B674" s="18">
        <v>2.5499999999999998</v>
      </c>
      <c r="C674" s="88">
        <f t="shared" si="79"/>
        <v>2.5959499999999998</v>
      </c>
      <c r="D674" s="80">
        <v>-111.111</v>
      </c>
      <c r="E674" s="23">
        <v>42.768999999999998</v>
      </c>
      <c r="F674" s="1">
        <v>2</v>
      </c>
      <c r="G674" s="1">
        <v>1994</v>
      </c>
      <c r="H674" s="1">
        <v>4</v>
      </c>
      <c r="I674" s="1">
        <v>16</v>
      </c>
      <c r="J674" s="1">
        <v>0</v>
      </c>
      <c r="K674" s="1">
        <v>41</v>
      </c>
      <c r="L674" s="11">
        <v>59</v>
      </c>
      <c r="M674" s="81">
        <f t="shared" si="80"/>
        <v>0.22500000000000001</v>
      </c>
      <c r="N674" s="21">
        <v>0.01</v>
      </c>
      <c r="O674" s="6" t="s">
        <v>174</v>
      </c>
      <c r="P674" s="94"/>
      <c r="Q674" s="72">
        <f>Y674</f>
        <v>2.5959499999999998</v>
      </c>
      <c r="R674" s="82">
        <f>X674</f>
        <v>0.22500000000000001</v>
      </c>
      <c r="S674" s="44"/>
      <c r="T674" s="3"/>
      <c r="U674" s="82"/>
      <c r="V674" s="43"/>
      <c r="W674" s="49">
        <v>2.5499999999999998</v>
      </c>
      <c r="X674" s="82">
        <v>0.22500000000000001</v>
      </c>
      <c r="Y674" s="43">
        <f t="shared" si="81"/>
        <v>2.5959499999999998</v>
      </c>
      <c r="Z674" s="53"/>
      <c r="AA674" s="82"/>
      <c r="AB674" s="43"/>
      <c r="AC674" s="47"/>
      <c r="AD674" s="82"/>
      <c r="AE674" s="43"/>
      <c r="AF674" s="45"/>
      <c r="AG674" s="82"/>
      <c r="AH674" s="43"/>
      <c r="AI674" s="47"/>
      <c r="AJ674" s="4"/>
      <c r="AK674" s="4"/>
      <c r="AL674" s="4"/>
      <c r="AM674" s="27"/>
      <c r="AN674" s="5"/>
      <c r="AO674" s="4"/>
      <c r="AP674" s="4"/>
      <c r="AQ674" s="4"/>
      <c r="AR674" s="19">
        <v>2.5499999999999998</v>
      </c>
      <c r="AS674" s="5"/>
      <c r="AT674" s="3"/>
      <c r="AU674"/>
      <c r="AV674"/>
      <c r="AW674"/>
      <c r="AX674"/>
      <c r="AY674"/>
      <c r="AZ674"/>
      <c r="BA674"/>
      <c r="BB674"/>
      <c r="BC674"/>
      <c r="BD674"/>
      <c r="BE674"/>
      <c r="BF674"/>
    </row>
    <row r="675" spans="1:58" x14ac:dyDescent="0.25">
      <c r="A675" s="3" t="s">
        <v>2</v>
      </c>
      <c r="B675" s="18">
        <v>3.17</v>
      </c>
      <c r="C675" s="88">
        <f t="shared" si="79"/>
        <v>3.2453548897721101</v>
      </c>
      <c r="D675" s="80">
        <v>-111.08499999999999</v>
      </c>
      <c r="E675" s="23">
        <v>42.625999999999998</v>
      </c>
      <c r="F675" s="1">
        <v>3</v>
      </c>
      <c r="G675" s="1">
        <v>1994</v>
      </c>
      <c r="H675" s="1">
        <v>4</v>
      </c>
      <c r="I675" s="1">
        <v>16</v>
      </c>
      <c r="J675" s="1">
        <v>7</v>
      </c>
      <c r="K675" s="1">
        <v>34</v>
      </c>
      <c r="L675" s="11">
        <v>3.8</v>
      </c>
      <c r="M675" s="81">
        <f t="shared" si="80"/>
        <v>0.11825400999467875</v>
      </c>
      <c r="N675" s="21">
        <v>0.01</v>
      </c>
      <c r="O675" s="3" t="s">
        <v>175</v>
      </c>
      <c r="P675" s="94">
        <f>1/((1/U675^2)+(1/X675^2))</f>
        <v>1.398401087982158E-2</v>
      </c>
      <c r="Q675" s="72">
        <f>(P675/U675^2*V675)+(P675/X675^2*Y675)</f>
        <v>3.2453548897721101</v>
      </c>
      <c r="R675" s="82">
        <f>SQRT(P675)</f>
        <v>0.11825400999467875</v>
      </c>
      <c r="S675" s="49">
        <v>3.17</v>
      </c>
      <c r="T675" s="3" t="s">
        <v>3</v>
      </c>
      <c r="U675" s="82">
        <v>0.13900000000000001</v>
      </c>
      <c r="V675" s="43">
        <f>0.791*S675+0.851</f>
        <v>3.3584700000000001</v>
      </c>
      <c r="W675" s="49">
        <v>2.93</v>
      </c>
      <c r="X675" s="82">
        <v>0.22500000000000001</v>
      </c>
      <c r="Y675" s="43">
        <f t="shared" si="81"/>
        <v>2.9489700000000001</v>
      </c>
      <c r="Z675" s="53"/>
      <c r="AA675" s="82"/>
      <c r="AB675" s="43"/>
      <c r="AC675" s="47"/>
      <c r="AD675" s="82"/>
      <c r="AE675" s="43"/>
      <c r="AF675" s="45"/>
      <c r="AG675" s="82"/>
      <c r="AH675" s="43"/>
      <c r="AI675" s="47"/>
      <c r="AJ675" s="4"/>
      <c r="AK675" s="4"/>
      <c r="AL675" s="4"/>
      <c r="AM675" s="27"/>
      <c r="AN675" s="5"/>
      <c r="AO675" s="4"/>
      <c r="AP675" s="4"/>
      <c r="AQ675" s="4"/>
      <c r="AR675" s="19">
        <v>2.93</v>
      </c>
      <c r="AS675" s="19">
        <v>3.17</v>
      </c>
      <c r="AT675" s="3" t="s">
        <v>3</v>
      </c>
    </row>
    <row r="676" spans="1:58" x14ac:dyDescent="0.25">
      <c r="A676" s="3" t="s">
        <v>2</v>
      </c>
      <c r="B676" s="18">
        <v>2.5499999999999998</v>
      </c>
      <c r="C676" s="88">
        <f t="shared" si="79"/>
        <v>2.5959499999999998</v>
      </c>
      <c r="D676" s="80">
        <v>-111.128</v>
      </c>
      <c r="E676" s="23">
        <v>42.734999999999999</v>
      </c>
      <c r="F676" s="1">
        <v>2</v>
      </c>
      <c r="G676" s="1">
        <v>1994</v>
      </c>
      <c r="H676" s="1">
        <v>4</v>
      </c>
      <c r="I676" s="1">
        <v>16</v>
      </c>
      <c r="J676" s="1">
        <v>9</v>
      </c>
      <c r="K676" s="1">
        <v>30</v>
      </c>
      <c r="L676" s="11">
        <v>37.799999999999997</v>
      </c>
      <c r="M676" s="81">
        <f t="shared" si="80"/>
        <v>0.22500000000000001</v>
      </c>
      <c r="N676" s="21">
        <v>0.01</v>
      </c>
      <c r="O676" s="6" t="s">
        <v>174</v>
      </c>
      <c r="P676" s="94"/>
      <c r="Q676" s="72">
        <f>Y676</f>
        <v>2.5959499999999998</v>
      </c>
      <c r="R676" s="82">
        <f>X676</f>
        <v>0.22500000000000001</v>
      </c>
      <c r="S676" s="44"/>
      <c r="T676" s="3"/>
      <c r="V676" s="43"/>
      <c r="W676" s="49">
        <v>2.5499999999999998</v>
      </c>
      <c r="X676" s="82">
        <v>0.22500000000000001</v>
      </c>
      <c r="Y676" s="43">
        <f t="shared" si="81"/>
        <v>2.5959499999999998</v>
      </c>
      <c r="Z676" s="53"/>
      <c r="AA676" s="82"/>
      <c r="AB676" s="43"/>
      <c r="AC676" s="47"/>
      <c r="AD676" s="82"/>
      <c r="AE676" s="43"/>
      <c r="AF676" s="45"/>
      <c r="AG676" s="82"/>
      <c r="AH676" s="43"/>
      <c r="AI676" s="47"/>
      <c r="AJ676" s="4"/>
      <c r="AK676" s="4"/>
      <c r="AL676" s="4"/>
      <c r="AM676" s="27"/>
      <c r="AN676" s="5"/>
      <c r="AO676" s="4"/>
      <c r="AP676" s="4"/>
      <c r="AQ676" s="4"/>
      <c r="AR676" s="19">
        <v>2.5499999999999998</v>
      </c>
      <c r="AS676" s="5"/>
      <c r="AT676" s="3"/>
    </row>
    <row r="677" spans="1:58" x14ac:dyDescent="0.25">
      <c r="A677" s="3" t="s">
        <v>2</v>
      </c>
      <c r="B677" s="18">
        <v>2.4500000000000002</v>
      </c>
      <c r="C677" s="88">
        <f t="shared" si="79"/>
        <v>2.50305</v>
      </c>
      <c r="D677" s="80">
        <v>-111.093</v>
      </c>
      <c r="E677" s="23">
        <v>42.584000000000003</v>
      </c>
      <c r="F677" s="1">
        <v>1</v>
      </c>
      <c r="G677" s="1">
        <v>1994</v>
      </c>
      <c r="H677" s="1">
        <v>4</v>
      </c>
      <c r="I677" s="1">
        <v>17</v>
      </c>
      <c r="J677" s="1">
        <v>0</v>
      </c>
      <c r="K677" s="1">
        <v>53</v>
      </c>
      <c r="L677" s="11">
        <v>26.9</v>
      </c>
      <c r="M677" s="81">
        <f t="shared" si="80"/>
        <v>0.22500000000000001</v>
      </c>
      <c r="N677" s="21">
        <v>0.01</v>
      </c>
      <c r="O677" s="6" t="s">
        <v>174</v>
      </c>
      <c r="P677" s="94"/>
      <c r="Q677" s="72">
        <f>Y677</f>
        <v>2.50305</v>
      </c>
      <c r="R677" s="82">
        <f>X677</f>
        <v>0.22500000000000001</v>
      </c>
      <c r="S677" s="44"/>
      <c r="T677" s="3"/>
      <c r="V677" s="43"/>
      <c r="W677" s="49">
        <v>2.4500000000000002</v>
      </c>
      <c r="X677" s="82">
        <v>0.22500000000000001</v>
      </c>
      <c r="Y677" s="43">
        <f t="shared" si="81"/>
        <v>2.50305</v>
      </c>
      <c r="Z677" s="53"/>
      <c r="AA677" s="82"/>
      <c r="AB677" s="43"/>
      <c r="AC677" s="47"/>
      <c r="AD677" s="82"/>
      <c r="AE677" s="43"/>
      <c r="AF677" s="45"/>
      <c r="AG677" s="82"/>
      <c r="AH677" s="43"/>
      <c r="AI677" s="47"/>
      <c r="AJ677" s="4"/>
      <c r="AK677" s="4"/>
      <c r="AL677" s="4"/>
      <c r="AM677" s="27"/>
      <c r="AN677" s="5"/>
      <c r="AO677" s="4"/>
      <c r="AP677" s="4"/>
      <c r="AQ677" s="4"/>
      <c r="AR677" s="19">
        <v>2.4500000000000002</v>
      </c>
      <c r="AS677" s="5"/>
      <c r="AT677" s="3"/>
    </row>
    <row r="678" spans="1:58" x14ac:dyDescent="0.25">
      <c r="A678" s="3" t="s">
        <v>2</v>
      </c>
      <c r="B678" s="18">
        <v>2.59</v>
      </c>
      <c r="C678" s="88">
        <f t="shared" si="79"/>
        <v>2.6331099999999998</v>
      </c>
      <c r="D678" s="80">
        <v>-111.09</v>
      </c>
      <c r="E678" s="23">
        <v>42.673000000000002</v>
      </c>
      <c r="F678" s="1">
        <v>1</v>
      </c>
      <c r="G678" s="1">
        <v>1994</v>
      </c>
      <c r="H678" s="1">
        <v>4</v>
      </c>
      <c r="I678" s="1">
        <v>17</v>
      </c>
      <c r="J678" s="1">
        <v>6</v>
      </c>
      <c r="K678" s="1">
        <v>20</v>
      </c>
      <c r="L678" s="11">
        <v>50.3</v>
      </c>
      <c r="M678" s="81">
        <f t="shared" si="80"/>
        <v>0.22500000000000001</v>
      </c>
      <c r="N678" s="21">
        <v>0.01</v>
      </c>
      <c r="O678" s="6" t="s">
        <v>174</v>
      </c>
      <c r="P678" s="94"/>
      <c r="Q678" s="72">
        <f>Y678</f>
        <v>2.6331099999999998</v>
      </c>
      <c r="R678" s="82">
        <f>X678</f>
        <v>0.22500000000000001</v>
      </c>
      <c r="S678" s="44"/>
      <c r="T678" s="3"/>
      <c r="V678" s="43"/>
      <c r="W678" s="49">
        <v>2.59</v>
      </c>
      <c r="X678" s="82">
        <v>0.22500000000000001</v>
      </c>
      <c r="Y678" s="43">
        <f t="shared" si="81"/>
        <v>2.6331099999999998</v>
      </c>
      <c r="Z678" s="53"/>
      <c r="AA678" s="82"/>
      <c r="AB678" s="43"/>
      <c r="AC678" s="47"/>
      <c r="AD678" s="82"/>
      <c r="AE678" s="43"/>
      <c r="AF678" s="45"/>
      <c r="AG678" s="82"/>
      <c r="AH678" s="43"/>
      <c r="AI678" s="47"/>
      <c r="AJ678" s="4"/>
      <c r="AK678" s="4"/>
      <c r="AL678" s="4"/>
      <c r="AM678" s="27"/>
      <c r="AN678" s="5"/>
      <c r="AO678" s="4"/>
      <c r="AP678" s="4"/>
      <c r="AQ678" s="4"/>
      <c r="AR678" s="19">
        <v>2.59</v>
      </c>
      <c r="AS678" s="5"/>
      <c r="AT678" s="3"/>
    </row>
    <row r="679" spans="1:58" x14ac:dyDescent="0.25">
      <c r="A679" s="3" t="s">
        <v>2</v>
      </c>
      <c r="B679" s="18">
        <v>2.4500000000000002</v>
      </c>
      <c r="C679" s="88">
        <f t="shared" si="79"/>
        <v>2.50305</v>
      </c>
      <c r="D679" s="80">
        <v>-111.16500000000001</v>
      </c>
      <c r="E679" s="23">
        <v>42.747999999999998</v>
      </c>
      <c r="F679" s="1">
        <v>1</v>
      </c>
      <c r="G679" s="1">
        <v>1994</v>
      </c>
      <c r="H679" s="1">
        <v>4</v>
      </c>
      <c r="I679" s="1">
        <v>17</v>
      </c>
      <c r="J679" s="1">
        <v>19</v>
      </c>
      <c r="K679" s="1">
        <v>28</v>
      </c>
      <c r="L679" s="11">
        <v>0.7</v>
      </c>
      <c r="M679" s="81">
        <f t="shared" si="80"/>
        <v>0.22500000000000001</v>
      </c>
      <c r="N679" s="21">
        <v>0.01</v>
      </c>
      <c r="O679" s="6" t="s">
        <v>174</v>
      </c>
      <c r="P679" s="94"/>
      <c r="Q679" s="72">
        <f>Y679</f>
        <v>2.50305</v>
      </c>
      <c r="R679" s="82">
        <f>X679</f>
        <v>0.22500000000000001</v>
      </c>
      <c r="S679" s="44"/>
      <c r="T679" s="3"/>
      <c r="V679" s="43"/>
      <c r="W679" s="49">
        <v>2.4500000000000002</v>
      </c>
      <c r="X679" s="82">
        <v>0.22500000000000001</v>
      </c>
      <c r="Y679" s="43">
        <f t="shared" si="81"/>
        <v>2.50305</v>
      </c>
      <c r="Z679" s="53"/>
      <c r="AA679" s="82"/>
      <c r="AB679" s="43"/>
      <c r="AC679" s="47"/>
      <c r="AD679" s="82"/>
      <c r="AE679" s="43"/>
      <c r="AF679" s="45"/>
      <c r="AG679" s="82"/>
      <c r="AH679" s="43"/>
      <c r="AI679" s="47"/>
      <c r="AJ679" s="4"/>
      <c r="AK679" s="4"/>
      <c r="AL679" s="4"/>
      <c r="AM679" s="27"/>
      <c r="AN679" s="5"/>
      <c r="AO679" s="4"/>
      <c r="AP679" s="4"/>
      <c r="AQ679" s="4"/>
      <c r="AR679" s="19">
        <v>2.4500000000000002</v>
      </c>
      <c r="AS679" s="5"/>
      <c r="AT679" s="3"/>
    </row>
    <row r="680" spans="1:58" x14ac:dyDescent="0.25">
      <c r="A680" s="3" t="s">
        <v>2</v>
      </c>
      <c r="B680" s="18">
        <v>3.49</v>
      </c>
      <c r="C680" s="88">
        <f t="shared" si="79"/>
        <v>3.6095006229811144</v>
      </c>
      <c r="D680" s="80">
        <v>-111.08199999999999</v>
      </c>
      <c r="E680" s="23">
        <v>42.631</v>
      </c>
      <c r="F680" s="1">
        <v>3</v>
      </c>
      <c r="G680" s="1">
        <v>1994</v>
      </c>
      <c r="H680" s="1">
        <v>4</v>
      </c>
      <c r="I680" s="1">
        <v>17</v>
      </c>
      <c r="J680" s="1">
        <v>20</v>
      </c>
      <c r="K680" s="1">
        <v>20</v>
      </c>
      <c r="L680" s="11">
        <v>37.9</v>
      </c>
      <c r="M680" s="81">
        <f t="shared" si="80"/>
        <v>0.10516774409862768</v>
      </c>
      <c r="N680" s="21">
        <v>0.01</v>
      </c>
      <c r="O680" s="3" t="s">
        <v>175</v>
      </c>
      <c r="P680" s="94">
        <f>1/((1/U680^2)+(1/X680^2)+(1/AA680^2))</f>
        <v>1.1060254398794437E-2</v>
      </c>
      <c r="Q680" s="72">
        <f>(P680/U680^2*V680)+(P680/X680^2*Y680)+(P680/AA680^2*AB680)</f>
        <v>3.6095006229811144</v>
      </c>
      <c r="R680" s="82">
        <f>SQRT(P680)</f>
        <v>0.10516774409862768</v>
      </c>
      <c r="S680" s="49">
        <v>3.49</v>
      </c>
      <c r="T680" s="3" t="s">
        <v>3</v>
      </c>
      <c r="U680" s="82">
        <v>0.13900000000000001</v>
      </c>
      <c r="V680" s="43">
        <f>0.791*S680+0.851</f>
        <v>3.6115900000000001</v>
      </c>
      <c r="W680" s="49">
        <v>3.47</v>
      </c>
      <c r="X680" s="82">
        <v>0.22500000000000001</v>
      </c>
      <c r="Y680" s="43">
        <f t="shared" si="81"/>
        <v>3.4506300000000003</v>
      </c>
      <c r="Z680" s="55">
        <v>3.6</v>
      </c>
      <c r="AA680" s="82">
        <v>0.23</v>
      </c>
      <c r="AB680" s="43">
        <f>0.791*(Z680+0.09)+0.851</f>
        <v>3.76979</v>
      </c>
      <c r="AC680" s="53"/>
      <c r="AD680" s="82"/>
      <c r="AE680" s="43"/>
      <c r="AF680" s="45"/>
      <c r="AG680" s="82"/>
      <c r="AH680" s="43"/>
      <c r="AI680" s="47" t="s">
        <v>82</v>
      </c>
      <c r="AJ680" s="27"/>
      <c r="AK680" s="5"/>
      <c r="AL680" s="4" t="s">
        <v>116</v>
      </c>
      <c r="AM680" s="27">
        <v>3.6</v>
      </c>
      <c r="AN680" s="5"/>
      <c r="AO680" s="4"/>
      <c r="AP680" s="4"/>
      <c r="AQ680" s="4"/>
      <c r="AR680" s="19">
        <v>3.47</v>
      </c>
      <c r="AS680" s="19">
        <v>3.49</v>
      </c>
      <c r="AT680" s="3" t="s">
        <v>3</v>
      </c>
    </row>
    <row r="681" spans="1:58" x14ac:dyDescent="0.25">
      <c r="A681" s="3" t="s">
        <v>2</v>
      </c>
      <c r="B681" s="18">
        <v>2.87</v>
      </c>
      <c r="C681" s="88">
        <f t="shared" si="79"/>
        <v>2.89323</v>
      </c>
      <c r="D681" s="80">
        <v>-111.129</v>
      </c>
      <c r="E681" s="23">
        <v>42.685000000000002</v>
      </c>
      <c r="F681" s="1">
        <v>5</v>
      </c>
      <c r="G681" s="1">
        <v>1994</v>
      </c>
      <c r="H681" s="1">
        <v>4</v>
      </c>
      <c r="I681" s="1">
        <v>19</v>
      </c>
      <c r="J681" s="1">
        <v>9</v>
      </c>
      <c r="K681" s="1">
        <v>6</v>
      </c>
      <c r="L681" s="11">
        <v>6.2</v>
      </c>
      <c r="M681" s="81">
        <f t="shared" si="80"/>
        <v>0.22500000000000001</v>
      </c>
      <c r="N681" s="21">
        <v>0.01</v>
      </c>
      <c r="O681" s="6" t="s">
        <v>174</v>
      </c>
      <c r="P681" s="94"/>
      <c r="Q681" s="72">
        <f>Y681</f>
        <v>2.89323</v>
      </c>
      <c r="R681" s="82">
        <f>X681</f>
        <v>0.22500000000000001</v>
      </c>
      <c r="S681" s="44"/>
      <c r="T681" s="3"/>
      <c r="V681" s="43"/>
      <c r="W681" s="49">
        <v>2.87</v>
      </c>
      <c r="X681" s="82">
        <v>0.22500000000000001</v>
      </c>
      <c r="Y681" s="43">
        <f t="shared" si="81"/>
        <v>2.89323</v>
      </c>
      <c r="Z681" s="53"/>
      <c r="AA681" s="82"/>
      <c r="AB681" s="43"/>
      <c r="AC681" s="47"/>
      <c r="AD681" s="82"/>
      <c r="AE681" s="43"/>
      <c r="AF681" s="45"/>
      <c r="AG681" s="82"/>
      <c r="AH681" s="43"/>
      <c r="AI681" s="47"/>
      <c r="AJ681" s="4"/>
      <c r="AK681" s="4"/>
      <c r="AL681" s="4"/>
      <c r="AM681" s="27"/>
      <c r="AN681" s="5"/>
      <c r="AO681" s="4"/>
      <c r="AP681" s="4"/>
      <c r="AQ681" s="4"/>
      <c r="AR681" s="19">
        <v>2.87</v>
      </c>
      <c r="AS681" s="5"/>
      <c r="AT681" s="3"/>
    </row>
    <row r="682" spans="1:58" x14ac:dyDescent="0.25">
      <c r="A682" s="3" t="s">
        <v>2</v>
      </c>
      <c r="B682" s="18">
        <v>2.4500000000000002</v>
      </c>
      <c r="C682" s="88">
        <f t="shared" si="79"/>
        <v>2.50305</v>
      </c>
      <c r="D682" s="80">
        <v>-111.09699999999999</v>
      </c>
      <c r="E682" s="23">
        <v>42.643000000000001</v>
      </c>
      <c r="F682" s="1">
        <v>6</v>
      </c>
      <c r="G682" s="1">
        <v>1994</v>
      </c>
      <c r="H682" s="1">
        <v>4</v>
      </c>
      <c r="I682" s="1">
        <v>20</v>
      </c>
      <c r="J682" s="1">
        <v>2</v>
      </c>
      <c r="K682" s="1">
        <v>1</v>
      </c>
      <c r="L682" s="11">
        <v>1.4</v>
      </c>
      <c r="M682" s="81">
        <f t="shared" si="80"/>
        <v>0.22500000000000001</v>
      </c>
      <c r="N682" s="21">
        <v>0.01</v>
      </c>
      <c r="O682" s="6" t="s">
        <v>174</v>
      </c>
      <c r="P682" s="94"/>
      <c r="Q682" s="72">
        <f>Y682</f>
        <v>2.50305</v>
      </c>
      <c r="R682" s="82">
        <f>X682</f>
        <v>0.22500000000000001</v>
      </c>
      <c r="S682" s="44"/>
      <c r="T682" s="3"/>
      <c r="V682" s="43"/>
      <c r="W682" s="49">
        <v>2.4500000000000002</v>
      </c>
      <c r="X682" s="82">
        <v>0.22500000000000001</v>
      </c>
      <c r="Y682" s="43">
        <f t="shared" si="81"/>
        <v>2.50305</v>
      </c>
      <c r="Z682" s="53"/>
      <c r="AA682" s="82"/>
      <c r="AB682" s="43"/>
      <c r="AC682" s="47"/>
      <c r="AD682" s="82"/>
      <c r="AE682" s="43"/>
      <c r="AF682" s="45"/>
      <c r="AG682" s="82"/>
      <c r="AH682" s="43"/>
      <c r="AI682" s="47"/>
      <c r="AJ682" s="4"/>
      <c r="AK682" s="4"/>
      <c r="AL682" s="4"/>
      <c r="AM682" s="27"/>
      <c r="AN682" s="5"/>
      <c r="AO682" s="4"/>
      <c r="AP682" s="4"/>
      <c r="AQ682" s="4"/>
      <c r="AR682" s="19">
        <v>2.4500000000000002</v>
      </c>
      <c r="AS682" s="5"/>
      <c r="AT682" s="3"/>
    </row>
    <row r="683" spans="1:58" x14ac:dyDescent="0.25">
      <c r="A683" s="3" t="s">
        <v>2</v>
      </c>
      <c r="B683" s="18">
        <v>2.4900000000000002</v>
      </c>
      <c r="C683" s="88">
        <f t="shared" si="79"/>
        <v>2.5402100000000001</v>
      </c>
      <c r="D683" s="80">
        <v>-111.07299999999999</v>
      </c>
      <c r="E683" s="23">
        <v>42.628999999999998</v>
      </c>
      <c r="F683" s="1">
        <v>1</v>
      </c>
      <c r="G683" s="1">
        <v>1994</v>
      </c>
      <c r="H683" s="1">
        <v>4</v>
      </c>
      <c r="I683" s="1">
        <v>20</v>
      </c>
      <c r="J683" s="1">
        <v>11</v>
      </c>
      <c r="K683" s="1">
        <v>46</v>
      </c>
      <c r="L683" s="11">
        <v>58.2</v>
      </c>
      <c r="M683" s="81">
        <f t="shared" si="80"/>
        <v>0.22500000000000001</v>
      </c>
      <c r="N683" s="21">
        <v>0.01</v>
      </c>
      <c r="O683" s="6" t="s">
        <v>174</v>
      </c>
      <c r="P683" s="94"/>
      <c r="Q683" s="72">
        <f>Y683</f>
        <v>2.5402100000000001</v>
      </c>
      <c r="R683" s="82">
        <f>X683</f>
        <v>0.22500000000000001</v>
      </c>
      <c r="S683" s="44"/>
      <c r="T683" s="3"/>
      <c r="V683" s="43"/>
      <c r="W683" s="49">
        <v>2.4900000000000002</v>
      </c>
      <c r="X683" s="82">
        <v>0.22500000000000001</v>
      </c>
      <c r="Y683" s="43">
        <f t="shared" si="81"/>
        <v>2.5402100000000001</v>
      </c>
      <c r="Z683" s="53"/>
      <c r="AA683" s="82"/>
      <c r="AB683" s="43"/>
      <c r="AC683" s="47"/>
      <c r="AD683" s="82"/>
      <c r="AE683" s="43"/>
      <c r="AF683" s="45"/>
      <c r="AG683" s="82"/>
      <c r="AH683" s="43"/>
      <c r="AI683" s="47"/>
      <c r="AJ683" s="4"/>
      <c r="AK683" s="4"/>
      <c r="AL683" s="4"/>
      <c r="AM683" s="27"/>
      <c r="AN683" s="5"/>
      <c r="AO683" s="4"/>
      <c r="AP683" s="4"/>
      <c r="AQ683" s="4"/>
      <c r="AR683" s="19">
        <v>2.4900000000000002</v>
      </c>
      <c r="AS683" s="5"/>
      <c r="AT683" s="3"/>
    </row>
    <row r="684" spans="1:58" x14ac:dyDescent="0.25">
      <c r="A684" s="3" t="s">
        <v>2</v>
      </c>
      <c r="B684" s="18">
        <v>3.04</v>
      </c>
      <c r="C684" s="88">
        <f t="shared" si="79"/>
        <v>3.1734955031023935</v>
      </c>
      <c r="D684" s="80">
        <v>-111.08799999999999</v>
      </c>
      <c r="E684" s="23">
        <v>42.591999999999999</v>
      </c>
      <c r="F684" s="1">
        <v>1</v>
      </c>
      <c r="G684" s="1">
        <v>1994</v>
      </c>
      <c r="H684" s="1">
        <v>4</v>
      </c>
      <c r="I684" s="1">
        <v>24</v>
      </c>
      <c r="J684" s="1">
        <v>9</v>
      </c>
      <c r="K684" s="1">
        <v>30</v>
      </c>
      <c r="L684" s="11">
        <v>43</v>
      </c>
      <c r="M684" s="81">
        <f t="shared" si="80"/>
        <v>0.11825400999467875</v>
      </c>
      <c r="N684" s="21">
        <v>0.01</v>
      </c>
      <c r="O684" s="3" t="s">
        <v>175</v>
      </c>
      <c r="P684" s="94">
        <f>1/((1/U684^2)+(1/X684^2))</f>
        <v>1.398401087982158E-2</v>
      </c>
      <c r="Q684" s="72">
        <f>(P684/U684^2*V684)+(P684/X684^2*Y684)</f>
        <v>3.1734955031023935</v>
      </c>
      <c r="R684" s="82">
        <f>SQRT(P684)</f>
        <v>0.11825400999467875</v>
      </c>
      <c r="S684" s="49">
        <v>3.04</v>
      </c>
      <c r="T684" s="3" t="s">
        <v>3</v>
      </c>
      <c r="U684" s="82">
        <v>0.13900000000000001</v>
      </c>
      <c r="V684" s="43">
        <f>0.791*S684+0.851</f>
        <v>3.2556400000000001</v>
      </c>
      <c r="W684" s="49">
        <v>2.94</v>
      </c>
      <c r="X684" s="82">
        <v>0.22500000000000001</v>
      </c>
      <c r="Y684" s="43">
        <f t="shared" si="81"/>
        <v>2.9582600000000001</v>
      </c>
      <c r="Z684" s="53"/>
      <c r="AA684" s="82"/>
      <c r="AB684" s="43"/>
      <c r="AC684" s="47"/>
      <c r="AD684" s="82"/>
      <c r="AE684" s="43"/>
      <c r="AF684" s="45"/>
      <c r="AG684" s="82"/>
      <c r="AH684" s="43"/>
      <c r="AI684" s="47"/>
      <c r="AJ684" s="4"/>
      <c r="AK684" s="4"/>
      <c r="AL684" s="4"/>
      <c r="AM684" s="27"/>
      <c r="AN684" s="5"/>
      <c r="AO684" s="4"/>
      <c r="AP684" s="4"/>
      <c r="AQ684" s="4"/>
      <c r="AR684" s="19">
        <v>2.94</v>
      </c>
      <c r="AS684" s="19">
        <v>3.04</v>
      </c>
      <c r="AT684" s="3" t="s">
        <v>3</v>
      </c>
    </row>
    <row r="685" spans="1:58" x14ac:dyDescent="0.25">
      <c r="A685" s="3" t="s">
        <v>2</v>
      </c>
      <c r="B685" s="18">
        <v>2.64</v>
      </c>
      <c r="C685" s="88">
        <f t="shared" si="79"/>
        <v>2.6795599999999999</v>
      </c>
      <c r="D685" s="80">
        <v>-111.078</v>
      </c>
      <c r="E685" s="23">
        <v>42.634999999999998</v>
      </c>
      <c r="F685" s="1">
        <v>1</v>
      </c>
      <c r="G685" s="1">
        <v>1994</v>
      </c>
      <c r="H685" s="1">
        <v>4</v>
      </c>
      <c r="I685" s="1">
        <v>24</v>
      </c>
      <c r="J685" s="1">
        <v>14</v>
      </c>
      <c r="K685" s="1">
        <v>4</v>
      </c>
      <c r="L685" s="11">
        <v>9.1</v>
      </c>
      <c r="M685" s="81">
        <f t="shared" si="80"/>
        <v>0.22500000000000001</v>
      </c>
      <c r="N685" s="21">
        <v>0.01</v>
      </c>
      <c r="O685" s="6" t="s">
        <v>174</v>
      </c>
      <c r="P685" s="94"/>
      <c r="Q685" s="72">
        <f>Y685</f>
        <v>2.6795599999999999</v>
      </c>
      <c r="R685" s="82">
        <f>X685</f>
        <v>0.22500000000000001</v>
      </c>
      <c r="S685" s="44"/>
      <c r="T685" s="3"/>
      <c r="V685" s="43"/>
      <c r="W685" s="49">
        <v>2.64</v>
      </c>
      <c r="X685" s="82">
        <v>0.22500000000000001</v>
      </c>
      <c r="Y685" s="43">
        <f t="shared" si="81"/>
        <v>2.6795599999999999</v>
      </c>
      <c r="Z685" s="53"/>
      <c r="AA685" s="82"/>
      <c r="AB685" s="43"/>
      <c r="AC685" s="47"/>
      <c r="AD685" s="82"/>
      <c r="AE685" s="43"/>
      <c r="AF685" s="45"/>
      <c r="AG685" s="82"/>
      <c r="AH685" s="43"/>
      <c r="AI685" s="47"/>
      <c r="AJ685" s="4"/>
      <c r="AK685" s="4"/>
      <c r="AL685" s="4"/>
      <c r="AM685" s="27"/>
      <c r="AN685" s="5"/>
      <c r="AO685" s="4"/>
      <c r="AP685" s="4"/>
      <c r="AQ685" s="4"/>
      <c r="AR685" s="19">
        <v>2.64</v>
      </c>
      <c r="AS685" s="5"/>
      <c r="AT685" s="3"/>
    </row>
    <row r="686" spans="1:58" x14ac:dyDescent="0.25">
      <c r="A686" s="3" t="s">
        <v>2</v>
      </c>
      <c r="B686" s="18">
        <v>2.76</v>
      </c>
      <c r="C686" s="88">
        <f t="shared" si="79"/>
        <v>2.7910399999999997</v>
      </c>
      <c r="D686" s="80">
        <v>-111.07299999999999</v>
      </c>
      <c r="E686" s="23">
        <v>42.6</v>
      </c>
      <c r="F686" s="1">
        <v>1</v>
      </c>
      <c r="G686" s="1">
        <v>1994</v>
      </c>
      <c r="H686" s="1">
        <v>4</v>
      </c>
      <c r="I686" s="1">
        <v>25</v>
      </c>
      <c r="J686" s="1">
        <v>19</v>
      </c>
      <c r="K686" s="1">
        <v>5</v>
      </c>
      <c r="L686" s="11">
        <v>45.3</v>
      </c>
      <c r="M686" s="81">
        <f t="shared" si="80"/>
        <v>0.22500000000000001</v>
      </c>
      <c r="N686" s="21">
        <v>0.01</v>
      </c>
      <c r="O686" s="6" t="s">
        <v>174</v>
      </c>
      <c r="P686" s="94"/>
      <c r="Q686" s="72">
        <f>Y686</f>
        <v>2.7910399999999997</v>
      </c>
      <c r="R686" s="82">
        <f>X686</f>
        <v>0.22500000000000001</v>
      </c>
      <c r="S686" s="44"/>
      <c r="T686" s="3"/>
      <c r="V686" s="43"/>
      <c r="W686" s="49">
        <v>2.76</v>
      </c>
      <c r="X686" s="82">
        <v>0.22500000000000001</v>
      </c>
      <c r="Y686" s="43">
        <f t="shared" si="81"/>
        <v>2.7910399999999997</v>
      </c>
      <c r="Z686" s="53"/>
      <c r="AA686" s="82"/>
      <c r="AB686" s="43"/>
      <c r="AC686" s="47"/>
      <c r="AD686" s="82"/>
      <c r="AE686" s="43"/>
      <c r="AF686" s="45"/>
      <c r="AG686" s="82"/>
      <c r="AH686" s="43"/>
      <c r="AI686" s="47"/>
      <c r="AJ686" s="4"/>
      <c r="AK686" s="4"/>
      <c r="AL686" s="4"/>
      <c r="AM686" s="27"/>
      <c r="AN686" s="5"/>
      <c r="AO686" s="4"/>
      <c r="AP686" s="4"/>
      <c r="AQ686" s="4"/>
      <c r="AR686" s="19">
        <v>2.76</v>
      </c>
      <c r="AS686" s="5"/>
      <c r="AT686" s="3"/>
    </row>
    <row r="687" spans="1:58" s="25" customFormat="1" x14ac:dyDescent="0.25">
      <c r="A687" s="3" t="s">
        <v>2</v>
      </c>
      <c r="B687" s="18">
        <v>2.5099999999999998</v>
      </c>
      <c r="C687" s="88">
        <f t="shared" si="79"/>
        <v>2.5587899999999997</v>
      </c>
      <c r="D687" s="80">
        <v>-111.101</v>
      </c>
      <c r="E687" s="23">
        <v>42.73</v>
      </c>
      <c r="F687" s="1">
        <v>2</v>
      </c>
      <c r="G687" s="1">
        <v>1994</v>
      </c>
      <c r="H687" s="1">
        <v>4</v>
      </c>
      <c r="I687" s="1">
        <v>25</v>
      </c>
      <c r="J687" s="1">
        <v>19</v>
      </c>
      <c r="K687" s="1">
        <v>28</v>
      </c>
      <c r="L687" s="11">
        <v>26.2</v>
      </c>
      <c r="M687" s="81">
        <f t="shared" si="80"/>
        <v>0.22500000000000001</v>
      </c>
      <c r="N687" s="21">
        <v>0.01</v>
      </c>
      <c r="O687" s="6" t="s">
        <v>174</v>
      </c>
      <c r="P687" s="94"/>
      <c r="Q687" s="72">
        <f>Y687</f>
        <v>2.5587899999999997</v>
      </c>
      <c r="R687" s="82">
        <f>X687</f>
        <v>0.22500000000000001</v>
      </c>
      <c r="S687" s="44"/>
      <c r="T687" s="3"/>
      <c r="U687" s="82"/>
      <c r="V687" s="43"/>
      <c r="W687" s="49">
        <v>2.5099999999999998</v>
      </c>
      <c r="X687" s="82">
        <v>0.22500000000000001</v>
      </c>
      <c r="Y687" s="43">
        <f t="shared" si="81"/>
        <v>2.5587899999999997</v>
      </c>
      <c r="Z687" s="53"/>
      <c r="AA687" s="82"/>
      <c r="AB687" s="43"/>
      <c r="AC687" s="47"/>
      <c r="AD687" s="82"/>
      <c r="AE687" s="43"/>
      <c r="AF687" s="45"/>
      <c r="AG687" s="82"/>
      <c r="AH687" s="43"/>
      <c r="AI687" s="47"/>
      <c r="AJ687" s="4"/>
      <c r="AK687" s="4"/>
      <c r="AL687" s="4"/>
      <c r="AM687" s="27"/>
      <c r="AN687" s="5"/>
      <c r="AO687" s="4"/>
      <c r="AP687" s="4"/>
      <c r="AQ687" s="4"/>
      <c r="AR687" s="19">
        <v>2.5099999999999998</v>
      </c>
      <c r="AS687" s="5"/>
      <c r="AT687" s="3"/>
      <c r="AU687"/>
      <c r="AV687"/>
      <c r="AW687"/>
      <c r="AX687"/>
      <c r="AY687"/>
      <c r="AZ687"/>
      <c r="BA687"/>
      <c r="BB687"/>
      <c r="BC687"/>
      <c r="BD687"/>
      <c r="BE687"/>
      <c r="BF687"/>
    </row>
    <row r="688" spans="1:58" x14ac:dyDescent="0.25">
      <c r="A688" s="3" t="s">
        <v>2</v>
      </c>
      <c r="B688" s="18">
        <v>2.4900000000000002</v>
      </c>
      <c r="C688" s="88">
        <f t="shared" si="79"/>
        <v>2.5402100000000001</v>
      </c>
      <c r="D688" s="80">
        <v>-111.143</v>
      </c>
      <c r="E688" s="23">
        <v>42.688000000000002</v>
      </c>
      <c r="F688" s="1">
        <v>5</v>
      </c>
      <c r="G688" s="1">
        <v>1994</v>
      </c>
      <c r="H688" s="1">
        <v>4</v>
      </c>
      <c r="I688" s="1">
        <v>29</v>
      </c>
      <c r="J688" s="1">
        <v>16</v>
      </c>
      <c r="K688" s="1">
        <v>16</v>
      </c>
      <c r="L688" s="11">
        <v>18.100000000000001</v>
      </c>
      <c r="M688" s="81">
        <f t="shared" si="80"/>
        <v>0.22500000000000001</v>
      </c>
      <c r="N688" s="21">
        <v>0.01</v>
      </c>
      <c r="O688" s="6" t="s">
        <v>174</v>
      </c>
      <c r="P688" s="94"/>
      <c r="Q688" s="72">
        <f>Y688</f>
        <v>2.5402100000000001</v>
      </c>
      <c r="R688" s="82">
        <f>X688</f>
        <v>0.22500000000000001</v>
      </c>
      <c r="S688" s="44"/>
      <c r="T688" s="3"/>
      <c r="V688" s="43"/>
      <c r="W688" s="49">
        <v>2.4900000000000002</v>
      </c>
      <c r="X688" s="82">
        <v>0.22500000000000001</v>
      </c>
      <c r="Y688" s="43">
        <f t="shared" si="81"/>
        <v>2.5402100000000001</v>
      </c>
      <c r="Z688" s="53"/>
      <c r="AA688" s="82"/>
      <c r="AB688" s="43"/>
      <c r="AC688" s="47"/>
      <c r="AD688" s="82"/>
      <c r="AE688" s="43"/>
      <c r="AF688" s="45"/>
      <c r="AG688" s="82"/>
      <c r="AH688" s="43"/>
      <c r="AI688" s="47"/>
      <c r="AJ688" s="4"/>
      <c r="AK688" s="4"/>
      <c r="AL688" s="4"/>
      <c r="AM688" s="27"/>
      <c r="AN688" s="5"/>
      <c r="AO688" s="4"/>
      <c r="AP688" s="4"/>
      <c r="AQ688" s="4"/>
      <c r="AR688" s="19">
        <v>2.4900000000000002</v>
      </c>
      <c r="AS688" s="5"/>
      <c r="AT688" s="3"/>
    </row>
    <row r="689" spans="1:51" x14ac:dyDescent="0.25">
      <c r="A689" s="3" t="s">
        <v>2</v>
      </c>
      <c r="B689" s="18">
        <v>3.27</v>
      </c>
      <c r="C689" s="88">
        <f t="shared" si="79"/>
        <v>3.5031922432846301</v>
      </c>
      <c r="D689" s="80">
        <v>-111.11799999999999</v>
      </c>
      <c r="E689" s="23">
        <v>42.779000000000003</v>
      </c>
      <c r="F689" s="1">
        <v>6</v>
      </c>
      <c r="G689" s="1">
        <v>1994</v>
      </c>
      <c r="H689" s="1">
        <v>4</v>
      </c>
      <c r="I689" s="1">
        <v>29</v>
      </c>
      <c r="J689" s="1">
        <v>17</v>
      </c>
      <c r="K689" s="1">
        <v>50</v>
      </c>
      <c r="L689" s="11">
        <v>48.2</v>
      </c>
      <c r="M689" s="81">
        <f t="shared" si="80"/>
        <v>0.10516774409862768</v>
      </c>
      <c r="N689" s="21">
        <v>0.01</v>
      </c>
      <c r="O689" s="3" t="s">
        <v>175</v>
      </c>
      <c r="P689" s="94">
        <f>1/((1/U689^2)+(1/X689^2)+(1/AA689^2))</f>
        <v>1.1060254398794437E-2</v>
      </c>
      <c r="Q689" s="72">
        <f>(P689/U689^2*V689)+(P689/X689^2*Y689)+(P689/AA689^2*AB689)</f>
        <v>3.5031922432846301</v>
      </c>
      <c r="R689" s="82">
        <f>SQRT(P689)</f>
        <v>0.10516774409862768</v>
      </c>
      <c r="S689" s="49">
        <v>3.27</v>
      </c>
      <c r="T689" s="3" t="s">
        <v>3</v>
      </c>
      <c r="U689" s="82">
        <v>0.13900000000000001</v>
      </c>
      <c r="V689" s="43">
        <f>0.791*S689+0.851</f>
        <v>3.43757</v>
      </c>
      <c r="W689" s="49">
        <v>3.6</v>
      </c>
      <c r="X689" s="82">
        <v>0.22500000000000001</v>
      </c>
      <c r="Y689" s="43">
        <f t="shared" si="81"/>
        <v>3.5714000000000001</v>
      </c>
      <c r="Z689" s="55">
        <v>3.4</v>
      </c>
      <c r="AA689" s="82">
        <v>0.23</v>
      </c>
      <c r="AB689" s="43">
        <f>0.791*(Z689+0.09)+0.851</f>
        <v>3.6115900000000001</v>
      </c>
      <c r="AC689" s="47"/>
      <c r="AD689" s="82"/>
      <c r="AE689" s="43"/>
      <c r="AF689" s="45"/>
      <c r="AG689" s="82"/>
      <c r="AH689" s="43"/>
      <c r="AI689" s="47" t="s">
        <v>95</v>
      </c>
      <c r="AJ689" s="4"/>
      <c r="AK689" s="4"/>
      <c r="AL689" s="4"/>
      <c r="AM689" s="27">
        <v>3.4</v>
      </c>
      <c r="AN689" s="5"/>
      <c r="AO689" s="4"/>
      <c r="AP689" s="4"/>
      <c r="AQ689" s="4"/>
      <c r="AR689" s="19">
        <v>3.6</v>
      </c>
      <c r="AS689" s="19">
        <v>3.27</v>
      </c>
      <c r="AT689" s="3" t="s">
        <v>3</v>
      </c>
    </row>
    <row r="690" spans="1:51" x14ac:dyDescent="0.25">
      <c r="A690" s="3" t="s">
        <v>2</v>
      </c>
      <c r="B690" s="18">
        <v>2.79</v>
      </c>
      <c r="C690" s="88">
        <f t="shared" si="79"/>
        <v>2.9357741632455925</v>
      </c>
      <c r="D690" s="80">
        <v>-111.12</v>
      </c>
      <c r="E690" s="23">
        <v>42.779000000000003</v>
      </c>
      <c r="F690" s="1">
        <v>4</v>
      </c>
      <c r="G690" s="1">
        <v>1994</v>
      </c>
      <c r="H690" s="1">
        <v>4</v>
      </c>
      <c r="I690" s="1">
        <v>29</v>
      </c>
      <c r="J690" s="1">
        <v>18</v>
      </c>
      <c r="K690" s="1">
        <v>29</v>
      </c>
      <c r="L690" s="11">
        <v>22.7</v>
      </c>
      <c r="M690" s="81">
        <f t="shared" si="80"/>
        <v>0.16083765575665815</v>
      </c>
      <c r="N690" s="21">
        <v>0.01</v>
      </c>
      <c r="O690" s="3" t="s">
        <v>175</v>
      </c>
      <c r="P690" s="94">
        <f>1/((1/X690^2)+(1/AA690^2))</f>
        <v>2.586875150929727E-2</v>
      </c>
      <c r="Q690" s="72">
        <f>(P690/X690^2*Y690)+(P690/AA690^2*AB690)</f>
        <v>2.9357741632455925</v>
      </c>
      <c r="R690" s="82">
        <f>SQRT(P690)</f>
        <v>0.16083765575665815</v>
      </c>
      <c r="S690" s="44"/>
      <c r="T690" s="3"/>
      <c r="V690" s="43"/>
      <c r="W690" s="49">
        <v>2.79</v>
      </c>
      <c r="X690" s="82">
        <v>0.22500000000000001</v>
      </c>
      <c r="Y690" s="43">
        <f t="shared" si="81"/>
        <v>2.8189100000000002</v>
      </c>
      <c r="Z690" s="55">
        <v>2.7</v>
      </c>
      <c r="AA690" s="82">
        <v>0.23</v>
      </c>
      <c r="AB690" s="43">
        <f>0.791*(Z690+0.09)+0.851</f>
        <v>3.05789</v>
      </c>
      <c r="AC690" s="47"/>
      <c r="AD690" s="82"/>
      <c r="AE690" s="43"/>
      <c r="AF690" s="45"/>
      <c r="AG690" s="82"/>
      <c r="AH690" s="43"/>
      <c r="AI690" s="47" t="s">
        <v>93</v>
      </c>
      <c r="AJ690" s="4"/>
      <c r="AK690" s="4"/>
      <c r="AL690" s="4"/>
      <c r="AM690" s="27">
        <v>2.7</v>
      </c>
      <c r="AN690" s="5"/>
      <c r="AO690" s="4"/>
      <c r="AP690" s="4"/>
      <c r="AQ690" s="4"/>
      <c r="AR690" s="19">
        <v>2.79</v>
      </c>
      <c r="AS690" s="5"/>
      <c r="AT690" s="3"/>
    </row>
    <row r="691" spans="1:51" x14ac:dyDescent="0.25">
      <c r="A691" s="4" t="s">
        <v>1</v>
      </c>
      <c r="B691" s="11">
        <v>2.6</v>
      </c>
      <c r="C691" s="88">
        <f t="shared" si="79"/>
        <v>2.97879</v>
      </c>
      <c r="D691" s="80">
        <v>-111.14700000000001</v>
      </c>
      <c r="E691" s="23">
        <v>42.75</v>
      </c>
      <c r="F691" s="1">
        <v>5</v>
      </c>
      <c r="G691" s="1">
        <v>1994</v>
      </c>
      <c r="H691" s="1">
        <v>4</v>
      </c>
      <c r="I691" s="1">
        <v>30</v>
      </c>
      <c r="J691" s="1">
        <v>5</v>
      </c>
      <c r="K691" s="1">
        <v>57</v>
      </c>
      <c r="L691" s="1">
        <v>30.84</v>
      </c>
      <c r="M691" s="81">
        <f t="shared" si="80"/>
        <v>0.23</v>
      </c>
      <c r="N691" s="21">
        <v>0.01</v>
      </c>
      <c r="O691" s="6" t="s">
        <v>174</v>
      </c>
      <c r="P691" s="94"/>
      <c r="Q691" s="72">
        <f>$AB$691</f>
        <v>2.97879</v>
      </c>
      <c r="R691" s="82">
        <f>AA691</f>
        <v>0.23</v>
      </c>
      <c r="S691" s="44"/>
      <c r="T691" s="3"/>
      <c r="V691" s="43"/>
      <c r="W691" s="46"/>
      <c r="Y691" s="43"/>
      <c r="Z691" s="55">
        <v>2.6</v>
      </c>
      <c r="AA691" s="82">
        <v>0.23</v>
      </c>
      <c r="AB691" s="43">
        <f>0.791*(Z691+0.09)+0.851</f>
        <v>2.97879</v>
      </c>
      <c r="AC691" s="53"/>
      <c r="AD691" s="82"/>
      <c r="AE691" s="43"/>
      <c r="AF691" s="45"/>
      <c r="AG691" s="82"/>
      <c r="AH691" s="43"/>
      <c r="AI691" s="47" t="s">
        <v>121</v>
      </c>
      <c r="AJ691" s="27"/>
      <c r="AK691" s="5"/>
      <c r="AL691" s="4"/>
      <c r="AM691" s="27">
        <v>2.6</v>
      </c>
      <c r="AN691" s="5"/>
      <c r="AO691" s="4">
        <v>457</v>
      </c>
      <c r="AP691" s="5" t="s">
        <v>44</v>
      </c>
      <c r="AQ691" s="5" t="s">
        <v>44</v>
      </c>
      <c r="AR691" s="9"/>
      <c r="AS691" s="5"/>
      <c r="AT691" s="3"/>
      <c r="AU691" s="2" t="s">
        <v>44</v>
      </c>
      <c r="AV691" s="2"/>
      <c r="AY691">
        <v>11</v>
      </c>
    </row>
    <row r="692" spans="1:51" x14ac:dyDescent="0.25">
      <c r="A692" s="3" t="s">
        <v>2</v>
      </c>
      <c r="B692" s="18">
        <v>2.59</v>
      </c>
      <c r="C692" s="88">
        <f t="shared" si="79"/>
        <v>2.6331099999999998</v>
      </c>
      <c r="D692" s="80">
        <v>-111.059</v>
      </c>
      <c r="E692" s="23">
        <v>42.683999999999997</v>
      </c>
      <c r="F692" s="1">
        <v>2</v>
      </c>
      <c r="G692" s="1">
        <v>1994</v>
      </c>
      <c r="H692" s="1">
        <v>4</v>
      </c>
      <c r="I692" s="1">
        <v>30</v>
      </c>
      <c r="J692" s="1">
        <v>6</v>
      </c>
      <c r="K692" s="1">
        <v>2</v>
      </c>
      <c r="L692" s="11">
        <v>33.4</v>
      </c>
      <c r="M692" s="81">
        <f t="shared" si="80"/>
        <v>0.22500000000000001</v>
      </c>
      <c r="N692" s="21">
        <v>0.01</v>
      </c>
      <c r="O692" s="6" t="s">
        <v>174</v>
      </c>
      <c r="P692" s="94"/>
      <c r="Q692" s="72">
        <f>Y692</f>
        <v>2.6331099999999998</v>
      </c>
      <c r="R692" s="82">
        <f>X692</f>
        <v>0.22500000000000001</v>
      </c>
      <c r="S692" s="44"/>
      <c r="T692" s="3"/>
      <c r="V692" s="43"/>
      <c r="W692" s="49">
        <v>2.59</v>
      </c>
      <c r="X692" s="82">
        <v>0.22500000000000001</v>
      </c>
      <c r="Y692" s="43">
        <f t="shared" ref="Y692:Y699" si="82">0.929*W692+0.227</f>
        <v>2.6331099999999998</v>
      </c>
      <c r="Z692" s="53"/>
      <c r="AA692" s="82"/>
      <c r="AB692" s="43"/>
      <c r="AC692" s="47"/>
      <c r="AD692" s="82"/>
      <c r="AE692" s="43"/>
      <c r="AF692" s="45"/>
      <c r="AG692" s="82"/>
      <c r="AH692" s="43"/>
      <c r="AI692" s="47"/>
      <c r="AJ692" s="4"/>
      <c r="AK692" s="4"/>
      <c r="AL692" s="4"/>
      <c r="AM692" s="27"/>
      <c r="AN692" s="5"/>
      <c r="AO692" s="4"/>
      <c r="AP692" s="4"/>
      <c r="AQ692" s="4"/>
      <c r="AR692" s="19">
        <v>2.59</v>
      </c>
      <c r="AS692" s="5"/>
      <c r="AT692" s="3"/>
    </row>
    <row r="693" spans="1:51" x14ac:dyDescent="0.25">
      <c r="A693" s="3" t="s">
        <v>2</v>
      </c>
      <c r="B693" s="18">
        <v>2.52</v>
      </c>
      <c r="C693" s="88">
        <f t="shared" si="79"/>
        <v>2.5680800000000001</v>
      </c>
      <c r="D693" s="80">
        <v>-111.63</v>
      </c>
      <c r="E693" s="23">
        <v>42.680999999999997</v>
      </c>
      <c r="F693" s="1">
        <v>3</v>
      </c>
      <c r="G693" s="1">
        <v>1994</v>
      </c>
      <c r="H693" s="1">
        <v>5</v>
      </c>
      <c r="I693" s="1">
        <v>2</v>
      </c>
      <c r="J693" s="1">
        <v>21</v>
      </c>
      <c r="K693" s="1">
        <v>0</v>
      </c>
      <c r="L693" s="11">
        <v>52.9</v>
      </c>
      <c r="M693" s="81">
        <f t="shared" si="80"/>
        <v>0.22500000000000001</v>
      </c>
      <c r="N693" s="21">
        <v>0.01</v>
      </c>
      <c r="O693" s="6" t="s">
        <v>174</v>
      </c>
      <c r="P693" s="94"/>
      <c r="Q693" s="72">
        <f>Y693</f>
        <v>2.5680800000000001</v>
      </c>
      <c r="R693" s="82">
        <f>X693</f>
        <v>0.22500000000000001</v>
      </c>
      <c r="S693" s="44"/>
      <c r="T693" s="3"/>
      <c r="V693" s="43"/>
      <c r="W693" s="49">
        <v>2.52</v>
      </c>
      <c r="X693" s="82">
        <v>0.22500000000000001</v>
      </c>
      <c r="Y693" s="43">
        <f t="shared" si="82"/>
        <v>2.5680800000000001</v>
      </c>
      <c r="Z693" s="53"/>
      <c r="AA693" s="82"/>
      <c r="AB693" s="43"/>
      <c r="AC693" s="47"/>
      <c r="AD693" s="82"/>
      <c r="AE693" s="43"/>
      <c r="AF693" s="45"/>
      <c r="AG693" s="82"/>
      <c r="AH693" s="43"/>
      <c r="AI693" s="47"/>
      <c r="AJ693" s="4"/>
      <c r="AK693" s="4"/>
      <c r="AL693" s="4"/>
      <c r="AM693" s="27"/>
      <c r="AN693" s="5"/>
      <c r="AO693" s="4"/>
      <c r="AP693" s="4"/>
      <c r="AQ693" s="4"/>
      <c r="AR693" s="19">
        <v>2.52</v>
      </c>
      <c r="AS693" s="5"/>
      <c r="AT693" s="3"/>
    </row>
    <row r="694" spans="1:51" x14ac:dyDescent="0.25">
      <c r="A694" s="3" t="s">
        <v>2</v>
      </c>
      <c r="B694" s="18">
        <v>2.4500000000000002</v>
      </c>
      <c r="C694" s="88">
        <f t="shared" si="79"/>
        <v>2.50305</v>
      </c>
      <c r="D694" s="80">
        <v>-111.13500000000001</v>
      </c>
      <c r="E694" s="23">
        <v>42.656999999999996</v>
      </c>
      <c r="F694" s="1">
        <v>1</v>
      </c>
      <c r="G694" s="1">
        <v>1994</v>
      </c>
      <c r="H694" s="1">
        <v>5</v>
      </c>
      <c r="I694" s="1">
        <v>5</v>
      </c>
      <c r="J694" s="1">
        <v>1</v>
      </c>
      <c r="K694" s="1">
        <v>34</v>
      </c>
      <c r="L694" s="11">
        <v>18.8</v>
      </c>
      <c r="M694" s="81">
        <f t="shared" si="80"/>
        <v>0.22500000000000001</v>
      </c>
      <c r="N694" s="21">
        <v>0.01</v>
      </c>
      <c r="O694" s="6" t="s">
        <v>174</v>
      </c>
      <c r="P694" s="94"/>
      <c r="Q694" s="72">
        <f>Y694</f>
        <v>2.50305</v>
      </c>
      <c r="R694" s="82">
        <f>X694</f>
        <v>0.22500000000000001</v>
      </c>
      <c r="S694" s="44"/>
      <c r="T694" s="3"/>
      <c r="V694" s="43"/>
      <c r="W694" s="49">
        <v>2.4500000000000002</v>
      </c>
      <c r="X694" s="82">
        <v>0.22500000000000001</v>
      </c>
      <c r="Y694" s="43">
        <f t="shared" si="82"/>
        <v>2.50305</v>
      </c>
      <c r="Z694" s="53"/>
      <c r="AA694" s="82"/>
      <c r="AB694" s="43"/>
      <c r="AC694" s="47"/>
      <c r="AD694" s="82"/>
      <c r="AE694" s="43"/>
      <c r="AF694" s="45"/>
      <c r="AG694" s="82"/>
      <c r="AH694" s="43"/>
      <c r="AI694" s="47"/>
      <c r="AJ694" s="4"/>
      <c r="AK694" s="4"/>
      <c r="AL694" s="4"/>
      <c r="AM694" s="27"/>
      <c r="AN694" s="5"/>
      <c r="AO694" s="4"/>
      <c r="AP694" s="4"/>
      <c r="AQ694" s="4"/>
      <c r="AR694" s="19">
        <v>2.4500000000000002</v>
      </c>
      <c r="AS694" s="5"/>
      <c r="AT694" s="3"/>
    </row>
    <row r="695" spans="1:51" x14ac:dyDescent="0.25">
      <c r="A695" s="3" t="s">
        <v>2</v>
      </c>
      <c r="B695" s="18">
        <v>2.67</v>
      </c>
      <c r="C695" s="88">
        <f t="shared" si="79"/>
        <v>2.70743</v>
      </c>
      <c r="D695" s="80">
        <v>-111.1</v>
      </c>
      <c r="E695" s="23">
        <v>42.655999999999999</v>
      </c>
      <c r="F695" s="1">
        <v>2</v>
      </c>
      <c r="G695" s="1">
        <v>1994</v>
      </c>
      <c r="H695" s="1">
        <v>5</v>
      </c>
      <c r="I695" s="1">
        <v>7</v>
      </c>
      <c r="J695" s="1">
        <v>3</v>
      </c>
      <c r="K695" s="1">
        <v>38</v>
      </c>
      <c r="L695" s="11">
        <v>51.9</v>
      </c>
      <c r="M695" s="81">
        <f t="shared" si="80"/>
        <v>0.22500000000000001</v>
      </c>
      <c r="N695" s="21">
        <v>0.01</v>
      </c>
      <c r="O695" s="6" t="s">
        <v>174</v>
      </c>
      <c r="P695" s="94"/>
      <c r="Q695" s="72">
        <f>Y695</f>
        <v>2.70743</v>
      </c>
      <c r="R695" s="82">
        <f>X695</f>
        <v>0.22500000000000001</v>
      </c>
      <c r="S695" s="44"/>
      <c r="T695" s="3"/>
      <c r="V695" s="43"/>
      <c r="W695" s="49">
        <v>2.67</v>
      </c>
      <c r="X695" s="82">
        <v>0.22500000000000001</v>
      </c>
      <c r="Y695" s="43">
        <f t="shared" si="82"/>
        <v>2.70743</v>
      </c>
      <c r="Z695" s="53"/>
      <c r="AA695" s="82"/>
      <c r="AB695" s="43"/>
      <c r="AC695" s="47"/>
      <c r="AD695" s="82"/>
      <c r="AE695" s="43"/>
      <c r="AF695" s="45"/>
      <c r="AG695" s="82"/>
      <c r="AH695" s="43"/>
      <c r="AI695" s="47"/>
      <c r="AJ695" s="4"/>
      <c r="AK695" s="4"/>
      <c r="AL695" s="4"/>
      <c r="AM695" s="27"/>
      <c r="AN695" s="5"/>
      <c r="AO695" s="4"/>
      <c r="AP695" s="4"/>
      <c r="AQ695" s="4"/>
      <c r="AR695" s="19">
        <v>2.67</v>
      </c>
      <c r="AS695" s="5"/>
      <c r="AT695" s="3"/>
    </row>
    <row r="696" spans="1:51" x14ac:dyDescent="0.25">
      <c r="A696" s="3" t="s">
        <v>2</v>
      </c>
      <c r="B696" s="18">
        <v>2.64</v>
      </c>
      <c r="C696" s="88">
        <f t="shared" si="79"/>
        <v>2.9419297778314411</v>
      </c>
      <c r="D696" s="80">
        <v>-111.13</v>
      </c>
      <c r="E696" s="23">
        <v>42.698</v>
      </c>
      <c r="F696" s="1">
        <v>6</v>
      </c>
      <c r="G696" s="1">
        <v>1994</v>
      </c>
      <c r="H696" s="1">
        <v>5</v>
      </c>
      <c r="I696" s="1">
        <v>7</v>
      </c>
      <c r="J696" s="1">
        <v>7</v>
      </c>
      <c r="K696" s="1">
        <v>13</v>
      </c>
      <c r="L696" s="11">
        <v>40.5</v>
      </c>
      <c r="M696" s="81">
        <f t="shared" si="80"/>
        <v>0.16083765575665815</v>
      </c>
      <c r="N696" s="21">
        <v>0.01</v>
      </c>
      <c r="O696" s="3" t="s">
        <v>175</v>
      </c>
      <c r="P696" s="94">
        <f>1/((1/X696^2)+(1/AA696^2))</f>
        <v>2.586875150929727E-2</v>
      </c>
      <c r="Q696" s="72">
        <f>(P696/X696^2*Y696)+(P696/AA696^2*AB696)</f>
        <v>2.9419297778314411</v>
      </c>
      <c r="R696" s="82">
        <f>SQRT(P696)</f>
        <v>0.16083765575665815</v>
      </c>
      <c r="S696" s="44"/>
      <c r="T696" s="3"/>
      <c r="V696" s="43"/>
      <c r="W696" s="49">
        <v>2.64</v>
      </c>
      <c r="X696" s="82">
        <v>0.22500000000000001</v>
      </c>
      <c r="Y696" s="43">
        <f t="shared" si="82"/>
        <v>2.6795599999999999</v>
      </c>
      <c r="Z696" s="55">
        <v>2.9</v>
      </c>
      <c r="AA696" s="82">
        <v>0.23</v>
      </c>
      <c r="AB696" s="43">
        <f>0.791*(Z696+0.09)+0.851</f>
        <v>3.2160899999999999</v>
      </c>
      <c r="AC696" s="47"/>
      <c r="AD696" s="82"/>
      <c r="AE696" s="43"/>
      <c r="AF696" s="45"/>
      <c r="AG696" s="82"/>
      <c r="AH696" s="43"/>
      <c r="AI696" s="47" t="s">
        <v>49</v>
      </c>
      <c r="AJ696" s="4"/>
      <c r="AK696" s="4"/>
      <c r="AL696" s="4"/>
      <c r="AM696" s="27">
        <v>2.9</v>
      </c>
      <c r="AN696" s="5"/>
      <c r="AO696" s="4"/>
      <c r="AP696" s="4"/>
      <c r="AQ696" s="4"/>
      <c r="AR696" s="19">
        <v>2.64</v>
      </c>
      <c r="AS696" s="5"/>
      <c r="AT696" s="3"/>
    </row>
    <row r="697" spans="1:51" x14ac:dyDescent="0.25">
      <c r="A697" s="3" t="s">
        <v>2</v>
      </c>
      <c r="B697" s="18">
        <v>2.89</v>
      </c>
      <c r="C697" s="88">
        <f t="shared" si="79"/>
        <v>3.1411664619175572</v>
      </c>
      <c r="D697" s="80">
        <v>-111.143</v>
      </c>
      <c r="E697" s="23">
        <v>42.752000000000002</v>
      </c>
      <c r="F697" s="1">
        <v>1</v>
      </c>
      <c r="G697" s="1">
        <v>1994</v>
      </c>
      <c r="H697" s="1">
        <v>5</v>
      </c>
      <c r="I697" s="1">
        <v>7</v>
      </c>
      <c r="J697" s="1">
        <v>23</v>
      </c>
      <c r="K697" s="1">
        <v>23</v>
      </c>
      <c r="L697" s="11">
        <v>55.8</v>
      </c>
      <c r="M697" s="81">
        <f t="shared" si="80"/>
        <v>0.10516774409862768</v>
      </c>
      <c r="N697" s="21">
        <v>0.01</v>
      </c>
      <c r="O697" s="3" t="s">
        <v>175</v>
      </c>
      <c r="P697" s="94">
        <f>1/((1/U697^2)+(1/X697^2)+(1/AA697^2))</f>
        <v>1.1060254398794437E-2</v>
      </c>
      <c r="Q697" s="72">
        <f>(P697/U697^2*V697)+(P697/X697^2*Y697)+(P697/AA697^2*AB697)</f>
        <v>3.1411664619175572</v>
      </c>
      <c r="R697" s="82">
        <f>SQRT(P697)</f>
        <v>0.10516774409862768</v>
      </c>
      <c r="S697" s="49">
        <v>2.89</v>
      </c>
      <c r="T697" s="3" t="s">
        <v>3</v>
      </c>
      <c r="U697" s="82">
        <v>0.13900000000000001</v>
      </c>
      <c r="V697" s="43">
        <f>0.791*S697+0.851</f>
        <v>3.1369900000000004</v>
      </c>
      <c r="W697" s="49">
        <v>2.99</v>
      </c>
      <c r="X697" s="82">
        <v>0.22500000000000001</v>
      </c>
      <c r="Y697" s="43">
        <f t="shared" si="82"/>
        <v>3.0047100000000002</v>
      </c>
      <c r="Z697" s="55">
        <v>3</v>
      </c>
      <c r="AA697" s="82">
        <v>0.23</v>
      </c>
      <c r="AB697" s="43">
        <f>0.791*(Z697+0.09)+0.851</f>
        <v>3.2951899999999998</v>
      </c>
      <c r="AC697" s="47"/>
      <c r="AD697" s="82"/>
      <c r="AE697" s="43"/>
      <c r="AF697" s="45"/>
      <c r="AG697" s="82"/>
      <c r="AH697" s="43"/>
      <c r="AI697" s="47" t="s">
        <v>50</v>
      </c>
      <c r="AJ697" s="4"/>
      <c r="AK697" s="4"/>
      <c r="AL697" s="4"/>
      <c r="AM697" s="27">
        <v>3</v>
      </c>
      <c r="AN697" s="5"/>
      <c r="AO697" s="4"/>
      <c r="AP697" s="4"/>
      <c r="AQ697" s="4"/>
      <c r="AR697" s="19">
        <v>2.99</v>
      </c>
      <c r="AS697" s="19">
        <v>2.89</v>
      </c>
      <c r="AT697" s="3" t="s">
        <v>3</v>
      </c>
    </row>
    <row r="698" spans="1:51" x14ac:dyDescent="0.25">
      <c r="A698" s="3" t="s">
        <v>2</v>
      </c>
      <c r="B698" s="18">
        <v>2.82</v>
      </c>
      <c r="C698" s="88">
        <f t="shared" si="79"/>
        <v>2.8467799999999999</v>
      </c>
      <c r="D698" s="80">
        <v>-111.16200000000001</v>
      </c>
      <c r="E698" s="23">
        <v>42.661999999999999</v>
      </c>
      <c r="F698" s="1">
        <v>1</v>
      </c>
      <c r="G698" s="1">
        <v>1994</v>
      </c>
      <c r="H698" s="1">
        <v>5</v>
      </c>
      <c r="I698" s="1">
        <v>9</v>
      </c>
      <c r="J698" s="1">
        <v>21</v>
      </c>
      <c r="K698" s="1">
        <v>20</v>
      </c>
      <c r="L698" s="11">
        <v>40.6</v>
      </c>
      <c r="M698" s="81">
        <f t="shared" si="80"/>
        <v>0.22500000000000001</v>
      </c>
      <c r="N698" s="21">
        <v>0.01</v>
      </c>
      <c r="O698" s="6" t="s">
        <v>174</v>
      </c>
      <c r="P698" s="94"/>
      <c r="Q698" s="72">
        <f>Y698</f>
        <v>2.8467799999999999</v>
      </c>
      <c r="R698" s="82">
        <f>X698</f>
        <v>0.22500000000000001</v>
      </c>
      <c r="S698" s="44"/>
      <c r="T698" s="3"/>
      <c r="V698" s="43"/>
      <c r="W698" s="49">
        <v>2.82</v>
      </c>
      <c r="X698" s="82">
        <v>0.22500000000000001</v>
      </c>
      <c r="Y698" s="43">
        <f t="shared" si="82"/>
        <v>2.8467799999999999</v>
      </c>
      <c r="Z698" s="53"/>
      <c r="AA698" s="82"/>
      <c r="AB698" s="43"/>
      <c r="AC698" s="47"/>
      <c r="AD698" s="82"/>
      <c r="AE698" s="43"/>
      <c r="AF698" s="45"/>
      <c r="AG698" s="82"/>
      <c r="AH698" s="43"/>
      <c r="AI698" s="47"/>
      <c r="AJ698" s="4"/>
      <c r="AK698" s="4"/>
      <c r="AL698" s="4"/>
      <c r="AM698" s="27"/>
      <c r="AN698" s="5"/>
      <c r="AO698" s="4"/>
      <c r="AP698" s="4"/>
      <c r="AQ698" s="4"/>
      <c r="AR698" s="19">
        <v>2.82</v>
      </c>
      <c r="AS698" s="5"/>
      <c r="AT698" s="3"/>
    </row>
    <row r="699" spans="1:51" x14ac:dyDescent="0.25">
      <c r="A699" s="3" t="s">
        <v>2</v>
      </c>
      <c r="B699" s="18">
        <v>2.64</v>
      </c>
      <c r="C699" s="88">
        <f t="shared" si="79"/>
        <v>2.6795599999999999</v>
      </c>
      <c r="D699" s="80">
        <v>-111.105</v>
      </c>
      <c r="E699" s="23">
        <v>42.637</v>
      </c>
      <c r="F699" s="1">
        <v>1</v>
      </c>
      <c r="G699" s="1">
        <v>1994</v>
      </c>
      <c r="H699" s="1">
        <v>5</v>
      </c>
      <c r="I699" s="1">
        <v>11</v>
      </c>
      <c r="J699" s="1">
        <v>3</v>
      </c>
      <c r="K699" s="1">
        <v>21</v>
      </c>
      <c r="L699" s="11">
        <v>6.6</v>
      </c>
      <c r="M699" s="81">
        <f t="shared" si="80"/>
        <v>0.22500000000000001</v>
      </c>
      <c r="N699" s="21">
        <v>0.01</v>
      </c>
      <c r="O699" s="6" t="s">
        <v>174</v>
      </c>
      <c r="P699" s="94"/>
      <c r="Q699" s="72">
        <f>Y699</f>
        <v>2.6795599999999999</v>
      </c>
      <c r="R699" s="82">
        <f>X699</f>
        <v>0.22500000000000001</v>
      </c>
      <c r="S699" s="44"/>
      <c r="T699" s="3"/>
      <c r="V699" s="43"/>
      <c r="W699" s="49">
        <v>2.64</v>
      </c>
      <c r="X699" s="82">
        <v>0.22500000000000001</v>
      </c>
      <c r="Y699" s="43">
        <f t="shared" si="82"/>
        <v>2.6795599999999999</v>
      </c>
      <c r="Z699" s="53"/>
      <c r="AA699" s="82"/>
      <c r="AB699" s="43"/>
      <c r="AC699" s="47"/>
      <c r="AD699" s="82"/>
      <c r="AE699" s="43"/>
      <c r="AF699" s="45"/>
      <c r="AG699" s="82"/>
      <c r="AH699" s="43"/>
      <c r="AI699" s="47"/>
      <c r="AJ699" s="4"/>
      <c r="AK699" s="4"/>
      <c r="AL699" s="4"/>
      <c r="AM699" s="27"/>
      <c r="AN699" s="5"/>
      <c r="AO699" s="4"/>
      <c r="AP699" s="4"/>
      <c r="AQ699" s="4"/>
      <c r="AR699" s="19">
        <v>2.64</v>
      </c>
      <c r="AS699" s="5"/>
      <c r="AT699" s="3"/>
    </row>
    <row r="700" spans="1:51" x14ac:dyDescent="0.25">
      <c r="A700" s="4" t="s">
        <v>1</v>
      </c>
      <c r="B700" s="11">
        <v>3.2</v>
      </c>
      <c r="C700" s="88">
        <f t="shared" si="79"/>
        <v>3.6115900000000001</v>
      </c>
      <c r="D700" s="80">
        <v>-114.869</v>
      </c>
      <c r="E700" s="23">
        <v>37.713000000000001</v>
      </c>
      <c r="F700" s="1">
        <v>5</v>
      </c>
      <c r="G700" s="1">
        <v>1994</v>
      </c>
      <c r="H700" s="1">
        <v>5</v>
      </c>
      <c r="I700" s="1">
        <v>11</v>
      </c>
      <c r="J700" s="1">
        <v>21</v>
      </c>
      <c r="K700" s="1">
        <v>46</v>
      </c>
      <c r="L700" s="1">
        <v>41.13</v>
      </c>
      <c r="M700" s="81">
        <f t="shared" si="80"/>
        <v>0.23</v>
      </c>
      <c r="N700" s="21">
        <v>0.01</v>
      </c>
      <c r="O700" s="6" t="s">
        <v>174</v>
      </c>
      <c r="P700" s="94"/>
      <c r="Q700" s="72">
        <f>AB704</f>
        <v>3.6115900000000001</v>
      </c>
      <c r="R700" s="82">
        <f>AA700</f>
        <v>0.23</v>
      </c>
      <c r="S700" s="44"/>
      <c r="T700" s="3"/>
      <c r="V700" s="43"/>
      <c r="W700" s="46"/>
      <c r="Y700" s="43"/>
      <c r="Z700" s="55">
        <v>3.2</v>
      </c>
      <c r="AA700" s="82">
        <v>0.23</v>
      </c>
      <c r="AB700" s="43">
        <f>0.791*(Z700+0.09)+0.851</f>
        <v>3.4533900000000002</v>
      </c>
      <c r="AC700" s="53"/>
      <c r="AD700" s="82"/>
      <c r="AE700" s="43"/>
      <c r="AF700" s="45"/>
      <c r="AG700" s="82"/>
      <c r="AH700" s="43"/>
      <c r="AI700" s="47" t="s">
        <v>79</v>
      </c>
      <c r="AJ700" s="27"/>
      <c r="AK700" s="5"/>
      <c r="AL700" s="4"/>
      <c r="AM700" s="27">
        <v>3.2</v>
      </c>
      <c r="AN700" s="5"/>
      <c r="AO700" s="4">
        <v>41</v>
      </c>
      <c r="AP700" s="5" t="s">
        <v>44</v>
      </c>
      <c r="AQ700" s="5" t="s">
        <v>44</v>
      </c>
      <c r="AR700" s="9"/>
      <c r="AS700" s="5"/>
      <c r="AT700" s="3"/>
      <c r="AU700" s="2" t="s">
        <v>44</v>
      </c>
      <c r="AV700" s="2"/>
      <c r="AY700">
        <v>22</v>
      </c>
    </row>
    <row r="701" spans="1:51" x14ac:dyDescent="0.25">
      <c r="A701" s="3" t="s">
        <v>2</v>
      </c>
      <c r="B701" s="18">
        <v>2.7</v>
      </c>
      <c r="C701" s="88">
        <f t="shared" si="79"/>
        <v>2.7353000000000001</v>
      </c>
      <c r="D701" s="80">
        <v>-111.145</v>
      </c>
      <c r="E701" s="23">
        <v>42.747</v>
      </c>
      <c r="F701" s="1">
        <v>2</v>
      </c>
      <c r="G701" s="1">
        <v>1994</v>
      </c>
      <c r="H701" s="1">
        <v>5</v>
      </c>
      <c r="I701" s="1">
        <v>17</v>
      </c>
      <c r="J701" s="1">
        <v>16</v>
      </c>
      <c r="K701" s="1">
        <v>18</v>
      </c>
      <c r="L701" s="11">
        <v>39.799999999999997</v>
      </c>
      <c r="M701" s="81">
        <f t="shared" si="80"/>
        <v>0.22500000000000001</v>
      </c>
      <c r="N701" s="21">
        <v>0.01</v>
      </c>
      <c r="O701" s="6" t="s">
        <v>174</v>
      </c>
      <c r="P701" s="94"/>
      <c r="Q701" s="72">
        <f>Y701</f>
        <v>2.7353000000000001</v>
      </c>
      <c r="R701" s="82">
        <f>X701</f>
        <v>0.22500000000000001</v>
      </c>
      <c r="S701" s="44"/>
      <c r="T701" s="3"/>
      <c r="V701" s="43"/>
      <c r="W701" s="49">
        <v>2.7</v>
      </c>
      <c r="X701" s="82">
        <v>0.22500000000000001</v>
      </c>
      <c r="Y701" s="43">
        <f t="shared" ref="Y701:Y726" si="83">0.929*W701+0.227</f>
        <v>2.7353000000000001</v>
      </c>
      <c r="Z701" s="53"/>
      <c r="AA701" s="82"/>
      <c r="AB701" s="43"/>
      <c r="AC701" s="47"/>
      <c r="AD701" s="82"/>
      <c r="AE701" s="43"/>
      <c r="AF701" s="45"/>
      <c r="AG701" s="82"/>
      <c r="AH701" s="43"/>
      <c r="AI701" s="47"/>
      <c r="AJ701" s="4"/>
      <c r="AK701" s="4"/>
      <c r="AL701" s="4"/>
      <c r="AM701" s="27"/>
      <c r="AN701" s="5"/>
      <c r="AO701" s="4"/>
      <c r="AP701" s="4"/>
      <c r="AQ701" s="4"/>
      <c r="AR701" s="19">
        <v>2.7</v>
      </c>
      <c r="AS701" s="5"/>
      <c r="AT701" s="3"/>
    </row>
    <row r="702" spans="1:51" x14ac:dyDescent="0.25">
      <c r="A702" s="3" t="s">
        <v>2</v>
      </c>
      <c r="B702" s="18">
        <v>2.59</v>
      </c>
      <c r="C702" s="88">
        <f t="shared" si="79"/>
        <v>2.6331099999999998</v>
      </c>
      <c r="D702" s="80">
        <v>-111.1</v>
      </c>
      <c r="E702" s="23">
        <v>42.639000000000003</v>
      </c>
      <c r="F702" s="1">
        <v>1</v>
      </c>
      <c r="G702" s="1">
        <v>1994</v>
      </c>
      <c r="H702" s="1">
        <v>5</v>
      </c>
      <c r="I702" s="1">
        <v>18</v>
      </c>
      <c r="J702" s="1">
        <v>3</v>
      </c>
      <c r="K702" s="1">
        <v>28</v>
      </c>
      <c r="L702" s="11">
        <v>54.8</v>
      </c>
      <c r="M702" s="81">
        <f t="shared" si="80"/>
        <v>0.22500000000000001</v>
      </c>
      <c r="N702" s="21">
        <v>0.01</v>
      </c>
      <c r="O702" s="6" t="s">
        <v>174</v>
      </c>
      <c r="P702" s="94"/>
      <c r="Q702" s="72">
        <f>Y702</f>
        <v>2.6331099999999998</v>
      </c>
      <c r="R702" s="82">
        <f>X702</f>
        <v>0.22500000000000001</v>
      </c>
      <c r="S702" s="44"/>
      <c r="T702" s="3"/>
      <c r="V702" s="43"/>
      <c r="W702" s="49">
        <v>2.59</v>
      </c>
      <c r="X702" s="82">
        <v>0.22500000000000001</v>
      </c>
      <c r="Y702" s="43">
        <f t="shared" si="83"/>
        <v>2.6331099999999998</v>
      </c>
      <c r="Z702" s="53"/>
      <c r="AA702" s="82"/>
      <c r="AB702" s="43"/>
      <c r="AC702" s="47"/>
      <c r="AD702" s="82"/>
      <c r="AE702" s="43"/>
      <c r="AF702" s="45"/>
      <c r="AG702" s="82"/>
      <c r="AH702" s="43"/>
      <c r="AI702" s="47"/>
      <c r="AJ702" s="4"/>
      <c r="AK702" s="4"/>
      <c r="AL702" s="4"/>
      <c r="AM702" s="27"/>
      <c r="AN702" s="5"/>
      <c r="AO702" s="4"/>
      <c r="AP702" s="4"/>
      <c r="AQ702" s="4"/>
      <c r="AR702" s="19">
        <v>2.59</v>
      </c>
      <c r="AS702" s="5"/>
      <c r="AT702" s="3"/>
    </row>
    <row r="703" spans="1:51" x14ac:dyDescent="0.25">
      <c r="A703" s="3" t="s">
        <v>2</v>
      </c>
      <c r="B703" s="18">
        <v>3.32</v>
      </c>
      <c r="C703" s="88">
        <f t="shared" si="79"/>
        <v>3.4324697862897589</v>
      </c>
      <c r="D703" s="80">
        <v>-111.10899999999999</v>
      </c>
      <c r="E703" s="23">
        <v>42.633000000000003</v>
      </c>
      <c r="F703" s="1">
        <v>2</v>
      </c>
      <c r="G703" s="1">
        <v>1994</v>
      </c>
      <c r="H703" s="1">
        <v>5</v>
      </c>
      <c r="I703" s="1">
        <v>18</v>
      </c>
      <c r="J703" s="1">
        <v>9</v>
      </c>
      <c r="K703" s="1">
        <v>58</v>
      </c>
      <c r="L703" s="11">
        <v>54.1</v>
      </c>
      <c r="M703" s="81">
        <f t="shared" si="80"/>
        <v>0.10516774409862768</v>
      </c>
      <c r="N703" s="21">
        <v>0.01</v>
      </c>
      <c r="O703" s="3" t="s">
        <v>175</v>
      </c>
      <c r="P703" s="94">
        <f>1/((1/U703^2)+(1/X703^2)+(1/AA703^2))</f>
        <v>1.1060254398794437E-2</v>
      </c>
      <c r="Q703" s="72">
        <f>(P703/U703^2*V703)+(P703/X703^2*Y703)+(P703/AA703^2*AB703)</f>
        <v>3.4324697862897589</v>
      </c>
      <c r="R703" s="82">
        <f>SQRT(P703)</f>
        <v>0.10516774409862768</v>
      </c>
      <c r="S703" s="49">
        <v>3.32</v>
      </c>
      <c r="T703" s="3" t="s">
        <v>3</v>
      </c>
      <c r="U703" s="82">
        <v>0.13900000000000001</v>
      </c>
      <c r="V703" s="43">
        <f>0.791*S703+0.851</f>
        <v>3.4771199999999998</v>
      </c>
      <c r="W703" s="49">
        <v>3.14</v>
      </c>
      <c r="X703" s="82">
        <v>0.22500000000000001</v>
      </c>
      <c r="Y703" s="43">
        <f t="shared" si="83"/>
        <v>3.1440600000000001</v>
      </c>
      <c r="Z703" s="55">
        <v>3.4</v>
      </c>
      <c r="AA703" s="82">
        <v>0.23</v>
      </c>
      <c r="AB703" s="43">
        <f>0.791*(Z703+0.09)+0.851</f>
        <v>3.6115900000000001</v>
      </c>
      <c r="AC703" s="53"/>
      <c r="AD703" s="82"/>
      <c r="AE703" s="43"/>
      <c r="AF703" s="45"/>
      <c r="AG703" s="82"/>
      <c r="AH703" s="43"/>
      <c r="AI703" s="47" t="s">
        <v>95</v>
      </c>
      <c r="AJ703" s="27"/>
      <c r="AK703" s="5"/>
      <c r="AL703" s="4" t="s">
        <v>99</v>
      </c>
      <c r="AM703" s="27">
        <v>3.4</v>
      </c>
      <c r="AN703" s="5"/>
      <c r="AO703" s="4"/>
      <c r="AP703" s="4"/>
      <c r="AQ703" s="4"/>
      <c r="AR703" s="19">
        <v>3.14</v>
      </c>
      <c r="AS703" s="19">
        <v>3.32</v>
      </c>
      <c r="AT703" s="3" t="s">
        <v>3</v>
      </c>
    </row>
    <row r="704" spans="1:51" x14ac:dyDescent="0.25">
      <c r="A704" s="3" t="s">
        <v>2</v>
      </c>
      <c r="B704" s="18">
        <v>3.43</v>
      </c>
      <c r="C704" s="88">
        <f t="shared" si="79"/>
        <v>3.514752425668541</v>
      </c>
      <c r="D704" s="80">
        <v>-111.074</v>
      </c>
      <c r="E704" s="23">
        <v>42.671999999999997</v>
      </c>
      <c r="F704" s="1">
        <v>3</v>
      </c>
      <c r="G704" s="1">
        <v>1994</v>
      </c>
      <c r="H704" s="1">
        <v>5</v>
      </c>
      <c r="I704" s="1">
        <v>19</v>
      </c>
      <c r="J704" s="1">
        <v>14</v>
      </c>
      <c r="K704" s="1">
        <v>15</v>
      </c>
      <c r="L704" s="11">
        <v>19.2</v>
      </c>
      <c r="M704" s="81">
        <f t="shared" si="80"/>
        <v>0.10516774409862768</v>
      </c>
      <c r="N704" s="21">
        <v>0.01</v>
      </c>
      <c r="O704" s="3" t="s">
        <v>175</v>
      </c>
      <c r="P704" s="94">
        <f>1/((1/U704^2)+(1/X704^2)+(1/AA704^2))</f>
        <v>1.1060254398794437E-2</v>
      </c>
      <c r="Q704" s="72">
        <f>(P704/U704^2*V704)+(P704/X704^2*Y704)+(P704/AA704^2*AB704)</f>
        <v>3.514752425668541</v>
      </c>
      <c r="R704" s="82">
        <f>SQRT(P704)</f>
        <v>0.10516774409862768</v>
      </c>
      <c r="S704" s="49">
        <v>3.43</v>
      </c>
      <c r="T704" s="3" t="s">
        <v>3</v>
      </c>
      <c r="U704" s="82">
        <v>0.13900000000000001</v>
      </c>
      <c r="V704" s="43">
        <f>0.791*S704+0.851</f>
        <v>3.56413</v>
      </c>
      <c r="W704" s="49">
        <v>3.3</v>
      </c>
      <c r="X704" s="82">
        <v>0.22500000000000001</v>
      </c>
      <c r="Y704" s="43">
        <f t="shared" si="83"/>
        <v>3.2927</v>
      </c>
      <c r="Z704" s="55">
        <v>3.4</v>
      </c>
      <c r="AA704" s="82">
        <v>0.23</v>
      </c>
      <c r="AB704" s="43">
        <f>0.791*(Z704+0.09)+0.851</f>
        <v>3.6115900000000001</v>
      </c>
      <c r="AC704" s="53"/>
      <c r="AD704" s="82"/>
      <c r="AE704" s="43"/>
      <c r="AF704" s="45"/>
      <c r="AG704" s="82"/>
      <c r="AH704" s="43"/>
      <c r="AI704" s="47" t="s">
        <v>85</v>
      </c>
      <c r="AJ704" s="27"/>
      <c r="AK704" s="5"/>
      <c r="AL704" s="4" t="s">
        <v>95</v>
      </c>
      <c r="AM704" s="27">
        <v>3.4</v>
      </c>
      <c r="AN704" s="5"/>
      <c r="AO704" s="4"/>
      <c r="AP704" s="4"/>
      <c r="AQ704" s="4"/>
      <c r="AR704" s="19">
        <v>3.3</v>
      </c>
      <c r="AS704" s="19">
        <v>3.43</v>
      </c>
      <c r="AT704" s="3" t="s">
        <v>3</v>
      </c>
    </row>
    <row r="705" spans="1:46" x14ac:dyDescent="0.25">
      <c r="A705" s="3" t="s">
        <v>2</v>
      </c>
      <c r="B705" s="18">
        <v>2.4700000000000002</v>
      </c>
      <c r="C705" s="88">
        <f t="shared" si="79"/>
        <v>2.52163</v>
      </c>
      <c r="D705" s="80">
        <v>-111.07599999999999</v>
      </c>
      <c r="E705" s="23">
        <v>42.671999999999997</v>
      </c>
      <c r="F705" s="1">
        <v>2</v>
      </c>
      <c r="G705" s="1">
        <v>1994</v>
      </c>
      <c r="H705" s="1">
        <v>5</v>
      </c>
      <c r="I705" s="1">
        <v>19</v>
      </c>
      <c r="J705" s="1">
        <v>17</v>
      </c>
      <c r="K705" s="1">
        <v>40</v>
      </c>
      <c r="L705" s="11">
        <v>0.5</v>
      </c>
      <c r="M705" s="81">
        <f t="shared" si="80"/>
        <v>0.22500000000000001</v>
      </c>
      <c r="N705" s="21">
        <v>0.01</v>
      </c>
      <c r="O705" s="6" t="s">
        <v>174</v>
      </c>
      <c r="P705" s="94"/>
      <c r="Q705" s="72">
        <f>Y705</f>
        <v>2.52163</v>
      </c>
      <c r="R705" s="82">
        <f>X705</f>
        <v>0.22500000000000001</v>
      </c>
      <c r="S705" s="44"/>
      <c r="T705" s="3"/>
      <c r="V705" s="43"/>
      <c r="W705" s="49">
        <v>2.4700000000000002</v>
      </c>
      <c r="X705" s="82">
        <v>0.22500000000000001</v>
      </c>
      <c r="Y705" s="43">
        <f t="shared" si="83"/>
        <v>2.52163</v>
      </c>
      <c r="Z705" s="53"/>
      <c r="AA705" s="82"/>
      <c r="AB705" s="43"/>
      <c r="AC705" s="47"/>
      <c r="AD705" s="82"/>
      <c r="AE705" s="43"/>
      <c r="AF705" s="45"/>
      <c r="AG705" s="82"/>
      <c r="AH705" s="43"/>
      <c r="AI705" s="47"/>
      <c r="AJ705" s="4"/>
      <c r="AK705" s="4"/>
      <c r="AL705" s="4"/>
      <c r="AM705" s="27"/>
      <c r="AN705" s="5"/>
      <c r="AO705" s="4"/>
      <c r="AP705" s="4"/>
      <c r="AQ705" s="4"/>
      <c r="AR705" s="19">
        <v>2.4700000000000002</v>
      </c>
      <c r="AS705" s="5"/>
      <c r="AT705" s="3"/>
    </row>
    <row r="706" spans="1:46" x14ac:dyDescent="0.25">
      <c r="A706" s="3" t="s">
        <v>2</v>
      </c>
      <c r="B706" s="18">
        <v>2.52</v>
      </c>
      <c r="C706" s="88">
        <f t="shared" ref="C706:C769" si="84">Q706</f>
        <v>2.5680800000000001</v>
      </c>
      <c r="D706" s="80">
        <v>-111.077</v>
      </c>
      <c r="E706" s="23">
        <v>42.662999999999997</v>
      </c>
      <c r="F706" s="1">
        <v>1</v>
      </c>
      <c r="G706" s="1">
        <v>1994</v>
      </c>
      <c r="H706" s="1">
        <v>5</v>
      </c>
      <c r="I706" s="1">
        <v>19</v>
      </c>
      <c r="J706" s="1">
        <v>18</v>
      </c>
      <c r="K706" s="1">
        <v>44</v>
      </c>
      <c r="L706" s="11">
        <v>54.5</v>
      </c>
      <c r="M706" s="81">
        <f t="shared" ref="M706:M769" si="85">R706</f>
        <v>0.22500000000000001</v>
      </c>
      <c r="N706" s="21">
        <v>0.01</v>
      </c>
      <c r="O706" s="6" t="s">
        <v>174</v>
      </c>
      <c r="P706" s="94"/>
      <c r="Q706" s="72">
        <f>Y706</f>
        <v>2.5680800000000001</v>
      </c>
      <c r="R706" s="82">
        <f>X706</f>
        <v>0.22500000000000001</v>
      </c>
      <c r="S706" s="44"/>
      <c r="T706" s="3"/>
      <c r="V706" s="43"/>
      <c r="W706" s="49">
        <v>2.52</v>
      </c>
      <c r="X706" s="82">
        <v>0.22500000000000001</v>
      </c>
      <c r="Y706" s="43">
        <f t="shared" si="83"/>
        <v>2.5680800000000001</v>
      </c>
      <c r="Z706" s="53"/>
      <c r="AA706" s="82"/>
      <c r="AB706" s="43"/>
      <c r="AC706" s="47"/>
      <c r="AD706" s="82"/>
      <c r="AE706" s="43"/>
      <c r="AF706" s="45"/>
      <c r="AG706" s="82"/>
      <c r="AH706" s="43"/>
      <c r="AI706" s="47"/>
      <c r="AJ706" s="4"/>
      <c r="AK706" s="4"/>
      <c r="AL706" s="4"/>
      <c r="AM706" s="27"/>
      <c r="AN706" s="5"/>
      <c r="AO706" s="4"/>
      <c r="AP706" s="4"/>
      <c r="AQ706" s="4"/>
      <c r="AR706" s="19">
        <v>2.52</v>
      </c>
      <c r="AS706" s="5"/>
      <c r="AT706" s="3"/>
    </row>
    <row r="707" spans="1:46" x14ac:dyDescent="0.25">
      <c r="A707" s="3" t="s">
        <v>2</v>
      </c>
      <c r="B707" s="18">
        <v>2.64</v>
      </c>
      <c r="C707" s="88">
        <f t="shared" si="84"/>
        <v>2.6795599999999999</v>
      </c>
      <c r="D707" s="80">
        <v>-111.306</v>
      </c>
      <c r="E707" s="23">
        <v>42.8</v>
      </c>
      <c r="F707" s="1">
        <v>10</v>
      </c>
      <c r="G707" s="1">
        <v>1994</v>
      </c>
      <c r="H707" s="1">
        <v>5</v>
      </c>
      <c r="I707" s="1">
        <v>20</v>
      </c>
      <c r="J707" s="1">
        <v>21</v>
      </c>
      <c r="K707" s="1">
        <v>35</v>
      </c>
      <c r="L707" s="11">
        <v>50.2</v>
      </c>
      <c r="M707" s="81">
        <f t="shared" si="85"/>
        <v>0.22500000000000001</v>
      </c>
      <c r="N707" s="21">
        <v>0.01</v>
      </c>
      <c r="O707" s="6" t="s">
        <v>174</v>
      </c>
      <c r="P707" s="94"/>
      <c r="Q707" s="72">
        <f>Y707</f>
        <v>2.6795599999999999</v>
      </c>
      <c r="R707" s="82">
        <f>X707</f>
        <v>0.22500000000000001</v>
      </c>
      <c r="S707" s="44"/>
      <c r="T707" s="3"/>
      <c r="V707" s="43"/>
      <c r="W707" s="49">
        <v>2.64</v>
      </c>
      <c r="X707" s="82">
        <v>0.22500000000000001</v>
      </c>
      <c r="Y707" s="43">
        <f t="shared" si="83"/>
        <v>2.6795599999999999</v>
      </c>
      <c r="Z707" s="53"/>
      <c r="AA707" s="82"/>
      <c r="AB707" s="43"/>
      <c r="AC707" s="47"/>
      <c r="AD707" s="82"/>
      <c r="AE707" s="43"/>
      <c r="AF707" s="45"/>
      <c r="AG707" s="82"/>
      <c r="AH707" s="43"/>
      <c r="AI707" s="47"/>
      <c r="AJ707" s="4"/>
      <c r="AK707" s="4"/>
      <c r="AL707" s="4"/>
      <c r="AM707" s="27"/>
      <c r="AN707" s="5"/>
      <c r="AO707" s="4"/>
      <c r="AP707" s="4"/>
      <c r="AQ707" s="4"/>
      <c r="AR707" s="19">
        <v>2.64</v>
      </c>
      <c r="AS707" s="5"/>
      <c r="AT707" s="3"/>
    </row>
    <row r="708" spans="1:46" x14ac:dyDescent="0.25">
      <c r="A708" s="3" t="s">
        <v>2</v>
      </c>
      <c r="B708" s="18">
        <v>2.82</v>
      </c>
      <c r="C708" s="88">
        <f t="shared" si="84"/>
        <v>2.9886962641873938</v>
      </c>
      <c r="D708" s="80">
        <v>-111.071</v>
      </c>
      <c r="E708" s="23">
        <v>42.673000000000002</v>
      </c>
      <c r="F708" s="1">
        <v>1</v>
      </c>
      <c r="G708" s="1">
        <v>1994</v>
      </c>
      <c r="H708" s="1">
        <v>5</v>
      </c>
      <c r="I708" s="1">
        <v>21</v>
      </c>
      <c r="J708" s="1">
        <v>9</v>
      </c>
      <c r="K708" s="1">
        <v>1</v>
      </c>
      <c r="L708" s="11">
        <v>55.4</v>
      </c>
      <c r="M708" s="81">
        <f t="shared" si="85"/>
        <v>0.16083765575665815</v>
      </c>
      <c r="N708" s="21">
        <v>0.01</v>
      </c>
      <c r="O708" s="3" t="s">
        <v>175</v>
      </c>
      <c r="P708" s="94">
        <f>1/((1/X708^2)+(1/AA708^2))</f>
        <v>2.586875150929727E-2</v>
      </c>
      <c r="Q708" s="72">
        <f>(P708/X708^2*Y708)+(P708/AA708^2*AB708)</f>
        <v>2.9886962641873938</v>
      </c>
      <c r="R708" s="82">
        <f>SQRT(P708)</f>
        <v>0.16083765575665815</v>
      </c>
      <c r="S708" s="44"/>
      <c r="T708" s="3"/>
      <c r="V708" s="43"/>
      <c r="W708" s="49">
        <v>2.82</v>
      </c>
      <c r="X708" s="82">
        <v>0.22500000000000001</v>
      </c>
      <c r="Y708" s="43">
        <f t="shared" si="83"/>
        <v>2.8467799999999999</v>
      </c>
      <c r="Z708" s="55">
        <v>2.8</v>
      </c>
      <c r="AA708" s="82">
        <v>0.23</v>
      </c>
      <c r="AB708" s="43">
        <f>0.791*(Z708+0.09)+0.851</f>
        <v>3.1369899999999999</v>
      </c>
      <c r="AC708" s="47"/>
      <c r="AD708" s="82"/>
      <c r="AE708" s="43"/>
      <c r="AF708" s="45"/>
      <c r="AG708" s="82"/>
      <c r="AH708" s="43"/>
      <c r="AI708" s="47" t="s">
        <v>48</v>
      </c>
      <c r="AJ708" s="4"/>
      <c r="AK708" s="4"/>
      <c r="AL708" s="4"/>
      <c r="AM708" s="27">
        <v>2.8</v>
      </c>
      <c r="AN708" s="5"/>
      <c r="AO708" s="4"/>
      <c r="AP708" s="4"/>
      <c r="AQ708" s="4"/>
      <c r="AR708" s="19">
        <v>2.82</v>
      </c>
      <c r="AS708" s="5"/>
      <c r="AT708" s="3"/>
    </row>
    <row r="709" spans="1:46" x14ac:dyDescent="0.25">
      <c r="A709" s="3" t="s">
        <v>2</v>
      </c>
      <c r="B709" s="18">
        <v>2.64</v>
      </c>
      <c r="C709" s="88">
        <f t="shared" si="84"/>
        <v>2.6795599999999999</v>
      </c>
      <c r="D709" s="80">
        <v>-111.286</v>
      </c>
      <c r="E709" s="23">
        <v>42.54</v>
      </c>
      <c r="F709" s="1">
        <v>4</v>
      </c>
      <c r="G709" s="1">
        <v>1994</v>
      </c>
      <c r="H709" s="1">
        <v>5</v>
      </c>
      <c r="I709" s="1">
        <v>25</v>
      </c>
      <c r="J709" s="1">
        <v>0</v>
      </c>
      <c r="K709" s="1">
        <v>12</v>
      </c>
      <c r="L709" s="11">
        <v>8.4</v>
      </c>
      <c r="M709" s="81">
        <f t="shared" si="85"/>
        <v>0.22500000000000001</v>
      </c>
      <c r="N709" s="21">
        <v>0.01</v>
      </c>
      <c r="O709" s="6" t="s">
        <v>174</v>
      </c>
      <c r="P709" s="94"/>
      <c r="Q709" s="72">
        <f>Y709</f>
        <v>2.6795599999999999</v>
      </c>
      <c r="R709" s="82">
        <f>X709</f>
        <v>0.22500000000000001</v>
      </c>
      <c r="S709" s="44"/>
      <c r="T709" s="3"/>
      <c r="V709" s="43"/>
      <c r="W709" s="49">
        <v>2.64</v>
      </c>
      <c r="X709" s="82">
        <v>0.22500000000000001</v>
      </c>
      <c r="Y709" s="43">
        <f t="shared" si="83"/>
        <v>2.6795599999999999</v>
      </c>
      <c r="Z709" s="53"/>
      <c r="AA709" s="82"/>
      <c r="AB709" s="43"/>
      <c r="AC709" s="47"/>
      <c r="AD709" s="82"/>
      <c r="AE709" s="43"/>
      <c r="AF709" s="45"/>
      <c r="AG709" s="82"/>
      <c r="AH709" s="43"/>
      <c r="AI709" s="47"/>
      <c r="AJ709" s="4"/>
      <c r="AK709" s="4"/>
      <c r="AL709" s="4"/>
      <c r="AM709" s="27"/>
      <c r="AN709" s="5"/>
      <c r="AO709" s="4"/>
      <c r="AP709" s="4"/>
      <c r="AQ709" s="4"/>
      <c r="AR709" s="19">
        <v>2.64</v>
      </c>
      <c r="AS709" s="5"/>
      <c r="AT709" s="3"/>
    </row>
    <row r="710" spans="1:46" x14ac:dyDescent="0.25">
      <c r="A710" s="3" t="s">
        <v>2</v>
      </c>
      <c r="B710" s="18">
        <v>2.52</v>
      </c>
      <c r="C710" s="88">
        <f t="shared" si="84"/>
        <v>2.5680800000000001</v>
      </c>
      <c r="D710" s="80">
        <v>-111.123</v>
      </c>
      <c r="E710" s="23">
        <v>42.606000000000002</v>
      </c>
      <c r="F710" s="1">
        <v>7</v>
      </c>
      <c r="G710" s="1">
        <v>1994</v>
      </c>
      <c r="H710" s="1">
        <v>5</v>
      </c>
      <c r="I710" s="1">
        <v>27</v>
      </c>
      <c r="J710" s="1">
        <v>22</v>
      </c>
      <c r="K710" s="1">
        <v>18</v>
      </c>
      <c r="L710" s="11">
        <v>21</v>
      </c>
      <c r="M710" s="81">
        <f t="shared" si="85"/>
        <v>0.22500000000000001</v>
      </c>
      <c r="N710" s="21">
        <v>0.01</v>
      </c>
      <c r="O710" s="6" t="s">
        <v>174</v>
      </c>
      <c r="P710" s="94"/>
      <c r="Q710" s="72">
        <f>Y710</f>
        <v>2.5680800000000001</v>
      </c>
      <c r="R710" s="82">
        <f>X710</f>
        <v>0.22500000000000001</v>
      </c>
      <c r="S710" s="44"/>
      <c r="T710" s="3"/>
      <c r="V710" s="43"/>
      <c r="W710" s="49">
        <v>2.52</v>
      </c>
      <c r="X710" s="82">
        <v>0.22500000000000001</v>
      </c>
      <c r="Y710" s="43">
        <f t="shared" si="83"/>
        <v>2.5680800000000001</v>
      </c>
      <c r="Z710" s="53"/>
      <c r="AA710" s="82"/>
      <c r="AB710" s="43"/>
      <c r="AC710" s="47"/>
      <c r="AD710" s="82"/>
      <c r="AE710" s="43"/>
      <c r="AF710" s="45"/>
      <c r="AG710" s="82"/>
      <c r="AH710" s="43"/>
      <c r="AI710" s="47"/>
      <c r="AJ710" s="4"/>
      <c r="AK710" s="4"/>
      <c r="AL710" s="4"/>
      <c r="AM710" s="27"/>
      <c r="AN710" s="5"/>
      <c r="AO710" s="4"/>
      <c r="AP710" s="4"/>
      <c r="AQ710" s="4"/>
      <c r="AR710" s="19">
        <v>2.52</v>
      </c>
      <c r="AS710" s="5"/>
      <c r="AT710" s="3"/>
    </row>
    <row r="711" spans="1:46" x14ac:dyDescent="0.25">
      <c r="A711" s="3" t="s">
        <v>2</v>
      </c>
      <c r="B711" s="18">
        <v>2.93</v>
      </c>
      <c r="C711" s="88">
        <f t="shared" si="84"/>
        <v>2.9489700000000001</v>
      </c>
      <c r="D711" s="80">
        <v>-111.113</v>
      </c>
      <c r="E711" s="23">
        <v>42.585999999999999</v>
      </c>
      <c r="F711" s="1">
        <v>3</v>
      </c>
      <c r="G711" s="1">
        <v>1994</v>
      </c>
      <c r="H711" s="1">
        <v>5</v>
      </c>
      <c r="I711" s="1">
        <v>27</v>
      </c>
      <c r="J711" s="1">
        <v>22</v>
      </c>
      <c r="K711" s="1">
        <v>50</v>
      </c>
      <c r="L711" s="11">
        <v>10.9</v>
      </c>
      <c r="M711" s="81">
        <f t="shared" si="85"/>
        <v>0.22500000000000001</v>
      </c>
      <c r="N711" s="21">
        <v>0.01</v>
      </c>
      <c r="O711" s="6" t="s">
        <v>174</v>
      </c>
      <c r="P711" s="94"/>
      <c r="Q711" s="72">
        <f>Y711</f>
        <v>2.9489700000000001</v>
      </c>
      <c r="R711" s="82">
        <f>X711</f>
        <v>0.22500000000000001</v>
      </c>
      <c r="S711" s="44"/>
      <c r="T711" s="3"/>
      <c r="V711" s="43"/>
      <c r="W711" s="49">
        <v>2.93</v>
      </c>
      <c r="X711" s="82">
        <v>0.22500000000000001</v>
      </c>
      <c r="Y711" s="43">
        <f t="shared" si="83"/>
        <v>2.9489700000000001</v>
      </c>
      <c r="Z711" s="53"/>
      <c r="AA711" s="82"/>
      <c r="AB711" s="43"/>
      <c r="AC711" s="47"/>
      <c r="AD711" s="82"/>
      <c r="AE711" s="43"/>
      <c r="AF711" s="45"/>
      <c r="AG711" s="82"/>
      <c r="AH711" s="43"/>
      <c r="AI711" s="47"/>
      <c r="AJ711" s="4"/>
      <c r="AK711" s="4"/>
      <c r="AL711" s="4"/>
      <c r="AM711" s="27"/>
      <c r="AN711" s="5"/>
      <c r="AO711" s="4"/>
      <c r="AP711" s="4"/>
      <c r="AQ711" s="4"/>
      <c r="AR711" s="19">
        <v>2.93</v>
      </c>
      <c r="AS711" s="5"/>
      <c r="AT711" s="3"/>
    </row>
    <row r="712" spans="1:46" x14ac:dyDescent="0.25">
      <c r="A712" s="3" t="s">
        <v>2</v>
      </c>
      <c r="B712" s="18">
        <v>3.04</v>
      </c>
      <c r="C712" s="88">
        <f t="shared" si="84"/>
        <v>3.2042893309124185</v>
      </c>
      <c r="D712" s="80">
        <v>-111.093</v>
      </c>
      <c r="E712" s="23">
        <v>42.578000000000003</v>
      </c>
      <c r="F712" s="1">
        <v>7</v>
      </c>
      <c r="G712" s="1">
        <v>1994</v>
      </c>
      <c r="H712" s="1">
        <v>5</v>
      </c>
      <c r="I712" s="1">
        <v>29</v>
      </c>
      <c r="J712" s="1">
        <v>13</v>
      </c>
      <c r="K712" s="1">
        <v>49</v>
      </c>
      <c r="L712" s="11">
        <v>39.200000000000003</v>
      </c>
      <c r="M712" s="81">
        <f t="shared" si="85"/>
        <v>0.11825400999467875</v>
      </c>
      <c r="N712" s="21">
        <v>0.01</v>
      </c>
      <c r="O712" s="3" t="s">
        <v>175</v>
      </c>
      <c r="P712" s="94">
        <f>1/((1/U712^2)+(1/X712^2))</f>
        <v>1.398401087982158E-2</v>
      </c>
      <c r="Q712" s="72">
        <f>(P712/U712^2*V712)+(P712/X712^2*Y712)</f>
        <v>3.2042893309124185</v>
      </c>
      <c r="R712" s="82">
        <f>SQRT(P712)</f>
        <v>0.11825400999467875</v>
      </c>
      <c r="S712" s="49">
        <v>3.04</v>
      </c>
      <c r="T712" s="3" t="s">
        <v>3</v>
      </c>
      <c r="U712" s="82">
        <v>0.13900000000000001</v>
      </c>
      <c r="V712" s="43">
        <f>0.791*S712+0.851</f>
        <v>3.2556400000000001</v>
      </c>
      <c r="W712" s="49">
        <v>3.06</v>
      </c>
      <c r="X712" s="82">
        <v>0.22500000000000001</v>
      </c>
      <c r="Y712" s="43">
        <f t="shared" si="83"/>
        <v>3.0697399999999999</v>
      </c>
      <c r="Z712" s="53"/>
      <c r="AA712" s="82"/>
      <c r="AB712" s="43"/>
      <c r="AC712" s="47"/>
      <c r="AD712" s="82"/>
      <c r="AE712" s="43"/>
      <c r="AF712" s="45"/>
      <c r="AG712" s="82"/>
      <c r="AH712" s="43"/>
      <c r="AI712" s="47"/>
      <c r="AJ712" s="4"/>
      <c r="AK712" s="4"/>
      <c r="AL712" s="4"/>
      <c r="AM712" s="27"/>
      <c r="AN712" s="5"/>
      <c r="AO712" s="4"/>
      <c r="AP712" s="4"/>
      <c r="AQ712" s="4"/>
      <c r="AR712" s="19">
        <v>3.06</v>
      </c>
      <c r="AS712" s="19">
        <v>3.04</v>
      </c>
      <c r="AT712" s="3" t="s">
        <v>3</v>
      </c>
    </row>
    <row r="713" spans="1:46" x14ac:dyDescent="0.25">
      <c r="A713" s="3" t="s">
        <v>2</v>
      </c>
      <c r="B713" s="18">
        <v>2.57</v>
      </c>
      <c r="C713" s="88">
        <f t="shared" si="84"/>
        <v>2.6145299999999998</v>
      </c>
      <c r="D713" s="80">
        <v>-111.08</v>
      </c>
      <c r="E713" s="23">
        <v>42.61</v>
      </c>
      <c r="F713" s="1">
        <v>0</v>
      </c>
      <c r="G713" s="1">
        <v>1994</v>
      </c>
      <c r="H713" s="1">
        <v>5</v>
      </c>
      <c r="I713" s="1">
        <v>30</v>
      </c>
      <c r="J713" s="1">
        <v>15</v>
      </c>
      <c r="K713" s="1">
        <v>32</v>
      </c>
      <c r="L713" s="11">
        <v>27.2</v>
      </c>
      <c r="M713" s="81">
        <f t="shared" si="85"/>
        <v>0.22500000000000001</v>
      </c>
      <c r="N713" s="21">
        <v>0.01</v>
      </c>
      <c r="O713" s="6" t="s">
        <v>174</v>
      </c>
      <c r="P713" s="94"/>
      <c r="Q713" s="72">
        <f>Y713</f>
        <v>2.6145299999999998</v>
      </c>
      <c r="R713" s="82">
        <f>X713</f>
        <v>0.22500000000000001</v>
      </c>
      <c r="S713" s="44"/>
      <c r="T713" s="3"/>
      <c r="V713" s="43"/>
      <c r="W713" s="49">
        <v>2.57</v>
      </c>
      <c r="X713" s="82">
        <v>0.22500000000000001</v>
      </c>
      <c r="Y713" s="43">
        <f t="shared" si="83"/>
        <v>2.6145299999999998</v>
      </c>
      <c r="Z713" s="53"/>
      <c r="AA713" s="82"/>
      <c r="AB713" s="43"/>
      <c r="AC713" s="47"/>
      <c r="AD713" s="82"/>
      <c r="AE713" s="43"/>
      <c r="AF713" s="45"/>
      <c r="AG713" s="82"/>
      <c r="AH713" s="43"/>
      <c r="AI713" s="47"/>
      <c r="AJ713" s="4"/>
      <c r="AK713" s="4"/>
      <c r="AL713" s="4"/>
      <c r="AM713" s="27"/>
      <c r="AN713" s="5"/>
      <c r="AO713" s="4"/>
      <c r="AP713" s="4"/>
      <c r="AQ713" s="4"/>
      <c r="AR713" s="19">
        <v>2.57</v>
      </c>
      <c r="AS713" s="5"/>
      <c r="AT713" s="3"/>
    </row>
    <row r="714" spans="1:46" x14ac:dyDescent="0.25">
      <c r="A714" s="3" t="s">
        <v>2</v>
      </c>
      <c r="B714" s="18">
        <v>2.6</v>
      </c>
      <c r="C714" s="88">
        <f t="shared" si="84"/>
        <v>2.6423999999999999</v>
      </c>
      <c r="D714" s="80">
        <v>-111.169</v>
      </c>
      <c r="E714" s="23">
        <v>42.631</v>
      </c>
      <c r="F714" s="1">
        <v>11</v>
      </c>
      <c r="G714" s="1">
        <v>1994</v>
      </c>
      <c r="H714" s="1">
        <v>6</v>
      </c>
      <c r="I714" s="1">
        <v>2</v>
      </c>
      <c r="J714" s="1">
        <v>8</v>
      </c>
      <c r="K714" s="1">
        <v>53</v>
      </c>
      <c r="L714" s="11">
        <v>56.4</v>
      </c>
      <c r="M714" s="81">
        <f t="shared" si="85"/>
        <v>0.22500000000000001</v>
      </c>
      <c r="N714" s="21">
        <v>0.01</v>
      </c>
      <c r="O714" s="6" t="s">
        <v>174</v>
      </c>
      <c r="P714" s="94"/>
      <c r="Q714" s="72">
        <f>Y714</f>
        <v>2.6423999999999999</v>
      </c>
      <c r="R714" s="82">
        <f>X714</f>
        <v>0.22500000000000001</v>
      </c>
      <c r="S714" s="44"/>
      <c r="T714" s="3"/>
      <c r="V714" s="43"/>
      <c r="W714" s="49">
        <v>2.6</v>
      </c>
      <c r="X714" s="82">
        <v>0.22500000000000001</v>
      </c>
      <c r="Y714" s="43">
        <f t="shared" si="83"/>
        <v>2.6423999999999999</v>
      </c>
      <c r="Z714" s="53"/>
      <c r="AA714" s="82"/>
      <c r="AB714" s="43"/>
      <c r="AC714" s="47"/>
      <c r="AD714" s="82"/>
      <c r="AE714" s="43"/>
      <c r="AF714" s="45"/>
      <c r="AG714" s="82"/>
      <c r="AH714" s="43"/>
      <c r="AI714" s="47"/>
      <c r="AJ714" s="4"/>
      <c r="AK714" s="4"/>
      <c r="AL714" s="4"/>
      <c r="AM714" s="27"/>
      <c r="AN714" s="5"/>
      <c r="AO714" s="4"/>
      <c r="AP714" s="4"/>
      <c r="AQ714" s="4"/>
      <c r="AR714" s="19">
        <v>2.6</v>
      </c>
      <c r="AS714" s="5"/>
      <c r="AT714" s="3"/>
    </row>
    <row r="715" spans="1:46" x14ac:dyDescent="0.25">
      <c r="A715" s="3" t="s">
        <v>2</v>
      </c>
      <c r="B715" s="18">
        <v>2.5099999999999998</v>
      </c>
      <c r="C715" s="88">
        <f t="shared" si="84"/>
        <v>2.5587899999999997</v>
      </c>
      <c r="D715" s="80">
        <v>-111.176</v>
      </c>
      <c r="E715" s="23">
        <v>42.651000000000003</v>
      </c>
      <c r="F715" s="1">
        <v>3</v>
      </c>
      <c r="G715" s="1">
        <v>1994</v>
      </c>
      <c r="H715" s="1">
        <v>6</v>
      </c>
      <c r="I715" s="1">
        <v>2</v>
      </c>
      <c r="J715" s="1">
        <v>9</v>
      </c>
      <c r="K715" s="1">
        <v>12</v>
      </c>
      <c r="L715" s="11">
        <v>53.1</v>
      </c>
      <c r="M715" s="81">
        <f t="shared" si="85"/>
        <v>0.22500000000000001</v>
      </c>
      <c r="N715" s="21">
        <v>0.01</v>
      </c>
      <c r="O715" s="6" t="s">
        <v>174</v>
      </c>
      <c r="P715" s="94"/>
      <c r="Q715" s="72">
        <f>Y715</f>
        <v>2.5587899999999997</v>
      </c>
      <c r="R715" s="82">
        <f>X715</f>
        <v>0.22500000000000001</v>
      </c>
      <c r="S715" s="44"/>
      <c r="T715" s="3"/>
      <c r="V715" s="43"/>
      <c r="W715" s="49">
        <v>2.5099999999999998</v>
      </c>
      <c r="X715" s="82">
        <v>0.22500000000000001</v>
      </c>
      <c r="Y715" s="43">
        <f t="shared" si="83"/>
        <v>2.5587899999999997</v>
      </c>
      <c r="Z715" s="53"/>
      <c r="AA715" s="82"/>
      <c r="AB715" s="43"/>
      <c r="AC715" s="47"/>
      <c r="AD715" s="82"/>
      <c r="AE715" s="43"/>
      <c r="AF715" s="45"/>
      <c r="AG715" s="82"/>
      <c r="AH715" s="43"/>
      <c r="AI715" s="47"/>
      <c r="AJ715" s="4"/>
      <c r="AK715" s="4"/>
      <c r="AL715" s="4"/>
      <c r="AM715" s="27"/>
      <c r="AN715" s="5"/>
      <c r="AO715" s="4"/>
      <c r="AP715" s="4"/>
      <c r="AQ715" s="4"/>
      <c r="AR715" s="19">
        <v>2.5099999999999998</v>
      </c>
      <c r="AS715" s="5"/>
      <c r="AT715" s="3"/>
    </row>
    <row r="716" spans="1:46" x14ac:dyDescent="0.25">
      <c r="A716" s="3" t="s">
        <v>2</v>
      </c>
      <c r="B716" s="18">
        <v>2.89</v>
      </c>
      <c r="C716" s="88">
        <f t="shared" si="84"/>
        <v>3.0606066674716246</v>
      </c>
      <c r="D716" s="80">
        <v>-111.087</v>
      </c>
      <c r="E716" s="23">
        <v>42.665999999999997</v>
      </c>
      <c r="F716" s="1">
        <v>1</v>
      </c>
      <c r="G716" s="1">
        <v>1994</v>
      </c>
      <c r="H716" s="1">
        <v>6</v>
      </c>
      <c r="I716" s="1">
        <v>4</v>
      </c>
      <c r="J716" s="1">
        <v>11</v>
      </c>
      <c r="K716" s="1">
        <v>16</v>
      </c>
      <c r="L716" s="11">
        <v>37.4</v>
      </c>
      <c r="M716" s="81">
        <f t="shared" si="85"/>
        <v>0.16083765575665815</v>
      </c>
      <c r="N716" s="21">
        <v>0.01</v>
      </c>
      <c r="O716" s="3" t="s">
        <v>175</v>
      </c>
      <c r="P716" s="94">
        <f>1/((1/X716^2)+(1/AA716^2))</f>
        <v>2.586875150929727E-2</v>
      </c>
      <c r="Q716" s="72">
        <f>(P716/X716^2*Y716)+(P716/AA716^2*AB716)</f>
        <v>3.0606066674716246</v>
      </c>
      <c r="R716" s="82">
        <f>SQRT(P716)</f>
        <v>0.16083765575665815</v>
      </c>
      <c r="S716" s="44"/>
      <c r="T716" s="3"/>
      <c r="V716" s="43"/>
      <c r="W716" s="49">
        <v>2.89</v>
      </c>
      <c r="X716" s="82">
        <v>0.22500000000000001</v>
      </c>
      <c r="Y716" s="43">
        <f t="shared" si="83"/>
        <v>2.91181</v>
      </c>
      <c r="Z716" s="55">
        <v>2.9</v>
      </c>
      <c r="AA716" s="82">
        <v>0.23</v>
      </c>
      <c r="AB716" s="43">
        <f>0.791*(Z716+0.09)+0.851</f>
        <v>3.2160899999999999</v>
      </c>
      <c r="AC716" s="47"/>
      <c r="AD716" s="82"/>
      <c r="AE716" s="43"/>
      <c r="AF716" s="45"/>
      <c r="AG716" s="82"/>
      <c r="AH716" s="43"/>
      <c r="AI716" s="47" t="s">
        <v>49</v>
      </c>
      <c r="AJ716" s="4"/>
      <c r="AK716" s="4"/>
      <c r="AL716" s="4"/>
      <c r="AM716" s="27">
        <v>2.9</v>
      </c>
      <c r="AN716" s="5"/>
      <c r="AO716" s="4"/>
      <c r="AP716" s="4"/>
      <c r="AQ716" s="4"/>
      <c r="AR716" s="19">
        <v>2.89</v>
      </c>
      <c r="AS716" s="5"/>
      <c r="AT716" s="3"/>
    </row>
    <row r="717" spans="1:46" x14ac:dyDescent="0.25">
      <c r="A717" s="3" t="s">
        <v>2</v>
      </c>
      <c r="B717" s="18">
        <v>3.12</v>
      </c>
      <c r="C717" s="88">
        <f t="shared" si="84"/>
        <v>3.33927677288455</v>
      </c>
      <c r="D717" s="80">
        <v>-111.066</v>
      </c>
      <c r="E717" s="23">
        <v>42.670999999999999</v>
      </c>
      <c r="F717" s="1">
        <v>1</v>
      </c>
      <c r="G717" s="1">
        <v>1994</v>
      </c>
      <c r="H717" s="1">
        <v>6</v>
      </c>
      <c r="I717" s="1">
        <v>4</v>
      </c>
      <c r="J717" s="1">
        <v>12</v>
      </c>
      <c r="K717" s="1">
        <v>41</v>
      </c>
      <c r="L717" s="11">
        <v>21.4</v>
      </c>
      <c r="M717" s="81">
        <f t="shared" si="85"/>
        <v>0.10516774409862768</v>
      </c>
      <c r="N717" s="21">
        <v>0.01</v>
      </c>
      <c r="O717" s="3" t="s">
        <v>175</v>
      </c>
      <c r="P717" s="94">
        <f>1/((1/U717^2)+(1/X717^2)+(1/AA717^2))</f>
        <v>1.1060254398794437E-2</v>
      </c>
      <c r="Q717" s="72">
        <f>(P717/U717^2*V717)+(P717/X717^2*Y717)+(P717/AA717^2*AB717)</f>
        <v>3.33927677288455</v>
      </c>
      <c r="R717" s="82">
        <f>SQRT(P717)</f>
        <v>0.10516774409862768</v>
      </c>
      <c r="S717" s="49">
        <v>3.12</v>
      </c>
      <c r="T717" s="3" t="s">
        <v>3</v>
      </c>
      <c r="U717" s="82">
        <v>0.13900000000000001</v>
      </c>
      <c r="V717" s="43">
        <f>0.791*S717+0.851</f>
        <v>3.3189200000000003</v>
      </c>
      <c r="W717" s="49">
        <v>3.29</v>
      </c>
      <c r="X717" s="82">
        <v>0.22500000000000001</v>
      </c>
      <c r="Y717" s="43">
        <f t="shared" si="83"/>
        <v>3.2834099999999999</v>
      </c>
      <c r="Z717" s="55">
        <v>3.2</v>
      </c>
      <c r="AA717" s="82">
        <v>0.23</v>
      </c>
      <c r="AB717" s="43">
        <f>0.791*(Z717+0.09)+0.851</f>
        <v>3.4533900000000002</v>
      </c>
      <c r="AC717" s="47"/>
      <c r="AD717" s="82"/>
      <c r="AE717" s="43"/>
      <c r="AF717" s="45"/>
      <c r="AG717" s="82"/>
      <c r="AH717" s="43"/>
      <c r="AI717" s="47" t="s">
        <v>79</v>
      </c>
      <c r="AJ717" s="4"/>
      <c r="AK717" s="4"/>
      <c r="AL717" s="4"/>
      <c r="AM717" s="27">
        <v>3.2</v>
      </c>
      <c r="AN717" s="5"/>
      <c r="AO717" s="4"/>
      <c r="AP717" s="4"/>
      <c r="AQ717" s="4"/>
      <c r="AR717" s="19">
        <v>3.29</v>
      </c>
      <c r="AS717" s="19">
        <v>3.12</v>
      </c>
      <c r="AT717" s="3" t="s">
        <v>3</v>
      </c>
    </row>
    <row r="718" spans="1:46" x14ac:dyDescent="0.25">
      <c r="A718" s="3" t="s">
        <v>2</v>
      </c>
      <c r="B718" s="18">
        <v>3.91</v>
      </c>
      <c r="C718" s="88">
        <f t="shared" si="84"/>
        <v>3.9122117764837716</v>
      </c>
      <c r="D718" s="80">
        <v>-111.065</v>
      </c>
      <c r="E718" s="23">
        <v>42.680999999999997</v>
      </c>
      <c r="F718" s="1">
        <v>1</v>
      </c>
      <c r="G718" s="1">
        <v>1994</v>
      </c>
      <c r="H718" s="1">
        <v>6</v>
      </c>
      <c r="I718" s="1">
        <v>4</v>
      </c>
      <c r="J718" s="1">
        <v>13</v>
      </c>
      <c r="K718" s="1">
        <v>17</v>
      </c>
      <c r="L718" s="11">
        <v>22.4</v>
      </c>
      <c r="M718" s="81">
        <f t="shared" si="85"/>
        <v>0.10516774409862768</v>
      </c>
      <c r="N718" s="21">
        <v>0.01</v>
      </c>
      <c r="O718" s="3" t="s">
        <v>175</v>
      </c>
      <c r="P718" s="94">
        <f>1/((1/U718^2)+(1/X718^2)+(1/AA718^2))</f>
        <v>1.1060254398794437E-2</v>
      </c>
      <c r="Q718" s="72">
        <f>(P718/U718^2*V718)+(P718/X718^2*Y718)+(P718/AA718^2*AB718)</f>
        <v>3.9122117764837716</v>
      </c>
      <c r="R718" s="82">
        <f>SQRT(P718)</f>
        <v>0.10516774409862768</v>
      </c>
      <c r="S718" s="49">
        <v>3.91</v>
      </c>
      <c r="T718" s="3" t="s">
        <v>3</v>
      </c>
      <c r="U718" s="82">
        <v>0.13900000000000001</v>
      </c>
      <c r="V718" s="43">
        <f>0.791*S718+0.851</f>
        <v>3.94381</v>
      </c>
      <c r="W718" s="49">
        <v>3.78</v>
      </c>
      <c r="X718" s="82">
        <v>0.22500000000000001</v>
      </c>
      <c r="Y718" s="43">
        <f t="shared" si="83"/>
        <v>3.7386200000000001</v>
      </c>
      <c r="Z718" s="55">
        <v>3.9</v>
      </c>
      <c r="AA718" s="82">
        <v>0.23</v>
      </c>
      <c r="AB718" s="43">
        <f>0.791*(Z718+0.09)+0.851</f>
        <v>4.0070899999999998</v>
      </c>
      <c r="AC718" s="47"/>
      <c r="AD718" s="82"/>
      <c r="AE718" s="43"/>
      <c r="AF718" s="45"/>
      <c r="AG718" s="82"/>
      <c r="AH718" s="43"/>
      <c r="AI718" s="47" t="s">
        <v>66</v>
      </c>
      <c r="AJ718" s="4"/>
      <c r="AK718" s="4"/>
      <c r="AL718" s="4"/>
      <c r="AM718" s="27">
        <v>3.9</v>
      </c>
      <c r="AN718" s="5"/>
      <c r="AO718" s="4"/>
      <c r="AP718" s="4"/>
      <c r="AQ718" s="4"/>
      <c r="AR718" s="19">
        <v>3.78</v>
      </c>
      <c r="AS718" s="19">
        <v>3.91</v>
      </c>
      <c r="AT718" s="3" t="s">
        <v>3</v>
      </c>
    </row>
    <row r="719" spans="1:46" x14ac:dyDescent="0.25">
      <c r="A719" s="3" t="s">
        <v>2</v>
      </c>
      <c r="B719" s="18">
        <v>2.4900000000000002</v>
      </c>
      <c r="C719" s="88">
        <f t="shared" si="84"/>
        <v>2.5402100000000001</v>
      </c>
      <c r="D719" s="80">
        <v>-111.08199999999999</v>
      </c>
      <c r="E719" s="23">
        <v>42.655000000000001</v>
      </c>
      <c r="F719" s="1">
        <v>0</v>
      </c>
      <c r="G719" s="1">
        <v>1994</v>
      </c>
      <c r="H719" s="1">
        <v>6</v>
      </c>
      <c r="I719" s="1">
        <v>4</v>
      </c>
      <c r="J719" s="1">
        <v>13</v>
      </c>
      <c r="K719" s="1">
        <v>26</v>
      </c>
      <c r="L719" s="11">
        <v>6.7</v>
      </c>
      <c r="M719" s="81">
        <f t="shared" si="85"/>
        <v>0.22500000000000001</v>
      </c>
      <c r="N719" s="21">
        <v>0.01</v>
      </c>
      <c r="O719" s="6" t="s">
        <v>174</v>
      </c>
      <c r="P719" s="94"/>
      <c r="Q719" s="72">
        <f>Y719</f>
        <v>2.5402100000000001</v>
      </c>
      <c r="R719" s="82">
        <f>X719</f>
        <v>0.22500000000000001</v>
      </c>
      <c r="S719" s="44"/>
      <c r="T719" s="3"/>
      <c r="V719" s="43"/>
      <c r="W719" s="49">
        <v>2.4900000000000002</v>
      </c>
      <c r="X719" s="82">
        <v>0.22500000000000001</v>
      </c>
      <c r="Y719" s="43">
        <f t="shared" si="83"/>
        <v>2.5402100000000001</v>
      </c>
      <c r="Z719" s="53"/>
      <c r="AA719" s="82"/>
      <c r="AB719" s="43"/>
      <c r="AC719" s="47"/>
      <c r="AD719" s="82"/>
      <c r="AE719" s="43"/>
      <c r="AF719" s="45"/>
      <c r="AG719" s="82"/>
      <c r="AH719" s="43"/>
      <c r="AI719" s="47"/>
      <c r="AJ719" s="4"/>
      <c r="AK719" s="4"/>
      <c r="AL719" s="4"/>
      <c r="AM719" s="27"/>
      <c r="AN719" s="5"/>
      <c r="AO719" s="4"/>
      <c r="AP719" s="4"/>
      <c r="AQ719" s="4"/>
      <c r="AR719" s="19">
        <v>2.4900000000000002</v>
      </c>
      <c r="AS719" s="5"/>
      <c r="AT719" s="3"/>
    </row>
    <row r="720" spans="1:46" x14ac:dyDescent="0.25">
      <c r="A720" s="3" t="s">
        <v>2</v>
      </c>
      <c r="B720" s="18">
        <v>3.05</v>
      </c>
      <c r="C720" s="88">
        <f t="shared" si="84"/>
        <v>3.2849533787215774</v>
      </c>
      <c r="D720" s="80">
        <v>-111.08199999999999</v>
      </c>
      <c r="E720" s="23">
        <v>42.680999999999997</v>
      </c>
      <c r="F720" s="1">
        <v>0</v>
      </c>
      <c r="G720" s="1">
        <v>1994</v>
      </c>
      <c r="H720" s="1">
        <v>6</v>
      </c>
      <c r="I720" s="1">
        <v>4</v>
      </c>
      <c r="J720" s="1">
        <v>13</v>
      </c>
      <c r="K720" s="1">
        <v>39</v>
      </c>
      <c r="L720" s="11">
        <v>46.7</v>
      </c>
      <c r="M720" s="81">
        <f t="shared" si="85"/>
        <v>0.10516774409862768</v>
      </c>
      <c r="N720" s="21">
        <v>0.01</v>
      </c>
      <c r="O720" s="3" t="s">
        <v>175</v>
      </c>
      <c r="P720" s="94">
        <f>1/((1/U720^2)+(1/X720^2)+(1/AA720^2))</f>
        <v>1.1060254398794437E-2</v>
      </c>
      <c r="Q720" s="72">
        <f>(P720/U720^2*V720)+(P720/X720^2*Y720)+(P720/AA720^2*AB720)</f>
        <v>3.2849533787215774</v>
      </c>
      <c r="R720" s="82">
        <f>SQRT(P720)</f>
        <v>0.10516774409862768</v>
      </c>
      <c r="S720" s="49">
        <v>3.05</v>
      </c>
      <c r="T720" s="3" t="s">
        <v>3</v>
      </c>
      <c r="U720" s="82">
        <v>0.13900000000000001</v>
      </c>
      <c r="V720" s="43">
        <f>0.791*S720+0.851</f>
        <v>3.26355</v>
      </c>
      <c r="W720" s="49">
        <v>3.26</v>
      </c>
      <c r="X720" s="82">
        <v>0.22500000000000001</v>
      </c>
      <c r="Y720" s="43">
        <f t="shared" si="83"/>
        <v>3.2555399999999999</v>
      </c>
      <c r="Z720" s="55">
        <v>3.1</v>
      </c>
      <c r="AA720" s="82">
        <v>0.23</v>
      </c>
      <c r="AB720" s="43">
        <f>0.791*(Z720+0.09)+0.851</f>
        <v>3.3742900000000002</v>
      </c>
      <c r="AC720" s="47"/>
      <c r="AD720" s="82"/>
      <c r="AE720" s="43"/>
      <c r="AF720" s="45"/>
      <c r="AG720" s="82"/>
      <c r="AH720" s="43"/>
      <c r="AI720" s="47" t="s">
        <v>92</v>
      </c>
      <c r="AJ720" s="4"/>
      <c r="AK720" s="4"/>
      <c r="AL720" s="4"/>
      <c r="AM720" s="27">
        <v>3.1</v>
      </c>
      <c r="AN720" s="5"/>
      <c r="AO720" s="4"/>
      <c r="AP720" s="4"/>
      <c r="AQ720" s="4"/>
      <c r="AR720" s="19">
        <v>3.26</v>
      </c>
      <c r="AS720" s="19">
        <v>3.05</v>
      </c>
      <c r="AT720" s="3" t="s">
        <v>3</v>
      </c>
    </row>
    <row r="721" spans="1:58" x14ac:dyDescent="0.25">
      <c r="A721" s="3" t="s">
        <v>2</v>
      </c>
      <c r="B721" s="18">
        <v>2.63</v>
      </c>
      <c r="C721" s="88">
        <f t="shared" si="84"/>
        <v>2.6702699999999999</v>
      </c>
      <c r="D721" s="80">
        <v>-111.08499999999999</v>
      </c>
      <c r="E721" s="23">
        <v>42.670999999999999</v>
      </c>
      <c r="F721" s="1">
        <v>1</v>
      </c>
      <c r="G721" s="1">
        <v>1994</v>
      </c>
      <c r="H721" s="1">
        <v>6</v>
      </c>
      <c r="I721" s="1">
        <v>4</v>
      </c>
      <c r="J721" s="1">
        <v>20</v>
      </c>
      <c r="K721" s="1">
        <v>23</v>
      </c>
      <c r="L721" s="11">
        <v>17.899999999999999</v>
      </c>
      <c r="M721" s="81">
        <f t="shared" si="85"/>
        <v>0.22500000000000001</v>
      </c>
      <c r="N721" s="21">
        <v>0.01</v>
      </c>
      <c r="O721" s="6" t="s">
        <v>174</v>
      </c>
      <c r="P721" s="94"/>
      <c r="Q721" s="72">
        <f>Y721</f>
        <v>2.6702699999999999</v>
      </c>
      <c r="R721" s="82">
        <f>X721</f>
        <v>0.22500000000000001</v>
      </c>
      <c r="S721" s="44"/>
      <c r="T721" s="3"/>
      <c r="V721" s="43"/>
      <c r="W721" s="49">
        <v>2.63</v>
      </c>
      <c r="X721" s="82">
        <v>0.22500000000000001</v>
      </c>
      <c r="Y721" s="43">
        <f t="shared" si="83"/>
        <v>2.6702699999999999</v>
      </c>
      <c r="Z721" s="53"/>
      <c r="AA721" s="82"/>
      <c r="AB721" s="43"/>
      <c r="AC721" s="47"/>
      <c r="AD721" s="82"/>
      <c r="AE721" s="43"/>
      <c r="AF721" s="45"/>
      <c r="AG721" s="82"/>
      <c r="AH721" s="43"/>
      <c r="AI721" s="47"/>
      <c r="AJ721" s="4"/>
      <c r="AK721" s="4"/>
      <c r="AL721" s="4"/>
      <c r="AM721" s="27"/>
      <c r="AN721" s="5"/>
      <c r="AO721" s="4"/>
      <c r="AP721" s="4"/>
      <c r="AQ721" s="4"/>
      <c r="AR721" s="19">
        <v>2.63</v>
      </c>
      <c r="AS721" s="5"/>
      <c r="AT721" s="3"/>
    </row>
    <row r="722" spans="1:58" x14ac:dyDescent="0.25">
      <c r="A722" s="3" t="s">
        <v>2</v>
      </c>
      <c r="B722" s="18">
        <v>2.71</v>
      </c>
      <c r="C722" s="88">
        <f t="shared" si="84"/>
        <v>2.7445900000000001</v>
      </c>
      <c r="D722" s="80">
        <v>-111.07599999999999</v>
      </c>
      <c r="E722" s="23">
        <v>42.658000000000001</v>
      </c>
      <c r="F722" s="1">
        <v>0</v>
      </c>
      <c r="G722" s="1">
        <v>1994</v>
      </c>
      <c r="H722" s="1">
        <v>6</v>
      </c>
      <c r="I722" s="1">
        <v>5</v>
      </c>
      <c r="J722" s="1">
        <v>17</v>
      </c>
      <c r="K722" s="1">
        <v>18</v>
      </c>
      <c r="L722" s="11">
        <v>32.5</v>
      </c>
      <c r="M722" s="81">
        <f t="shared" si="85"/>
        <v>0.22500000000000001</v>
      </c>
      <c r="N722" s="21">
        <v>0.01</v>
      </c>
      <c r="O722" s="6" t="s">
        <v>174</v>
      </c>
      <c r="P722" s="94"/>
      <c r="Q722" s="72">
        <f>Y722</f>
        <v>2.7445900000000001</v>
      </c>
      <c r="R722" s="82">
        <f>X722</f>
        <v>0.22500000000000001</v>
      </c>
      <c r="S722" s="44"/>
      <c r="T722" s="3"/>
      <c r="V722" s="43"/>
      <c r="W722" s="49">
        <v>2.71</v>
      </c>
      <c r="X722" s="82">
        <v>0.22500000000000001</v>
      </c>
      <c r="Y722" s="43">
        <f t="shared" si="83"/>
        <v>2.7445900000000001</v>
      </c>
      <c r="Z722" s="53"/>
      <c r="AA722" s="82"/>
      <c r="AB722" s="43"/>
      <c r="AC722" s="47"/>
      <c r="AD722" s="82"/>
      <c r="AE722" s="43"/>
      <c r="AF722" s="45"/>
      <c r="AG722" s="82"/>
      <c r="AH722" s="43"/>
      <c r="AI722" s="47"/>
      <c r="AJ722" s="4"/>
      <c r="AK722" s="4"/>
      <c r="AL722" s="4"/>
      <c r="AM722" s="27"/>
      <c r="AN722" s="5"/>
      <c r="AO722" s="4"/>
      <c r="AP722" s="4"/>
      <c r="AQ722" s="4"/>
      <c r="AR722" s="19">
        <v>2.71</v>
      </c>
      <c r="AS722" s="5"/>
      <c r="AT722" s="3"/>
    </row>
    <row r="723" spans="1:58" x14ac:dyDescent="0.25">
      <c r="A723" s="3" t="s">
        <v>2</v>
      </c>
      <c r="B723" s="18">
        <v>3.9</v>
      </c>
      <c r="C723" s="88">
        <f t="shared" si="84"/>
        <v>3.8604001196761555</v>
      </c>
      <c r="D723" s="80">
        <v>-111.083</v>
      </c>
      <c r="E723" s="23">
        <v>42.631999999999998</v>
      </c>
      <c r="F723" s="1">
        <v>2</v>
      </c>
      <c r="G723" s="1">
        <v>1994</v>
      </c>
      <c r="H723" s="1">
        <v>6</v>
      </c>
      <c r="I723" s="1">
        <v>6</v>
      </c>
      <c r="J723" s="1">
        <v>9</v>
      </c>
      <c r="K723" s="1">
        <v>37</v>
      </c>
      <c r="L723" s="11">
        <v>32.200000000000003</v>
      </c>
      <c r="M723" s="81">
        <f t="shared" si="85"/>
        <v>0.10516774409862768</v>
      </c>
      <c r="N723" s="21">
        <v>0.01</v>
      </c>
      <c r="O723" s="3" t="s">
        <v>175</v>
      </c>
      <c r="P723" s="94">
        <f>1/((1/U723^2)+(1/X723^2)+(1/AA723^2))</f>
        <v>1.1060254398794437E-2</v>
      </c>
      <c r="Q723" s="72">
        <f>(P723/U723^2*V723)+(P723/X723^2*Y723)+(P723/AA723^2*AB723)</f>
        <v>3.8604001196761555</v>
      </c>
      <c r="R723" s="82">
        <f>SQRT(P723)</f>
        <v>0.10516774409862768</v>
      </c>
      <c r="S723" s="49">
        <v>3.9</v>
      </c>
      <c r="T723" s="3" t="s">
        <v>3</v>
      </c>
      <c r="U723" s="82">
        <v>0.13900000000000001</v>
      </c>
      <c r="V723" s="43">
        <f>0.791*S723+0.851</f>
        <v>3.9359000000000002</v>
      </c>
      <c r="W723" s="49">
        <v>3.71</v>
      </c>
      <c r="X723" s="82">
        <v>0.22500000000000001</v>
      </c>
      <c r="Y723" s="43">
        <f t="shared" si="83"/>
        <v>3.6735899999999999</v>
      </c>
      <c r="Z723" s="55">
        <v>3.7</v>
      </c>
      <c r="AA723" s="82">
        <v>0.23</v>
      </c>
      <c r="AB723" s="43">
        <f>0.791*(Z723+0.09)+0.851</f>
        <v>3.8488900000000004</v>
      </c>
      <c r="AC723" s="47"/>
      <c r="AD723" s="82"/>
      <c r="AE723" s="43"/>
      <c r="AF723" s="45"/>
      <c r="AG723" s="82"/>
      <c r="AH723" s="43"/>
      <c r="AI723" s="47" t="s">
        <v>42</v>
      </c>
      <c r="AJ723" s="4"/>
      <c r="AK723" s="4"/>
      <c r="AL723" s="4"/>
      <c r="AM723" s="27">
        <v>3.7</v>
      </c>
      <c r="AN723" s="5"/>
      <c r="AO723" s="4"/>
      <c r="AP723" s="4"/>
      <c r="AQ723" s="4"/>
      <c r="AR723" s="19">
        <v>3.71</v>
      </c>
      <c r="AS723" s="19">
        <v>3.9</v>
      </c>
      <c r="AT723" s="3" t="s">
        <v>3</v>
      </c>
    </row>
    <row r="724" spans="1:58" x14ac:dyDescent="0.25">
      <c r="A724" s="3" t="s">
        <v>2</v>
      </c>
      <c r="B724" s="18">
        <v>3.11</v>
      </c>
      <c r="C724" s="88">
        <f t="shared" si="84"/>
        <v>3.2424040787249453</v>
      </c>
      <c r="D724" s="80">
        <v>-114.702</v>
      </c>
      <c r="E724" s="23">
        <v>37.311999999999998</v>
      </c>
      <c r="F724" s="1">
        <v>7</v>
      </c>
      <c r="G724" s="1">
        <v>1994</v>
      </c>
      <c r="H724" s="1">
        <v>6</v>
      </c>
      <c r="I724" s="1">
        <v>6</v>
      </c>
      <c r="J724" s="1">
        <v>12</v>
      </c>
      <c r="K724" s="1">
        <v>33</v>
      </c>
      <c r="L724" s="11">
        <v>7</v>
      </c>
      <c r="M724" s="81">
        <f t="shared" si="85"/>
        <v>0.16083765575665815</v>
      </c>
      <c r="N724" s="21">
        <v>0.01</v>
      </c>
      <c r="O724" s="3" t="s">
        <v>175</v>
      </c>
      <c r="P724" s="94">
        <f>1/((1/X724^2)+(1/AA724^2))</f>
        <v>2.586875150929727E-2</v>
      </c>
      <c r="Q724" s="72">
        <f>(P724/X724^2*Y724)+(P724/AA724^2*AB724)</f>
        <v>3.2424040787249453</v>
      </c>
      <c r="R724" s="82">
        <f>SQRT(P724)</f>
        <v>0.16083765575665815</v>
      </c>
      <c r="S724" s="44"/>
      <c r="T724" s="3"/>
      <c r="V724" s="43"/>
      <c r="W724" s="49">
        <v>3.11</v>
      </c>
      <c r="X724" s="82">
        <v>0.22500000000000001</v>
      </c>
      <c r="Y724" s="43">
        <f t="shared" si="83"/>
        <v>3.11619</v>
      </c>
      <c r="Z724" s="55">
        <v>3.1</v>
      </c>
      <c r="AA724" s="82">
        <v>0.23</v>
      </c>
      <c r="AB724" s="43">
        <f>0.791*(Z724+0.09)+0.851</f>
        <v>3.3742900000000002</v>
      </c>
      <c r="AC724" s="47"/>
      <c r="AD724" s="82"/>
      <c r="AE724" s="43"/>
      <c r="AF724" s="45"/>
      <c r="AG724" s="82"/>
      <c r="AH724" s="43"/>
      <c r="AI724" s="47" t="s">
        <v>92</v>
      </c>
      <c r="AJ724" s="4"/>
      <c r="AK724" s="4"/>
      <c r="AL724" s="4"/>
      <c r="AM724" s="27">
        <v>3.1</v>
      </c>
      <c r="AN724" s="5"/>
      <c r="AO724" s="4"/>
      <c r="AP724" s="4"/>
      <c r="AQ724" s="4"/>
      <c r="AR724" s="19">
        <v>3.11</v>
      </c>
      <c r="AS724" s="5"/>
      <c r="AT724" s="3"/>
    </row>
    <row r="725" spans="1:58" x14ac:dyDescent="0.25">
      <c r="A725" s="3" t="s">
        <v>2</v>
      </c>
      <c r="B725" s="18">
        <v>3.03</v>
      </c>
      <c r="C725" s="88">
        <f t="shared" si="84"/>
        <v>3.2126777764029399</v>
      </c>
      <c r="D725" s="80">
        <v>-111.123</v>
      </c>
      <c r="E725" s="23">
        <v>42.755000000000003</v>
      </c>
      <c r="F725" s="1">
        <v>1</v>
      </c>
      <c r="G725" s="1">
        <v>1994</v>
      </c>
      <c r="H725" s="1">
        <v>6</v>
      </c>
      <c r="I725" s="1">
        <v>6</v>
      </c>
      <c r="J725" s="1">
        <v>12</v>
      </c>
      <c r="K725" s="1">
        <v>38</v>
      </c>
      <c r="L725" s="11">
        <v>59</v>
      </c>
      <c r="M725" s="81">
        <f t="shared" si="85"/>
        <v>0.10516774409862768</v>
      </c>
      <c r="N725" s="21">
        <v>0.01</v>
      </c>
      <c r="O725" s="3" t="s">
        <v>175</v>
      </c>
      <c r="P725" s="94">
        <f>1/((1/U725^2)+(1/X725^2)+(1/AA725^2))</f>
        <v>1.1060254398794437E-2</v>
      </c>
      <c r="Q725" s="72">
        <f>(P725/U725^2*V725)+(P725/X725^2*Y725)+(P725/AA725^2*AB725)</f>
        <v>3.2126777764029399</v>
      </c>
      <c r="R725" s="82">
        <f>SQRT(P725)</f>
        <v>0.10516774409862768</v>
      </c>
      <c r="S725" s="49">
        <v>3.03</v>
      </c>
      <c r="T725" s="3" t="s">
        <v>3</v>
      </c>
      <c r="U725" s="82">
        <v>0.13900000000000001</v>
      </c>
      <c r="V725" s="43">
        <f>0.791*S725+0.851</f>
        <v>3.2477299999999998</v>
      </c>
      <c r="W725" s="49">
        <v>3.03</v>
      </c>
      <c r="X725" s="82">
        <v>0.22500000000000001</v>
      </c>
      <c r="Y725" s="43">
        <f t="shared" si="83"/>
        <v>3.0418699999999999</v>
      </c>
      <c r="Z725" s="55">
        <v>3</v>
      </c>
      <c r="AA725" s="82">
        <v>0.23</v>
      </c>
      <c r="AB725" s="43">
        <f>0.791*(Z725+0.09)+0.851</f>
        <v>3.2951899999999998</v>
      </c>
      <c r="AC725" s="47"/>
      <c r="AD725" s="82"/>
      <c r="AE725" s="43"/>
      <c r="AF725" s="45"/>
      <c r="AG725" s="82"/>
      <c r="AH725" s="43"/>
      <c r="AI725" s="47" t="s">
        <v>50</v>
      </c>
      <c r="AJ725" s="4"/>
      <c r="AK725" s="4"/>
      <c r="AL725" s="4"/>
      <c r="AM725" s="27">
        <v>3</v>
      </c>
      <c r="AN725" s="5"/>
      <c r="AO725" s="4"/>
      <c r="AP725" s="4"/>
      <c r="AQ725" s="4"/>
      <c r="AR725" s="19">
        <v>3.03</v>
      </c>
      <c r="AS725" s="19">
        <v>3.03</v>
      </c>
      <c r="AT725" s="3" t="s">
        <v>3</v>
      </c>
    </row>
    <row r="726" spans="1:58" x14ac:dyDescent="0.25">
      <c r="A726" s="3" t="s">
        <v>2</v>
      </c>
      <c r="B726" s="18">
        <v>2.61</v>
      </c>
      <c r="C726" s="88">
        <f t="shared" si="84"/>
        <v>2.6516899999999999</v>
      </c>
      <c r="D726" s="80">
        <v>-111.086</v>
      </c>
      <c r="E726" s="23">
        <v>42.588000000000001</v>
      </c>
      <c r="F726" s="1">
        <v>1</v>
      </c>
      <c r="G726" s="1">
        <v>1994</v>
      </c>
      <c r="H726" s="1">
        <v>6</v>
      </c>
      <c r="I726" s="1">
        <v>7</v>
      </c>
      <c r="J726" s="1">
        <v>6</v>
      </c>
      <c r="K726" s="1">
        <v>42</v>
      </c>
      <c r="L726" s="11">
        <v>40.9</v>
      </c>
      <c r="M726" s="81">
        <f t="shared" si="85"/>
        <v>0.22500000000000001</v>
      </c>
      <c r="N726" s="21">
        <v>0.01</v>
      </c>
      <c r="O726" s="6" t="s">
        <v>174</v>
      </c>
      <c r="P726" s="94"/>
      <c r="Q726" s="72">
        <f>Y726</f>
        <v>2.6516899999999999</v>
      </c>
      <c r="R726" s="82">
        <f>X726</f>
        <v>0.22500000000000001</v>
      </c>
      <c r="S726" s="44"/>
      <c r="T726" s="3"/>
      <c r="V726" s="43"/>
      <c r="W726" s="49">
        <v>2.61</v>
      </c>
      <c r="X726" s="82">
        <v>0.22500000000000001</v>
      </c>
      <c r="Y726" s="43">
        <f t="shared" si="83"/>
        <v>2.6516899999999999</v>
      </c>
      <c r="Z726" s="53"/>
      <c r="AA726" s="82"/>
      <c r="AB726" s="43"/>
      <c r="AC726" s="47"/>
      <c r="AD726" s="82"/>
      <c r="AE726" s="43"/>
      <c r="AF726" s="45"/>
      <c r="AG726" s="82"/>
      <c r="AH726" s="43"/>
      <c r="AI726" s="47"/>
      <c r="AJ726" s="4"/>
      <c r="AK726" s="4"/>
      <c r="AL726" s="4"/>
      <c r="AM726" s="27"/>
      <c r="AN726" s="5"/>
      <c r="AO726" s="4"/>
      <c r="AP726" s="4"/>
      <c r="AQ726" s="4"/>
      <c r="AR726" s="19">
        <v>2.61</v>
      </c>
      <c r="AS726" s="5"/>
      <c r="AT726" s="3"/>
    </row>
    <row r="727" spans="1:58" x14ac:dyDescent="0.25">
      <c r="A727" s="4" t="s">
        <v>1</v>
      </c>
      <c r="B727" s="11">
        <v>2.5</v>
      </c>
      <c r="C727" s="88">
        <f t="shared" si="84"/>
        <v>2.8996900000000001</v>
      </c>
      <c r="D727" s="80">
        <v>-111.316</v>
      </c>
      <c r="E727" s="23">
        <v>42.527999999999999</v>
      </c>
      <c r="F727" s="1">
        <v>5</v>
      </c>
      <c r="G727" s="1">
        <v>1994</v>
      </c>
      <c r="H727" s="1">
        <v>6</v>
      </c>
      <c r="I727" s="1">
        <v>7</v>
      </c>
      <c r="J727" s="1">
        <v>8</v>
      </c>
      <c r="K727" s="1">
        <v>20</v>
      </c>
      <c r="L727" s="1">
        <v>24.02</v>
      </c>
      <c r="M727" s="81">
        <f t="shared" si="85"/>
        <v>0.23</v>
      </c>
      <c r="N727" s="21">
        <v>0.01</v>
      </c>
      <c r="O727" s="6" t="s">
        <v>174</v>
      </c>
      <c r="P727" s="94"/>
      <c r="Q727" s="72">
        <f>$AB$727</f>
        <v>2.8996900000000001</v>
      </c>
      <c r="R727" s="82">
        <f>AA727</f>
        <v>0.23</v>
      </c>
      <c r="S727" s="44"/>
      <c r="T727" s="3"/>
      <c r="V727" s="43"/>
      <c r="W727" s="46"/>
      <c r="Y727" s="43"/>
      <c r="Z727" s="55">
        <v>2.5</v>
      </c>
      <c r="AA727" s="82">
        <v>0.23</v>
      </c>
      <c r="AB727" s="43">
        <f>0.791*(Z727+0.09)+0.851</f>
        <v>2.8996900000000001</v>
      </c>
      <c r="AC727" s="53"/>
      <c r="AD727" s="82"/>
      <c r="AE727" s="43"/>
      <c r="AF727" s="45"/>
      <c r="AG727" s="82"/>
      <c r="AH727" s="43"/>
      <c r="AI727" s="47" t="s">
        <v>58</v>
      </c>
      <c r="AJ727" s="27"/>
      <c r="AK727" s="5"/>
      <c r="AL727" s="4"/>
      <c r="AM727" s="27">
        <v>2.5</v>
      </c>
      <c r="AN727" s="5"/>
      <c r="AO727" s="4">
        <v>457</v>
      </c>
      <c r="AP727" s="5" t="s">
        <v>44</v>
      </c>
      <c r="AQ727" s="5" t="s">
        <v>44</v>
      </c>
      <c r="AR727" s="9"/>
      <c r="AS727" s="5"/>
      <c r="AT727" s="3"/>
      <c r="AU727" s="2" t="s">
        <v>44</v>
      </c>
      <c r="AV727" s="2"/>
      <c r="AY727">
        <v>6</v>
      </c>
    </row>
    <row r="728" spans="1:58" x14ac:dyDescent="0.25">
      <c r="A728" s="3" t="s">
        <v>2</v>
      </c>
      <c r="B728" s="18">
        <v>3.25</v>
      </c>
      <c r="C728" s="88">
        <f t="shared" si="84"/>
        <v>3.3859637796261084</v>
      </c>
      <c r="D728" s="80">
        <v>-111.10299999999999</v>
      </c>
      <c r="E728" s="23">
        <v>42.595999999999997</v>
      </c>
      <c r="F728" s="1">
        <v>0</v>
      </c>
      <c r="G728" s="1">
        <v>1994</v>
      </c>
      <c r="H728" s="1">
        <v>6</v>
      </c>
      <c r="I728" s="1">
        <v>7</v>
      </c>
      <c r="J728" s="1">
        <v>8</v>
      </c>
      <c r="K728" s="1">
        <v>49</v>
      </c>
      <c r="L728" s="11">
        <v>39.200000000000003</v>
      </c>
      <c r="M728" s="81">
        <f t="shared" si="85"/>
        <v>0.10516774409862768</v>
      </c>
      <c r="N728" s="21">
        <v>0.01</v>
      </c>
      <c r="O728" s="3" t="s">
        <v>175</v>
      </c>
      <c r="P728" s="94">
        <f>1/((1/U728^2)+(1/X728^2)+(1/AA728^2))</f>
        <v>1.1060254398794437E-2</v>
      </c>
      <c r="Q728" s="72">
        <f>(P728/U728^2*V728)+(P728/X728^2*Y728)+(P728/AA728^2*AB728)</f>
        <v>3.3859637796261084</v>
      </c>
      <c r="R728" s="82">
        <f>SQRT(P728)</f>
        <v>0.10516774409862768</v>
      </c>
      <c r="S728" s="49">
        <v>3.25</v>
      </c>
      <c r="T728" s="3" t="s">
        <v>3</v>
      </c>
      <c r="U728" s="82">
        <v>0.13900000000000001</v>
      </c>
      <c r="V728" s="43">
        <f>0.791*S728+0.851</f>
        <v>3.4217500000000003</v>
      </c>
      <c r="W728" s="49">
        <v>3.23</v>
      </c>
      <c r="X728" s="82">
        <v>0.22500000000000001</v>
      </c>
      <c r="Y728" s="43">
        <f t="shared" ref="Y728:Y759" si="86">0.929*W728+0.227</f>
        <v>3.2276699999999998</v>
      </c>
      <c r="Z728" s="55">
        <v>3.2</v>
      </c>
      <c r="AA728" s="82">
        <v>0.23</v>
      </c>
      <c r="AB728" s="43">
        <f>0.791*(Z728+0.09)+0.851</f>
        <v>3.4533900000000002</v>
      </c>
      <c r="AC728" s="47"/>
      <c r="AD728" s="82"/>
      <c r="AE728" s="43"/>
      <c r="AF728" s="45"/>
      <c r="AG728" s="82"/>
      <c r="AH728" s="43"/>
      <c r="AI728" s="47" t="s">
        <v>79</v>
      </c>
      <c r="AJ728" s="4"/>
      <c r="AK728" s="4"/>
      <c r="AL728" s="4"/>
      <c r="AM728" s="27">
        <v>3.2</v>
      </c>
      <c r="AN728" s="5"/>
      <c r="AO728" s="4"/>
      <c r="AP728" s="4"/>
      <c r="AQ728" s="4"/>
      <c r="AR728" s="19">
        <v>3.23</v>
      </c>
      <c r="AS728" s="19">
        <v>3.25</v>
      </c>
      <c r="AT728" s="3" t="s">
        <v>3</v>
      </c>
    </row>
    <row r="729" spans="1:58" x14ac:dyDescent="0.25">
      <c r="A729" s="3" t="s">
        <v>2</v>
      </c>
      <c r="B729" s="18">
        <v>3</v>
      </c>
      <c r="C729" s="88">
        <f t="shared" si="84"/>
        <v>3.1128244989133051</v>
      </c>
      <c r="D729" s="80">
        <v>-111.099</v>
      </c>
      <c r="E729" s="23">
        <v>42.603000000000002</v>
      </c>
      <c r="F729" s="1">
        <v>1</v>
      </c>
      <c r="G729" s="1">
        <v>1994</v>
      </c>
      <c r="H729" s="1">
        <v>6</v>
      </c>
      <c r="I729" s="1">
        <v>7</v>
      </c>
      <c r="J729" s="1">
        <v>8</v>
      </c>
      <c r="K729" s="1">
        <v>51</v>
      </c>
      <c r="L729" s="11">
        <v>43.7</v>
      </c>
      <c r="M729" s="81">
        <f t="shared" si="85"/>
        <v>0.16083765575665815</v>
      </c>
      <c r="N729" s="21">
        <v>0.01</v>
      </c>
      <c r="O729" s="3" t="s">
        <v>175</v>
      </c>
      <c r="P729" s="94">
        <f>1/((1/X729^2)+(1/AA729^2))</f>
        <v>2.586875150929727E-2</v>
      </c>
      <c r="Q729" s="72">
        <f>(P729/X729^2*Y729)+(P729/AA729^2*AB729)</f>
        <v>3.1128244989133051</v>
      </c>
      <c r="R729" s="82">
        <f>SQRT(P729)</f>
        <v>0.16083765575665815</v>
      </c>
      <c r="S729" s="44"/>
      <c r="T729" s="3"/>
      <c r="V729" s="43"/>
      <c r="W729" s="49">
        <v>3</v>
      </c>
      <c r="X729" s="82">
        <v>0.22500000000000001</v>
      </c>
      <c r="Y729" s="43">
        <f t="shared" si="86"/>
        <v>3.0139999999999998</v>
      </c>
      <c r="Z729" s="55">
        <v>2.9</v>
      </c>
      <c r="AA729" s="82">
        <v>0.23</v>
      </c>
      <c r="AB729" s="43">
        <f>0.791*(Z729+0.09)+0.851</f>
        <v>3.2160899999999999</v>
      </c>
      <c r="AC729" s="47"/>
      <c r="AD729" s="82"/>
      <c r="AE729" s="43"/>
      <c r="AF729" s="45"/>
      <c r="AG729" s="82"/>
      <c r="AH729" s="43"/>
      <c r="AI729" s="47" t="s">
        <v>49</v>
      </c>
      <c r="AJ729" s="4"/>
      <c r="AK729" s="4"/>
      <c r="AL729" s="4"/>
      <c r="AM729" s="27">
        <v>2.9</v>
      </c>
      <c r="AN729" s="5"/>
      <c r="AO729" s="4"/>
      <c r="AP729" s="4"/>
      <c r="AQ729" s="4"/>
      <c r="AR729" s="19">
        <v>3</v>
      </c>
      <c r="AS729" s="5"/>
      <c r="AT729" s="3"/>
    </row>
    <row r="730" spans="1:58" x14ac:dyDescent="0.25">
      <c r="A730" s="3" t="s">
        <v>2</v>
      </c>
      <c r="B730" s="18">
        <v>3.22</v>
      </c>
      <c r="C730" s="88">
        <f t="shared" si="84"/>
        <v>3.3825277298320291</v>
      </c>
      <c r="D730" s="80">
        <v>-111.101</v>
      </c>
      <c r="E730" s="23">
        <v>42.594999999999999</v>
      </c>
      <c r="F730" s="1">
        <v>1</v>
      </c>
      <c r="G730" s="1">
        <v>1994</v>
      </c>
      <c r="H730" s="1">
        <v>6</v>
      </c>
      <c r="I730" s="1">
        <v>7</v>
      </c>
      <c r="J730" s="1">
        <v>9</v>
      </c>
      <c r="K730" s="1">
        <v>1</v>
      </c>
      <c r="L730" s="11">
        <v>19</v>
      </c>
      <c r="M730" s="81">
        <f t="shared" si="85"/>
        <v>0.10516774409862768</v>
      </c>
      <c r="N730" s="21">
        <v>0.01</v>
      </c>
      <c r="O730" s="3" t="s">
        <v>175</v>
      </c>
      <c r="P730" s="94">
        <f>1/((1/U730^2)+(1/X730^2)+(1/AA730^2))</f>
        <v>1.1060254398794437E-2</v>
      </c>
      <c r="Q730" s="72">
        <f>(P730/U730^2*V730)+(P730/X730^2*Y730)+(P730/AA730^2*AB730)</f>
        <v>3.3825277298320291</v>
      </c>
      <c r="R730" s="82">
        <f>SQRT(P730)</f>
        <v>0.10516774409862768</v>
      </c>
      <c r="S730" s="49">
        <v>3.22</v>
      </c>
      <c r="T730" s="3" t="s">
        <v>3</v>
      </c>
      <c r="U730" s="82">
        <v>0.13900000000000001</v>
      </c>
      <c r="V730" s="43">
        <f>0.791*S730+0.851</f>
        <v>3.3980200000000003</v>
      </c>
      <c r="W730" s="49">
        <v>3.28</v>
      </c>
      <c r="X730" s="82">
        <v>0.22500000000000001</v>
      </c>
      <c r="Y730" s="43">
        <f t="shared" si="86"/>
        <v>3.2741199999999999</v>
      </c>
      <c r="Z730" s="55">
        <v>3.2</v>
      </c>
      <c r="AA730" s="82">
        <v>0.23</v>
      </c>
      <c r="AB730" s="43">
        <f>0.791*(Z730+0.09)+0.851</f>
        <v>3.4533900000000002</v>
      </c>
      <c r="AC730" s="47"/>
      <c r="AD730" s="82"/>
      <c r="AE730" s="43"/>
      <c r="AF730" s="45"/>
      <c r="AG730" s="82"/>
      <c r="AH730" s="43"/>
      <c r="AI730" s="47" t="s">
        <v>79</v>
      </c>
      <c r="AJ730" s="4"/>
      <c r="AK730" s="4"/>
      <c r="AL730" s="4"/>
      <c r="AM730" s="27">
        <v>3.2</v>
      </c>
      <c r="AN730" s="5"/>
      <c r="AO730" s="4"/>
      <c r="AP730" s="4"/>
      <c r="AQ730" s="4"/>
      <c r="AR730" s="19">
        <v>3.28</v>
      </c>
      <c r="AS730" s="19">
        <v>3.22</v>
      </c>
      <c r="AT730" s="3" t="s">
        <v>3</v>
      </c>
    </row>
    <row r="731" spans="1:58" x14ac:dyDescent="0.25">
      <c r="A731" s="3" t="s">
        <v>2</v>
      </c>
      <c r="B731" s="18">
        <v>2.58</v>
      </c>
      <c r="C731" s="88">
        <f t="shared" si="84"/>
        <v>2.6238200000000003</v>
      </c>
      <c r="D731" s="80">
        <v>-111.084</v>
      </c>
      <c r="E731" s="23">
        <v>42.59</v>
      </c>
      <c r="F731" s="1">
        <v>0</v>
      </c>
      <c r="G731" s="1">
        <v>1994</v>
      </c>
      <c r="H731" s="1">
        <v>6</v>
      </c>
      <c r="I731" s="1">
        <v>7</v>
      </c>
      <c r="J731" s="1">
        <v>10</v>
      </c>
      <c r="K731" s="1">
        <v>14</v>
      </c>
      <c r="L731" s="11">
        <v>51.3</v>
      </c>
      <c r="M731" s="81">
        <f t="shared" si="85"/>
        <v>0.22500000000000001</v>
      </c>
      <c r="N731" s="21">
        <v>0.01</v>
      </c>
      <c r="O731" s="6" t="s">
        <v>174</v>
      </c>
      <c r="P731" s="94"/>
      <c r="Q731" s="72">
        <f>Y731</f>
        <v>2.6238200000000003</v>
      </c>
      <c r="R731" s="82">
        <f>X731</f>
        <v>0.22500000000000001</v>
      </c>
      <c r="S731" s="44"/>
      <c r="T731" s="3"/>
      <c r="V731" s="43"/>
      <c r="W731" s="49">
        <v>2.58</v>
      </c>
      <c r="X731" s="82">
        <v>0.22500000000000001</v>
      </c>
      <c r="Y731" s="43">
        <f t="shared" si="86"/>
        <v>2.6238200000000003</v>
      </c>
      <c r="Z731" s="53"/>
      <c r="AA731" s="82"/>
      <c r="AB731" s="43"/>
      <c r="AC731" s="47"/>
      <c r="AD731" s="82"/>
      <c r="AE731" s="43"/>
      <c r="AF731" s="45"/>
      <c r="AG731" s="82"/>
      <c r="AH731" s="43"/>
      <c r="AI731" s="47"/>
      <c r="AJ731" s="4"/>
      <c r="AK731" s="4"/>
      <c r="AL731" s="4"/>
      <c r="AM731" s="27"/>
      <c r="AN731" s="5"/>
      <c r="AO731" s="4"/>
      <c r="AP731" s="4"/>
      <c r="AQ731" s="4"/>
      <c r="AR731" s="19">
        <v>2.58</v>
      </c>
      <c r="AS731" s="5"/>
      <c r="AT731" s="3"/>
    </row>
    <row r="732" spans="1:58" x14ac:dyDescent="0.25">
      <c r="A732" s="3" t="s">
        <v>2</v>
      </c>
      <c r="B732" s="18">
        <v>3.12</v>
      </c>
      <c r="C732" s="88">
        <f t="shared" si="84"/>
        <v>3.0924276575706346</v>
      </c>
      <c r="D732" s="80">
        <v>-111.09399999999999</v>
      </c>
      <c r="E732" s="23">
        <v>42.582000000000001</v>
      </c>
      <c r="F732" s="1">
        <v>1</v>
      </c>
      <c r="G732" s="1">
        <v>1994</v>
      </c>
      <c r="H732" s="1">
        <v>6</v>
      </c>
      <c r="I732" s="1">
        <v>7</v>
      </c>
      <c r="J732" s="1">
        <v>11</v>
      </c>
      <c r="K732" s="1">
        <v>54</v>
      </c>
      <c r="L732" s="11">
        <v>9.1</v>
      </c>
      <c r="M732" s="81">
        <f t="shared" si="85"/>
        <v>0.16083765575665815</v>
      </c>
      <c r="N732" s="21">
        <v>0.01</v>
      </c>
      <c r="O732" s="3" t="s">
        <v>175</v>
      </c>
      <c r="P732" s="94">
        <f>1/((1/X732^2)+(1/AA732^2))</f>
        <v>2.586875150929727E-2</v>
      </c>
      <c r="Q732" s="72">
        <f>(P732/X732^2*Y732)+(P732/AA732^2*AB732)</f>
        <v>3.0924276575706346</v>
      </c>
      <c r="R732" s="82">
        <f>SQRT(P732)</f>
        <v>0.16083765575665815</v>
      </c>
      <c r="S732" s="44"/>
      <c r="T732" s="3"/>
      <c r="V732" s="43"/>
      <c r="W732" s="49">
        <v>3.12</v>
      </c>
      <c r="X732" s="82">
        <v>0.22500000000000001</v>
      </c>
      <c r="Y732" s="43">
        <f t="shared" si="86"/>
        <v>3.12548</v>
      </c>
      <c r="Z732" s="55">
        <v>2.7</v>
      </c>
      <c r="AA732" s="82">
        <v>0.23</v>
      </c>
      <c r="AB732" s="43">
        <f>0.791*(Z732+0.09)+0.851</f>
        <v>3.05789</v>
      </c>
      <c r="AC732" s="47"/>
      <c r="AD732" s="82"/>
      <c r="AE732" s="43"/>
      <c r="AF732" s="45"/>
      <c r="AG732" s="82"/>
      <c r="AH732" s="43"/>
      <c r="AI732" s="47" t="s">
        <v>93</v>
      </c>
      <c r="AJ732" s="4"/>
      <c r="AK732" s="4"/>
      <c r="AL732" s="4"/>
      <c r="AM732" s="27">
        <v>2.7</v>
      </c>
      <c r="AN732" s="5"/>
      <c r="AO732" s="4"/>
      <c r="AP732" s="4"/>
      <c r="AQ732" s="4"/>
      <c r="AR732" s="19">
        <v>3.12</v>
      </c>
      <c r="AS732" s="5"/>
      <c r="AT732" s="3"/>
    </row>
    <row r="733" spans="1:58" x14ac:dyDescent="0.25">
      <c r="A733" s="3" t="s">
        <v>2</v>
      </c>
      <c r="B733" s="18">
        <v>3</v>
      </c>
      <c r="C733" s="88">
        <f t="shared" si="84"/>
        <v>3.1454630326251682</v>
      </c>
      <c r="D733" s="80">
        <v>-111.093</v>
      </c>
      <c r="E733" s="23">
        <v>42.59</v>
      </c>
      <c r="F733" s="1">
        <v>1</v>
      </c>
      <c r="G733" s="1">
        <v>1994</v>
      </c>
      <c r="H733" s="1">
        <v>6</v>
      </c>
      <c r="I733" s="1">
        <v>7</v>
      </c>
      <c r="J733" s="1">
        <v>14</v>
      </c>
      <c r="K733" s="1">
        <v>13</v>
      </c>
      <c r="L733" s="11">
        <v>31.2</v>
      </c>
      <c r="M733" s="81">
        <f t="shared" si="85"/>
        <v>0.11825400999467875</v>
      </c>
      <c r="N733" s="21">
        <v>0.01</v>
      </c>
      <c r="O733" s="3" t="s">
        <v>175</v>
      </c>
      <c r="P733" s="94">
        <f>1/((1/U733^2)+(1/X733^2))</f>
        <v>1.398401087982158E-2</v>
      </c>
      <c r="Q733" s="72">
        <f>(P733/U733^2*V733)+(P733/X733^2*Y733)</f>
        <v>3.1454630326251682</v>
      </c>
      <c r="R733" s="82">
        <f>SQRT(P733)</f>
        <v>0.11825400999467875</v>
      </c>
      <c r="S733" s="49">
        <v>3</v>
      </c>
      <c r="T733" s="3" t="s">
        <v>3</v>
      </c>
      <c r="U733" s="82">
        <v>0.13900000000000001</v>
      </c>
      <c r="V733" s="43">
        <f>0.791*S733+0.851</f>
        <v>3.2240000000000002</v>
      </c>
      <c r="W733" s="49">
        <v>2.92</v>
      </c>
      <c r="X733" s="82">
        <v>0.22500000000000001</v>
      </c>
      <c r="Y733" s="43">
        <f t="shared" si="86"/>
        <v>2.9396800000000001</v>
      </c>
      <c r="Z733" s="53"/>
      <c r="AA733" s="82"/>
      <c r="AB733" s="43"/>
      <c r="AC733" s="47"/>
      <c r="AD733" s="82"/>
      <c r="AE733" s="43"/>
      <c r="AF733" s="45"/>
      <c r="AG733" s="82"/>
      <c r="AH733" s="43"/>
      <c r="AI733" s="47"/>
      <c r="AJ733" s="4"/>
      <c r="AK733" s="4"/>
      <c r="AL733" s="4"/>
      <c r="AM733" s="27"/>
      <c r="AN733" s="5"/>
      <c r="AO733" s="4"/>
      <c r="AP733" s="4"/>
      <c r="AQ733" s="4"/>
      <c r="AR733" s="19">
        <v>2.92</v>
      </c>
      <c r="AS733" s="19">
        <v>3</v>
      </c>
      <c r="AT733" s="3" t="s">
        <v>3</v>
      </c>
    </row>
    <row r="734" spans="1:58" x14ac:dyDescent="0.25">
      <c r="A734" s="3" t="s">
        <v>2</v>
      </c>
      <c r="B734" s="18">
        <v>2.71</v>
      </c>
      <c r="C734" s="88">
        <f t="shared" si="84"/>
        <v>2.7445900000000001</v>
      </c>
      <c r="D734" s="80">
        <v>-111.074</v>
      </c>
      <c r="E734" s="23">
        <v>42.625999999999998</v>
      </c>
      <c r="F734" s="1">
        <v>1</v>
      </c>
      <c r="G734" s="1">
        <v>1994</v>
      </c>
      <c r="H734" s="1">
        <v>6</v>
      </c>
      <c r="I734" s="1">
        <v>7</v>
      </c>
      <c r="J734" s="1">
        <v>17</v>
      </c>
      <c r="K734" s="1">
        <v>16</v>
      </c>
      <c r="L734" s="11">
        <v>52.8</v>
      </c>
      <c r="M734" s="81">
        <f t="shared" si="85"/>
        <v>0.22500000000000001</v>
      </c>
      <c r="N734" s="21">
        <v>0.01</v>
      </c>
      <c r="O734" s="6" t="s">
        <v>174</v>
      </c>
      <c r="P734" s="94"/>
      <c r="Q734" s="72">
        <f>Y734</f>
        <v>2.7445900000000001</v>
      </c>
      <c r="R734" s="82">
        <f>X734</f>
        <v>0.22500000000000001</v>
      </c>
      <c r="S734" s="44"/>
      <c r="T734" s="3"/>
      <c r="V734" s="43"/>
      <c r="W734" s="49">
        <v>2.71</v>
      </c>
      <c r="X734" s="82">
        <v>0.22500000000000001</v>
      </c>
      <c r="Y734" s="43">
        <f t="shared" si="86"/>
        <v>2.7445900000000001</v>
      </c>
      <c r="Z734" s="53"/>
      <c r="AA734" s="82"/>
      <c r="AB734" s="43"/>
      <c r="AC734" s="47"/>
      <c r="AD734" s="82"/>
      <c r="AE734" s="43"/>
      <c r="AF734" s="45"/>
      <c r="AG734" s="82"/>
      <c r="AH734" s="43"/>
      <c r="AI734" s="47"/>
      <c r="AJ734" s="4"/>
      <c r="AK734" s="4"/>
      <c r="AL734" s="4"/>
      <c r="AM734" s="27"/>
      <c r="AN734" s="5"/>
      <c r="AO734" s="4"/>
      <c r="AP734" s="4"/>
      <c r="AQ734" s="4"/>
      <c r="AR734" s="19">
        <v>2.71</v>
      </c>
      <c r="AS734" s="5"/>
      <c r="AT734" s="3"/>
    </row>
    <row r="735" spans="1:58" x14ac:dyDescent="0.25">
      <c r="A735" s="3" t="s">
        <v>2</v>
      </c>
      <c r="B735" s="18">
        <v>2.5099999999999998</v>
      </c>
      <c r="C735" s="88">
        <f t="shared" si="84"/>
        <v>2.5587899999999997</v>
      </c>
      <c r="D735" s="80">
        <v>-111.093</v>
      </c>
      <c r="E735" s="23">
        <v>42.594000000000001</v>
      </c>
      <c r="F735" s="1">
        <v>1</v>
      </c>
      <c r="G735" s="1">
        <v>1994</v>
      </c>
      <c r="H735" s="1">
        <v>6</v>
      </c>
      <c r="I735" s="1">
        <v>8</v>
      </c>
      <c r="J735" s="1">
        <v>0</v>
      </c>
      <c r="K735" s="1">
        <v>2</v>
      </c>
      <c r="L735" s="11">
        <v>22.9</v>
      </c>
      <c r="M735" s="81">
        <f t="shared" si="85"/>
        <v>0.22500000000000001</v>
      </c>
      <c r="N735" s="21">
        <v>0.01</v>
      </c>
      <c r="O735" s="6" t="s">
        <v>174</v>
      </c>
      <c r="P735" s="94"/>
      <c r="Q735" s="72">
        <f>Y735</f>
        <v>2.5587899999999997</v>
      </c>
      <c r="R735" s="82">
        <f>X735</f>
        <v>0.22500000000000001</v>
      </c>
      <c r="S735" s="44"/>
      <c r="T735" s="3"/>
      <c r="V735" s="43"/>
      <c r="W735" s="49">
        <v>2.5099999999999998</v>
      </c>
      <c r="X735" s="82">
        <v>0.22500000000000001</v>
      </c>
      <c r="Y735" s="43">
        <f t="shared" si="86"/>
        <v>2.5587899999999997</v>
      </c>
      <c r="Z735" s="53"/>
      <c r="AA735" s="82"/>
      <c r="AB735" s="43"/>
      <c r="AC735" s="47"/>
      <c r="AD735" s="82"/>
      <c r="AE735" s="43"/>
      <c r="AF735" s="45"/>
      <c r="AG735" s="82"/>
      <c r="AH735" s="43"/>
      <c r="AI735" s="47"/>
      <c r="AJ735" s="4"/>
      <c r="AK735" s="4"/>
      <c r="AL735" s="4"/>
      <c r="AM735" s="27"/>
      <c r="AN735" s="5"/>
      <c r="AO735" s="4"/>
      <c r="AP735" s="4"/>
      <c r="AQ735" s="4"/>
      <c r="AR735" s="19">
        <v>2.5099999999999998</v>
      </c>
      <c r="AS735" s="5"/>
      <c r="AT735" s="3"/>
      <c r="BA735" s="26"/>
      <c r="BB735" s="26"/>
      <c r="BC735" s="26"/>
      <c r="BD735" s="26"/>
      <c r="BE735" s="26"/>
      <c r="BF735" s="26"/>
    </row>
    <row r="736" spans="1:58" x14ac:dyDescent="0.25">
      <c r="A736" s="3" t="s">
        <v>2</v>
      </c>
      <c r="B736" s="18">
        <v>3.01</v>
      </c>
      <c r="C736" s="88">
        <f t="shared" si="84"/>
        <v>3.0232899999999998</v>
      </c>
      <c r="D736" s="80">
        <v>-111.1</v>
      </c>
      <c r="E736" s="23">
        <v>42.716000000000001</v>
      </c>
      <c r="F736" s="1">
        <v>1</v>
      </c>
      <c r="G736" s="1">
        <v>1994</v>
      </c>
      <c r="H736" s="1">
        <v>6</v>
      </c>
      <c r="I736" s="1">
        <v>9</v>
      </c>
      <c r="J736" s="1">
        <v>17</v>
      </c>
      <c r="K736" s="1">
        <v>28</v>
      </c>
      <c r="L736" s="11">
        <v>10</v>
      </c>
      <c r="M736" s="81">
        <f t="shared" si="85"/>
        <v>0.22500000000000001</v>
      </c>
      <c r="N736" s="21">
        <v>0.01</v>
      </c>
      <c r="O736" s="6" t="s">
        <v>174</v>
      </c>
      <c r="P736" s="94"/>
      <c r="Q736" s="72">
        <f>Y736</f>
        <v>3.0232899999999998</v>
      </c>
      <c r="R736" s="82">
        <f>X736</f>
        <v>0.22500000000000001</v>
      </c>
      <c r="S736" s="44"/>
      <c r="T736" s="3"/>
      <c r="V736" s="43"/>
      <c r="W736" s="49">
        <v>3.01</v>
      </c>
      <c r="X736" s="82">
        <v>0.22500000000000001</v>
      </c>
      <c r="Y736" s="43">
        <f t="shared" si="86"/>
        <v>3.0232899999999998</v>
      </c>
      <c r="Z736" s="53"/>
      <c r="AA736" s="82"/>
      <c r="AB736" s="43"/>
      <c r="AC736" s="47"/>
      <c r="AD736" s="82"/>
      <c r="AE736" s="43"/>
      <c r="AF736" s="45"/>
      <c r="AG736" s="82"/>
      <c r="AH736" s="43"/>
      <c r="AI736" s="47"/>
      <c r="AJ736" s="4"/>
      <c r="AK736" s="4"/>
      <c r="AL736" s="4"/>
      <c r="AM736" s="27"/>
      <c r="AN736" s="5"/>
      <c r="AO736" s="4"/>
      <c r="AP736" s="4"/>
      <c r="AQ736" s="4"/>
      <c r="AR736" s="19">
        <v>3.01</v>
      </c>
      <c r="AS736" s="5"/>
      <c r="AT736" s="3"/>
    </row>
    <row r="737" spans="1:58" x14ac:dyDescent="0.25">
      <c r="A737" s="3" t="s">
        <v>2</v>
      </c>
      <c r="B737" s="18">
        <v>2.57</v>
      </c>
      <c r="C737" s="88">
        <f t="shared" si="84"/>
        <v>2.6145299999999998</v>
      </c>
      <c r="D737" s="80">
        <v>-111.066</v>
      </c>
      <c r="E737" s="23">
        <v>42.66</v>
      </c>
      <c r="F737" s="1">
        <v>1</v>
      </c>
      <c r="G737" s="1">
        <v>1994</v>
      </c>
      <c r="H737" s="1">
        <v>6</v>
      </c>
      <c r="I737" s="1">
        <v>13</v>
      </c>
      <c r="J737" s="1">
        <v>17</v>
      </c>
      <c r="K737" s="1">
        <v>32</v>
      </c>
      <c r="L737" s="11">
        <v>53.4</v>
      </c>
      <c r="M737" s="81">
        <f t="shared" si="85"/>
        <v>0.22500000000000001</v>
      </c>
      <c r="N737" s="21">
        <v>0.01</v>
      </c>
      <c r="O737" s="6" t="s">
        <v>174</v>
      </c>
      <c r="P737" s="94"/>
      <c r="Q737" s="72">
        <f>Y737</f>
        <v>2.6145299999999998</v>
      </c>
      <c r="R737" s="82">
        <f>X737</f>
        <v>0.22500000000000001</v>
      </c>
      <c r="S737" s="44"/>
      <c r="T737" s="3"/>
      <c r="V737" s="43"/>
      <c r="W737" s="49">
        <v>2.57</v>
      </c>
      <c r="X737" s="82">
        <v>0.22500000000000001</v>
      </c>
      <c r="Y737" s="43">
        <f t="shared" si="86"/>
        <v>2.6145299999999998</v>
      </c>
      <c r="Z737" s="53"/>
      <c r="AA737" s="82"/>
      <c r="AB737" s="43"/>
      <c r="AC737" s="47"/>
      <c r="AD737" s="82"/>
      <c r="AE737" s="43"/>
      <c r="AF737" s="45"/>
      <c r="AG737" s="82"/>
      <c r="AH737" s="43"/>
      <c r="AI737" s="47"/>
      <c r="AJ737" s="4"/>
      <c r="AK737" s="4"/>
      <c r="AL737" s="4"/>
      <c r="AM737" s="27"/>
      <c r="AN737" s="5"/>
      <c r="AO737" s="4"/>
      <c r="AP737" s="4"/>
      <c r="AQ737" s="4"/>
      <c r="AR737" s="19">
        <v>2.57</v>
      </c>
      <c r="AS737" s="5"/>
      <c r="AT737" s="3"/>
    </row>
    <row r="738" spans="1:58" x14ac:dyDescent="0.25">
      <c r="A738" s="3" t="s">
        <v>2</v>
      </c>
      <c r="B738" s="18">
        <v>2.77</v>
      </c>
      <c r="C738" s="88">
        <f t="shared" si="84"/>
        <v>3.0006821785430029</v>
      </c>
      <c r="D738" s="80">
        <v>-111.10899999999999</v>
      </c>
      <c r="E738" s="23">
        <v>42.652999999999999</v>
      </c>
      <c r="F738" s="1">
        <v>0</v>
      </c>
      <c r="G738" s="1">
        <v>1994</v>
      </c>
      <c r="H738" s="1">
        <v>6</v>
      </c>
      <c r="I738" s="1">
        <v>15</v>
      </c>
      <c r="J738" s="1">
        <v>2</v>
      </c>
      <c r="K738" s="1">
        <v>5</v>
      </c>
      <c r="L738" s="11">
        <v>16.3</v>
      </c>
      <c r="M738" s="81">
        <f t="shared" si="85"/>
        <v>0.10516774409862768</v>
      </c>
      <c r="N738" s="21">
        <v>0.01</v>
      </c>
      <c r="O738" s="3" t="s">
        <v>175</v>
      </c>
      <c r="P738" s="94">
        <f>1/((1/U738^2)+(1/X738^2)+(1/AA738^2))</f>
        <v>1.1060254398794437E-2</v>
      </c>
      <c r="Q738" s="72">
        <f>(P738/U738^2*V738)+(P738/X738^2*Y738)+(P738/AA738^2*AB738)</f>
        <v>3.0006821785430029</v>
      </c>
      <c r="R738" s="82">
        <f>SQRT(P738)</f>
        <v>0.10516774409862768</v>
      </c>
      <c r="S738" s="49">
        <v>2.77</v>
      </c>
      <c r="T738" s="3" t="s">
        <v>3</v>
      </c>
      <c r="U738" s="82">
        <v>0.13900000000000001</v>
      </c>
      <c r="V738" s="43">
        <f>0.791*S738+0.851</f>
        <v>3.0420700000000003</v>
      </c>
      <c r="W738" s="49">
        <v>2.81</v>
      </c>
      <c r="X738" s="82">
        <v>0.22500000000000001</v>
      </c>
      <c r="Y738" s="43">
        <f t="shared" si="86"/>
        <v>2.8374899999999998</v>
      </c>
      <c r="Z738" s="55">
        <v>2.7</v>
      </c>
      <c r="AA738" s="82">
        <v>0.23</v>
      </c>
      <c r="AB738" s="43">
        <f>0.791*(Z738+0.09)+0.851</f>
        <v>3.05789</v>
      </c>
      <c r="AC738" s="47"/>
      <c r="AD738" s="82"/>
      <c r="AE738" s="43"/>
      <c r="AF738" s="45"/>
      <c r="AG738" s="82"/>
      <c r="AH738" s="43"/>
      <c r="AI738" s="47" t="s">
        <v>93</v>
      </c>
      <c r="AJ738" s="4"/>
      <c r="AK738" s="4"/>
      <c r="AL738" s="4"/>
      <c r="AM738" s="27">
        <v>2.7</v>
      </c>
      <c r="AN738" s="5"/>
      <c r="AO738" s="4"/>
      <c r="AP738" s="4"/>
      <c r="AQ738" s="4"/>
      <c r="AR738" s="19">
        <v>2.81</v>
      </c>
      <c r="AS738" s="19">
        <v>2.77</v>
      </c>
      <c r="AT738" s="3" t="s">
        <v>3</v>
      </c>
      <c r="BA738" s="4"/>
      <c r="BB738" s="4"/>
      <c r="BC738" s="4"/>
      <c r="BD738" s="4"/>
      <c r="BE738" s="4"/>
      <c r="BF738" s="4"/>
    </row>
    <row r="739" spans="1:58" x14ac:dyDescent="0.25">
      <c r="A739" s="3" t="s">
        <v>2</v>
      </c>
      <c r="B739" s="18">
        <v>3.89</v>
      </c>
      <c r="C739" s="88">
        <f t="shared" si="84"/>
        <v>3.9399900216216728</v>
      </c>
      <c r="D739" s="80">
        <v>-111.096</v>
      </c>
      <c r="E739" s="23">
        <v>42.741999999999997</v>
      </c>
      <c r="F739" s="1">
        <v>2</v>
      </c>
      <c r="G739" s="1">
        <v>1994</v>
      </c>
      <c r="H739" s="1">
        <v>6</v>
      </c>
      <c r="I739" s="1">
        <v>15</v>
      </c>
      <c r="J739" s="1">
        <v>3</v>
      </c>
      <c r="K739" s="1">
        <v>8</v>
      </c>
      <c r="L739" s="11">
        <v>45.6</v>
      </c>
      <c r="M739" s="81">
        <f t="shared" si="85"/>
        <v>0.10516774409862768</v>
      </c>
      <c r="N739" s="21">
        <v>0.01</v>
      </c>
      <c r="O739" s="3" t="s">
        <v>175</v>
      </c>
      <c r="P739" s="94">
        <f>1/((1/U739^2)+(1/X739^2)+(1/AA739^2))</f>
        <v>1.1060254398794437E-2</v>
      </c>
      <c r="Q739" s="72">
        <f>(P739/U739^2*V739)+(P739/X739^2*Y739)+(P739/AA739^2*AB739)</f>
        <v>3.9399900216216728</v>
      </c>
      <c r="R739" s="82">
        <f>SQRT(P739)</f>
        <v>0.10516774409862768</v>
      </c>
      <c r="S739" s="49">
        <v>3.89</v>
      </c>
      <c r="T739" s="3" t="s">
        <v>3</v>
      </c>
      <c r="U739" s="82">
        <v>0.13900000000000001</v>
      </c>
      <c r="V739" s="43">
        <f>0.791*S739+0.851</f>
        <v>3.9279900000000003</v>
      </c>
      <c r="W739" s="49">
        <v>3.88</v>
      </c>
      <c r="X739" s="82">
        <v>0.22500000000000001</v>
      </c>
      <c r="Y739" s="43">
        <f t="shared" si="86"/>
        <v>3.8315199999999998</v>
      </c>
      <c r="Z739" s="55">
        <v>4</v>
      </c>
      <c r="AA739" s="82">
        <v>0.23</v>
      </c>
      <c r="AB739" s="43">
        <f>0.791*(Z739+0.09)+0.851</f>
        <v>4.0861900000000002</v>
      </c>
      <c r="AC739" s="53"/>
      <c r="AD739" s="82"/>
      <c r="AE739" s="43"/>
      <c r="AF739" s="45"/>
      <c r="AG739" s="82"/>
      <c r="AH739" s="43"/>
      <c r="AI739" s="47" t="s">
        <v>98</v>
      </c>
      <c r="AJ739" s="27"/>
      <c r="AK739" s="5"/>
      <c r="AL739" s="4" t="s">
        <v>83</v>
      </c>
      <c r="AM739" s="27">
        <v>4</v>
      </c>
      <c r="AN739" s="5"/>
      <c r="AO739" s="4"/>
      <c r="AP739" s="4"/>
      <c r="AQ739" s="4"/>
      <c r="AR739" s="19">
        <v>3.88</v>
      </c>
      <c r="AS739" s="19">
        <v>3.89</v>
      </c>
      <c r="AT739" s="3" t="s">
        <v>3</v>
      </c>
    </row>
    <row r="740" spans="1:58" x14ac:dyDescent="0.25">
      <c r="A740" s="3" t="s">
        <v>2</v>
      </c>
      <c r="B740" s="18">
        <v>2.76</v>
      </c>
      <c r="C740" s="88">
        <f t="shared" si="84"/>
        <v>2.7910399999999997</v>
      </c>
      <c r="D740" s="80">
        <v>-111.09699999999999</v>
      </c>
      <c r="E740" s="23">
        <v>42.701999999999998</v>
      </c>
      <c r="F740" s="1">
        <v>1</v>
      </c>
      <c r="G740" s="1">
        <v>1994</v>
      </c>
      <c r="H740" s="1">
        <v>6</v>
      </c>
      <c r="I740" s="1">
        <v>15</v>
      </c>
      <c r="J740" s="1">
        <v>4</v>
      </c>
      <c r="K740" s="1">
        <v>3</v>
      </c>
      <c r="L740" s="11">
        <v>24.2</v>
      </c>
      <c r="M740" s="81">
        <f t="shared" si="85"/>
        <v>0.22500000000000001</v>
      </c>
      <c r="N740" s="21">
        <v>0.01</v>
      </c>
      <c r="O740" s="6" t="s">
        <v>174</v>
      </c>
      <c r="P740" s="94"/>
      <c r="Q740" s="72">
        <f>Y740</f>
        <v>2.7910399999999997</v>
      </c>
      <c r="R740" s="82">
        <f>X740</f>
        <v>0.22500000000000001</v>
      </c>
      <c r="S740" s="44"/>
      <c r="T740" s="3"/>
      <c r="V740" s="43"/>
      <c r="W740" s="49">
        <v>2.76</v>
      </c>
      <c r="X740" s="82">
        <v>0.22500000000000001</v>
      </c>
      <c r="Y740" s="43">
        <f t="shared" si="86"/>
        <v>2.7910399999999997</v>
      </c>
      <c r="Z740" s="53"/>
      <c r="AA740" s="82"/>
      <c r="AB740" s="43"/>
      <c r="AC740" s="47"/>
      <c r="AD740" s="82"/>
      <c r="AE740" s="43"/>
      <c r="AF740" s="45"/>
      <c r="AG740" s="82"/>
      <c r="AH740" s="43"/>
      <c r="AI740" s="47"/>
      <c r="AJ740" s="4"/>
      <c r="AK740" s="4"/>
      <c r="AL740" s="4"/>
      <c r="AM740" s="27"/>
      <c r="AN740" s="5"/>
      <c r="AO740" s="4"/>
      <c r="AP740" s="4"/>
      <c r="AQ740" s="4"/>
      <c r="AR740" s="19">
        <v>2.76</v>
      </c>
      <c r="AS740" s="5"/>
      <c r="AT740" s="3"/>
    </row>
    <row r="741" spans="1:58" x14ac:dyDescent="0.25">
      <c r="A741" s="3" t="s">
        <v>2</v>
      </c>
      <c r="B741" s="18">
        <v>3.71</v>
      </c>
      <c r="C741" s="88">
        <f t="shared" si="84"/>
        <v>3.6966390411131287</v>
      </c>
      <c r="D741" s="80">
        <v>-111.16</v>
      </c>
      <c r="E741" s="23">
        <v>42.65</v>
      </c>
      <c r="F741" s="1">
        <v>0</v>
      </c>
      <c r="G741" s="1">
        <v>1994</v>
      </c>
      <c r="H741" s="1">
        <v>6</v>
      </c>
      <c r="I741" s="1">
        <v>16</v>
      </c>
      <c r="J741" s="1">
        <v>17</v>
      </c>
      <c r="K741" s="1">
        <v>35</v>
      </c>
      <c r="L741" s="11">
        <v>41.1</v>
      </c>
      <c r="M741" s="81">
        <f t="shared" si="85"/>
        <v>0.10516774409862768</v>
      </c>
      <c r="N741" s="21">
        <v>0.01</v>
      </c>
      <c r="O741" s="3" t="s">
        <v>175</v>
      </c>
      <c r="P741" s="94">
        <f>1/((1/U741^2)+(1/X741^2)+(1/AA741^2))</f>
        <v>1.1060254398794437E-2</v>
      </c>
      <c r="Q741" s="72">
        <f>(P741/U741^2*V741)+(P741/X741^2*Y741)+(P741/AA741^2*AB741)</f>
        <v>3.6966390411131287</v>
      </c>
      <c r="R741" s="82">
        <f>SQRT(P741)</f>
        <v>0.10516774409862768</v>
      </c>
      <c r="S741" s="49">
        <v>3.71</v>
      </c>
      <c r="T741" s="3" t="s">
        <v>3</v>
      </c>
      <c r="U741" s="82">
        <v>0.13900000000000001</v>
      </c>
      <c r="V741" s="43">
        <f>0.791*S741+0.851</f>
        <v>3.7856100000000001</v>
      </c>
      <c r="W741" s="49">
        <v>3.49</v>
      </c>
      <c r="X741" s="82">
        <v>0.22500000000000001</v>
      </c>
      <c r="Y741" s="43">
        <f t="shared" si="86"/>
        <v>3.4692100000000003</v>
      </c>
      <c r="Z741" s="55">
        <v>3.5</v>
      </c>
      <c r="AA741" s="82">
        <v>0.23</v>
      </c>
      <c r="AB741" s="43">
        <f>0.791*(Z741+0.09)+0.851</f>
        <v>3.69069</v>
      </c>
      <c r="AC741" s="53"/>
      <c r="AD741" s="82"/>
      <c r="AE741" s="43"/>
      <c r="AF741" s="45"/>
      <c r="AG741" s="82"/>
      <c r="AH741" s="43"/>
      <c r="AI741" s="47" t="s">
        <v>109</v>
      </c>
      <c r="AJ741" s="27"/>
      <c r="AK741" s="5"/>
      <c r="AL741" s="4" t="s">
        <v>54</v>
      </c>
      <c r="AM741" s="27">
        <v>3.5</v>
      </c>
      <c r="AN741" s="5"/>
      <c r="AO741" s="4"/>
      <c r="AP741" s="4"/>
      <c r="AQ741" s="4"/>
      <c r="AR741" s="19">
        <v>3.49</v>
      </c>
      <c r="AS741" s="19">
        <v>3.71</v>
      </c>
      <c r="AT741" s="3" t="s">
        <v>3</v>
      </c>
    </row>
    <row r="742" spans="1:58" x14ac:dyDescent="0.25">
      <c r="A742" s="3" t="s">
        <v>2</v>
      </c>
      <c r="B742" s="18">
        <v>3.21</v>
      </c>
      <c r="C742" s="88">
        <f t="shared" si="84"/>
        <v>3.328555708765998</v>
      </c>
      <c r="D742" s="80">
        <v>-111.101</v>
      </c>
      <c r="E742" s="23">
        <v>42.637</v>
      </c>
      <c r="F742" s="1">
        <v>1</v>
      </c>
      <c r="G742" s="1">
        <v>1994</v>
      </c>
      <c r="H742" s="1">
        <v>6</v>
      </c>
      <c r="I742" s="1">
        <v>19</v>
      </c>
      <c r="J742" s="1">
        <v>17</v>
      </c>
      <c r="K742" s="1">
        <v>16</v>
      </c>
      <c r="L742" s="11">
        <v>25.2</v>
      </c>
      <c r="M742" s="81">
        <f t="shared" si="85"/>
        <v>0.16083765575665815</v>
      </c>
      <c r="N742" s="21">
        <v>0.01</v>
      </c>
      <c r="O742" s="3" t="s">
        <v>175</v>
      </c>
      <c r="P742" s="94">
        <f>1/((1/X742^2)+(1/AA742^2))</f>
        <v>2.586875150929727E-2</v>
      </c>
      <c r="Q742" s="72">
        <f>(P742/X742^2*Y742)+(P742/AA742^2*AB742)</f>
        <v>3.328555708765998</v>
      </c>
      <c r="R742" s="82">
        <f>SQRT(P742)</f>
        <v>0.16083765575665815</v>
      </c>
      <c r="S742" s="44"/>
      <c r="T742" s="3"/>
      <c r="V742" s="43"/>
      <c r="W742" s="49">
        <v>3.21</v>
      </c>
      <c r="X742" s="82">
        <v>0.22500000000000001</v>
      </c>
      <c r="Y742" s="43">
        <f t="shared" si="86"/>
        <v>3.2090899999999998</v>
      </c>
      <c r="Z742" s="55">
        <v>3.2</v>
      </c>
      <c r="AA742" s="82">
        <v>0.23</v>
      </c>
      <c r="AB742" s="43">
        <f>0.791*(Z742+0.09)+0.851</f>
        <v>3.4533900000000002</v>
      </c>
      <c r="AC742" s="47"/>
      <c r="AD742" s="82"/>
      <c r="AE742" s="43"/>
      <c r="AF742" s="45"/>
      <c r="AG742" s="82"/>
      <c r="AH742" s="43"/>
      <c r="AI742" s="47" t="s">
        <v>79</v>
      </c>
      <c r="AJ742" s="4"/>
      <c r="AK742" s="4"/>
      <c r="AL742" s="4"/>
      <c r="AM742" s="27">
        <v>3.2</v>
      </c>
      <c r="AN742" s="5"/>
      <c r="AO742" s="4"/>
      <c r="AP742" s="4"/>
      <c r="AQ742" s="4"/>
      <c r="AR742" s="19">
        <v>3.21</v>
      </c>
      <c r="AS742" s="5"/>
      <c r="AT742" s="3"/>
    </row>
    <row r="743" spans="1:58" x14ac:dyDescent="0.25">
      <c r="A743" s="3" t="s">
        <v>2</v>
      </c>
      <c r="B743" s="18">
        <v>3.43</v>
      </c>
      <c r="C743" s="88">
        <f t="shared" si="84"/>
        <v>3.622924772946496</v>
      </c>
      <c r="D743" s="80">
        <v>-111.105</v>
      </c>
      <c r="E743" s="23">
        <v>42.654000000000003</v>
      </c>
      <c r="F743" s="1">
        <v>0</v>
      </c>
      <c r="G743" s="1">
        <v>1994</v>
      </c>
      <c r="H743" s="1">
        <v>6</v>
      </c>
      <c r="I743" s="1">
        <v>19</v>
      </c>
      <c r="J743" s="1">
        <v>17</v>
      </c>
      <c r="K743" s="1">
        <v>17</v>
      </c>
      <c r="L743" s="11">
        <v>7.9</v>
      </c>
      <c r="M743" s="81">
        <f t="shared" si="85"/>
        <v>0.10516774409862768</v>
      </c>
      <c r="N743" s="21">
        <v>0.01</v>
      </c>
      <c r="O743" s="3" t="s">
        <v>175</v>
      </c>
      <c r="P743" s="94">
        <f>1/((1/U743^2)+(1/X743^2)+(1/AA743^2))</f>
        <v>1.1060254398794437E-2</v>
      </c>
      <c r="Q743" s="72">
        <f>(P743/U743^2*V743)+(P743/X743^2*Y743)+(P743/AA743^2*AB743)</f>
        <v>3.622924772946496</v>
      </c>
      <c r="R743" s="82">
        <f>SQRT(P743)</f>
        <v>0.10516774409862768</v>
      </c>
      <c r="S743" s="49">
        <v>3.43</v>
      </c>
      <c r="T743" s="3" t="s">
        <v>3</v>
      </c>
      <c r="U743" s="82">
        <v>0.13900000000000001</v>
      </c>
      <c r="V743" s="43">
        <f>0.791*S743+0.851</f>
        <v>3.56413</v>
      </c>
      <c r="W743" s="49">
        <v>3.67</v>
      </c>
      <c r="X743" s="82">
        <v>0.22500000000000001</v>
      </c>
      <c r="Y743" s="43">
        <f t="shared" si="86"/>
        <v>3.6364299999999998</v>
      </c>
      <c r="Z743" s="55">
        <v>3.6</v>
      </c>
      <c r="AA743" s="82">
        <v>0.23</v>
      </c>
      <c r="AB743" s="43">
        <f>0.791*(Z743+0.09)+0.851</f>
        <v>3.76979</v>
      </c>
      <c r="AC743" s="53"/>
      <c r="AD743" s="82"/>
      <c r="AE743" s="43"/>
      <c r="AF743" s="45"/>
      <c r="AG743" s="82"/>
      <c r="AH743" s="43"/>
      <c r="AI743" s="47" t="s">
        <v>82</v>
      </c>
      <c r="AJ743" s="27"/>
      <c r="AK743" s="5"/>
      <c r="AL743" s="4" t="s">
        <v>117</v>
      </c>
      <c r="AM743" s="27">
        <v>3.6</v>
      </c>
      <c r="AN743" s="5"/>
      <c r="AO743" s="4"/>
      <c r="AP743" s="4"/>
      <c r="AQ743" s="4"/>
      <c r="AR743" s="19">
        <v>3.67</v>
      </c>
      <c r="AS743" s="19">
        <v>3.43</v>
      </c>
      <c r="AT743" s="3" t="s">
        <v>3</v>
      </c>
    </row>
    <row r="744" spans="1:58" x14ac:dyDescent="0.25">
      <c r="A744" s="3" t="s">
        <v>2</v>
      </c>
      <c r="B744" s="18">
        <v>2.57</v>
      </c>
      <c r="C744" s="88">
        <f t="shared" si="84"/>
        <v>2.6145299999999998</v>
      </c>
      <c r="D744" s="80">
        <v>-111.102</v>
      </c>
      <c r="E744" s="23">
        <v>42.646000000000001</v>
      </c>
      <c r="F744" s="1">
        <v>1</v>
      </c>
      <c r="G744" s="1">
        <v>1994</v>
      </c>
      <c r="H744" s="1">
        <v>6</v>
      </c>
      <c r="I744" s="1">
        <v>19</v>
      </c>
      <c r="J744" s="1">
        <v>17</v>
      </c>
      <c r="K744" s="1">
        <v>36</v>
      </c>
      <c r="L744" s="11">
        <v>9.8000000000000007</v>
      </c>
      <c r="M744" s="81">
        <f t="shared" si="85"/>
        <v>0.22500000000000001</v>
      </c>
      <c r="N744" s="21">
        <v>0.01</v>
      </c>
      <c r="O744" s="6" t="s">
        <v>174</v>
      </c>
      <c r="P744" s="94"/>
      <c r="Q744" s="72">
        <f t="shared" ref="Q744:Q750" si="87">Y744</f>
        <v>2.6145299999999998</v>
      </c>
      <c r="R744" s="82">
        <f t="shared" ref="R744:R750" si="88">X744</f>
        <v>0.22500000000000001</v>
      </c>
      <c r="S744" s="44"/>
      <c r="T744" s="3"/>
      <c r="V744" s="43"/>
      <c r="W744" s="49">
        <v>2.57</v>
      </c>
      <c r="X744" s="82">
        <v>0.22500000000000001</v>
      </c>
      <c r="Y744" s="43">
        <f t="shared" si="86"/>
        <v>2.6145299999999998</v>
      </c>
      <c r="Z744" s="53"/>
      <c r="AA744" s="82"/>
      <c r="AB744" s="43"/>
      <c r="AC744" s="47"/>
      <c r="AD744" s="82"/>
      <c r="AE744" s="43"/>
      <c r="AF744" s="45"/>
      <c r="AG744" s="82"/>
      <c r="AH744" s="43"/>
      <c r="AI744" s="47"/>
      <c r="AJ744" s="4"/>
      <c r="AK744" s="4"/>
      <c r="AL744" s="4"/>
      <c r="AM744" s="27"/>
      <c r="AN744" s="5"/>
      <c r="AO744" s="4"/>
      <c r="AP744" s="4"/>
      <c r="AQ744" s="4"/>
      <c r="AR744" s="19">
        <v>2.57</v>
      </c>
      <c r="AS744" s="5"/>
      <c r="AT744" s="3"/>
    </row>
    <row r="745" spans="1:58" x14ac:dyDescent="0.25">
      <c r="A745" s="3" t="s">
        <v>2</v>
      </c>
      <c r="B745" s="18">
        <v>2.5499999999999998</v>
      </c>
      <c r="C745" s="88">
        <f t="shared" si="84"/>
        <v>2.5959499999999998</v>
      </c>
      <c r="D745" s="80">
        <v>-111.07299999999999</v>
      </c>
      <c r="E745" s="23">
        <v>42.68</v>
      </c>
      <c r="F745" s="1">
        <v>0</v>
      </c>
      <c r="G745" s="1">
        <v>1994</v>
      </c>
      <c r="H745" s="1">
        <v>6</v>
      </c>
      <c r="I745" s="1">
        <v>20</v>
      </c>
      <c r="J745" s="1">
        <v>15</v>
      </c>
      <c r="K745" s="1">
        <v>43</v>
      </c>
      <c r="L745" s="11">
        <v>10.199999999999999</v>
      </c>
      <c r="M745" s="81">
        <f t="shared" si="85"/>
        <v>0.22500000000000001</v>
      </c>
      <c r="N745" s="21">
        <v>0.01</v>
      </c>
      <c r="O745" s="6" t="s">
        <v>174</v>
      </c>
      <c r="P745" s="94"/>
      <c r="Q745" s="72">
        <f t="shared" si="87"/>
        <v>2.5959499999999998</v>
      </c>
      <c r="R745" s="82">
        <f t="shared" si="88"/>
        <v>0.22500000000000001</v>
      </c>
      <c r="S745" s="44"/>
      <c r="T745" s="3"/>
      <c r="V745" s="43"/>
      <c r="W745" s="49">
        <v>2.5499999999999998</v>
      </c>
      <c r="X745" s="82">
        <v>0.22500000000000001</v>
      </c>
      <c r="Y745" s="43">
        <f t="shared" si="86"/>
        <v>2.5959499999999998</v>
      </c>
      <c r="Z745" s="53"/>
      <c r="AA745" s="82"/>
      <c r="AB745" s="43"/>
      <c r="AC745" s="47"/>
      <c r="AD745" s="82"/>
      <c r="AE745" s="43"/>
      <c r="AF745" s="45"/>
      <c r="AG745" s="82"/>
      <c r="AH745" s="43"/>
      <c r="AI745" s="47"/>
      <c r="AJ745" s="4"/>
      <c r="AK745" s="4"/>
      <c r="AL745" s="4"/>
      <c r="AM745" s="27"/>
      <c r="AN745" s="5"/>
      <c r="AO745" s="4"/>
      <c r="AP745" s="4"/>
      <c r="AQ745" s="4"/>
      <c r="AR745" s="19">
        <v>2.5499999999999998</v>
      </c>
      <c r="AS745" s="5"/>
      <c r="AT745" s="3"/>
    </row>
    <row r="746" spans="1:58" x14ac:dyDescent="0.25">
      <c r="A746" s="3" t="s">
        <v>2</v>
      </c>
      <c r="B746" s="18">
        <v>2.58</v>
      </c>
      <c r="C746" s="88">
        <f t="shared" si="84"/>
        <v>2.6238200000000003</v>
      </c>
      <c r="D746" s="80">
        <v>-111.068</v>
      </c>
      <c r="E746" s="23">
        <v>42.682000000000002</v>
      </c>
      <c r="F746" s="1">
        <v>2</v>
      </c>
      <c r="G746" s="1">
        <v>1994</v>
      </c>
      <c r="H746" s="1">
        <v>6</v>
      </c>
      <c r="I746" s="1">
        <v>20</v>
      </c>
      <c r="J746" s="1">
        <v>18</v>
      </c>
      <c r="K746" s="1">
        <v>17</v>
      </c>
      <c r="L746" s="11">
        <v>15.1</v>
      </c>
      <c r="M746" s="81">
        <f t="shared" si="85"/>
        <v>0.22500000000000001</v>
      </c>
      <c r="N746" s="21">
        <v>0.01</v>
      </c>
      <c r="O746" s="6" t="s">
        <v>174</v>
      </c>
      <c r="P746" s="94"/>
      <c r="Q746" s="72">
        <f t="shared" si="87"/>
        <v>2.6238200000000003</v>
      </c>
      <c r="R746" s="82">
        <f t="shared" si="88"/>
        <v>0.22500000000000001</v>
      </c>
      <c r="S746" s="44"/>
      <c r="T746" s="3"/>
      <c r="V746" s="43"/>
      <c r="W746" s="49">
        <v>2.58</v>
      </c>
      <c r="X746" s="82">
        <v>0.22500000000000001</v>
      </c>
      <c r="Y746" s="43">
        <f t="shared" si="86"/>
        <v>2.6238200000000003</v>
      </c>
      <c r="Z746" s="53"/>
      <c r="AA746" s="82"/>
      <c r="AB746" s="43"/>
      <c r="AC746" s="47"/>
      <c r="AD746" s="82"/>
      <c r="AE746" s="43"/>
      <c r="AF746" s="45"/>
      <c r="AG746" s="82"/>
      <c r="AH746" s="43"/>
      <c r="AI746" s="47"/>
      <c r="AJ746" s="4"/>
      <c r="AK746" s="4"/>
      <c r="AL746" s="4"/>
      <c r="AM746" s="27"/>
      <c r="AN746" s="5"/>
      <c r="AO746" s="4"/>
      <c r="AP746" s="4"/>
      <c r="AQ746" s="4"/>
      <c r="AR746" s="19">
        <v>2.58</v>
      </c>
      <c r="AS746" s="5"/>
      <c r="AT746" s="3"/>
    </row>
    <row r="747" spans="1:58" x14ac:dyDescent="0.25">
      <c r="A747" s="3" t="s">
        <v>2</v>
      </c>
      <c r="B747" s="18">
        <v>2.52</v>
      </c>
      <c r="C747" s="88">
        <f t="shared" si="84"/>
        <v>2.5680800000000001</v>
      </c>
      <c r="D747" s="80">
        <v>-111.185</v>
      </c>
      <c r="E747" s="23">
        <v>42.841000000000001</v>
      </c>
      <c r="F747" s="1">
        <v>1</v>
      </c>
      <c r="G747" s="1">
        <v>1994</v>
      </c>
      <c r="H747" s="1">
        <v>6</v>
      </c>
      <c r="I747" s="1">
        <v>23</v>
      </c>
      <c r="J747" s="1">
        <v>10</v>
      </c>
      <c r="K747" s="1">
        <v>57</v>
      </c>
      <c r="L747" s="11">
        <v>46.1</v>
      </c>
      <c r="M747" s="81">
        <f t="shared" si="85"/>
        <v>0.22500000000000001</v>
      </c>
      <c r="N747" s="21">
        <v>0.01</v>
      </c>
      <c r="O747" s="6" t="s">
        <v>174</v>
      </c>
      <c r="P747" s="94"/>
      <c r="Q747" s="72">
        <f t="shared" si="87"/>
        <v>2.5680800000000001</v>
      </c>
      <c r="R747" s="82">
        <f t="shared" si="88"/>
        <v>0.22500000000000001</v>
      </c>
      <c r="S747" s="44"/>
      <c r="T747" s="3"/>
      <c r="V747" s="43"/>
      <c r="W747" s="49">
        <v>2.52</v>
      </c>
      <c r="X747" s="82">
        <v>0.22500000000000001</v>
      </c>
      <c r="Y747" s="43">
        <f t="shared" si="86"/>
        <v>2.5680800000000001</v>
      </c>
      <c r="Z747" s="53"/>
      <c r="AA747" s="82"/>
      <c r="AB747" s="43"/>
      <c r="AC747" s="47"/>
      <c r="AD747" s="82"/>
      <c r="AE747" s="43"/>
      <c r="AF747" s="45"/>
      <c r="AG747" s="82"/>
      <c r="AH747" s="43"/>
      <c r="AI747" s="47"/>
      <c r="AJ747" s="4"/>
      <c r="AK747" s="4"/>
      <c r="AL747" s="4"/>
      <c r="AM747" s="27"/>
      <c r="AN747" s="5"/>
      <c r="AO747" s="4"/>
      <c r="AP747" s="4"/>
      <c r="AQ747" s="4"/>
      <c r="AR747" s="19">
        <v>2.52</v>
      </c>
      <c r="AS747" s="5"/>
      <c r="AT747" s="3"/>
    </row>
    <row r="748" spans="1:58" x14ac:dyDescent="0.25">
      <c r="A748" s="3" t="s">
        <v>2</v>
      </c>
      <c r="B748" s="18">
        <v>2.5</v>
      </c>
      <c r="C748" s="88">
        <f t="shared" si="84"/>
        <v>2.5495000000000001</v>
      </c>
      <c r="D748" s="80">
        <v>-111.06100000000001</v>
      </c>
      <c r="E748" s="23">
        <v>42.655000000000001</v>
      </c>
      <c r="F748" s="1">
        <v>2</v>
      </c>
      <c r="G748" s="1">
        <v>1994</v>
      </c>
      <c r="H748" s="1">
        <v>6</v>
      </c>
      <c r="I748" s="1">
        <v>23</v>
      </c>
      <c r="J748" s="1">
        <v>15</v>
      </c>
      <c r="K748" s="1">
        <v>2</v>
      </c>
      <c r="L748" s="11">
        <v>44</v>
      </c>
      <c r="M748" s="81">
        <f t="shared" si="85"/>
        <v>0.22500000000000001</v>
      </c>
      <c r="N748" s="21">
        <v>0.01</v>
      </c>
      <c r="O748" s="6" t="s">
        <v>174</v>
      </c>
      <c r="P748" s="94"/>
      <c r="Q748" s="72">
        <f t="shared" si="87"/>
        <v>2.5495000000000001</v>
      </c>
      <c r="R748" s="82">
        <f t="shared" si="88"/>
        <v>0.22500000000000001</v>
      </c>
      <c r="S748" s="44"/>
      <c r="T748" s="3"/>
      <c r="V748" s="43"/>
      <c r="W748" s="49">
        <v>2.5</v>
      </c>
      <c r="X748" s="82">
        <v>0.22500000000000001</v>
      </c>
      <c r="Y748" s="43">
        <f t="shared" si="86"/>
        <v>2.5495000000000001</v>
      </c>
      <c r="Z748" s="53"/>
      <c r="AA748" s="82"/>
      <c r="AB748" s="43"/>
      <c r="AC748" s="47"/>
      <c r="AD748" s="82"/>
      <c r="AE748" s="43"/>
      <c r="AF748" s="45"/>
      <c r="AG748" s="82"/>
      <c r="AH748" s="43"/>
      <c r="AI748" s="47"/>
      <c r="AJ748" s="4"/>
      <c r="AK748" s="4"/>
      <c r="AL748" s="4"/>
      <c r="AM748" s="27"/>
      <c r="AN748" s="5"/>
      <c r="AO748" s="4"/>
      <c r="AP748" s="4"/>
      <c r="AQ748" s="4"/>
      <c r="AR748" s="19">
        <v>2.5</v>
      </c>
      <c r="AS748" s="5"/>
      <c r="AT748" s="3"/>
    </row>
    <row r="749" spans="1:58" x14ac:dyDescent="0.25">
      <c r="A749" s="3" t="s">
        <v>2</v>
      </c>
      <c r="B749" s="18">
        <v>2.61</v>
      </c>
      <c r="C749" s="88">
        <f t="shared" si="84"/>
        <v>2.6516899999999999</v>
      </c>
      <c r="D749" s="80">
        <v>-111.89700000000001</v>
      </c>
      <c r="E749" s="23">
        <v>42.65</v>
      </c>
      <c r="F749" s="1">
        <v>1</v>
      </c>
      <c r="G749" s="1">
        <v>1994</v>
      </c>
      <c r="H749" s="1">
        <v>6</v>
      </c>
      <c r="I749" s="1">
        <v>26</v>
      </c>
      <c r="J749" s="1">
        <v>23</v>
      </c>
      <c r="K749" s="1">
        <v>59</v>
      </c>
      <c r="L749" s="11">
        <v>10.5</v>
      </c>
      <c r="M749" s="81">
        <f t="shared" si="85"/>
        <v>0.22500000000000001</v>
      </c>
      <c r="N749" s="21">
        <v>0.01</v>
      </c>
      <c r="O749" s="6" t="s">
        <v>174</v>
      </c>
      <c r="P749" s="94"/>
      <c r="Q749" s="72">
        <f t="shared" si="87"/>
        <v>2.6516899999999999</v>
      </c>
      <c r="R749" s="82">
        <f t="shared" si="88"/>
        <v>0.22500000000000001</v>
      </c>
      <c r="S749" s="44"/>
      <c r="T749" s="3"/>
      <c r="V749" s="43"/>
      <c r="W749" s="49">
        <v>2.61</v>
      </c>
      <c r="X749" s="82">
        <v>0.22500000000000001</v>
      </c>
      <c r="Y749" s="43">
        <f t="shared" si="86"/>
        <v>2.6516899999999999</v>
      </c>
      <c r="Z749" s="53"/>
      <c r="AA749" s="82"/>
      <c r="AB749" s="43"/>
      <c r="AC749" s="47"/>
      <c r="AD749" s="82"/>
      <c r="AE749" s="43"/>
      <c r="AF749" s="45"/>
      <c r="AG749" s="82"/>
      <c r="AH749" s="43"/>
      <c r="AI749" s="47"/>
      <c r="AJ749" s="4"/>
      <c r="AK749" s="4"/>
      <c r="AL749" s="4"/>
      <c r="AM749" s="27"/>
      <c r="AN749" s="5"/>
      <c r="AO749" s="4"/>
      <c r="AP749" s="4"/>
      <c r="AQ749" s="4"/>
      <c r="AR749" s="19">
        <v>2.61</v>
      </c>
      <c r="AS749" s="5"/>
      <c r="AT749" s="3"/>
    </row>
    <row r="750" spans="1:58" x14ac:dyDescent="0.25">
      <c r="A750" s="3" t="s">
        <v>2</v>
      </c>
      <c r="B750" s="18">
        <v>2.52</v>
      </c>
      <c r="C750" s="88">
        <f t="shared" si="84"/>
        <v>2.5680800000000001</v>
      </c>
      <c r="D750" s="80">
        <v>-111.08799999999999</v>
      </c>
      <c r="E750" s="23">
        <v>42.685000000000002</v>
      </c>
      <c r="F750" s="1">
        <v>1</v>
      </c>
      <c r="G750" s="1">
        <v>1994</v>
      </c>
      <c r="H750" s="1">
        <v>6</v>
      </c>
      <c r="I750" s="1">
        <v>30</v>
      </c>
      <c r="J750" s="1">
        <v>10</v>
      </c>
      <c r="K750" s="1">
        <v>50</v>
      </c>
      <c r="L750" s="11">
        <v>32.5</v>
      </c>
      <c r="M750" s="81">
        <f t="shared" si="85"/>
        <v>0.22500000000000001</v>
      </c>
      <c r="N750" s="21">
        <v>0.01</v>
      </c>
      <c r="O750" s="6" t="s">
        <v>174</v>
      </c>
      <c r="P750" s="94"/>
      <c r="Q750" s="72">
        <f t="shared" si="87"/>
        <v>2.5680800000000001</v>
      </c>
      <c r="R750" s="82">
        <f t="shared" si="88"/>
        <v>0.22500000000000001</v>
      </c>
      <c r="S750" s="44"/>
      <c r="T750" s="3"/>
      <c r="V750" s="43"/>
      <c r="W750" s="49">
        <v>2.52</v>
      </c>
      <c r="X750" s="82">
        <v>0.22500000000000001</v>
      </c>
      <c r="Y750" s="43">
        <f t="shared" si="86"/>
        <v>2.5680800000000001</v>
      </c>
      <c r="Z750" s="53"/>
      <c r="AA750" s="82"/>
      <c r="AB750" s="43"/>
      <c r="AC750" s="47"/>
      <c r="AD750" s="82"/>
      <c r="AE750" s="43"/>
      <c r="AF750" s="45"/>
      <c r="AG750" s="82"/>
      <c r="AH750" s="43"/>
      <c r="AI750" s="47"/>
      <c r="AJ750" s="4"/>
      <c r="AK750" s="4"/>
      <c r="AL750" s="4"/>
      <c r="AM750" s="27"/>
      <c r="AN750" s="5"/>
      <c r="AO750" s="4"/>
      <c r="AP750" s="4"/>
      <c r="AQ750" s="4"/>
      <c r="AR750" s="19">
        <v>2.52</v>
      </c>
      <c r="AS750" s="5"/>
      <c r="AT750" s="3"/>
    </row>
    <row r="751" spans="1:58" x14ac:dyDescent="0.25">
      <c r="A751" s="3" t="s">
        <v>2</v>
      </c>
      <c r="B751" s="18">
        <v>2.95</v>
      </c>
      <c r="C751" s="88">
        <f t="shared" si="84"/>
        <v>3.0117273726153098</v>
      </c>
      <c r="D751" s="80">
        <v>-111.166</v>
      </c>
      <c r="E751" s="23">
        <v>42.646999999999998</v>
      </c>
      <c r="F751" s="1">
        <v>1</v>
      </c>
      <c r="G751" s="1">
        <v>1994</v>
      </c>
      <c r="H751" s="1">
        <v>7</v>
      </c>
      <c r="I751" s="1">
        <v>3</v>
      </c>
      <c r="J751" s="1">
        <v>18</v>
      </c>
      <c r="K751" s="1">
        <v>26</v>
      </c>
      <c r="L751" s="11">
        <v>37</v>
      </c>
      <c r="M751" s="81">
        <f t="shared" si="85"/>
        <v>0.16083765575665815</v>
      </c>
      <c r="N751" s="21">
        <v>0.01</v>
      </c>
      <c r="O751" s="3" t="s">
        <v>175</v>
      </c>
      <c r="P751" s="94">
        <f>1/((1/X751^2)+(1/AA751^2))</f>
        <v>2.586875150929727E-2</v>
      </c>
      <c r="Q751" s="72">
        <f>(P751/X751^2*Y751)+(P751/AA751^2*AB751)</f>
        <v>3.0117273726153098</v>
      </c>
      <c r="R751" s="82">
        <f>SQRT(P751)</f>
        <v>0.16083765575665815</v>
      </c>
      <c r="S751" s="44"/>
      <c r="T751" s="3"/>
      <c r="V751" s="43"/>
      <c r="W751" s="49">
        <v>2.95</v>
      </c>
      <c r="X751" s="82">
        <v>0.22500000000000001</v>
      </c>
      <c r="Y751" s="43">
        <f t="shared" si="86"/>
        <v>2.9675500000000001</v>
      </c>
      <c r="Z751" s="55">
        <v>2.7</v>
      </c>
      <c r="AA751" s="82">
        <v>0.23</v>
      </c>
      <c r="AB751" s="43">
        <f>0.791*(Z751+0.09)+0.851</f>
        <v>3.05789</v>
      </c>
      <c r="AC751" s="47"/>
      <c r="AD751" s="82"/>
      <c r="AE751" s="43"/>
      <c r="AF751" s="45"/>
      <c r="AG751" s="82"/>
      <c r="AH751" s="43"/>
      <c r="AI751" s="47" t="s">
        <v>93</v>
      </c>
      <c r="AJ751" s="4"/>
      <c r="AK751" s="4"/>
      <c r="AL751" s="4"/>
      <c r="AM751" s="27">
        <v>2.7</v>
      </c>
      <c r="AN751" s="5"/>
      <c r="AO751" s="4"/>
      <c r="AP751" s="4"/>
      <c r="AQ751" s="4"/>
      <c r="AR751" s="19">
        <v>2.95</v>
      </c>
      <c r="AS751" s="5"/>
      <c r="AT751" s="3"/>
    </row>
    <row r="752" spans="1:58" x14ac:dyDescent="0.25">
      <c r="A752" s="3" t="s">
        <v>2</v>
      </c>
      <c r="B752" s="18">
        <v>2.52</v>
      </c>
      <c r="C752" s="88">
        <f t="shared" si="84"/>
        <v>2.5680800000000001</v>
      </c>
      <c r="D752" s="80">
        <v>-111.11199999999999</v>
      </c>
      <c r="E752" s="23">
        <v>42.743000000000002</v>
      </c>
      <c r="F752" s="1">
        <v>1</v>
      </c>
      <c r="G752" s="1">
        <v>1994</v>
      </c>
      <c r="H752" s="1">
        <v>7</v>
      </c>
      <c r="I752" s="1">
        <v>6</v>
      </c>
      <c r="J752" s="1">
        <v>12</v>
      </c>
      <c r="K752" s="1">
        <v>5</v>
      </c>
      <c r="L752" s="11">
        <v>23.7</v>
      </c>
      <c r="M752" s="81">
        <f t="shared" si="85"/>
        <v>0.22500000000000001</v>
      </c>
      <c r="N752" s="21">
        <v>0.01</v>
      </c>
      <c r="O752" s="6" t="s">
        <v>174</v>
      </c>
      <c r="P752" s="94"/>
      <c r="Q752" s="72">
        <f>Y752</f>
        <v>2.5680800000000001</v>
      </c>
      <c r="R752" s="82">
        <f>X752</f>
        <v>0.22500000000000001</v>
      </c>
      <c r="S752" s="44"/>
      <c r="T752" s="3"/>
      <c r="V752" s="43"/>
      <c r="W752" s="49">
        <v>2.52</v>
      </c>
      <c r="X752" s="82">
        <v>0.22500000000000001</v>
      </c>
      <c r="Y752" s="43">
        <f t="shared" si="86"/>
        <v>2.5680800000000001</v>
      </c>
      <c r="Z752" s="53"/>
      <c r="AA752" s="82"/>
      <c r="AB752" s="43"/>
      <c r="AC752" s="47"/>
      <c r="AD752" s="82"/>
      <c r="AE752" s="43"/>
      <c r="AF752" s="45"/>
      <c r="AG752" s="82"/>
      <c r="AH752" s="43"/>
      <c r="AI752" s="47"/>
      <c r="AJ752" s="4"/>
      <c r="AK752" s="4"/>
      <c r="AL752" s="4"/>
      <c r="AM752" s="27"/>
      <c r="AN752" s="5"/>
      <c r="AO752" s="4"/>
      <c r="AP752" s="4"/>
      <c r="AQ752" s="4"/>
      <c r="AR752" s="19">
        <v>2.52</v>
      </c>
      <c r="AS752" s="5"/>
      <c r="AT752" s="3"/>
    </row>
    <row r="753" spans="1:58" x14ac:dyDescent="0.25">
      <c r="A753" s="3" t="s">
        <v>2</v>
      </c>
      <c r="B753" s="18">
        <v>2.99</v>
      </c>
      <c r="C753" s="88">
        <f t="shared" si="84"/>
        <v>3.1782302759271444</v>
      </c>
      <c r="D753" s="80">
        <v>-111.033</v>
      </c>
      <c r="E753" s="23">
        <v>42.69</v>
      </c>
      <c r="F753" s="1">
        <v>1</v>
      </c>
      <c r="G753" s="1">
        <v>1994</v>
      </c>
      <c r="H753" s="1">
        <v>7</v>
      </c>
      <c r="I753" s="1">
        <v>8</v>
      </c>
      <c r="J753" s="1">
        <v>20</v>
      </c>
      <c r="K753" s="1">
        <v>42</v>
      </c>
      <c r="L753" s="11">
        <v>7.4</v>
      </c>
      <c r="M753" s="81">
        <f t="shared" si="85"/>
        <v>0.11825400999467875</v>
      </c>
      <c r="N753" s="21">
        <v>0.01</v>
      </c>
      <c r="O753" s="3" t="s">
        <v>175</v>
      </c>
      <c r="P753" s="94">
        <f>1/((1/U753^2)+(1/X753^2))</f>
        <v>1.398401087982158E-2</v>
      </c>
      <c r="Q753" s="72">
        <f>(P753/U753^2*V753)+(P753/X753^2*Y753)</f>
        <v>3.1782302759271444</v>
      </c>
      <c r="R753" s="82">
        <f>SQRT(P753)</f>
        <v>0.11825400999467875</v>
      </c>
      <c r="S753" s="49">
        <v>2.99</v>
      </c>
      <c r="T753" s="3" t="s">
        <v>3</v>
      </c>
      <c r="U753" s="82">
        <v>0.13900000000000001</v>
      </c>
      <c r="V753" s="43">
        <f>0.791*S753+0.851</f>
        <v>3.2160900000000003</v>
      </c>
      <c r="W753" s="49">
        <v>3.07</v>
      </c>
      <c r="X753" s="82">
        <v>0.22500000000000001</v>
      </c>
      <c r="Y753" s="43">
        <f t="shared" si="86"/>
        <v>3.0790299999999999</v>
      </c>
      <c r="Z753" s="53"/>
      <c r="AA753" s="82"/>
      <c r="AB753" s="43"/>
      <c r="AC753" s="47"/>
      <c r="AD753" s="82"/>
      <c r="AE753" s="43"/>
      <c r="AF753" s="45"/>
      <c r="AG753" s="82"/>
      <c r="AH753" s="43"/>
      <c r="AI753" s="47"/>
      <c r="AJ753" s="4"/>
      <c r="AK753" s="4"/>
      <c r="AL753" s="4"/>
      <c r="AM753" s="27"/>
      <c r="AN753" s="5"/>
      <c r="AO753" s="4"/>
      <c r="AP753" s="4"/>
      <c r="AQ753" s="4"/>
      <c r="AR753" s="19">
        <v>3.07</v>
      </c>
      <c r="AS753" s="19">
        <v>2.99</v>
      </c>
      <c r="AT753" s="3" t="s">
        <v>3</v>
      </c>
    </row>
    <row r="754" spans="1:58" x14ac:dyDescent="0.25">
      <c r="A754" s="3" t="s">
        <v>2</v>
      </c>
      <c r="B754" s="18">
        <v>2.74</v>
      </c>
      <c r="C754" s="88">
        <f t="shared" si="84"/>
        <v>2.7724600000000001</v>
      </c>
      <c r="D754" s="80">
        <v>-111.122</v>
      </c>
      <c r="E754" s="23">
        <v>42.747</v>
      </c>
      <c r="F754" s="1">
        <v>1</v>
      </c>
      <c r="G754" s="1">
        <v>1994</v>
      </c>
      <c r="H754" s="1">
        <v>7</v>
      </c>
      <c r="I754" s="1">
        <v>13</v>
      </c>
      <c r="J754" s="1">
        <v>5</v>
      </c>
      <c r="K754" s="1">
        <v>5</v>
      </c>
      <c r="L754" s="11">
        <v>57.3</v>
      </c>
      <c r="M754" s="81">
        <f t="shared" si="85"/>
        <v>0.22500000000000001</v>
      </c>
      <c r="N754" s="21">
        <v>0.01</v>
      </c>
      <c r="O754" s="6" t="s">
        <v>174</v>
      </c>
      <c r="P754" s="94"/>
      <c r="Q754" s="72">
        <f>Y754</f>
        <v>2.7724600000000001</v>
      </c>
      <c r="R754" s="82">
        <f>X754</f>
        <v>0.22500000000000001</v>
      </c>
      <c r="S754" s="44"/>
      <c r="T754" s="3"/>
      <c r="V754" s="43"/>
      <c r="W754" s="49">
        <v>2.74</v>
      </c>
      <c r="X754" s="82">
        <v>0.22500000000000001</v>
      </c>
      <c r="Y754" s="43">
        <f t="shared" si="86"/>
        <v>2.7724600000000001</v>
      </c>
      <c r="Z754" s="53"/>
      <c r="AA754" s="82"/>
      <c r="AB754" s="43"/>
      <c r="AC754" s="47"/>
      <c r="AD754" s="82"/>
      <c r="AE754" s="43"/>
      <c r="AF754" s="45"/>
      <c r="AG754" s="82"/>
      <c r="AH754" s="43"/>
      <c r="AI754" s="47"/>
      <c r="AJ754" s="4"/>
      <c r="AK754" s="4"/>
      <c r="AL754" s="4"/>
      <c r="AM754" s="27"/>
      <c r="AN754" s="5"/>
      <c r="AO754" s="4"/>
      <c r="AP754" s="4"/>
      <c r="AQ754" s="4"/>
      <c r="AR754" s="19">
        <v>2.74</v>
      </c>
      <c r="AS754" s="5"/>
      <c r="AT754" s="3"/>
    </row>
    <row r="755" spans="1:58" x14ac:dyDescent="0.25">
      <c r="A755" s="3" t="s">
        <v>2</v>
      </c>
      <c r="B755" s="18">
        <v>2.65</v>
      </c>
      <c r="C755" s="88">
        <f t="shared" si="84"/>
        <v>2.68885</v>
      </c>
      <c r="D755" s="80">
        <v>-111.169</v>
      </c>
      <c r="E755" s="23">
        <v>42.713000000000001</v>
      </c>
      <c r="F755" s="1">
        <v>6</v>
      </c>
      <c r="G755" s="1">
        <v>1994</v>
      </c>
      <c r="H755" s="1">
        <v>7</v>
      </c>
      <c r="I755" s="1">
        <v>13</v>
      </c>
      <c r="J755" s="1">
        <v>5</v>
      </c>
      <c r="K755" s="1">
        <v>39</v>
      </c>
      <c r="L755" s="11">
        <v>8.8000000000000007</v>
      </c>
      <c r="M755" s="81">
        <f t="shared" si="85"/>
        <v>0.22500000000000001</v>
      </c>
      <c r="N755" s="21">
        <v>0.01</v>
      </c>
      <c r="O755" s="6" t="s">
        <v>174</v>
      </c>
      <c r="P755" s="94"/>
      <c r="Q755" s="72">
        <f>Y755</f>
        <v>2.68885</v>
      </c>
      <c r="R755" s="82">
        <f>X755</f>
        <v>0.22500000000000001</v>
      </c>
      <c r="S755" s="44"/>
      <c r="T755" s="3"/>
      <c r="V755" s="43"/>
      <c r="W755" s="49">
        <v>2.65</v>
      </c>
      <c r="X755" s="82">
        <v>0.22500000000000001</v>
      </c>
      <c r="Y755" s="43">
        <f t="shared" si="86"/>
        <v>2.68885</v>
      </c>
      <c r="Z755" s="53"/>
      <c r="AA755" s="82"/>
      <c r="AB755" s="43"/>
      <c r="AC755" s="47"/>
      <c r="AD755" s="82"/>
      <c r="AE755" s="43"/>
      <c r="AF755" s="45"/>
      <c r="AG755" s="82"/>
      <c r="AH755" s="43"/>
      <c r="AI755" s="47"/>
      <c r="AJ755" s="4"/>
      <c r="AK755" s="4"/>
      <c r="AL755" s="4"/>
      <c r="AM755" s="27"/>
      <c r="AN755" s="5"/>
      <c r="AO755" s="4"/>
      <c r="AP755" s="4"/>
      <c r="AQ755" s="4"/>
      <c r="AR755" s="19">
        <v>2.65</v>
      </c>
      <c r="AS755" s="5"/>
      <c r="AT755" s="3"/>
    </row>
    <row r="756" spans="1:58" x14ac:dyDescent="0.25">
      <c r="A756" s="3" t="s">
        <v>2</v>
      </c>
      <c r="B756" s="18">
        <v>2.4700000000000002</v>
      </c>
      <c r="C756" s="88">
        <f t="shared" si="84"/>
        <v>2.52163</v>
      </c>
      <c r="D756" s="80">
        <v>-111.10299999999999</v>
      </c>
      <c r="E756" s="23">
        <v>42.704999999999998</v>
      </c>
      <c r="F756" s="1">
        <v>1</v>
      </c>
      <c r="G756" s="1">
        <v>1994</v>
      </c>
      <c r="H756" s="1">
        <v>7</v>
      </c>
      <c r="I756" s="1">
        <v>16</v>
      </c>
      <c r="J756" s="1">
        <v>18</v>
      </c>
      <c r="K756" s="1">
        <v>44</v>
      </c>
      <c r="L756" s="11">
        <v>43.5</v>
      </c>
      <c r="M756" s="81">
        <f t="shared" si="85"/>
        <v>0.22500000000000001</v>
      </c>
      <c r="N756" s="21">
        <v>0.01</v>
      </c>
      <c r="O756" s="6" t="s">
        <v>174</v>
      </c>
      <c r="P756" s="94"/>
      <c r="Q756" s="72">
        <f>Y756</f>
        <v>2.52163</v>
      </c>
      <c r="R756" s="82">
        <f>X756</f>
        <v>0.22500000000000001</v>
      </c>
      <c r="S756" s="44"/>
      <c r="T756" s="3"/>
      <c r="V756" s="43"/>
      <c r="W756" s="49">
        <v>2.4700000000000002</v>
      </c>
      <c r="X756" s="82">
        <v>0.22500000000000001</v>
      </c>
      <c r="Y756" s="43">
        <f t="shared" si="86"/>
        <v>2.52163</v>
      </c>
      <c r="Z756" s="53"/>
      <c r="AA756" s="82"/>
      <c r="AB756" s="43"/>
      <c r="AC756" s="47"/>
      <c r="AD756" s="82"/>
      <c r="AE756" s="43"/>
      <c r="AF756" s="45"/>
      <c r="AG756" s="82"/>
      <c r="AH756" s="43"/>
      <c r="AI756" s="47"/>
      <c r="AJ756" s="4"/>
      <c r="AK756" s="4"/>
      <c r="AL756" s="4"/>
      <c r="AM756" s="27"/>
      <c r="AN756" s="5"/>
      <c r="AO756" s="4"/>
      <c r="AP756" s="4"/>
      <c r="AQ756" s="4"/>
      <c r="AR756" s="19">
        <v>2.4700000000000002</v>
      </c>
      <c r="AS756" s="5"/>
      <c r="AT756" s="3"/>
    </row>
    <row r="757" spans="1:58" x14ac:dyDescent="0.25">
      <c r="A757" s="3" t="s">
        <v>2</v>
      </c>
      <c r="B757" s="18">
        <v>3.57</v>
      </c>
      <c r="C757" s="88">
        <f t="shared" si="84"/>
        <v>3.5862637401539237</v>
      </c>
      <c r="D757" s="80">
        <v>-111.1</v>
      </c>
      <c r="E757" s="23">
        <v>42.74</v>
      </c>
      <c r="F757" s="1">
        <v>3</v>
      </c>
      <c r="G757" s="1">
        <v>1994</v>
      </c>
      <c r="H757" s="1">
        <v>7</v>
      </c>
      <c r="I757" s="1">
        <v>17</v>
      </c>
      <c r="J757" s="1">
        <v>8</v>
      </c>
      <c r="K757" s="1">
        <v>56</v>
      </c>
      <c r="L757" s="11">
        <v>45</v>
      </c>
      <c r="M757" s="81">
        <f t="shared" si="85"/>
        <v>0.10516774409862768</v>
      </c>
      <c r="N757" s="21">
        <v>0.01</v>
      </c>
      <c r="O757" s="3" t="s">
        <v>175</v>
      </c>
      <c r="P757" s="94">
        <f>1/((1/U757^2)+(1/X757^2)+(1/AA757^2))</f>
        <v>1.1060254398794437E-2</v>
      </c>
      <c r="Q757" s="72">
        <f>(P757/U757^2*V757)+(P757/X757^2*Y757)+(P757/AA757^2*AB757)</f>
        <v>3.5862637401539237</v>
      </c>
      <c r="R757" s="82">
        <f>SQRT(P757)</f>
        <v>0.10516774409862768</v>
      </c>
      <c r="S757" s="49">
        <v>3.57</v>
      </c>
      <c r="T757" s="3" t="s">
        <v>3</v>
      </c>
      <c r="U757" s="82">
        <v>0.13900000000000001</v>
      </c>
      <c r="V757" s="43">
        <f>0.791*S757+0.851</f>
        <v>3.6748699999999999</v>
      </c>
      <c r="W757" s="49">
        <v>3.34</v>
      </c>
      <c r="X757" s="82">
        <v>0.22500000000000001</v>
      </c>
      <c r="Y757" s="43">
        <f t="shared" si="86"/>
        <v>3.32986</v>
      </c>
      <c r="Z757" s="55">
        <v>3.4</v>
      </c>
      <c r="AA757" s="82">
        <v>0.23</v>
      </c>
      <c r="AB757" s="43">
        <f>0.791*(Z757+0.09)+0.851</f>
        <v>3.6115900000000001</v>
      </c>
      <c r="AC757" s="53"/>
      <c r="AD757" s="82"/>
      <c r="AE757" s="43"/>
      <c r="AF757" s="45"/>
      <c r="AG757" s="82"/>
      <c r="AH757" s="43"/>
      <c r="AI757" s="47" t="s">
        <v>109</v>
      </c>
      <c r="AJ757" s="27"/>
      <c r="AK757" s="5"/>
      <c r="AL757" s="4" t="s">
        <v>95</v>
      </c>
      <c r="AM757" s="27">
        <v>3.4</v>
      </c>
      <c r="AN757" s="5"/>
      <c r="AO757" s="4"/>
      <c r="AP757" s="4"/>
      <c r="AQ757" s="4"/>
      <c r="AR757" s="19">
        <v>3.34</v>
      </c>
      <c r="AS757" s="19">
        <v>3.57</v>
      </c>
      <c r="AT757" s="3" t="s">
        <v>3</v>
      </c>
    </row>
    <row r="758" spans="1:58" x14ac:dyDescent="0.25">
      <c r="A758" s="3" t="s">
        <v>2</v>
      </c>
      <c r="B758" s="18">
        <v>2.62</v>
      </c>
      <c r="C758" s="88">
        <f t="shared" si="84"/>
        <v>2.6609799999999999</v>
      </c>
      <c r="D758" s="80">
        <v>-111.227</v>
      </c>
      <c r="E758" s="23">
        <v>42.874000000000002</v>
      </c>
      <c r="F758" s="1">
        <v>2</v>
      </c>
      <c r="G758" s="1">
        <v>1994</v>
      </c>
      <c r="H758" s="1">
        <v>7</v>
      </c>
      <c r="I758" s="1">
        <v>27</v>
      </c>
      <c r="J758" s="1">
        <v>1</v>
      </c>
      <c r="K758" s="1">
        <v>39</v>
      </c>
      <c r="L758" s="11">
        <v>22.8</v>
      </c>
      <c r="M758" s="81">
        <f t="shared" si="85"/>
        <v>0.22500000000000001</v>
      </c>
      <c r="N758" s="21">
        <v>0.01</v>
      </c>
      <c r="O758" s="6" t="s">
        <v>174</v>
      </c>
      <c r="P758" s="94"/>
      <c r="Q758" s="72">
        <f>Y758</f>
        <v>2.6609799999999999</v>
      </c>
      <c r="R758" s="82">
        <f>X758</f>
        <v>0.22500000000000001</v>
      </c>
      <c r="S758" s="44"/>
      <c r="T758" s="3"/>
      <c r="V758" s="43"/>
      <c r="W758" s="49">
        <v>2.62</v>
      </c>
      <c r="X758" s="82">
        <v>0.22500000000000001</v>
      </c>
      <c r="Y758" s="43">
        <f t="shared" si="86"/>
        <v>2.6609799999999999</v>
      </c>
      <c r="Z758" s="53"/>
      <c r="AA758" s="82"/>
      <c r="AB758" s="43"/>
      <c r="AC758" s="47"/>
      <c r="AD758" s="82"/>
      <c r="AE758" s="43"/>
      <c r="AF758" s="45"/>
      <c r="AG758" s="82"/>
      <c r="AH758" s="43"/>
      <c r="AI758" s="47"/>
      <c r="AJ758" s="4"/>
      <c r="AK758" s="4"/>
      <c r="AL758" s="4"/>
      <c r="AM758" s="27"/>
      <c r="AN758" s="5"/>
      <c r="AO758" s="4"/>
      <c r="AP758" s="4"/>
      <c r="AQ758" s="4"/>
      <c r="AR758" s="19">
        <v>2.62</v>
      </c>
      <c r="AS758" s="5"/>
      <c r="AT758" s="3"/>
    </row>
    <row r="759" spans="1:58" s="25" customFormat="1" x14ac:dyDescent="0.25">
      <c r="A759" s="3" t="s">
        <v>2</v>
      </c>
      <c r="B759" s="18">
        <v>2.95</v>
      </c>
      <c r="C759" s="88">
        <f t="shared" si="84"/>
        <v>3.1277699951702482</v>
      </c>
      <c r="D759" s="80">
        <v>-111.363</v>
      </c>
      <c r="E759" s="23">
        <v>42.542999999999999</v>
      </c>
      <c r="F759" s="1">
        <v>3</v>
      </c>
      <c r="G759" s="1">
        <v>1994</v>
      </c>
      <c r="H759" s="1">
        <v>7</v>
      </c>
      <c r="I759" s="1">
        <v>27</v>
      </c>
      <c r="J759" s="1">
        <v>8</v>
      </c>
      <c r="K759" s="1">
        <v>20</v>
      </c>
      <c r="L759" s="11">
        <v>12.2</v>
      </c>
      <c r="M759" s="81">
        <f t="shared" si="85"/>
        <v>0.16083765575665815</v>
      </c>
      <c r="N759" s="21">
        <v>0.01</v>
      </c>
      <c r="O759" s="3" t="s">
        <v>175</v>
      </c>
      <c r="P759" s="94">
        <f>1/((1/X759^2)+(1/AA759^2))</f>
        <v>2.586875150929727E-2</v>
      </c>
      <c r="Q759" s="72">
        <f>(P759/X759^2*Y759)+(P759/AA759^2*AB759)</f>
        <v>3.1277699951702482</v>
      </c>
      <c r="R759" s="82">
        <f>SQRT(P759)</f>
        <v>0.16083765575665815</v>
      </c>
      <c r="S759" s="44"/>
      <c r="T759" s="3"/>
      <c r="U759" s="82"/>
      <c r="V759" s="43"/>
      <c r="W759" s="49">
        <v>2.95</v>
      </c>
      <c r="X759" s="82">
        <v>0.22500000000000001</v>
      </c>
      <c r="Y759" s="43">
        <f t="shared" si="86"/>
        <v>2.9675500000000001</v>
      </c>
      <c r="Z759" s="55">
        <v>3</v>
      </c>
      <c r="AA759" s="82">
        <v>0.23</v>
      </c>
      <c r="AB759" s="43">
        <f>0.791*(Z759+0.09)+0.851</f>
        <v>3.2951899999999998</v>
      </c>
      <c r="AC759" s="47"/>
      <c r="AD759" s="82"/>
      <c r="AE759" s="43"/>
      <c r="AF759" s="45"/>
      <c r="AG759" s="82"/>
      <c r="AH759" s="43"/>
      <c r="AI759" s="47" t="s">
        <v>50</v>
      </c>
      <c r="AJ759" s="4"/>
      <c r="AK759" s="4"/>
      <c r="AL759" s="4"/>
      <c r="AM759" s="27">
        <v>3</v>
      </c>
      <c r="AN759" s="5"/>
      <c r="AO759" s="4"/>
      <c r="AP759" s="4"/>
      <c r="AQ759" s="4"/>
      <c r="AR759" s="19">
        <v>2.95</v>
      </c>
      <c r="AS759" s="5"/>
      <c r="AT759" s="3"/>
      <c r="AU759"/>
      <c r="AV759"/>
      <c r="AW759"/>
      <c r="AX759"/>
      <c r="AY759"/>
      <c r="AZ759"/>
      <c r="BA759"/>
      <c r="BB759"/>
      <c r="BC759"/>
      <c r="BD759"/>
      <c r="BE759"/>
      <c r="BF759"/>
    </row>
    <row r="760" spans="1:58" x14ac:dyDescent="0.25">
      <c r="A760" s="3" t="s">
        <v>2</v>
      </c>
      <c r="B760" s="18">
        <v>2.68</v>
      </c>
      <c r="C760" s="88">
        <f t="shared" si="84"/>
        <v>2.71672</v>
      </c>
      <c r="D760" s="80">
        <v>-111.099</v>
      </c>
      <c r="E760" s="23">
        <v>42.701000000000001</v>
      </c>
      <c r="F760" s="1">
        <v>1</v>
      </c>
      <c r="G760" s="1">
        <v>1994</v>
      </c>
      <c r="H760" s="1">
        <v>7</v>
      </c>
      <c r="I760" s="1">
        <v>28</v>
      </c>
      <c r="J760" s="1">
        <v>6</v>
      </c>
      <c r="K760" s="1">
        <v>44</v>
      </c>
      <c r="L760" s="11">
        <v>33.4</v>
      </c>
      <c r="M760" s="81">
        <f t="shared" si="85"/>
        <v>0.22500000000000001</v>
      </c>
      <c r="N760" s="21">
        <v>0.01</v>
      </c>
      <c r="O760" s="6" t="s">
        <v>174</v>
      </c>
      <c r="P760" s="94"/>
      <c r="Q760" s="72">
        <f>Y760</f>
        <v>2.71672</v>
      </c>
      <c r="R760" s="82">
        <f>X760</f>
        <v>0.22500000000000001</v>
      </c>
      <c r="S760" s="44"/>
      <c r="T760" s="3"/>
      <c r="V760" s="43"/>
      <c r="W760" s="49">
        <v>2.68</v>
      </c>
      <c r="X760" s="82">
        <v>0.22500000000000001</v>
      </c>
      <c r="Y760" s="43">
        <f t="shared" ref="Y760:Y780" si="89">0.929*W760+0.227</f>
        <v>2.71672</v>
      </c>
      <c r="Z760" s="53"/>
      <c r="AA760" s="82"/>
      <c r="AB760" s="43"/>
      <c r="AC760" s="47"/>
      <c r="AD760" s="82"/>
      <c r="AE760" s="43"/>
      <c r="AF760" s="45"/>
      <c r="AG760" s="82"/>
      <c r="AH760" s="43"/>
      <c r="AI760" s="47"/>
      <c r="AJ760" s="4"/>
      <c r="AK760" s="4"/>
      <c r="AL760" s="4"/>
      <c r="AM760" s="27"/>
      <c r="AN760" s="5"/>
      <c r="AO760" s="4"/>
      <c r="AP760" s="4"/>
      <c r="AQ760" s="4"/>
      <c r="AR760" s="19">
        <v>2.68</v>
      </c>
      <c r="AS760" s="5"/>
      <c r="AT760" s="3"/>
    </row>
    <row r="761" spans="1:58" x14ac:dyDescent="0.25">
      <c r="A761" s="3" t="s">
        <v>2</v>
      </c>
      <c r="B761" s="18">
        <v>2.76</v>
      </c>
      <c r="C761" s="88">
        <f t="shared" si="84"/>
        <v>2.7910399999999997</v>
      </c>
      <c r="D761" s="80">
        <v>-111.107</v>
      </c>
      <c r="E761" s="23">
        <v>42.731999999999999</v>
      </c>
      <c r="F761" s="1">
        <v>4</v>
      </c>
      <c r="G761" s="1">
        <v>1994</v>
      </c>
      <c r="H761" s="1">
        <v>7</v>
      </c>
      <c r="I761" s="1">
        <v>31</v>
      </c>
      <c r="J761" s="1">
        <v>5</v>
      </c>
      <c r="K761" s="1">
        <v>1</v>
      </c>
      <c r="L761" s="11">
        <v>49.6</v>
      </c>
      <c r="M761" s="81">
        <f t="shared" si="85"/>
        <v>0.22500000000000001</v>
      </c>
      <c r="N761" s="21">
        <v>0.01</v>
      </c>
      <c r="O761" s="6" t="s">
        <v>174</v>
      </c>
      <c r="P761" s="94"/>
      <c r="Q761" s="72">
        <f>Y761</f>
        <v>2.7910399999999997</v>
      </c>
      <c r="R761" s="82">
        <f>X761</f>
        <v>0.22500000000000001</v>
      </c>
      <c r="S761" s="44"/>
      <c r="T761" s="3"/>
      <c r="V761" s="43"/>
      <c r="W761" s="49">
        <v>2.76</v>
      </c>
      <c r="X761" s="82">
        <v>0.22500000000000001</v>
      </c>
      <c r="Y761" s="43">
        <f t="shared" si="89"/>
        <v>2.7910399999999997</v>
      </c>
      <c r="Z761" s="53"/>
      <c r="AA761" s="82"/>
      <c r="AB761" s="43"/>
      <c r="AC761" s="47"/>
      <c r="AD761" s="82"/>
      <c r="AE761" s="43"/>
      <c r="AF761" s="45"/>
      <c r="AG761" s="82"/>
      <c r="AH761" s="43"/>
      <c r="AI761" s="47"/>
      <c r="AJ761" s="4"/>
      <c r="AK761" s="4"/>
      <c r="AL761" s="4"/>
      <c r="AM761" s="27"/>
      <c r="AN761" s="5"/>
      <c r="AO761" s="4"/>
      <c r="AP761" s="4"/>
      <c r="AQ761" s="4"/>
      <c r="AR761" s="19">
        <v>2.76</v>
      </c>
      <c r="AS761" s="5"/>
      <c r="AT761" s="3"/>
    </row>
    <row r="762" spans="1:58" x14ac:dyDescent="0.25">
      <c r="A762" s="3" t="s">
        <v>2</v>
      </c>
      <c r="B762" s="18">
        <v>2.61</v>
      </c>
      <c r="C762" s="88">
        <f t="shared" si="84"/>
        <v>2.6516899999999999</v>
      </c>
      <c r="D762" s="80">
        <v>-111.09</v>
      </c>
      <c r="E762" s="23">
        <v>42.649000000000001</v>
      </c>
      <c r="F762" s="1">
        <v>2</v>
      </c>
      <c r="G762" s="1">
        <v>1994</v>
      </c>
      <c r="H762" s="1">
        <v>8</v>
      </c>
      <c r="I762" s="1">
        <v>1</v>
      </c>
      <c r="J762" s="1">
        <v>11</v>
      </c>
      <c r="K762" s="1">
        <v>15</v>
      </c>
      <c r="L762" s="11">
        <v>46.9</v>
      </c>
      <c r="M762" s="81">
        <f t="shared" si="85"/>
        <v>0.22500000000000001</v>
      </c>
      <c r="N762" s="21">
        <v>0.01</v>
      </c>
      <c r="O762" s="6" t="s">
        <v>174</v>
      </c>
      <c r="P762" s="94"/>
      <c r="Q762" s="72">
        <f>Y762</f>
        <v>2.6516899999999999</v>
      </c>
      <c r="R762" s="82">
        <f>X762</f>
        <v>0.22500000000000001</v>
      </c>
      <c r="S762" s="44"/>
      <c r="T762" s="3"/>
      <c r="V762" s="43"/>
      <c r="W762" s="49">
        <v>2.61</v>
      </c>
      <c r="X762" s="82">
        <v>0.22500000000000001</v>
      </c>
      <c r="Y762" s="43">
        <f t="shared" si="89"/>
        <v>2.6516899999999999</v>
      </c>
      <c r="Z762" s="53"/>
      <c r="AA762" s="82"/>
      <c r="AB762" s="43"/>
      <c r="AC762" s="47"/>
      <c r="AD762" s="82"/>
      <c r="AE762" s="43"/>
      <c r="AF762" s="45"/>
      <c r="AG762" s="82"/>
      <c r="AH762" s="43"/>
      <c r="AI762" s="47"/>
      <c r="AJ762" s="4"/>
      <c r="AK762" s="4"/>
      <c r="AL762" s="4"/>
      <c r="AM762" s="27"/>
      <c r="AN762" s="5"/>
      <c r="AO762" s="4"/>
      <c r="AP762" s="4"/>
      <c r="AQ762" s="4"/>
      <c r="AR762" s="19">
        <v>2.61</v>
      </c>
      <c r="AS762" s="5"/>
      <c r="AT762" s="3"/>
    </row>
    <row r="763" spans="1:58" x14ac:dyDescent="0.25">
      <c r="A763" s="3" t="s">
        <v>2</v>
      </c>
      <c r="B763" s="18">
        <v>2.9</v>
      </c>
      <c r="C763" s="88">
        <f t="shared" si="84"/>
        <v>3.1600648829096736</v>
      </c>
      <c r="D763" s="80">
        <v>-111.081</v>
      </c>
      <c r="E763" s="23">
        <v>42.649000000000001</v>
      </c>
      <c r="F763" s="1">
        <v>1</v>
      </c>
      <c r="G763" s="1">
        <v>1994</v>
      </c>
      <c r="H763" s="1">
        <v>8</v>
      </c>
      <c r="I763" s="1">
        <v>1</v>
      </c>
      <c r="J763" s="1">
        <v>12</v>
      </c>
      <c r="K763" s="1">
        <v>28</v>
      </c>
      <c r="L763" s="11">
        <v>45.2</v>
      </c>
      <c r="M763" s="81">
        <f t="shared" si="85"/>
        <v>0.11825400999467875</v>
      </c>
      <c r="N763" s="21">
        <v>0.01</v>
      </c>
      <c r="O763" s="3" t="s">
        <v>175</v>
      </c>
      <c r="P763" s="94">
        <f>1/((1/U763^2)+(1/X763^2))</f>
        <v>1.398401087982158E-2</v>
      </c>
      <c r="Q763" s="72">
        <f>(P763/U763^2*V763)+(P763/X763^2*Y763)</f>
        <v>3.1600648829096736</v>
      </c>
      <c r="R763" s="82">
        <f>SQRT(P763)</f>
        <v>0.11825400999467875</v>
      </c>
      <c r="S763" s="49">
        <v>2.9</v>
      </c>
      <c r="T763" s="3" t="s">
        <v>3</v>
      </c>
      <c r="U763" s="82">
        <v>0.13900000000000001</v>
      </c>
      <c r="V763" s="43">
        <f>0.791*S763+0.851</f>
        <v>3.1448999999999998</v>
      </c>
      <c r="W763" s="49">
        <v>3.2</v>
      </c>
      <c r="X763" s="82">
        <v>0.22500000000000001</v>
      </c>
      <c r="Y763" s="43">
        <f t="shared" si="89"/>
        <v>3.1998000000000002</v>
      </c>
      <c r="Z763" s="53"/>
      <c r="AA763" s="82"/>
      <c r="AB763" s="43"/>
      <c r="AC763" s="47"/>
      <c r="AD763" s="82"/>
      <c r="AE763" s="43"/>
      <c r="AF763" s="45"/>
      <c r="AG763" s="82"/>
      <c r="AH763" s="43"/>
      <c r="AI763" s="47"/>
      <c r="AJ763" s="4"/>
      <c r="AK763" s="4"/>
      <c r="AL763" s="4"/>
      <c r="AM763" s="27"/>
      <c r="AN763" s="5"/>
      <c r="AO763" s="4"/>
      <c r="AP763" s="4"/>
      <c r="AQ763" s="4"/>
      <c r="AR763" s="19">
        <v>3.2</v>
      </c>
      <c r="AS763" s="19">
        <v>2.9</v>
      </c>
      <c r="AT763" s="3" t="s">
        <v>3</v>
      </c>
    </row>
    <row r="764" spans="1:58" x14ac:dyDescent="0.25">
      <c r="A764" s="3" t="s">
        <v>2</v>
      </c>
      <c r="B764" s="18">
        <v>2.61</v>
      </c>
      <c r="C764" s="88">
        <f t="shared" si="84"/>
        <v>2.6516899999999999</v>
      </c>
      <c r="D764" s="80">
        <v>-111.081</v>
      </c>
      <c r="E764" s="23">
        <v>42.668999999999997</v>
      </c>
      <c r="F764" s="1">
        <v>1</v>
      </c>
      <c r="G764" s="1">
        <v>1994</v>
      </c>
      <c r="H764" s="1">
        <v>8</v>
      </c>
      <c r="I764" s="1">
        <v>1</v>
      </c>
      <c r="J764" s="1">
        <v>16</v>
      </c>
      <c r="K764" s="1">
        <v>27</v>
      </c>
      <c r="L764" s="11">
        <v>57.7</v>
      </c>
      <c r="M764" s="81">
        <f t="shared" si="85"/>
        <v>0.22500000000000001</v>
      </c>
      <c r="N764" s="21">
        <v>0.01</v>
      </c>
      <c r="O764" s="6" t="s">
        <v>174</v>
      </c>
      <c r="P764" s="94"/>
      <c r="Q764" s="72">
        <f>Y764</f>
        <v>2.6516899999999999</v>
      </c>
      <c r="R764" s="82">
        <f>X764</f>
        <v>0.22500000000000001</v>
      </c>
      <c r="S764" s="44"/>
      <c r="T764" s="3"/>
      <c r="V764" s="43"/>
      <c r="W764" s="49">
        <v>2.61</v>
      </c>
      <c r="X764" s="82">
        <v>0.22500000000000001</v>
      </c>
      <c r="Y764" s="43">
        <f t="shared" si="89"/>
        <v>2.6516899999999999</v>
      </c>
      <c r="Z764" s="53"/>
      <c r="AA764" s="82"/>
      <c r="AB764" s="43"/>
      <c r="AC764" s="47"/>
      <c r="AD764" s="82"/>
      <c r="AE764" s="43"/>
      <c r="AF764" s="45"/>
      <c r="AG764" s="82"/>
      <c r="AH764" s="43"/>
      <c r="AI764" s="47"/>
      <c r="AJ764" s="4"/>
      <c r="AK764" s="4"/>
      <c r="AL764" s="4"/>
      <c r="AM764" s="27"/>
      <c r="AN764" s="5"/>
      <c r="AO764" s="4"/>
      <c r="AP764" s="4"/>
      <c r="AQ764" s="4"/>
      <c r="AR764" s="19">
        <v>2.61</v>
      </c>
      <c r="AS764" s="5"/>
      <c r="AT764" s="3"/>
    </row>
    <row r="765" spans="1:58" x14ac:dyDescent="0.25">
      <c r="A765" s="3" t="s">
        <v>2</v>
      </c>
      <c r="B765" s="18">
        <v>2.61</v>
      </c>
      <c r="C765" s="88">
        <f t="shared" si="84"/>
        <v>2.6516899999999999</v>
      </c>
      <c r="D765" s="80">
        <v>-111.06699999999999</v>
      </c>
      <c r="E765" s="23">
        <v>42.567</v>
      </c>
      <c r="F765" s="1">
        <v>1</v>
      </c>
      <c r="G765" s="1">
        <v>1994</v>
      </c>
      <c r="H765" s="1">
        <v>8</v>
      </c>
      <c r="I765" s="1">
        <v>2</v>
      </c>
      <c r="J765" s="1">
        <v>8</v>
      </c>
      <c r="K765" s="1">
        <v>28</v>
      </c>
      <c r="L765" s="11">
        <v>54</v>
      </c>
      <c r="M765" s="81">
        <f t="shared" si="85"/>
        <v>0.22500000000000001</v>
      </c>
      <c r="N765" s="21">
        <v>0.01</v>
      </c>
      <c r="O765" s="6" t="s">
        <v>174</v>
      </c>
      <c r="P765" s="94"/>
      <c r="Q765" s="72">
        <f>Y765</f>
        <v>2.6516899999999999</v>
      </c>
      <c r="R765" s="82">
        <f>X765</f>
        <v>0.22500000000000001</v>
      </c>
      <c r="S765" s="44"/>
      <c r="T765" s="3"/>
      <c r="V765" s="43"/>
      <c r="W765" s="49">
        <v>2.61</v>
      </c>
      <c r="X765" s="82">
        <v>0.22500000000000001</v>
      </c>
      <c r="Y765" s="43">
        <f t="shared" si="89"/>
        <v>2.6516899999999999</v>
      </c>
      <c r="Z765" s="53"/>
      <c r="AA765" s="82"/>
      <c r="AB765" s="43"/>
      <c r="AC765" s="47"/>
      <c r="AD765" s="82"/>
      <c r="AE765" s="43"/>
      <c r="AF765" s="45"/>
      <c r="AG765" s="82"/>
      <c r="AH765" s="43"/>
      <c r="AI765" s="47"/>
      <c r="AJ765" s="4"/>
      <c r="AK765" s="4"/>
      <c r="AL765" s="4"/>
      <c r="AM765" s="27"/>
      <c r="AN765" s="5"/>
      <c r="AO765" s="4"/>
      <c r="AP765" s="4"/>
      <c r="AQ765" s="4"/>
      <c r="AR765" s="19">
        <v>2.61</v>
      </c>
      <c r="AS765" s="5"/>
      <c r="AT765" s="3"/>
    </row>
    <row r="766" spans="1:58" x14ac:dyDescent="0.25">
      <c r="A766" s="3" t="s">
        <v>2</v>
      </c>
      <c r="B766" s="18">
        <v>2.83</v>
      </c>
      <c r="C766" s="88">
        <f t="shared" si="84"/>
        <v>2.9160815914030422</v>
      </c>
      <c r="D766" s="80">
        <v>-111.122</v>
      </c>
      <c r="E766" s="23">
        <v>42.747</v>
      </c>
      <c r="F766" s="1">
        <v>1</v>
      </c>
      <c r="G766" s="1">
        <v>1994</v>
      </c>
      <c r="H766" s="1">
        <v>8</v>
      </c>
      <c r="I766" s="1">
        <v>4</v>
      </c>
      <c r="J766" s="1">
        <v>19</v>
      </c>
      <c r="K766" s="1">
        <v>45</v>
      </c>
      <c r="L766" s="11">
        <v>57.3</v>
      </c>
      <c r="M766" s="81">
        <f t="shared" si="85"/>
        <v>0.16083765575665815</v>
      </c>
      <c r="N766" s="21">
        <v>0.01</v>
      </c>
      <c r="O766" s="3" t="s">
        <v>175</v>
      </c>
      <c r="P766" s="94">
        <f>1/((1/X766^2)+(1/AA766^2))</f>
        <v>2.586875150929727E-2</v>
      </c>
      <c r="Q766" s="72">
        <f>(P766/X766^2*Y766)+(P766/AA766^2*AB766)</f>
        <v>2.9160815914030422</v>
      </c>
      <c r="R766" s="82">
        <f>SQRT(P766)</f>
        <v>0.16083765575665815</v>
      </c>
      <c r="S766" s="44"/>
      <c r="T766" s="3"/>
      <c r="V766" s="43"/>
      <c r="W766" s="49">
        <v>2.83</v>
      </c>
      <c r="X766" s="82">
        <v>0.22500000000000001</v>
      </c>
      <c r="Y766" s="43">
        <f t="shared" si="89"/>
        <v>2.8560699999999999</v>
      </c>
      <c r="Z766" s="55">
        <v>2.6</v>
      </c>
      <c r="AA766" s="82">
        <v>0.23</v>
      </c>
      <c r="AB766" s="43">
        <f>0.791*(Z766+0.09)+0.851</f>
        <v>2.97879</v>
      </c>
      <c r="AC766" s="47"/>
      <c r="AD766" s="82"/>
      <c r="AE766" s="43"/>
      <c r="AF766" s="45"/>
      <c r="AG766" s="82"/>
      <c r="AH766" s="43"/>
      <c r="AI766" s="47" t="s">
        <v>121</v>
      </c>
      <c r="AJ766" s="4"/>
      <c r="AK766" s="4"/>
      <c r="AL766" s="4"/>
      <c r="AM766" s="27">
        <v>2.6</v>
      </c>
      <c r="AN766" s="5"/>
      <c r="AO766" s="4"/>
      <c r="AP766" s="4"/>
      <c r="AQ766" s="4"/>
      <c r="AR766" s="19">
        <v>2.83</v>
      </c>
      <c r="AS766" s="5"/>
      <c r="AT766" s="3"/>
      <c r="BA766" s="25"/>
      <c r="BB766" s="25"/>
      <c r="BC766" s="25"/>
      <c r="BD766" s="25"/>
      <c r="BE766" s="25"/>
      <c r="BF766" s="25"/>
    </row>
    <row r="767" spans="1:58" x14ac:dyDescent="0.25">
      <c r="A767" s="3" t="s">
        <v>2</v>
      </c>
      <c r="B767" s="18">
        <v>2.4500000000000002</v>
      </c>
      <c r="C767" s="88">
        <f t="shared" si="84"/>
        <v>2.50305</v>
      </c>
      <c r="D767" s="80">
        <v>-111.15300000000001</v>
      </c>
      <c r="E767" s="23">
        <v>42.652999999999999</v>
      </c>
      <c r="F767" s="1">
        <v>3</v>
      </c>
      <c r="G767" s="1">
        <v>1994</v>
      </c>
      <c r="H767" s="1">
        <v>8</v>
      </c>
      <c r="I767" s="1">
        <v>5</v>
      </c>
      <c r="J767" s="1">
        <v>14</v>
      </c>
      <c r="K767" s="1">
        <v>59</v>
      </c>
      <c r="L767" s="11">
        <v>1.9</v>
      </c>
      <c r="M767" s="81">
        <f t="shared" si="85"/>
        <v>0.22500000000000001</v>
      </c>
      <c r="N767" s="21">
        <v>0.01</v>
      </c>
      <c r="O767" s="6" t="s">
        <v>174</v>
      </c>
      <c r="P767" s="94"/>
      <c r="Q767" s="72">
        <f>Y767</f>
        <v>2.50305</v>
      </c>
      <c r="R767" s="82">
        <f>X767</f>
        <v>0.22500000000000001</v>
      </c>
      <c r="S767" s="44"/>
      <c r="T767" s="3"/>
      <c r="V767" s="43"/>
      <c r="W767" s="49">
        <v>2.4500000000000002</v>
      </c>
      <c r="X767" s="82">
        <v>0.22500000000000001</v>
      </c>
      <c r="Y767" s="43">
        <f t="shared" si="89"/>
        <v>2.50305</v>
      </c>
      <c r="Z767" s="53"/>
      <c r="AA767" s="82"/>
      <c r="AB767" s="43"/>
      <c r="AC767" s="47"/>
      <c r="AD767" s="82"/>
      <c r="AE767" s="43"/>
      <c r="AF767" s="45"/>
      <c r="AG767" s="82"/>
      <c r="AH767" s="43"/>
      <c r="AI767" s="47"/>
      <c r="AJ767" s="4"/>
      <c r="AK767" s="4"/>
      <c r="AL767" s="4"/>
      <c r="AM767" s="27"/>
      <c r="AN767" s="5"/>
      <c r="AO767" s="4"/>
      <c r="AP767" s="4"/>
      <c r="AQ767" s="4"/>
      <c r="AR767" s="19">
        <v>2.4500000000000002</v>
      </c>
      <c r="AS767" s="5"/>
      <c r="AT767" s="3"/>
    </row>
    <row r="768" spans="1:58" x14ac:dyDescent="0.25">
      <c r="A768" s="3" t="s">
        <v>2</v>
      </c>
      <c r="B768" s="18">
        <v>2.86</v>
      </c>
      <c r="C768" s="88">
        <f t="shared" si="84"/>
        <v>2.8839399999999999</v>
      </c>
      <c r="D768" s="80">
        <v>-111.15600000000001</v>
      </c>
      <c r="E768" s="23">
        <v>42.704000000000001</v>
      </c>
      <c r="F768" s="1">
        <v>6</v>
      </c>
      <c r="G768" s="1">
        <v>1994</v>
      </c>
      <c r="H768" s="1">
        <v>8</v>
      </c>
      <c r="I768" s="1">
        <v>11</v>
      </c>
      <c r="J768" s="1">
        <v>21</v>
      </c>
      <c r="K768" s="1">
        <v>19</v>
      </c>
      <c r="L768" s="11">
        <v>7.2</v>
      </c>
      <c r="M768" s="81">
        <f t="shared" si="85"/>
        <v>0.22500000000000001</v>
      </c>
      <c r="N768" s="21">
        <v>0.01</v>
      </c>
      <c r="O768" s="6" t="s">
        <v>174</v>
      </c>
      <c r="P768" s="94"/>
      <c r="Q768" s="72">
        <f>Y768</f>
        <v>2.8839399999999999</v>
      </c>
      <c r="R768" s="82">
        <f>X768</f>
        <v>0.22500000000000001</v>
      </c>
      <c r="S768" s="44"/>
      <c r="T768" s="3"/>
      <c r="V768" s="43"/>
      <c r="W768" s="49">
        <v>2.86</v>
      </c>
      <c r="X768" s="82">
        <v>0.22500000000000001</v>
      </c>
      <c r="Y768" s="43">
        <f t="shared" si="89"/>
        <v>2.8839399999999999</v>
      </c>
      <c r="Z768" s="53"/>
      <c r="AA768" s="82"/>
      <c r="AB768" s="43"/>
      <c r="AC768" s="47"/>
      <c r="AD768" s="82"/>
      <c r="AE768" s="43"/>
      <c r="AF768" s="45"/>
      <c r="AG768" s="82"/>
      <c r="AH768" s="43"/>
      <c r="AI768" s="47"/>
      <c r="AJ768" s="4"/>
      <c r="AK768" s="4"/>
      <c r="AL768" s="4"/>
      <c r="AM768" s="27"/>
      <c r="AN768" s="5"/>
      <c r="AO768" s="4"/>
      <c r="AP768" s="4"/>
      <c r="AQ768" s="4"/>
      <c r="AR768" s="19">
        <v>2.86</v>
      </c>
      <c r="AS768" s="5"/>
      <c r="AT768" s="3"/>
    </row>
    <row r="769" spans="1:51" x14ac:dyDescent="0.25">
      <c r="A769" s="3" t="s">
        <v>2</v>
      </c>
      <c r="B769" s="18">
        <v>2.5</v>
      </c>
      <c r="C769" s="88">
        <f t="shared" si="84"/>
        <v>2.5495000000000001</v>
      </c>
      <c r="D769" s="80">
        <v>-111.099</v>
      </c>
      <c r="E769" s="23">
        <v>42.743000000000002</v>
      </c>
      <c r="F769" s="1">
        <v>4</v>
      </c>
      <c r="G769" s="1">
        <v>1994</v>
      </c>
      <c r="H769" s="1">
        <v>8</v>
      </c>
      <c r="I769" s="1">
        <v>12</v>
      </c>
      <c r="J769" s="1">
        <v>0</v>
      </c>
      <c r="K769" s="1">
        <v>41</v>
      </c>
      <c r="L769" s="11">
        <v>15</v>
      </c>
      <c r="M769" s="81">
        <f t="shared" si="85"/>
        <v>0.22500000000000001</v>
      </c>
      <c r="N769" s="21">
        <v>0.01</v>
      </c>
      <c r="O769" s="6" t="s">
        <v>174</v>
      </c>
      <c r="P769" s="94"/>
      <c r="Q769" s="72">
        <f>Y769</f>
        <v>2.5495000000000001</v>
      </c>
      <c r="R769" s="82">
        <f>X769</f>
        <v>0.22500000000000001</v>
      </c>
      <c r="S769" s="44"/>
      <c r="T769" s="3"/>
      <c r="V769" s="43"/>
      <c r="W769" s="49">
        <v>2.5</v>
      </c>
      <c r="X769" s="82">
        <v>0.22500000000000001</v>
      </c>
      <c r="Y769" s="43">
        <f t="shared" si="89"/>
        <v>2.5495000000000001</v>
      </c>
      <c r="Z769" s="53"/>
      <c r="AA769" s="82"/>
      <c r="AB769" s="43"/>
      <c r="AC769" s="47"/>
      <c r="AD769" s="82"/>
      <c r="AE769" s="43"/>
      <c r="AF769" s="45"/>
      <c r="AG769" s="82"/>
      <c r="AH769" s="43"/>
      <c r="AI769" s="47"/>
      <c r="AJ769" s="4"/>
      <c r="AK769" s="4"/>
      <c r="AL769" s="4"/>
      <c r="AM769" s="27"/>
      <c r="AN769" s="5"/>
      <c r="AO769" s="4"/>
      <c r="AP769" s="4"/>
      <c r="AQ769" s="4"/>
      <c r="AR769" s="19">
        <v>2.5</v>
      </c>
      <c r="AS769" s="5"/>
      <c r="AT769" s="3"/>
    </row>
    <row r="770" spans="1:51" x14ac:dyDescent="0.25">
      <c r="A770" s="3" t="s">
        <v>2</v>
      </c>
      <c r="B770" s="18">
        <v>2.64</v>
      </c>
      <c r="C770" s="88">
        <f t="shared" ref="C770:C833" si="90">Q770</f>
        <v>2.6795599999999999</v>
      </c>
      <c r="D770" s="80">
        <v>-111.33799999999999</v>
      </c>
      <c r="E770" s="23">
        <v>42.773000000000003</v>
      </c>
      <c r="F770" s="1">
        <v>2</v>
      </c>
      <c r="G770" s="1">
        <v>1994</v>
      </c>
      <c r="H770" s="1">
        <v>8</v>
      </c>
      <c r="I770" s="1">
        <v>16</v>
      </c>
      <c r="J770" s="1">
        <v>23</v>
      </c>
      <c r="K770" s="1">
        <v>17</v>
      </c>
      <c r="L770" s="11">
        <v>14.1</v>
      </c>
      <c r="M770" s="81">
        <f t="shared" ref="M770:M833" si="91">R770</f>
        <v>0.22500000000000001</v>
      </c>
      <c r="N770" s="21">
        <v>0.01</v>
      </c>
      <c r="O770" s="6" t="s">
        <v>174</v>
      </c>
      <c r="P770" s="94"/>
      <c r="Q770" s="72">
        <f>Y770</f>
        <v>2.6795599999999999</v>
      </c>
      <c r="R770" s="82">
        <f>X770</f>
        <v>0.22500000000000001</v>
      </c>
      <c r="S770" s="44"/>
      <c r="T770" s="3"/>
      <c r="V770" s="43"/>
      <c r="W770" s="49">
        <v>2.64</v>
      </c>
      <c r="X770" s="82">
        <v>0.22500000000000001</v>
      </c>
      <c r="Y770" s="43">
        <f t="shared" si="89"/>
        <v>2.6795599999999999</v>
      </c>
      <c r="Z770" s="53"/>
      <c r="AA770" s="82"/>
      <c r="AB770" s="43"/>
      <c r="AC770" s="47"/>
      <c r="AD770" s="82"/>
      <c r="AE770" s="43"/>
      <c r="AF770" s="45"/>
      <c r="AG770" s="82"/>
      <c r="AH770" s="43"/>
      <c r="AI770" s="47"/>
      <c r="AJ770" s="4"/>
      <c r="AK770" s="4"/>
      <c r="AL770" s="4"/>
      <c r="AM770" s="27"/>
      <c r="AN770" s="5"/>
      <c r="AO770" s="4"/>
      <c r="AP770" s="4"/>
      <c r="AQ770" s="4"/>
      <c r="AR770" s="19">
        <v>2.64</v>
      </c>
      <c r="AS770" s="5"/>
      <c r="AT770" s="3"/>
    </row>
    <row r="771" spans="1:51" x14ac:dyDescent="0.25">
      <c r="A771" s="3" t="s">
        <v>2</v>
      </c>
      <c r="B771" s="18">
        <v>3.1</v>
      </c>
      <c r="C771" s="88">
        <f t="shared" si="90"/>
        <v>3.326161406593275</v>
      </c>
      <c r="D771" s="80">
        <v>-111.087</v>
      </c>
      <c r="E771" s="23">
        <v>42.622999999999998</v>
      </c>
      <c r="F771" s="1">
        <v>3</v>
      </c>
      <c r="G771" s="1">
        <v>1994</v>
      </c>
      <c r="H771" s="1">
        <v>8</v>
      </c>
      <c r="I771" s="1">
        <v>20</v>
      </c>
      <c r="J771" s="1">
        <v>13</v>
      </c>
      <c r="K771" s="1">
        <v>46</v>
      </c>
      <c r="L771" s="11">
        <v>37.700000000000003</v>
      </c>
      <c r="M771" s="81">
        <f t="shared" si="91"/>
        <v>0.10516774409862768</v>
      </c>
      <c r="N771" s="21">
        <v>0.01</v>
      </c>
      <c r="O771" s="3" t="s">
        <v>175</v>
      </c>
      <c r="P771" s="94">
        <f>1/((1/U771^2)+(1/X771^2)+(1/AA771^2))</f>
        <v>1.1060254398794437E-2</v>
      </c>
      <c r="Q771" s="72">
        <f>(P771/U771^2*V771)+(P771/X771^2*Y771)+(P771/AA771^2*AB771)</f>
        <v>3.326161406593275</v>
      </c>
      <c r="R771" s="82">
        <f>SQRT(P771)</f>
        <v>0.10516774409862768</v>
      </c>
      <c r="S771" s="49">
        <v>3.1</v>
      </c>
      <c r="T771" s="3" t="s">
        <v>3</v>
      </c>
      <c r="U771" s="82">
        <v>0.13900000000000001</v>
      </c>
      <c r="V771" s="43">
        <f>0.791*S771+0.851</f>
        <v>3.3031000000000001</v>
      </c>
      <c r="W771" s="49">
        <v>3.27</v>
      </c>
      <c r="X771" s="82">
        <v>0.22500000000000001</v>
      </c>
      <c r="Y771" s="43">
        <f t="shared" si="89"/>
        <v>3.2648299999999999</v>
      </c>
      <c r="Z771" s="55">
        <v>3.2</v>
      </c>
      <c r="AA771" s="82">
        <v>0.23</v>
      </c>
      <c r="AB771" s="43">
        <f>0.791*(Z771+0.09)+0.851</f>
        <v>3.4533900000000002</v>
      </c>
      <c r="AC771" s="53"/>
      <c r="AD771" s="82"/>
      <c r="AE771" s="43"/>
      <c r="AF771" s="45"/>
      <c r="AG771" s="82"/>
      <c r="AH771" s="43"/>
      <c r="AI771" s="47" t="s">
        <v>79</v>
      </c>
      <c r="AJ771" s="27"/>
      <c r="AK771" s="5"/>
      <c r="AL771" s="4" t="s">
        <v>103</v>
      </c>
      <c r="AM771" s="27">
        <v>3.2</v>
      </c>
      <c r="AN771" s="5"/>
      <c r="AO771" s="4"/>
      <c r="AP771" s="4"/>
      <c r="AQ771" s="4"/>
      <c r="AR771" s="19">
        <v>3.27</v>
      </c>
      <c r="AS771" s="19">
        <v>3.1</v>
      </c>
      <c r="AT771" s="3" t="s">
        <v>3</v>
      </c>
    </row>
    <row r="772" spans="1:51" x14ac:dyDescent="0.25">
      <c r="A772" s="3" t="s">
        <v>2</v>
      </c>
      <c r="B772" s="18">
        <v>3.32</v>
      </c>
      <c r="C772" s="88">
        <f t="shared" si="90"/>
        <v>3.4826081855294224</v>
      </c>
      <c r="D772" s="80">
        <v>-111.078</v>
      </c>
      <c r="E772" s="23">
        <v>42.616999999999997</v>
      </c>
      <c r="F772" s="1">
        <v>4</v>
      </c>
      <c r="G772" s="1">
        <v>1994</v>
      </c>
      <c r="H772" s="1">
        <v>8</v>
      </c>
      <c r="I772" s="1">
        <v>22</v>
      </c>
      <c r="J772" s="1">
        <v>23</v>
      </c>
      <c r="K772" s="1">
        <v>43</v>
      </c>
      <c r="L772" s="11">
        <v>44.1</v>
      </c>
      <c r="M772" s="81">
        <f t="shared" si="91"/>
        <v>0.10516774409862768</v>
      </c>
      <c r="N772" s="21">
        <v>0.01</v>
      </c>
      <c r="O772" s="3" t="s">
        <v>175</v>
      </c>
      <c r="P772" s="94">
        <f>1/((1/U772^2)+(1/X772^2)+(1/AA772^2))</f>
        <v>1.1060254398794437E-2</v>
      </c>
      <c r="Q772" s="72">
        <f>(P772/U772^2*V772)+(P772/X772^2*Y772)+(P772/AA772^2*AB772)</f>
        <v>3.4826081855294224</v>
      </c>
      <c r="R772" s="82">
        <f>SQRT(P772)</f>
        <v>0.10516774409862768</v>
      </c>
      <c r="S772" s="49">
        <v>3.32</v>
      </c>
      <c r="T772" s="3" t="s">
        <v>3</v>
      </c>
      <c r="U772" s="82">
        <v>0.13900000000000001</v>
      </c>
      <c r="V772" s="43">
        <f>0.791*S772+0.851</f>
        <v>3.4771199999999998</v>
      </c>
      <c r="W772" s="49">
        <v>3.55</v>
      </c>
      <c r="X772" s="82">
        <v>0.22500000000000001</v>
      </c>
      <c r="Y772" s="43">
        <f t="shared" si="89"/>
        <v>3.52495</v>
      </c>
      <c r="Z772" s="55">
        <v>3.2</v>
      </c>
      <c r="AA772" s="82">
        <v>0.23</v>
      </c>
      <c r="AB772" s="43">
        <f>0.791*(Z772+0.09)+0.851</f>
        <v>3.4533900000000002</v>
      </c>
      <c r="AC772" s="53"/>
      <c r="AD772" s="82"/>
      <c r="AE772" s="43"/>
      <c r="AF772" s="45"/>
      <c r="AG772" s="82"/>
      <c r="AH772" s="43"/>
      <c r="AI772" s="47" t="s">
        <v>116</v>
      </c>
      <c r="AJ772" s="27"/>
      <c r="AK772" s="5"/>
      <c r="AL772" s="4" t="s">
        <v>79</v>
      </c>
      <c r="AM772" s="27">
        <v>3.2</v>
      </c>
      <c r="AN772" s="5"/>
      <c r="AO772" s="4"/>
      <c r="AP772" s="4"/>
      <c r="AQ772" s="4"/>
      <c r="AR772" s="19">
        <v>3.55</v>
      </c>
      <c r="AS772" s="19">
        <v>3.32</v>
      </c>
      <c r="AT772" s="3" t="s">
        <v>3</v>
      </c>
    </row>
    <row r="773" spans="1:51" x14ac:dyDescent="0.25">
      <c r="A773" s="3" t="s">
        <v>2</v>
      </c>
      <c r="B773" s="18">
        <v>2.4500000000000002</v>
      </c>
      <c r="C773" s="88">
        <f t="shared" si="90"/>
        <v>2.50305</v>
      </c>
      <c r="D773" s="80">
        <v>-111.09699999999999</v>
      </c>
      <c r="E773" s="23">
        <v>42.621000000000002</v>
      </c>
      <c r="F773" s="1">
        <v>4</v>
      </c>
      <c r="G773" s="1">
        <v>1994</v>
      </c>
      <c r="H773" s="1">
        <v>8</v>
      </c>
      <c r="I773" s="1">
        <v>23</v>
      </c>
      <c r="J773" s="1">
        <v>1</v>
      </c>
      <c r="K773" s="1">
        <v>3</v>
      </c>
      <c r="L773" s="11">
        <v>20.6</v>
      </c>
      <c r="M773" s="81">
        <f t="shared" si="91"/>
        <v>0.22500000000000001</v>
      </c>
      <c r="N773" s="21">
        <v>0.01</v>
      </c>
      <c r="O773" s="6" t="s">
        <v>174</v>
      </c>
      <c r="P773" s="94"/>
      <c r="Q773" s="72">
        <f>Y773</f>
        <v>2.50305</v>
      </c>
      <c r="R773" s="82">
        <f>X773</f>
        <v>0.22500000000000001</v>
      </c>
      <c r="S773" s="44"/>
      <c r="T773" s="3"/>
      <c r="V773" s="43"/>
      <c r="W773" s="49">
        <v>2.4500000000000002</v>
      </c>
      <c r="X773" s="82">
        <v>0.22500000000000001</v>
      </c>
      <c r="Y773" s="43">
        <f t="shared" si="89"/>
        <v>2.50305</v>
      </c>
      <c r="Z773" s="53"/>
      <c r="AA773" s="82"/>
      <c r="AB773" s="43"/>
      <c r="AC773" s="47"/>
      <c r="AD773" s="82"/>
      <c r="AE773" s="43"/>
      <c r="AF773" s="45"/>
      <c r="AG773" s="82"/>
      <c r="AH773" s="43"/>
      <c r="AI773" s="47"/>
      <c r="AJ773" s="4"/>
      <c r="AK773" s="4"/>
      <c r="AL773" s="4"/>
      <c r="AM773" s="27"/>
      <c r="AN773" s="5"/>
      <c r="AO773" s="4"/>
      <c r="AP773" s="4"/>
      <c r="AQ773" s="4"/>
      <c r="AR773" s="19">
        <v>2.4500000000000002</v>
      </c>
      <c r="AS773" s="5"/>
      <c r="AT773" s="3"/>
    </row>
    <row r="774" spans="1:51" x14ac:dyDescent="0.25">
      <c r="A774" s="3" t="s">
        <v>2</v>
      </c>
      <c r="B774" s="18">
        <v>2.46</v>
      </c>
      <c r="C774" s="88">
        <f t="shared" si="90"/>
        <v>2.51234</v>
      </c>
      <c r="D774" s="80">
        <v>-111.35899999999999</v>
      </c>
      <c r="E774" s="23">
        <v>42.77</v>
      </c>
      <c r="F774" s="1">
        <v>1</v>
      </c>
      <c r="G774" s="1">
        <v>1994</v>
      </c>
      <c r="H774" s="1">
        <v>8</v>
      </c>
      <c r="I774" s="1">
        <v>28</v>
      </c>
      <c r="J774" s="1">
        <v>23</v>
      </c>
      <c r="K774" s="1">
        <v>4</v>
      </c>
      <c r="L774" s="11">
        <v>20</v>
      </c>
      <c r="M774" s="81">
        <f t="shared" si="91"/>
        <v>0.22500000000000001</v>
      </c>
      <c r="N774" s="21">
        <v>0.01</v>
      </c>
      <c r="O774" s="6" t="s">
        <v>174</v>
      </c>
      <c r="P774" s="94"/>
      <c r="Q774" s="72">
        <f>Y774</f>
        <v>2.51234</v>
      </c>
      <c r="R774" s="82">
        <f>X774</f>
        <v>0.22500000000000001</v>
      </c>
      <c r="S774" s="44"/>
      <c r="T774" s="3"/>
      <c r="V774" s="43"/>
      <c r="W774" s="49">
        <v>2.46</v>
      </c>
      <c r="X774" s="82">
        <v>0.22500000000000001</v>
      </c>
      <c r="Y774" s="43">
        <f t="shared" si="89"/>
        <v>2.51234</v>
      </c>
      <c r="Z774" s="53"/>
      <c r="AA774" s="82"/>
      <c r="AB774" s="43"/>
      <c r="AC774" s="47"/>
      <c r="AD774" s="82"/>
      <c r="AE774" s="43"/>
      <c r="AF774" s="45"/>
      <c r="AG774" s="82"/>
      <c r="AH774" s="43"/>
      <c r="AI774" s="47"/>
      <c r="AJ774" s="4"/>
      <c r="AK774" s="4"/>
      <c r="AL774" s="4"/>
      <c r="AM774" s="27"/>
      <c r="AN774" s="5"/>
      <c r="AO774" s="4"/>
      <c r="AP774" s="4"/>
      <c r="AQ774" s="4"/>
      <c r="AR774" s="19">
        <v>2.46</v>
      </c>
      <c r="AS774" s="5"/>
      <c r="AT774" s="3"/>
    </row>
    <row r="775" spans="1:51" x14ac:dyDescent="0.25">
      <c r="A775" s="3" t="s">
        <v>2</v>
      </c>
      <c r="B775" s="18">
        <v>2.77</v>
      </c>
      <c r="C775" s="88">
        <f t="shared" si="90"/>
        <v>3.0036417604443368</v>
      </c>
      <c r="D775" s="80">
        <v>-111.14700000000001</v>
      </c>
      <c r="E775" s="23">
        <v>42.768999999999998</v>
      </c>
      <c r="F775" s="1">
        <v>2</v>
      </c>
      <c r="G775" s="1">
        <v>1994</v>
      </c>
      <c r="H775" s="1">
        <v>9</v>
      </c>
      <c r="I775" s="1">
        <v>1</v>
      </c>
      <c r="J775" s="1">
        <v>10</v>
      </c>
      <c r="K775" s="1">
        <v>52</v>
      </c>
      <c r="L775" s="11">
        <v>34.4</v>
      </c>
      <c r="M775" s="81">
        <f t="shared" si="91"/>
        <v>0.16083765575665815</v>
      </c>
      <c r="N775" s="21">
        <v>0.01</v>
      </c>
      <c r="O775" s="3" t="s">
        <v>175</v>
      </c>
      <c r="P775" s="94">
        <f>1/((1/X775^2)+(1/AA775^2))</f>
        <v>2.586875150929727E-2</v>
      </c>
      <c r="Q775" s="72">
        <f>(P775/X775^2*Y775)+(P775/AA775^2*AB775)</f>
        <v>3.0036417604443368</v>
      </c>
      <c r="R775" s="82">
        <f>SQRT(P775)</f>
        <v>0.16083765575665815</v>
      </c>
      <c r="S775" s="44"/>
      <c r="T775" s="3"/>
      <c r="V775" s="43"/>
      <c r="W775" s="49">
        <v>2.77</v>
      </c>
      <c r="X775" s="82">
        <v>0.22500000000000001</v>
      </c>
      <c r="Y775" s="43">
        <f t="shared" si="89"/>
        <v>2.8003300000000002</v>
      </c>
      <c r="Z775" s="55">
        <v>2.9</v>
      </c>
      <c r="AA775" s="82">
        <v>0.23</v>
      </c>
      <c r="AB775" s="43">
        <f>0.791*(Z775+0.09)+0.851</f>
        <v>3.2160899999999999</v>
      </c>
      <c r="AC775" s="47"/>
      <c r="AD775" s="82"/>
      <c r="AE775" s="43"/>
      <c r="AF775" s="45"/>
      <c r="AG775" s="82"/>
      <c r="AH775" s="43"/>
      <c r="AI775" s="47" t="s">
        <v>49</v>
      </c>
      <c r="AJ775" s="4"/>
      <c r="AK775" s="4"/>
      <c r="AL775" s="4"/>
      <c r="AM775" s="27">
        <v>2.9</v>
      </c>
      <c r="AN775" s="5"/>
      <c r="AO775" s="4"/>
      <c r="AP775" s="4"/>
      <c r="AQ775" s="4"/>
      <c r="AR775" s="19">
        <v>2.77</v>
      </c>
      <c r="AS775" s="5"/>
      <c r="AT775" s="3"/>
    </row>
    <row r="776" spans="1:51" x14ac:dyDescent="0.25">
      <c r="A776" s="3" t="s">
        <v>2</v>
      </c>
      <c r="B776" s="18">
        <v>2.4500000000000002</v>
      </c>
      <c r="C776" s="88">
        <f t="shared" si="90"/>
        <v>2.50305</v>
      </c>
      <c r="D776" s="80">
        <v>-111.63500000000001</v>
      </c>
      <c r="E776" s="23">
        <v>42.692</v>
      </c>
      <c r="F776" s="1">
        <v>1</v>
      </c>
      <c r="G776" s="1">
        <v>1994</v>
      </c>
      <c r="H776" s="1">
        <v>9</v>
      </c>
      <c r="I776" s="1">
        <v>1</v>
      </c>
      <c r="J776" s="1">
        <v>19</v>
      </c>
      <c r="K776" s="1">
        <v>46</v>
      </c>
      <c r="L776" s="11">
        <v>31.9</v>
      </c>
      <c r="M776" s="81">
        <f t="shared" si="91"/>
        <v>0.22500000000000001</v>
      </c>
      <c r="N776" s="21">
        <v>0.01</v>
      </c>
      <c r="O776" s="6" t="s">
        <v>174</v>
      </c>
      <c r="P776" s="94"/>
      <c r="Q776" s="72">
        <f>Y776</f>
        <v>2.50305</v>
      </c>
      <c r="R776" s="82">
        <f>X776</f>
        <v>0.22500000000000001</v>
      </c>
      <c r="S776" s="44"/>
      <c r="T776" s="3"/>
      <c r="V776" s="43"/>
      <c r="W776" s="49">
        <v>2.4500000000000002</v>
      </c>
      <c r="X776" s="82">
        <v>0.22500000000000001</v>
      </c>
      <c r="Y776" s="43">
        <f t="shared" si="89"/>
        <v>2.50305</v>
      </c>
      <c r="Z776" s="53"/>
      <c r="AA776" s="82"/>
      <c r="AB776" s="43"/>
      <c r="AC776" s="47"/>
      <c r="AD776" s="82"/>
      <c r="AE776" s="43"/>
      <c r="AF776" s="45"/>
      <c r="AG776" s="82"/>
      <c r="AH776" s="43"/>
      <c r="AI776" s="47"/>
      <c r="AJ776" s="4"/>
      <c r="AK776" s="4"/>
      <c r="AL776" s="4"/>
      <c r="AM776" s="27"/>
      <c r="AN776" s="5"/>
      <c r="AO776" s="4"/>
      <c r="AP776" s="4"/>
      <c r="AQ776" s="4"/>
      <c r="AR776" s="19">
        <v>2.4500000000000002</v>
      </c>
      <c r="AS776" s="5"/>
      <c r="AT776" s="3"/>
    </row>
    <row r="777" spans="1:51" x14ac:dyDescent="0.25">
      <c r="A777" s="3" t="s">
        <v>2</v>
      </c>
      <c r="B777" s="18">
        <v>2.58</v>
      </c>
      <c r="C777" s="88">
        <f t="shared" si="90"/>
        <v>2.6238200000000003</v>
      </c>
      <c r="D777" s="80">
        <v>-111.111</v>
      </c>
      <c r="E777" s="23">
        <v>42.616</v>
      </c>
      <c r="F777" s="1">
        <v>1</v>
      </c>
      <c r="G777" s="1">
        <v>1994</v>
      </c>
      <c r="H777" s="1">
        <v>9</v>
      </c>
      <c r="I777" s="1">
        <v>6</v>
      </c>
      <c r="J777" s="1">
        <v>4</v>
      </c>
      <c r="K777" s="1">
        <v>12</v>
      </c>
      <c r="L777" s="11">
        <v>17.899999999999999</v>
      </c>
      <c r="M777" s="81">
        <f t="shared" si="91"/>
        <v>0.22500000000000001</v>
      </c>
      <c r="N777" s="21">
        <v>0.01</v>
      </c>
      <c r="O777" s="6" t="s">
        <v>174</v>
      </c>
      <c r="P777" s="94"/>
      <c r="Q777" s="72">
        <f>Y777</f>
        <v>2.6238200000000003</v>
      </c>
      <c r="R777" s="82">
        <f>X777</f>
        <v>0.22500000000000001</v>
      </c>
      <c r="S777" s="44"/>
      <c r="T777" s="3"/>
      <c r="V777" s="43"/>
      <c r="W777" s="49">
        <v>2.58</v>
      </c>
      <c r="X777" s="82">
        <v>0.22500000000000001</v>
      </c>
      <c r="Y777" s="43">
        <f t="shared" si="89"/>
        <v>2.6238200000000003</v>
      </c>
      <c r="Z777" s="53"/>
      <c r="AA777" s="82"/>
      <c r="AB777" s="43"/>
      <c r="AC777" s="47"/>
      <c r="AD777" s="82"/>
      <c r="AE777" s="43"/>
      <c r="AF777" s="45"/>
      <c r="AG777" s="82"/>
      <c r="AH777" s="43"/>
      <c r="AI777" s="47"/>
      <c r="AJ777" s="4"/>
      <c r="AK777" s="4"/>
      <c r="AL777" s="4"/>
      <c r="AM777" s="27"/>
      <c r="AN777" s="5"/>
      <c r="AO777" s="4"/>
      <c r="AP777" s="4"/>
      <c r="AQ777" s="4"/>
      <c r="AR777" s="19">
        <v>2.58</v>
      </c>
      <c r="AS777" s="5"/>
      <c r="AT777" s="3"/>
    </row>
    <row r="778" spans="1:51" x14ac:dyDescent="0.25">
      <c r="A778" s="3" t="s">
        <v>2</v>
      </c>
      <c r="B778" s="18">
        <v>2.63</v>
      </c>
      <c r="C778" s="88">
        <f t="shared" si="90"/>
        <v>2.6702699999999999</v>
      </c>
      <c r="D778" s="80">
        <v>-111.51300000000001</v>
      </c>
      <c r="E778" s="23">
        <v>42.908000000000001</v>
      </c>
      <c r="F778" s="1">
        <v>2</v>
      </c>
      <c r="G778" s="1">
        <v>1994</v>
      </c>
      <c r="H778" s="1">
        <v>9</v>
      </c>
      <c r="I778" s="1">
        <v>7</v>
      </c>
      <c r="J778" s="1">
        <v>21</v>
      </c>
      <c r="K778" s="1">
        <v>20</v>
      </c>
      <c r="L778" s="11">
        <v>29.4</v>
      </c>
      <c r="M778" s="81">
        <f t="shared" si="91"/>
        <v>0.22500000000000001</v>
      </c>
      <c r="N778" s="21">
        <v>0.01</v>
      </c>
      <c r="O778" s="6" t="s">
        <v>174</v>
      </c>
      <c r="P778" s="94"/>
      <c r="Q778" s="72">
        <f>Y778</f>
        <v>2.6702699999999999</v>
      </c>
      <c r="R778" s="82">
        <f>X778</f>
        <v>0.22500000000000001</v>
      </c>
      <c r="S778" s="44"/>
      <c r="T778" s="3"/>
      <c r="V778" s="43"/>
      <c r="W778" s="49">
        <v>2.63</v>
      </c>
      <c r="X778" s="82">
        <v>0.22500000000000001</v>
      </c>
      <c r="Y778" s="43">
        <f t="shared" si="89"/>
        <v>2.6702699999999999</v>
      </c>
      <c r="Z778" s="53"/>
      <c r="AA778" s="82"/>
      <c r="AB778" s="43"/>
      <c r="AC778" s="47"/>
      <c r="AD778" s="82"/>
      <c r="AE778" s="43"/>
      <c r="AF778" s="45"/>
      <c r="AG778" s="82"/>
      <c r="AH778" s="43"/>
      <c r="AI778" s="47"/>
      <c r="AJ778" s="4"/>
      <c r="AK778" s="4"/>
      <c r="AL778" s="4"/>
      <c r="AM778" s="27"/>
      <c r="AN778" s="5"/>
      <c r="AO778" s="4"/>
      <c r="AP778" s="4"/>
      <c r="AQ778" s="4"/>
      <c r="AR778" s="19">
        <v>2.63</v>
      </c>
      <c r="AS778" s="5"/>
      <c r="AT778" s="3"/>
    </row>
    <row r="779" spans="1:51" x14ac:dyDescent="0.25">
      <c r="A779" s="3" t="s">
        <v>2</v>
      </c>
      <c r="B779" s="18">
        <v>2.58</v>
      </c>
      <c r="C779" s="88">
        <f t="shared" si="90"/>
        <v>2.6238200000000003</v>
      </c>
      <c r="D779" s="80">
        <v>-111.09399999999999</v>
      </c>
      <c r="E779" s="23">
        <v>42.683999999999997</v>
      </c>
      <c r="F779" s="1">
        <v>1</v>
      </c>
      <c r="G779" s="1">
        <v>1994</v>
      </c>
      <c r="H779" s="1">
        <v>9</v>
      </c>
      <c r="I779" s="1">
        <v>8</v>
      </c>
      <c r="J779" s="1">
        <v>14</v>
      </c>
      <c r="K779" s="1">
        <v>40</v>
      </c>
      <c r="L779" s="11">
        <v>13.8</v>
      </c>
      <c r="M779" s="81">
        <f t="shared" si="91"/>
        <v>0.22500000000000001</v>
      </c>
      <c r="N779" s="21">
        <v>0.01</v>
      </c>
      <c r="O779" s="6" t="s">
        <v>174</v>
      </c>
      <c r="P779" s="94"/>
      <c r="Q779" s="72">
        <f>Y779</f>
        <v>2.6238200000000003</v>
      </c>
      <c r="R779" s="82">
        <f>X779</f>
        <v>0.22500000000000001</v>
      </c>
      <c r="S779" s="44"/>
      <c r="T779" s="3"/>
      <c r="V779" s="43"/>
      <c r="W779" s="49">
        <v>2.58</v>
      </c>
      <c r="X779" s="82">
        <v>0.22500000000000001</v>
      </c>
      <c r="Y779" s="43">
        <f t="shared" si="89"/>
        <v>2.6238200000000003</v>
      </c>
      <c r="Z779" s="53"/>
      <c r="AA779" s="82"/>
      <c r="AB779" s="43"/>
      <c r="AC779" s="47"/>
      <c r="AD779" s="82"/>
      <c r="AE779" s="43"/>
      <c r="AF779" s="45"/>
      <c r="AG779" s="82"/>
      <c r="AH779" s="43"/>
      <c r="AI779" s="47"/>
      <c r="AJ779" s="4"/>
      <c r="AK779" s="4"/>
      <c r="AL779" s="4"/>
      <c r="AM779" s="27"/>
      <c r="AN779" s="5"/>
      <c r="AO779" s="4"/>
      <c r="AP779" s="4"/>
      <c r="AQ779" s="4"/>
      <c r="AR779" s="19">
        <v>2.58</v>
      </c>
      <c r="AS779" s="5"/>
      <c r="AT779" s="3"/>
    </row>
    <row r="780" spans="1:51" x14ac:dyDescent="0.25">
      <c r="A780" s="3" t="s">
        <v>2</v>
      </c>
      <c r="B780" s="18">
        <v>3.2</v>
      </c>
      <c r="C780" s="88">
        <f t="shared" si="90"/>
        <v>3.1998000000000002</v>
      </c>
      <c r="D780" s="80">
        <v>-111.151</v>
      </c>
      <c r="E780" s="23">
        <v>42.764000000000003</v>
      </c>
      <c r="F780" s="1">
        <v>2</v>
      </c>
      <c r="G780" s="1">
        <v>1994</v>
      </c>
      <c r="H780" s="1">
        <v>9</v>
      </c>
      <c r="I780" s="1">
        <v>9</v>
      </c>
      <c r="J780" s="1">
        <v>20</v>
      </c>
      <c r="K780" s="1">
        <v>6</v>
      </c>
      <c r="L780" s="11">
        <v>14.6</v>
      </c>
      <c r="M780" s="81">
        <f t="shared" si="91"/>
        <v>0.22500000000000001</v>
      </c>
      <c r="N780" s="21">
        <v>0.01</v>
      </c>
      <c r="O780" s="6" t="s">
        <v>174</v>
      </c>
      <c r="P780" s="94"/>
      <c r="Q780" s="72">
        <f>Y780</f>
        <v>3.1998000000000002</v>
      </c>
      <c r="R780" s="82">
        <f>X780</f>
        <v>0.22500000000000001</v>
      </c>
      <c r="S780" s="44"/>
      <c r="T780" s="3"/>
      <c r="V780" s="43"/>
      <c r="W780" s="49">
        <v>3.2</v>
      </c>
      <c r="X780" s="82">
        <v>0.22500000000000001</v>
      </c>
      <c r="Y780" s="43">
        <f t="shared" si="89"/>
        <v>3.1998000000000002</v>
      </c>
      <c r="Z780" s="53"/>
      <c r="AA780" s="82"/>
      <c r="AB780" s="43"/>
      <c r="AC780" s="47"/>
      <c r="AD780" s="82"/>
      <c r="AE780" s="43"/>
      <c r="AF780" s="45"/>
      <c r="AG780" s="82"/>
      <c r="AH780" s="43"/>
      <c r="AI780" s="47"/>
      <c r="AJ780" s="4"/>
      <c r="AK780" s="4"/>
      <c r="AL780" s="4"/>
      <c r="AM780" s="27"/>
      <c r="AN780" s="5"/>
      <c r="AO780" s="4"/>
      <c r="AP780" s="4"/>
      <c r="AQ780" s="4"/>
      <c r="AR780" s="19">
        <v>3.2</v>
      </c>
      <c r="AS780" s="5"/>
      <c r="AT780" s="3"/>
    </row>
    <row r="781" spans="1:51" x14ac:dyDescent="0.25">
      <c r="A781" s="4" t="s">
        <v>1</v>
      </c>
      <c r="B781" s="11">
        <v>2.8</v>
      </c>
      <c r="C781" s="88">
        <f t="shared" si="90"/>
        <v>3.1369899999999999</v>
      </c>
      <c r="D781" s="80">
        <v>-108.084</v>
      </c>
      <c r="E781" s="23">
        <v>38.206000000000003</v>
      </c>
      <c r="F781" s="1">
        <v>10</v>
      </c>
      <c r="G781" s="1">
        <v>1994</v>
      </c>
      <c r="H781" s="1">
        <v>9</v>
      </c>
      <c r="I781" s="1">
        <v>14</v>
      </c>
      <c r="J781" s="1">
        <v>3</v>
      </c>
      <c r="K781" s="1">
        <v>6</v>
      </c>
      <c r="L781" s="1">
        <v>33.130000000000003</v>
      </c>
      <c r="M781" s="81">
        <f t="shared" si="91"/>
        <v>0.23</v>
      </c>
      <c r="N781" s="21">
        <v>0.01</v>
      </c>
      <c r="O781" s="6" t="s">
        <v>174</v>
      </c>
      <c r="P781" s="94"/>
      <c r="Q781" s="72">
        <f>$AB$781</f>
        <v>3.1369899999999999</v>
      </c>
      <c r="R781" s="82">
        <f>AA781</f>
        <v>0.23</v>
      </c>
      <c r="S781" s="44"/>
      <c r="T781" s="3"/>
      <c r="V781" s="43"/>
      <c r="W781" s="46"/>
      <c r="Y781" s="43"/>
      <c r="Z781" s="55">
        <v>2.8</v>
      </c>
      <c r="AA781" s="82">
        <v>0.23</v>
      </c>
      <c r="AB781" s="43">
        <f>0.791*(Z781+0.09)+0.851</f>
        <v>3.1369899999999999</v>
      </c>
      <c r="AC781" s="53"/>
      <c r="AD781" s="82"/>
      <c r="AE781" s="43"/>
      <c r="AF781" s="45"/>
      <c r="AG781" s="82"/>
      <c r="AH781" s="43"/>
      <c r="AI781" s="47" t="s">
        <v>48</v>
      </c>
      <c r="AJ781" s="27"/>
      <c r="AK781" s="5"/>
      <c r="AL781" s="4"/>
      <c r="AM781" s="27">
        <v>2.8</v>
      </c>
      <c r="AN781" s="5"/>
      <c r="AO781" s="4">
        <v>479</v>
      </c>
      <c r="AP781" s="5">
        <v>3</v>
      </c>
      <c r="AQ781" s="5" t="s">
        <v>12</v>
      </c>
      <c r="AR781" s="9"/>
      <c r="AS781" s="5"/>
      <c r="AT781" s="3"/>
      <c r="AU781" s="2">
        <v>3</v>
      </c>
      <c r="AV781" s="2" t="s">
        <v>1</v>
      </c>
      <c r="AY781">
        <v>13</v>
      </c>
    </row>
    <row r="782" spans="1:51" x14ac:dyDescent="0.25">
      <c r="A782" s="3" t="s">
        <v>2</v>
      </c>
      <c r="B782" s="18">
        <v>2.59</v>
      </c>
      <c r="C782" s="88">
        <f t="shared" si="90"/>
        <v>2.6331099999999998</v>
      </c>
      <c r="D782" s="80">
        <v>-111.117</v>
      </c>
      <c r="E782" s="23">
        <v>42.686999999999998</v>
      </c>
      <c r="F782" s="1">
        <v>0</v>
      </c>
      <c r="G782" s="1">
        <v>1994</v>
      </c>
      <c r="H782" s="1">
        <v>9</v>
      </c>
      <c r="I782" s="1">
        <v>14</v>
      </c>
      <c r="J782" s="1">
        <v>21</v>
      </c>
      <c r="K782" s="1">
        <v>55</v>
      </c>
      <c r="L782" s="11">
        <v>41.9</v>
      </c>
      <c r="M782" s="81">
        <f t="shared" si="91"/>
        <v>0.22500000000000001</v>
      </c>
      <c r="N782" s="21">
        <v>0.01</v>
      </c>
      <c r="O782" s="6" t="s">
        <v>174</v>
      </c>
      <c r="P782" s="94"/>
      <c r="Q782" s="72">
        <f>Y782</f>
        <v>2.6331099999999998</v>
      </c>
      <c r="R782" s="82">
        <f>X782</f>
        <v>0.22500000000000001</v>
      </c>
      <c r="S782" s="44"/>
      <c r="T782" s="3"/>
      <c r="V782" s="43"/>
      <c r="W782" s="49">
        <v>2.59</v>
      </c>
      <c r="X782" s="82">
        <v>0.22500000000000001</v>
      </c>
      <c r="Y782" s="43">
        <f>0.929*W782+0.227</f>
        <v>2.6331099999999998</v>
      </c>
      <c r="Z782" s="53"/>
      <c r="AA782" s="82"/>
      <c r="AB782" s="43"/>
      <c r="AC782" s="47"/>
      <c r="AD782" s="82"/>
      <c r="AE782" s="43"/>
      <c r="AF782" s="45"/>
      <c r="AG782" s="82"/>
      <c r="AH782" s="43"/>
      <c r="AI782" s="47"/>
      <c r="AJ782" s="4"/>
      <c r="AK782" s="4"/>
      <c r="AL782" s="4"/>
      <c r="AM782" s="27"/>
      <c r="AN782" s="5"/>
      <c r="AO782" s="4"/>
      <c r="AP782" s="4"/>
      <c r="AQ782" s="4"/>
      <c r="AR782" s="19">
        <v>2.59</v>
      </c>
      <c r="AS782" s="5"/>
      <c r="AT782" s="3"/>
    </row>
    <row r="783" spans="1:51" x14ac:dyDescent="0.25">
      <c r="A783" s="4" t="s">
        <v>1</v>
      </c>
      <c r="B783" s="11">
        <v>2.4</v>
      </c>
      <c r="C783" s="88">
        <f t="shared" si="90"/>
        <v>2.8205900000000002</v>
      </c>
      <c r="D783" s="80">
        <v>-108.03400000000001</v>
      </c>
      <c r="E783" s="23">
        <v>38.185000000000002</v>
      </c>
      <c r="F783" s="1">
        <v>10</v>
      </c>
      <c r="G783" s="1">
        <v>1994</v>
      </c>
      <c r="H783" s="1">
        <v>9</v>
      </c>
      <c r="I783" s="1">
        <v>15</v>
      </c>
      <c r="J783" s="1">
        <v>7</v>
      </c>
      <c r="K783" s="1">
        <v>7</v>
      </c>
      <c r="L783" s="1">
        <v>14.11</v>
      </c>
      <c r="M783" s="81">
        <f t="shared" si="91"/>
        <v>0.23</v>
      </c>
      <c r="N783" s="21">
        <v>0.01</v>
      </c>
      <c r="O783" s="6" t="s">
        <v>174</v>
      </c>
      <c r="P783" s="94"/>
      <c r="Q783" s="72">
        <f>$AB$783</f>
        <v>2.8205900000000002</v>
      </c>
      <c r="R783" s="82">
        <f>AA783</f>
        <v>0.23</v>
      </c>
      <c r="S783" s="44"/>
      <c r="T783" s="3"/>
      <c r="V783" s="43"/>
      <c r="W783" s="46"/>
      <c r="Y783" s="43"/>
      <c r="Z783" s="55">
        <v>2.4</v>
      </c>
      <c r="AA783" s="82">
        <v>0.23</v>
      </c>
      <c r="AB783" s="43">
        <f>0.791*(Z783+0.09)+0.851</f>
        <v>2.8205900000000002</v>
      </c>
      <c r="AC783" s="53"/>
      <c r="AD783" s="82"/>
      <c r="AE783" s="43"/>
      <c r="AF783" s="45"/>
      <c r="AG783" s="82"/>
      <c r="AH783" s="43"/>
      <c r="AI783" s="47" t="s">
        <v>80</v>
      </c>
      <c r="AJ783" s="27"/>
      <c r="AK783" s="5"/>
      <c r="AL783" s="4"/>
      <c r="AM783" s="27">
        <v>2.4</v>
      </c>
      <c r="AN783" s="5"/>
      <c r="AO783" s="4">
        <v>479</v>
      </c>
      <c r="AP783" s="5" t="s">
        <v>44</v>
      </c>
      <c r="AQ783" s="5" t="s">
        <v>44</v>
      </c>
      <c r="AR783" s="9"/>
      <c r="AS783" s="5"/>
      <c r="AT783" s="3"/>
      <c r="AU783" s="2" t="s">
        <v>44</v>
      </c>
      <c r="AV783" s="2"/>
      <c r="AY783">
        <v>9</v>
      </c>
    </row>
    <row r="784" spans="1:51" x14ac:dyDescent="0.25">
      <c r="A784" s="3" t="s">
        <v>2</v>
      </c>
      <c r="B784" s="18">
        <v>2.69</v>
      </c>
      <c r="C784" s="88">
        <f t="shared" si="90"/>
        <v>2.72601</v>
      </c>
      <c r="D784" s="80">
        <v>-110.905</v>
      </c>
      <c r="E784" s="23">
        <v>43.180999999999997</v>
      </c>
      <c r="F784" s="1">
        <v>3</v>
      </c>
      <c r="G784" s="1">
        <v>1994</v>
      </c>
      <c r="H784" s="1">
        <v>9</v>
      </c>
      <c r="I784" s="1">
        <v>28</v>
      </c>
      <c r="J784" s="1">
        <v>13</v>
      </c>
      <c r="K784" s="1">
        <v>52</v>
      </c>
      <c r="L784" s="11">
        <v>24.5</v>
      </c>
      <c r="M784" s="81">
        <f t="shared" si="91"/>
        <v>0.22500000000000001</v>
      </c>
      <c r="N784" s="21">
        <v>0.01</v>
      </c>
      <c r="O784" s="6" t="s">
        <v>174</v>
      </c>
      <c r="P784" s="94"/>
      <c r="Q784" s="72">
        <f t="shared" ref="Q784:Q790" si="92">Y784</f>
        <v>2.72601</v>
      </c>
      <c r="R784" s="82">
        <f t="shared" ref="R784:R790" si="93">X784</f>
        <v>0.22500000000000001</v>
      </c>
      <c r="S784" s="44"/>
      <c r="T784" s="3"/>
      <c r="V784" s="43"/>
      <c r="W784" s="49">
        <v>2.69</v>
      </c>
      <c r="X784" s="82">
        <v>0.22500000000000001</v>
      </c>
      <c r="Y784" s="43">
        <f t="shared" ref="Y784:Y792" si="94">0.929*W784+0.227</f>
        <v>2.72601</v>
      </c>
      <c r="Z784" s="53"/>
      <c r="AA784" s="82"/>
      <c r="AB784" s="43"/>
      <c r="AC784" s="47"/>
      <c r="AD784" s="82"/>
      <c r="AE784" s="43"/>
      <c r="AF784" s="45"/>
      <c r="AG784" s="82"/>
      <c r="AH784" s="43"/>
      <c r="AI784" s="47"/>
      <c r="AJ784" s="4"/>
      <c r="AK784" s="4"/>
      <c r="AL784" s="4"/>
      <c r="AM784" s="27"/>
      <c r="AN784" s="5"/>
      <c r="AO784" s="4"/>
      <c r="AP784" s="4"/>
      <c r="AQ784" s="4"/>
      <c r="AR784" s="19">
        <v>2.69</v>
      </c>
      <c r="AS784" s="5"/>
      <c r="AT784" s="3"/>
    </row>
    <row r="785" spans="1:51" x14ac:dyDescent="0.25">
      <c r="A785" s="3" t="s">
        <v>2</v>
      </c>
      <c r="B785" s="18">
        <v>2.6</v>
      </c>
      <c r="C785" s="88">
        <f t="shared" si="90"/>
        <v>2.6423999999999999</v>
      </c>
      <c r="D785" s="80">
        <v>-114.42</v>
      </c>
      <c r="E785" s="23">
        <v>37.359000000000002</v>
      </c>
      <c r="F785" s="1">
        <v>1</v>
      </c>
      <c r="G785" s="1">
        <v>1994</v>
      </c>
      <c r="H785" s="1">
        <v>10</v>
      </c>
      <c r="I785" s="1">
        <v>2</v>
      </c>
      <c r="J785" s="1">
        <v>4</v>
      </c>
      <c r="K785" s="1">
        <v>52</v>
      </c>
      <c r="L785" s="11">
        <v>44.3</v>
      </c>
      <c r="M785" s="81">
        <f t="shared" si="91"/>
        <v>0.22500000000000001</v>
      </c>
      <c r="N785" s="21">
        <v>0.01</v>
      </c>
      <c r="O785" s="6" t="s">
        <v>174</v>
      </c>
      <c r="P785" s="94"/>
      <c r="Q785" s="72">
        <f t="shared" si="92"/>
        <v>2.6423999999999999</v>
      </c>
      <c r="R785" s="82">
        <f t="shared" si="93"/>
        <v>0.22500000000000001</v>
      </c>
      <c r="S785" s="44"/>
      <c r="T785" s="3"/>
      <c r="V785" s="43"/>
      <c r="W785" s="49">
        <v>2.6</v>
      </c>
      <c r="X785" s="82">
        <v>0.22500000000000001</v>
      </c>
      <c r="Y785" s="43">
        <f t="shared" si="94"/>
        <v>2.6423999999999999</v>
      </c>
      <c r="Z785" s="53"/>
      <c r="AA785" s="82"/>
      <c r="AB785" s="43"/>
      <c r="AC785" s="47"/>
      <c r="AD785" s="82"/>
      <c r="AE785" s="43"/>
      <c r="AF785" s="45"/>
      <c r="AG785" s="82"/>
      <c r="AH785" s="43"/>
      <c r="AI785" s="47"/>
      <c r="AJ785" s="4"/>
      <c r="AK785" s="4"/>
      <c r="AL785" s="4"/>
      <c r="AM785" s="27"/>
      <c r="AN785" s="5"/>
      <c r="AO785" s="4"/>
      <c r="AP785" s="4"/>
      <c r="AQ785" s="4"/>
      <c r="AR785" s="19">
        <v>2.6</v>
      </c>
      <c r="AS785" s="5"/>
      <c r="AT785" s="3"/>
    </row>
    <row r="786" spans="1:51" x14ac:dyDescent="0.25">
      <c r="A786" s="3" t="s">
        <v>2</v>
      </c>
      <c r="B786" s="18">
        <v>2.52</v>
      </c>
      <c r="C786" s="88">
        <f t="shared" si="90"/>
        <v>2.5680800000000001</v>
      </c>
      <c r="D786" s="80">
        <v>-111.61799999999999</v>
      </c>
      <c r="E786" s="23">
        <v>42.677999999999997</v>
      </c>
      <c r="F786" s="1">
        <v>6</v>
      </c>
      <c r="G786" s="1">
        <v>1994</v>
      </c>
      <c r="H786" s="1">
        <v>10</v>
      </c>
      <c r="I786" s="1">
        <v>4</v>
      </c>
      <c r="J786" s="1">
        <v>22</v>
      </c>
      <c r="K786" s="1">
        <v>47</v>
      </c>
      <c r="L786" s="11">
        <v>41.7</v>
      </c>
      <c r="M786" s="81">
        <f t="shared" si="91"/>
        <v>0.22500000000000001</v>
      </c>
      <c r="N786" s="21">
        <v>0.01</v>
      </c>
      <c r="O786" s="6" t="s">
        <v>174</v>
      </c>
      <c r="P786" s="94"/>
      <c r="Q786" s="72">
        <f t="shared" si="92"/>
        <v>2.5680800000000001</v>
      </c>
      <c r="R786" s="82">
        <f t="shared" si="93"/>
        <v>0.22500000000000001</v>
      </c>
      <c r="S786" s="44"/>
      <c r="T786" s="3"/>
      <c r="V786" s="43"/>
      <c r="W786" s="49">
        <v>2.52</v>
      </c>
      <c r="X786" s="82">
        <v>0.22500000000000001</v>
      </c>
      <c r="Y786" s="43">
        <f t="shared" si="94"/>
        <v>2.5680800000000001</v>
      </c>
      <c r="Z786" s="53"/>
      <c r="AA786" s="82"/>
      <c r="AB786" s="43"/>
      <c r="AC786" s="47"/>
      <c r="AD786" s="82"/>
      <c r="AE786" s="43"/>
      <c r="AF786" s="45"/>
      <c r="AG786" s="82"/>
      <c r="AH786" s="43"/>
      <c r="AI786" s="47"/>
      <c r="AJ786" s="4"/>
      <c r="AK786" s="4"/>
      <c r="AL786" s="4"/>
      <c r="AM786" s="27"/>
      <c r="AN786" s="5"/>
      <c r="AO786" s="4"/>
      <c r="AP786" s="4"/>
      <c r="AQ786" s="4"/>
      <c r="AR786" s="19">
        <v>2.52</v>
      </c>
      <c r="AS786" s="5"/>
      <c r="AT786" s="3"/>
    </row>
    <row r="787" spans="1:51" x14ac:dyDescent="0.25">
      <c r="A787" s="3" t="s">
        <v>2</v>
      </c>
      <c r="B787" s="18">
        <v>2.63</v>
      </c>
      <c r="C787" s="88">
        <f t="shared" si="90"/>
        <v>2.6702699999999999</v>
      </c>
      <c r="D787" s="80">
        <v>-111.334</v>
      </c>
      <c r="E787" s="23">
        <v>42.796999999999997</v>
      </c>
      <c r="F787" s="1">
        <v>9</v>
      </c>
      <c r="G787" s="1">
        <v>1994</v>
      </c>
      <c r="H787" s="1">
        <v>10</v>
      </c>
      <c r="I787" s="1">
        <v>7</v>
      </c>
      <c r="J787" s="1">
        <v>23</v>
      </c>
      <c r="K787" s="1">
        <v>20</v>
      </c>
      <c r="L787" s="11">
        <v>38.700000000000003</v>
      </c>
      <c r="M787" s="81">
        <f t="shared" si="91"/>
        <v>0.22500000000000001</v>
      </c>
      <c r="N787" s="21">
        <v>0.01</v>
      </c>
      <c r="O787" s="6" t="s">
        <v>174</v>
      </c>
      <c r="P787" s="94"/>
      <c r="Q787" s="72">
        <f t="shared" si="92"/>
        <v>2.6702699999999999</v>
      </c>
      <c r="R787" s="82">
        <f t="shared" si="93"/>
        <v>0.22500000000000001</v>
      </c>
      <c r="S787" s="44"/>
      <c r="T787" s="3"/>
      <c r="V787" s="43"/>
      <c r="W787" s="49">
        <v>2.63</v>
      </c>
      <c r="X787" s="82">
        <v>0.22500000000000001</v>
      </c>
      <c r="Y787" s="43">
        <f t="shared" si="94"/>
        <v>2.6702699999999999</v>
      </c>
      <c r="Z787" s="53"/>
      <c r="AA787" s="82"/>
      <c r="AB787" s="43"/>
      <c r="AC787" s="47"/>
      <c r="AD787" s="82"/>
      <c r="AE787" s="43"/>
      <c r="AF787" s="45"/>
      <c r="AG787" s="82"/>
      <c r="AH787" s="43"/>
      <c r="AI787" s="47"/>
      <c r="AJ787" s="4"/>
      <c r="AK787" s="4"/>
      <c r="AL787" s="4"/>
      <c r="AM787" s="27"/>
      <c r="AN787" s="5"/>
      <c r="AO787" s="4"/>
      <c r="AP787" s="4"/>
      <c r="AQ787" s="4"/>
      <c r="AR787" s="19">
        <v>2.63</v>
      </c>
      <c r="AS787" s="5"/>
      <c r="AT787" s="3"/>
    </row>
    <row r="788" spans="1:51" x14ac:dyDescent="0.25">
      <c r="A788" s="3" t="s">
        <v>2</v>
      </c>
      <c r="B788" s="18">
        <v>2.73</v>
      </c>
      <c r="C788" s="88">
        <f t="shared" si="90"/>
        <v>2.7631700000000001</v>
      </c>
      <c r="D788" s="80">
        <v>-111.03400000000001</v>
      </c>
      <c r="E788" s="23">
        <v>42.76</v>
      </c>
      <c r="F788" s="1">
        <v>1</v>
      </c>
      <c r="G788" s="1">
        <v>1994</v>
      </c>
      <c r="H788" s="1">
        <v>10</v>
      </c>
      <c r="I788" s="1">
        <v>10</v>
      </c>
      <c r="J788" s="1">
        <v>7</v>
      </c>
      <c r="K788" s="1">
        <v>24</v>
      </c>
      <c r="L788" s="11">
        <v>1.7</v>
      </c>
      <c r="M788" s="81">
        <f t="shared" si="91"/>
        <v>0.22500000000000001</v>
      </c>
      <c r="N788" s="21">
        <v>0.01</v>
      </c>
      <c r="O788" s="6" t="s">
        <v>174</v>
      </c>
      <c r="P788" s="94"/>
      <c r="Q788" s="72">
        <f t="shared" si="92"/>
        <v>2.7631700000000001</v>
      </c>
      <c r="R788" s="82">
        <f t="shared" si="93"/>
        <v>0.22500000000000001</v>
      </c>
      <c r="S788" s="44"/>
      <c r="T788" s="3"/>
      <c r="V788" s="43"/>
      <c r="W788" s="49">
        <v>2.73</v>
      </c>
      <c r="X788" s="82">
        <v>0.22500000000000001</v>
      </c>
      <c r="Y788" s="43">
        <f t="shared" si="94"/>
        <v>2.7631700000000001</v>
      </c>
      <c r="Z788" s="53"/>
      <c r="AA788" s="82"/>
      <c r="AB788" s="43"/>
      <c r="AC788" s="47"/>
      <c r="AD788" s="82"/>
      <c r="AE788" s="43"/>
      <c r="AF788" s="45"/>
      <c r="AG788" s="82"/>
      <c r="AH788" s="43"/>
      <c r="AI788" s="47"/>
      <c r="AJ788" s="4"/>
      <c r="AK788" s="4"/>
      <c r="AL788" s="4"/>
      <c r="AM788" s="27"/>
      <c r="AN788" s="5"/>
      <c r="AO788" s="4"/>
      <c r="AP788" s="4"/>
      <c r="AQ788" s="4"/>
      <c r="AR788" s="19">
        <v>2.73</v>
      </c>
      <c r="AS788" s="5"/>
      <c r="AT788" s="3"/>
    </row>
    <row r="789" spans="1:51" x14ac:dyDescent="0.25">
      <c r="A789" s="3" t="s">
        <v>2</v>
      </c>
      <c r="B789" s="18">
        <v>2.85</v>
      </c>
      <c r="C789" s="88">
        <f t="shared" si="90"/>
        <v>2.8746499999999999</v>
      </c>
      <c r="D789" s="80">
        <v>-110.931</v>
      </c>
      <c r="E789" s="23">
        <v>42.689</v>
      </c>
      <c r="F789" s="1">
        <v>12</v>
      </c>
      <c r="G789" s="1">
        <v>1994</v>
      </c>
      <c r="H789" s="1">
        <v>10</v>
      </c>
      <c r="I789" s="1">
        <v>11</v>
      </c>
      <c r="J789" s="1">
        <v>20</v>
      </c>
      <c r="K789" s="1">
        <v>56</v>
      </c>
      <c r="L789" s="11">
        <v>45.7</v>
      </c>
      <c r="M789" s="81">
        <f t="shared" si="91"/>
        <v>0.22500000000000001</v>
      </c>
      <c r="N789" s="21">
        <v>0.01</v>
      </c>
      <c r="O789" s="6" t="s">
        <v>174</v>
      </c>
      <c r="P789" s="94"/>
      <c r="Q789" s="72">
        <f t="shared" si="92"/>
        <v>2.8746499999999999</v>
      </c>
      <c r="R789" s="82">
        <f t="shared" si="93"/>
        <v>0.22500000000000001</v>
      </c>
      <c r="S789" s="44"/>
      <c r="T789" s="3"/>
      <c r="V789" s="43"/>
      <c r="W789" s="49">
        <v>2.85</v>
      </c>
      <c r="X789" s="82">
        <v>0.22500000000000001</v>
      </c>
      <c r="Y789" s="43">
        <f t="shared" si="94"/>
        <v>2.8746499999999999</v>
      </c>
      <c r="Z789" s="53"/>
      <c r="AA789" s="82"/>
      <c r="AB789" s="43"/>
      <c r="AC789" s="47"/>
      <c r="AD789" s="82"/>
      <c r="AE789" s="43"/>
      <c r="AF789" s="45"/>
      <c r="AG789" s="82"/>
      <c r="AH789" s="43"/>
      <c r="AI789" s="47"/>
      <c r="AJ789" s="4"/>
      <c r="AK789" s="4"/>
      <c r="AL789" s="4"/>
      <c r="AM789" s="27"/>
      <c r="AN789" s="5"/>
      <c r="AO789" s="4"/>
      <c r="AP789" s="4"/>
      <c r="AQ789" s="4"/>
      <c r="AR789" s="19">
        <v>2.85</v>
      </c>
      <c r="AS789" s="5"/>
      <c r="AT789" s="3"/>
    </row>
    <row r="790" spans="1:51" x14ac:dyDescent="0.25">
      <c r="A790" s="3" t="s">
        <v>2</v>
      </c>
      <c r="B790" s="18">
        <v>2.59</v>
      </c>
      <c r="C790" s="88">
        <f t="shared" si="90"/>
        <v>2.6331099999999998</v>
      </c>
      <c r="D790" s="80">
        <v>-111.342</v>
      </c>
      <c r="E790" s="23">
        <v>42.904000000000003</v>
      </c>
      <c r="F790" s="1">
        <v>2</v>
      </c>
      <c r="G790" s="1">
        <v>1994</v>
      </c>
      <c r="H790" s="1">
        <v>10</v>
      </c>
      <c r="I790" s="1">
        <v>11</v>
      </c>
      <c r="J790" s="1">
        <v>21</v>
      </c>
      <c r="K790" s="1">
        <v>41</v>
      </c>
      <c r="L790" s="11">
        <v>14.8</v>
      </c>
      <c r="M790" s="81">
        <f t="shared" si="91"/>
        <v>0.22500000000000001</v>
      </c>
      <c r="N790" s="21">
        <v>0.01</v>
      </c>
      <c r="O790" s="6" t="s">
        <v>174</v>
      </c>
      <c r="P790" s="94"/>
      <c r="Q790" s="72">
        <f t="shared" si="92"/>
        <v>2.6331099999999998</v>
      </c>
      <c r="R790" s="82">
        <f t="shared" si="93"/>
        <v>0.22500000000000001</v>
      </c>
      <c r="S790" s="44"/>
      <c r="T790" s="3"/>
      <c r="V790" s="43"/>
      <c r="W790" s="49">
        <v>2.59</v>
      </c>
      <c r="X790" s="82">
        <v>0.22500000000000001</v>
      </c>
      <c r="Y790" s="43">
        <f t="shared" si="94"/>
        <v>2.6331099999999998</v>
      </c>
      <c r="Z790" s="53"/>
      <c r="AA790" s="82"/>
      <c r="AB790" s="43"/>
      <c r="AC790" s="47"/>
      <c r="AD790" s="82"/>
      <c r="AE790" s="43"/>
      <c r="AF790" s="45"/>
      <c r="AG790" s="82"/>
      <c r="AH790" s="43"/>
      <c r="AI790" s="47"/>
      <c r="AJ790" s="4"/>
      <c r="AK790" s="4"/>
      <c r="AL790" s="4"/>
      <c r="AM790" s="27"/>
      <c r="AN790" s="5"/>
      <c r="AO790" s="4"/>
      <c r="AP790" s="4"/>
      <c r="AQ790" s="4"/>
      <c r="AR790" s="19">
        <v>2.59</v>
      </c>
      <c r="AS790" s="5"/>
      <c r="AT790" s="3"/>
    </row>
    <row r="791" spans="1:51" x14ac:dyDescent="0.25">
      <c r="A791" s="3" t="s">
        <v>2</v>
      </c>
      <c r="B791" s="18">
        <v>3.49</v>
      </c>
      <c r="C791" s="88">
        <f t="shared" si="90"/>
        <v>3.577516447717942</v>
      </c>
      <c r="D791" s="80">
        <v>-111.1</v>
      </c>
      <c r="E791" s="23">
        <v>42.662999999999997</v>
      </c>
      <c r="F791" s="1">
        <v>3</v>
      </c>
      <c r="G791" s="1">
        <v>1994</v>
      </c>
      <c r="H791" s="1">
        <v>10</v>
      </c>
      <c r="I791" s="1">
        <v>17</v>
      </c>
      <c r="J791" s="1">
        <v>1</v>
      </c>
      <c r="K791" s="1">
        <v>46</v>
      </c>
      <c r="L791" s="11">
        <v>12.5</v>
      </c>
      <c r="M791" s="81">
        <f t="shared" si="91"/>
        <v>0.16083765575665815</v>
      </c>
      <c r="N791" s="21">
        <v>0.01</v>
      </c>
      <c r="O791" s="3" t="s">
        <v>175</v>
      </c>
      <c r="P791" s="94">
        <f>1/((1/X791^2)+(1/AA791^2))</f>
        <v>2.586875150929727E-2</v>
      </c>
      <c r="Q791" s="72">
        <f>(P791/X791^2*Y791)+(P791/AA791^2*AB791)</f>
        <v>3.577516447717942</v>
      </c>
      <c r="R791" s="82">
        <f>SQRT(P791)</f>
        <v>0.16083765575665815</v>
      </c>
      <c r="S791" s="44"/>
      <c r="T791" s="3"/>
      <c r="V791" s="43"/>
      <c r="W791" s="49">
        <v>3.49</v>
      </c>
      <c r="X791" s="82">
        <v>0.22500000000000001</v>
      </c>
      <c r="Y791" s="43">
        <f t="shared" si="94"/>
        <v>3.4692100000000003</v>
      </c>
      <c r="Z791" s="55">
        <v>3.5</v>
      </c>
      <c r="AA791" s="82">
        <v>0.23</v>
      </c>
      <c r="AB791" s="43">
        <f>0.791*(Z791+0.09)+0.851</f>
        <v>3.69069</v>
      </c>
      <c r="AC791" s="53"/>
      <c r="AD791" s="82"/>
      <c r="AE791" s="43"/>
      <c r="AF791" s="45"/>
      <c r="AG791" s="82"/>
      <c r="AH791" s="43"/>
      <c r="AI791" s="47" t="s">
        <v>54</v>
      </c>
      <c r="AJ791" s="27"/>
      <c r="AK791" s="5"/>
      <c r="AL791" s="4" t="s">
        <v>103</v>
      </c>
      <c r="AM791" s="27">
        <v>3.5</v>
      </c>
      <c r="AN791" s="5"/>
      <c r="AO791" s="4"/>
      <c r="AP791" s="4"/>
      <c r="AQ791" s="4"/>
      <c r="AR791" s="19">
        <v>3.49</v>
      </c>
      <c r="AS791" s="5"/>
      <c r="AT791" s="3"/>
    </row>
    <row r="792" spans="1:51" x14ac:dyDescent="0.25">
      <c r="A792" s="3" t="s">
        <v>2</v>
      </c>
      <c r="B792" s="18">
        <v>3.14</v>
      </c>
      <c r="C792" s="88">
        <f t="shared" si="90"/>
        <v>3.1440600000000001</v>
      </c>
      <c r="D792" s="80">
        <v>-111.227</v>
      </c>
      <c r="E792" s="23">
        <v>42.654000000000003</v>
      </c>
      <c r="F792" s="1">
        <v>5</v>
      </c>
      <c r="G792" s="1">
        <v>1994</v>
      </c>
      <c r="H792" s="1">
        <v>10</v>
      </c>
      <c r="I792" s="1">
        <v>18</v>
      </c>
      <c r="J792" s="1">
        <v>21</v>
      </c>
      <c r="K792" s="1">
        <v>28</v>
      </c>
      <c r="L792" s="11">
        <v>7.8</v>
      </c>
      <c r="M792" s="81">
        <f t="shared" si="91"/>
        <v>0.22500000000000001</v>
      </c>
      <c r="N792" s="21">
        <v>0.01</v>
      </c>
      <c r="O792" s="6" t="s">
        <v>174</v>
      </c>
      <c r="P792" s="94"/>
      <c r="Q792" s="72">
        <f>Y792</f>
        <v>3.1440600000000001</v>
      </c>
      <c r="R792" s="82">
        <f>X792</f>
        <v>0.22500000000000001</v>
      </c>
      <c r="S792" s="44"/>
      <c r="T792" s="3"/>
      <c r="V792" s="43"/>
      <c r="W792" s="49">
        <v>3.14</v>
      </c>
      <c r="X792" s="82">
        <v>0.22500000000000001</v>
      </c>
      <c r="Y792" s="43">
        <f t="shared" si="94"/>
        <v>3.1440600000000001</v>
      </c>
      <c r="Z792" s="53"/>
      <c r="AA792" s="82"/>
      <c r="AB792" s="43"/>
      <c r="AC792" s="47"/>
      <c r="AD792" s="82"/>
      <c r="AE792" s="43"/>
      <c r="AF792" s="45"/>
      <c r="AG792" s="82"/>
      <c r="AH792" s="43"/>
      <c r="AI792" s="47"/>
      <c r="AJ792" s="4"/>
      <c r="AK792" s="4"/>
      <c r="AL792" s="4"/>
      <c r="AM792" s="27"/>
      <c r="AN792" s="5"/>
      <c r="AO792" s="4"/>
      <c r="AP792" s="4"/>
      <c r="AQ792" s="4"/>
      <c r="AR792" s="19">
        <v>3.14</v>
      </c>
      <c r="AS792" s="5"/>
      <c r="AT792" s="3"/>
    </row>
    <row r="793" spans="1:51" x14ac:dyDescent="0.25">
      <c r="A793" s="4" t="s">
        <v>1</v>
      </c>
      <c r="B793" s="11">
        <v>3.6</v>
      </c>
      <c r="C793" s="88">
        <f t="shared" si="90"/>
        <v>3.76979</v>
      </c>
      <c r="D793" s="80">
        <v>-114.119</v>
      </c>
      <c r="E793" s="23">
        <v>36.081000000000003</v>
      </c>
      <c r="F793" s="1">
        <v>5</v>
      </c>
      <c r="G793" s="1">
        <v>1994</v>
      </c>
      <c r="H793" s="1">
        <v>10</v>
      </c>
      <c r="I793" s="1">
        <v>29</v>
      </c>
      <c r="J793" s="1">
        <v>22</v>
      </c>
      <c r="K793" s="1">
        <v>27</v>
      </c>
      <c r="L793" s="1">
        <v>52.19</v>
      </c>
      <c r="M793" s="81">
        <f t="shared" si="91"/>
        <v>0.23</v>
      </c>
      <c r="N793" s="21">
        <v>0.01</v>
      </c>
      <c r="O793" s="6" t="s">
        <v>174</v>
      </c>
      <c r="P793" s="94"/>
      <c r="Q793" s="72">
        <f>$AB$793</f>
        <v>3.76979</v>
      </c>
      <c r="R793" s="82">
        <f>AA793</f>
        <v>0.23</v>
      </c>
      <c r="S793" s="44"/>
      <c r="T793" s="3"/>
      <c r="V793" s="43"/>
      <c r="W793" s="46"/>
      <c r="Y793" s="43"/>
      <c r="Z793" s="55">
        <v>3.6</v>
      </c>
      <c r="AA793" s="82">
        <v>0.23</v>
      </c>
      <c r="AB793" s="43">
        <f>0.791*(Z793+0.09)+0.851</f>
        <v>3.76979</v>
      </c>
      <c r="AC793" s="53"/>
      <c r="AD793" s="82"/>
      <c r="AE793" s="43"/>
      <c r="AF793" s="45"/>
      <c r="AG793" s="82"/>
      <c r="AH793" s="43"/>
      <c r="AI793" s="47" t="s">
        <v>82</v>
      </c>
      <c r="AJ793" s="27"/>
      <c r="AK793" s="5"/>
      <c r="AL793" s="4"/>
      <c r="AM793" s="27">
        <v>3.6</v>
      </c>
      <c r="AN793" s="5"/>
      <c r="AO793" s="4">
        <v>41</v>
      </c>
      <c r="AP793" s="5" t="s">
        <v>44</v>
      </c>
      <c r="AQ793" s="5" t="s">
        <v>44</v>
      </c>
      <c r="AR793" s="9"/>
      <c r="AS793" s="5"/>
      <c r="AT793" s="3"/>
      <c r="AU793" s="2" t="s">
        <v>44</v>
      </c>
      <c r="AV793" s="2"/>
      <c r="AY793">
        <v>25</v>
      </c>
    </row>
    <row r="794" spans="1:51" x14ac:dyDescent="0.25">
      <c r="A794" s="4" t="s">
        <v>1</v>
      </c>
      <c r="B794" s="11">
        <v>3.4</v>
      </c>
      <c r="C794" s="88">
        <f t="shared" si="90"/>
        <v>3.69069</v>
      </c>
      <c r="D794" s="80">
        <v>-108.26900000000001</v>
      </c>
      <c r="E794" s="23">
        <v>40.04</v>
      </c>
      <c r="F794" s="1">
        <v>5</v>
      </c>
      <c r="G794" s="1">
        <v>1994</v>
      </c>
      <c r="H794" s="1">
        <v>11</v>
      </c>
      <c r="I794" s="1">
        <v>3</v>
      </c>
      <c r="J794" s="1">
        <v>11</v>
      </c>
      <c r="K794" s="1">
        <v>40</v>
      </c>
      <c r="L794" s="1">
        <v>10.14</v>
      </c>
      <c r="M794" s="81">
        <f t="shared" si="91"/>
        <v>0.23</v>
      </c>
      <c r="N794" s="21">
        <v>0.01</v>
      </c>
      <c r="O794" s="6" t="s">
        <v>174</v>
      </c>
      <c r="P794" s="94"/>
      <c r="Q794" s="72">
        <f>AB798</f>
        <v>3.69069</v>
      </c>
      <c r="R794" s="82">
        <f>AA794</f>
        <v>0.23</v>
      </c>
      <c r="S794" s="44"/>
      <c r="T794" s="3"/>
      <c r="V794" s="43"/>
      <c r="W794" s="46"/>
      <c r="Y794" s="43"/>
      <c r="Z794" s="55">
        <v>3.4</v>
      </c>
      <c r="AA794" s="82">
        <v>0.23</v>
      </c>
      <c r="AB794" s="43">
        <f>0.791*(Z794+0.09)+0.851</f>
        <v>3.6115900000000001</v>
      </c>
      <c r="AC794" s="53"/>
      <c r="AD794" s="82"/>
      <c r="AE794" s="43"/>
      <c r="AF794" s="45"/>
      <c r="AG794" s="82"/>
      <c r="AH794" s="43"/>
      <c r="AI794" s="47" t="s">
        <v>95</v>
      </c>
      <c r="AJ794" s="27"/>
      <c r="AK794" s="5"/>
      <c r="AL794" s="4"/>
      <c r="AM794" s="27">
        <v>3.4</v>
      </c>
      <c r="AN794" s="5"/>
      <c r="AO794" s="4">
        <v>479</v>
      </c>
      <c r="AP794" s="5" t="s">
        <v>44</v>
      </c>
      <c r="AQ794" s="5" t="s">
        <v>44</v>
      </c>
      <c r="AR794" s="9"/>
      <c r="AS794" s="5"/>
      <c r="AT794" s="3"/>
      <c r="AU794" s="2" t="s">
        <v>44</v>
      </c>
      <c r="AV794" s="2"/>
      <c r="AY794">
        <v>14</v>
      </c>
    </row>
    <row r="795" spans="1:51" x14ac:dyDescent="0.25">
      <c r="A795" s="4" t="s">
        <v>1</v>
      </c>
      <c r="B795" s="11">
        <v>3.5</v>
      </c>
      <c r="C795" s="88">
        <f t="shared" si="90"/>
        <v>3.7009404129437327</v>
      </c>
      <c r="D795" s="80">
        <v>-113.59699999999999</v>
      </c>
      <c r="E795" s="23">
        <v>36.332000000000001</v>
      </c>
      <c r="F795" s="1">
        <v>5</v>
      </c>
      <c r="G795" s="1">
        <v>1994</v>
      </c>
      <c r="H795" s="1">
        <v>11</v>
      </c>
      <c r="I795" s="1">
        <v>27</v>
      </c>
      <c r="J795" s="1">
        <v>11</v>
      </c>
      <c r="K795" s="1">
        <v>10</v>
      </c>
      <c r="L795" s="1">
        <v>53.46</v>
      </c>
      <c r="M795" s="81">
        <f t="shared" si="91"/>
        <v>0.16083765575665815</v>
      </c>
      <c r="N795" s="21">
        <v>0.01</v>
      </c>
      <c r="O795" s="3" t="s">
        <v>175</v>
      </c>
      <c r="P795" s="94">
        <f>1/((1/X795^2)+(1/AA795^2))</f>
        <v>2.586875150929727E-2</v>
      </c>
      <c r="Q795" s="72">
        <f>(P795/X795^2*Y795)+(P795/AA795^2*AB795)</f>
        <v>3.7009404129437327</v>
      </c>
      <c r="R795" s="82">
        <f>SQRT(P795)</f>
        <v>0.16083765575665815</v>
      </c>
      <c r="S795" s="44"/>
      <c r="T795" s="3"/>
      <c r="V795" s="43"/>
      <c r="W795" s="49">
        <v>3.75</v>
      </c>
      <c r="X795" s="82">
        <v>0.22500000000000001</v>
      </c>
      <c r="Y795" s="43">
        <f t="shared" ref="Y795:Y811" si="95">0.929*W795+0.227</f>
        <v>3.71075</v>
      </c>
      <c r="Z795" s="55">
        <v>3.5</v>
      </c>
      <c r="AA795" s="82">
        <v>0.23</v>
      </c>
      <c r="AB795" s="43">
        <f>0.791*(Z795+0.09)+0.851</f>
        <v>3.69069</v>
      </c>
      <c r="AC795" s="53"/>
      <c r="AD795" s="82"/>
      <c r="AE795" s="43"/>
      <c r="AF795" s="45"/>
      <c r="AG795" s="82"/>
      <c r="AH795" s="43"/>
      <c r="AI795" s="47" t="s">
        <v>54</v>
      </c>
      <c r="AJ795" s="27"/>
      <c r="AK795" s="5"/>
      <c r="AL795" s="4"/>
      <c r="AM795" s="27">
        <v>3.5</v>
      </c>
      <c r="AN795" s="5"/>
      <c r="AO795" s="4">
        <v>42</v>
      </c>
      <c r="AP795" s="5" t="s">
        <v>44</v>
      </c>
      <c r="AQ795" s="5" t="s">
        <v>44</v>
      </c>
      <c r="AR795" s="19">
        <v>3.75</v>
      </c>
      <c r="AS795" s="5"/>
      <c r="AT795" s="3"/>
      <c r="AU795" s="2" t="s">
        <v>44</v>
      </c>
      <c r="AV795" s="2"/>
      <c r="AY795">
        <v>13</v>
      </c>
    </row>
    <row r="796" spans="1:51" x14ac:dyDescent="0.25">
      <c r="A796" s="4" t="s">
        <v>1</v>
      </c>
      <c r="B796" s="11">
        <v>3</v>
      </c>
      <c r="C796" s="88">
        <f t="shared" si="90"/>
        <v>3.1657465998551069</v>
      </c>
      <c r="D796" s="80">
        <v>-113.377</v>
      </c>
      <c r="E796" s="23">
        <v>36.323999999999998</v>
      </c>
      <c r="F796" s="1">
        <v>5</v>
      </c>
      <c r="G796" s="1">
        <v>1994</v>
      </c>
      <c r="H796" s="1">
        <v>11</v>
      </c>
      <c r="I796" s="1">
        <v>27</v>
      </c>
      <c r="J796" s="1">
        <v>12</v>
      </c>
      <c r="K796" s="1">
        <v>36</v>
      </c>
      <c r="L796" s="1">
        <v>14.29</v>
      </c>
      <c r="M796" s="81">
        <f t="shared" si="91"/>
        <v>0.16083765575665815</v>
      </c>
      <c r="N796" s="21">
        <v>0.01</v>
      </c>
      <c r="O796" s="3" t="s">
        <v>175</v>
      </c>
      <c r="P796" s="94">
        <f>1/((1/X796^2)+(1/AA796^2))</f>
        <v>2.586875150929727E-2</v>
      </c>
      <c r="Q796" s="72">
        <f>(P796/X796^2*Y796)+(P796/AA796^2*AB796)</f>
        <v>3.1657465998551069</v>
      </c>
      <c r="R796" s="82">
        <f>SQRT(P796)</f>
        <v>0.16083765575665815</v>
      </c>
      <c r="S796" s="44"/>
      <c r="T796" s="3"/>
      <c r="V796" s="43"/>
      <c r="W796" s="49">
        <v>3.03</v>
      </c>
      <c r="X796" s="82">
        <v>0.22500000000000001</v>
      </c>
      <c r="Y796" s="43">
        <f t="shared" si="95"/>
        <v>3.0418699999999999</v>
      </c>
      <c r="Z796" s="55">
        <v>3</v>
      </c>
      <c r="AA796" s="82">
        <v>0.23</v>
      </c>
      <c r="AB796" s="43">
        <f>0.791*(Z796+0.09)+0.851</f>
        <v>3.2951899999999998</v>
      </c>
      <c r="AC796" s="53"/>
      <c r="AD796" s="82"/>
      <c r="AE796" s="43"/>
      <c r="AF796" s="45"/>
      <c r="AG796" s="82"/>
      <c r="AH796" s="43"/>
      <c r="AI796" s="47" t="s">
        <v>50</v>
      </c>
      <c r="AJ796" s="27"/>
      <c r="AK796" s="5"/>
      <c r="AL796" s="4"/>
      <c r="AM796" s="27">
        <v>3</v>
      </c>
      <c r="AN796" s="5"/>
      <c r="AO796" s="4">
        <v>42</v>
      </c>
      <c r="AP796" s="5" t="s">
        <v>44</v>
      </c>
      <c r="AQ796" s="5" t="s">
        <v>44</v>
      </c>
      <c r="AR796" s="19">
        <v>3.03</v>
      </c>
      <c r="AS796" s="5"/>
      <c r="AT796" s="3"/>
      <c r="AU796" s="2" t="s">
        <v>44</v>
      </c>
      <c r="AV796" s="2"/>
      <c r="AY796">
        <v>9</v>
      </c>
    </row>
    <row r="797" spans="1:51" x14ac:dyDescent="0.25">
      <c r="A797" s="3" t="s">
        <v>2</v>
      </c>
      <c r="B797" s="18">
        <v>2.81</v>
      </c>
      <c r="C797" s="88">
        <f t="shared" si="90"/>
        <v>2.8374899999999998</v>
      </c>
      <c r="D797" s="80">
        <v>-114.747</v>
      </c>
      <c r="E797" s="23">
        <v>37.055</v>
      </c>
      <c r="F797" s="1">
        <v>5</v>
      </c>
      <c r="G797" s="1">
        <v>1994</v>
      </c>
      <c r="H797" s="1">
        <v>11</v>
      </c>
      <c r="I797" s="1">
        <v>27</v>
      </c>
      <c r="J797" s="1">
        <v>18</v>
      </c>
      <c r="K797" s="1">
        <v>55</v>
      </c>
      <c r="L797" s="11">
        <v>0.7</v>
      </c>
      <c r="M797" s="81">
        <f t="shared" si="91"/>
        <v>0.22500000000000001</v>
      </c>
      <c r="N797" s="21">
        <v>0.01</v>
      </c>
      <c r="O797" s="6" t="s">
        <v>174</v>
      </c>
      <c r="P797" s="94"/>
      <c r="Q797" s="72">
        <f>Y797</f>
        <v>2.8374899999999998</v>
      </c>
      <c r="R797" s="82">
        <f>X797</f>
        <v>0.22500000000000001</v>
      </c>
      <c r="S797" s="44"/>
      <c r="T797" s="3"/>
      <c r="V797" s="43"/>
      <c r="W797" s="49">
        <v>2.81</v>
      </c>
      <c r="X797" s="82">
        <v>0.22500000000000001</v>
      </c>
      <c r="Y797" s="43">
        <f t="shared" si="95"/>
        <v>2.8374899999999998</v>
      </c>
      <c r="Z797" s="53"/>
      <c r="AA797" s="82"/>
      <c r="AB797" s="43"/>
      <c r="AC797" s="47"/>
      <c r="AD797" s="82"/>
      <c r="AE797" s="43"/>
      <c r="AF797" s="45"/>
      <c r="AG797" s="82"/>
      <c r="AH797" s="43"/>
      <c r="AI797" s="47"/>
      <c r="AJ797" s="4"/>
      <c r="AK797" s="4"/>
      <c r="AL797" s="4"/>
      <c r="AM797" s="27"/>
      <c r="AN797" s="5"/>
      <c r="AO797" s="4"/>
      <c r="AP797" s="4"/>
      <c r="AQ797" s="4"/>
      <c r="AR797" s="19">
        <v>2.81</v>
      </c>
      <c r="AS797" s="5"/>
      <c r="AT797" s="3"/>
    </row>
    <row r="798" spans="1:51" x14ac:dyDescent="0.25">
      <c r="A798" s="4" t="s">
        <v>1</v>
      </c>
      <c r="B798" s="11">
        <v>3.7</v>
      </c>
      <c r="C798" s="88">
        <f t="shared" si="90"/>
        <v>3.5158044651050462</v>
      </c>
      <c r="D798" s="80">
        <v>-111.28700000000001</v>
      </c>
      <c r="E798" s="23">
        <v>43.323</v>
      </c>
      <c r="F798" s="1">
        <v>5</v>
      </c>
      <c r="G798" s="1">
        <v>1994</v>
      </c>
      <c r="H798" s="1">
        <v>11</v>
      </c>
      <c r="I798" s="1">
        <v>29</v>
      </c>
      <c r="J798" s="1">
        <v>1</v>
      </c>
      <c r="K798" s="1">
        <v>43</v>
      </c>
      <c r="L798" s="1">
        <v>25.19</v>
      </c>
      <c r="M798" s="81">
        <f t="shared" si="91"/>
        <v>0.16083765575665815</v>
      </c>
      <c r="N798" s="21">
        <v>0.01</v>
      </c>
      <c r="O798" s="3" t="s">
        <v>175</v>
      </c>
      <c r="P798" s="94">
        <f>1/((1/X798^2)+(1/AA798^2))</f>
        <v>2.586875150929727E-2</v>
      </c>
      <c r="Q798" s="72">
        <f>(P798/X798^2*Y798)+(P798/AA798^2*AB798)</f>
        <v>3.5158044651050462</v>
      </c>
      <c r="R798" s="82">
        <f>SQRT(P798)</f>
        <v>0.16083765575665815</v>
      </c>
      <c r="S798" s="44"/>
      <c r="T798" s="3"/>
      <c r="V798" s="43"/>
      <c r="W798" s="49">
        <v>3.36</v>
      </c>
      <c r="X798" s="82">
        <v>0.22500000000000001</v>
      </c>
      <c r="Y798" s="43">
        <f t="shared" si="95"/>
        <v>3.3484400000000001</v>
      </c>
      <c r="Z798" s="55">
        <v>3.5</v>
      </c>
      <c r="AA798" s="82">
        <v>0.23</v>
      </c>
      <c r="AB798" s="43">
        <f>0.791*(Z798+0.09)+0.851</f>
        <v>3.69069</v>
      </c>
      <c r="AC798" s="53"/>
      <c r="AD798" s="82"/>
      <c r="AE798" s="43"/>
      <c r="AF798" s="45"/>
      <c r="AG798" s="82"/>
      <c r="AH798" s="43"/>
      <c r="AI798" s="47" t="s">
        <v>131</v>
      </c>
      <c r="AJ798" s="27"/>
      <c r="AK798" s="5"/>
      <c r="AL798" s="4" t="s">
        <v>54</v>
      </c>
      <c r="AM798" s="27">
        <v>3.5</v>
      </c>
      <c r="AN798" s="5"/>
      <c r="AO798" s="4">
        <v>457</v>
      </c>
      <c r="AP798" s="5">
        <v>5</v>
      </c>
      <c r="AQ798" s="5" t="s">
        <v>12</v>
      </c>
      <c r="AR798" s="19">
        <v>3.36</v>
      </c>
      <c r="AS798" s="5"/>
      <c r="AT798" s="3"/>
      <c r="AU798" s="2">
        <v>5</v>
      </c>
      <c r="AV798" s="2" t="s">
        <v>1</v>
      </c>
      <c r="AY798">
        <v>57</v>
      </c>
    </row>
    <row r="799" spans="1:51" x14ac:dyDescent="0.25">
      <c r="A799" s="3" t="s">
        <v>2</v>
      </c>
      <c r="B799" s="18">
        <v>2.5</v>
      </c>
      <c r="C799" s="88">
        <f t="shared" si="90"/>
        <v>2.5495000000000001</v>
      </c>
      <c r="D799" s="80">
        <v>-113.59</v>
      </c>
      <c r="E799" s="23">
        <v>36.384</v>
      </c>
      <c r="F799" s="1">
        <v>6</v>
      </c>
      <c r="G799" s="1">
        <v>1994</v>
      </c>
      <c r="H799" s="1">
        <v>11</v>
      </c>
      <c r="I799" s="1">
        <v>30</v>
      </c>
      <c r="J799" s="1">
        <v>0</v>
      </c>
      <c r="K799" s="1">
        <v>8</v>
      </c>
      <c r="L799" s="11">
        <v>21.3</v>
      </c>
      <c r="M799" s="81">
        <f t="shared" si="91"/>
        <v>0.22500000000000001</v>
      </c>
      <c r="N799" s="21">
        <v>0.01</v>
      </c>
      <c r="O799" s="6" t="s">
        <v>174</v>
      </c>
      <c r="P799" s="94"/>
      <c r="Q799" s="72">
        <f>Y799</f>
        <v>2.5495000000000001</v>
      </c>
      <c r="R799" s="82">
        <f>X799</f>
        <v>0.22500000000000001</v>
      </c>
      <c r="S799" s="44"/>
      <c r="T799" s="3"/>
      <c r="V799" s="43"/>
      <c r="W799" s="49">
        <v>2.5</v>
      </c>
      <c r="X799" s="82">
        <v>0.22500000000000001</v>
      </c>
      <c r="Y799" s="43">
        <f t="shared" si="95"/>
        <v>2.5495000000000001</v>
      </c>
      <c r="Z799" s="53"/>
      <c r="AA799" s="82"/>
      <c r="AB799" s="43"/>
      <c r="AC799" s="47"/>
      <c r="AD799" s="82"/>
      <c r="AE799" s="43"/>
      <c r="AF799" s="45"/>
      <c r="AG799" s="82"/>
      <c r="AH799" s="43"/>
      <c r="AI799" s="47"/>
      <c r="AJ799" s="4"/>
      <c r="AK799" s="4"/>
      <c r="AL799" s="4"/>
      <c r="AM799" s="27"/>
      <c r="AN799" s="5"/>
      <c r="AO799" s="4"/>
      <c r="AP799" s="4"/>
      <c r="AQ799" s="4"/>
      <c r="AR799" s="19">
        <v>2.5</v>
      </c>
      <c r="AS799" s="5"/>
      <c r="AT799" s="3"/>
    </row>
    <row r="800" spans="1:51" x14ac:dyDescent="0.25">
      <c r="A800" s="3" t="s">
        <v>2</v>
      </c>
      <c r="B800" s="18">
        <v>2.4700000000000002</v>
      </c>
      <c r="C800" s="88">
        <f t="shared" si="90"/>
        <v>2.52163</v>
      </c>
      <c r="D800" s="80">
        <v>-110.941</v>
      </c>
      <c r="E800" s="23">
        <v>42.72</v>
      </c>
      <c r="F800" s="1">
        <v>2</v>
      </c>
      <c r="G800" s="1">
        <v>1994</v>
      </c>
      <c r="H800" s="1">
        <v>12</v>
      </c>
      <c r="I800" s="1">
        <v>1</v>
      </c>
      <c r="J800" s="1">
        <v>22</v>
      </c>
      <c r="K800" s="1">
        <v>54</v>
      </c>
      <c r="L800" s="11">
        <v>11.6</v>
      </c>
      <c r="M800" s="81">
        <f t="shared" si="91"/>
        <v>0.22500000000000001</v>
      </c>
      <c r="N800" s="21">
        <v>0.01</v>
      </c>
      <c r="O800" s="6" t="s">
        <v>174</v>
      </c>
      <c r="P800" s="94"/>
      <c r="Q800" s="72">
        <f>Y800</f>
        <v>2.52163</v>
      </c>
      <c r="R800" s="82">
        <f>X800</f>
        <v>0.22500000000000001</v>
      </c>
      <c r="S800" s="44"/>
      <c r="T800" s="3"/>
      <c r="V800" s="43"/>
      <c r="W800" s="49">
        <v>2.4700000000000002</v>
      </c>
      <c r="X800" s="82">
        <v>0.22500000000000001</v>
      </c>
      <c r="Y800" s="43">
        <f t="shared" si="95"/>
        <v>2.52163</v>
      </c>
      <c r="Z800" s="53"/>
      <c r="AA800" s="82"/>
      <c r="AB800" s="43"/>
      <c r="AC800" s="47"/>
      <c r="AD800" s="82"/>
      <c r="AE800" s="43"/>
      <c r="AF800" s="45"/>
      <c r="AG800" s="82"/>
      <c r="AH800" s="43"/>
      <c r="AI800" s="47"/>
      <c r="AJ800" s="4"/>
      <c r="AK800" s="4"/>
      <c r="AL800" s="4"/>
      <c r="AM800" s="27"/>
      <c r="AN800" s="5"/>
      <c r="AO800" s="4"/>
      <c r="AP800" s="4"/>
      <c r="AQ800" s="4"/>
      <c r="AR800" s="19">
        <v>2.4700000000000002</v>
      </c>
      <c r="AS800" s="5"/>
      <c r="AT800" s="3"/>
    </row>
    <row r="801" spans="1:51" x14ac:dyDescent="0.25">
      <c r="A801" s="3" t="s">
        <v>2</v>
      </c>
      <c r="B801" s="18">
        <v>2.71</v>
      </c>
      <c r="C801" s="88">
        <f t="shared" si="90"/>
        <v>2.7445900000000001</v>
      </c>
      <c r="D801" s="80">
        <v>-111.054</v>
      </c>
      <c r="E801" s="23">
        <v>42.636000000000003</v>
      </c>
      <c r="F801" s="1">
        <v>7</v>
      </c>
      <c r="G801" s="1">
        <v>1994</v>
      </c>
      <c r="H801" s="1">
        <v>12</v>
      </c>
      <c r="I801" s="1">
        <v>5</v>
      </c>
      <c r="J801" s="1">
        <v>21</v>
      </c>
      <c r="K801" s="1">
        <v>12</v>
      </c>
      <c r="L801" s="11">
        <v>21.1</v>
      </c>
      <c r="M801" s="81">
        <f t="shared" si="91"/>
        <v>0.22500000000000001</v>
      </c>
      <c r="N801" s="21">
        <v>0.01</v>
      </c>
      <c r="O801" s="6" t="s">
        <v>174</v>
      </c>
      <c r="P801" s="94"/>
      <c r="Q801" s="72">
        <f>Y801</f>
        <v>2.7445900000000001</v>
      </c>
      <c r="R801" s="82">
        <f>X801</f>
        <v>0.22500000000000001</v>
      </c>
      <c r="S801" s="44"/>
      <c r="T801" s="3"/>
      <c r="V801" s="43"/>
      <c r="W801" s="49">
        <v>2.71</v>
      </c>
      <c r="X801" s="82">
        <v>0.22500000000000001</v>
      </c>
      <c r="Y801" s="43">
        <f t="shared" si="95"/>
        <v>2.7445900000000001</v>
      </c>
      <c r="Z801" s="53"/>
      <c r="AA801" s="82"/>
      <c r="AB801" s="43"/>
      <c r="AC801" s="47"/>
      <c r="AD801" s="82"/>
      <c r="AE801" s="43"/>
      <c r="AF801" s="45"/>
      <c r="AG801" s="82"/>
      <c r="AH801" s="43"/>
      <c r="AI801" s="47"/>
      <c r="AJ801" s="4"/>
      <c r="AK801" s="4"/>
      <c r="AL801" s="4"/>
      <c r="AM801" s="27"/>
      <c r="AN801" s="5"/>
      <c r="AO801" s="4"/>
      <c r="AP801" s="4"/>
      <c r="AQ801" s="4"/>
      <c r="AR801" s="19">
        <v>2.71</v>
      </c>
      <c r="AS801" s="5"/>
      <c r="AT801" s="3"/>
    </row>
    <row r="802" spans="1:51" x14ac:dyDescent="0.25">
      <c r="A802" s="3" t="s">
        <v>2</v>
      </c>
      <c r="B802" s="18">
        <v>3.08</v>
      </c>
      <c r="C802" s="88">
        <f t="shared" si="90"/>
        <v>3.08832</v>
      </c>
      <c r="D802" s="80">
        <v>-111.6</v>
      </c>
      <c r="E802" s="23">
        <v>36.652000000000001</v>
      </c>
      <c r="F802" s="1">
        <v>1</v>
      </c>
      <c r="G802" s="1">
        <v>1994</v>
      </c>
      <c r="H802" s="1">
        <v>12</v>
      </c>
      <c r="I802" s="1">
        <v>6</v>
      </c>
      <c r="J802" s="1">
        <v>9</v>
      </c>
      <c r="K802" s="1">
        <v>42</v>
      </c>
      <c r="L802" s="11">
        <v>35.700000000000003</v>
      </c>
      <c r="M802" s="81">
        <f t="shared" si="91"/>
        <v>0.22500000000000001</v>
      </c>
      <c r="N802" s="21">
        <v>0.01</v>
      </c>
      <c r="O802" s="6" t="s">
        <v>174</v>
      </c>
      <c r="P802" s="94"/>
      <c r="Q802" s="72">
        <f>Y802</f>
        <v>3.08832</v>
      </c>
      <c r="R802" s="82">
        <f>X802</f>
        <v>0.22500000000000001</v>
      </c>
      <c r="S802" s="44"/>
      <c r="T802" s="3"/>
      <c r="V802" s="43"/>
      <c r="W802" s="49">
        <v>3.08</v>
      </c>
      <c r="X802" s="82">
        <v>0.22500000000000001</v>
      </c>
      <c r="Y802" s="43">
        <f t="shared" si="95"/>
        <v>3.08832</v>
      </c>
      <c r="Z802" s="53"/>
      <c r="AA802" s="82"/>
      <c r="AB802" s="43"/>
      <c r="AC802" s="47"/>
      <c r="AD802" s="82"/>
      <c r="AE802" s="43"/>
      <c r="AF802" s="45"/>
      <c r="AG802" s="82"/>
      <c r="AH802" s="43"/>
      <c r="AI802" s="47"/>
      <c r="AJ802" s="4"/>
      <c r="AK802" s="4"/>
      <c r="AL802" s="4"/>
      <c r="AM802" s="27"/>
      <c r="AN802" s="5"/>
      <c r="AO802" s="4"/>
      <c r="AP802" s="4"/>
      <c r="AQ802" s="4"/>
      <c r="AR802" s="19">
        <v>3.08</v>
      </c>
      <c r="AS802" s="5"/>
      <c r="AT802" s="3"/>
    </row>
    <row r="803" spans="1:51" x14ac:dyDescent="0.25">
      <c r="A803" s="4" t="s">
        <v>1</v>
      </c>
      <c r="B803" s="11">
        <v>3.2</v>
      </c>
      <c r="C803" s="88">
        <f t="shared" si="90"/>
        <v>3.3570381622796424</v>
      </c>
      <c r="D803" s="80">
        <v>-111.07899999999999</v>
      </c>
      <c r="E803" s="23">
        <v>42.64</v>
      </c>
      <c r="F803" s="1">
        <v>5</v>
      </c>
      <c r="G803" s="1">
        <v>1994</v>
      </c>
      <c r="H803" s="1">
        <v>12</v>
      </c>
      <c r="I803" s="1">
        <v>16</v>
      </c>
      <c r="J803" s="1">
        <v>1</v>
      </c>
      <c r="K803" s="1">
        <v>2</v>
      </c>
      <c r="L803" s="1">
        <v>47.45</v>
      </c>
      <c r="M803" s="81">
        <f t="shared" si="91"/>
        <v>0.16083765575665815</v>
      </c>
      <c r="N803" s="21">
        <v>0.01</v>
      </c>
      <c r="O803" s="3" t="s">
        <v>175</v>
      </c>
      <c r="P803" s="94">
        <f>1/((1/X803^2)+(1/AA803^2))</f>
        <v>2.586875150929727E-2</v>
      </c>
      <c r="Q803" s="72">
        <f>(P803/X803^2*Y803)+(P803/AA803^2*AB803)</f>
        <v>3.3570381622796424</v>
      </c>
      <c r="R803" s="82">
        <f>SQRT(P803)</f>
        <v>0.16083765575665815</v>
      </c>
      <c r="S803" s="44"/>
      <c r="T803" s="3"/>
      <c r="V803" s="43"/>
      <c r="W803" s="49">
        <v>3.27</v>
      </c>
      <c r="X803" s="82">
        <v>0.22500000000000001</v>
      </c>
      <c r="Y803" s="43">
        <f t="shared" si="95"/>
        <v>3.2648299999999999</v>
      </c>
      <c r="Z803" s="55">
        <v>3.2</v>
      </c>
      <c r="AA803" s="82">
        <v>0.23</v>
      </c>
      <c r="AB803" s="43">
        <f>0.791*(Z803+0.09)+0.851</f>
        <v>3.4533900000000002</v>
      </c>
      <c r="AC803" s="53"/>
      <c r="AD803" s="82"/>
      <c r="AE803" s="43"/>
      <c r="AF803" s="45"/>
      <c r="AG803" s="82"/>
      <c r="AH803" s="43"/>
      <c r="AI803" s="47" t="s">
        <v>79</v>
      </c>
      <c r="AJ803" s="27"/>
      <c r="AK803" s="5"/>
      <c r="AL803" s="4"/>
      <c r="AM803" s="27">
        <v>3.2</v>
      </c>
      <c r="AN803" s="5"/>
      <c r="AO803" s="4">
        <v>457</v>
      </c>
      <c r="AP803" s="5" t="s">
        <v>44</v>
      </c>
      <c r="AQ803" s="5" t="s">
        <v>44</v>
      </c>
      <c r="AR803" s="19">
        <v>3.27</v>
      </c>
      <c r="AS803" s="5"/>
      <c r="AT803" s="3"/>
      <c r="AU803" s="2" t="s">
        <v>44</v>
      </c>
      <c r="AV803" s="2"/>
      <c r="AY803">
        <v>14</v>
      </c>
    </row>
    <row r="804" spans="1:51" x14ac:dyDescent="0.25">
      <c r="A804" s="3" t="s">
        <v>2</v>
      </c>
      <c r="B804" s="18">
        <v>3.32</v>
      </c>
      <c r="C804" s="88">
        <f t="shared" si="90"/>
        <v>3.419454414392658</v>
      </c>
      <c r="D804" s="80">
        <v>-111.437</v>
      </c>
      <c r="E804" s="23">
        <v>42.593000000000004</v>
      </c>
      <c r="F804" s="1">
        <v>0</v>
      </c>
      <c r="G804" s="1">
        <v>1995</v>
      </c>
      <c r="H804" s="1">
        <v>1</v>
      </c>
      <c r="I804" s="1">
        <v>11</v>
      </c>
      <c r="J804" s="1">
        <v>5</v>
      </c>
      <c r="K804" s="1">
        <v>17</v>
      </c>
      <c r="L804" s="11">
        <v>47.8</v>
      </c>
      <c r="M804" s="81">
        <f t="shared" si="91"/>
        <v>0.16083765575665815</v>
      </c>
      <c r="N804" s="21">
        <v>0.01</v>
      </c>
      <c r="O804" s="3" t="s">
        <v>175</v>
      </c>
      <c r="P804" s="94">
        <f>1/((1/X804^2)+(1/AA804^2))</f>
        <v>2.586875150929727E-2</v>
      </c>
      <c r="Q804" s="72">
        <f>(P804/X804^2*Y804)+(P804/AA804^2*AB804)</f>
        <v>3.419454414392658</v>
      </c>
      <c r="R804" s="82">
        <f>SQRT(P804)</f>
        <v>0.16083765575665815</v>
      </c>
      <c r="S804" s="44"/>
      <c r="T804" s="3"/>
      <c r="V804" s="43"/>
      <c r="W804" s="49">
        <v>3.32</v>
      </c>
      <c r="X804" s="82">
        <v>0.22500000000000001</v>
      </c>
      <c r="Y804" s="43">
        <f t="shared" si="95"/>
        <v>3.31128</v>
      </c>
      <c r="Z804" s="55">
        <v>3.3</v>
      </c>
      <c r="AA804" s="82">
        <v>0.23</v>
      </c>
      <c r="AB804" s="43">
        <f>0.791*(Z804+0.09)+0.851</f>
        <v>3.5324899999999997</v>
      </c>
      <c r="AC804" s="53"/>
      <c r="AD804" s="82"/>
      <c r="AE804" s="43"/>
      <c r="AF804" s="45"/>
      <c r="AG804" s="82"/>
      <c r="AH804" s="43"/>
      <c r="AI804" s="47" t="s">
        <v>94</v>
      </c>
      <c r="AJ804" s="27"/>
      <c r="AK804" s="5"/>
      <c r="AL804" s="4" t="s">
        <v>56</v>
      </c>
      <c r="AM804" s="27">
        <v>3.3</v>
      </c>
      <c r="AN804" s="5"/>
      <c r="AO804" s="4"/>
      <c r="AP804" s="4"/>
      <c r="AQ804" s="4"/>
      <c r="AR804" s="19">
        <v>3.32</v>
      </c>
      <c r="AS804" s="5"/>
      <c r="AT804" s="3"/>
    </row>
    <row r="805" spans="1:51" x14ac:dyDescent="0.25">
      <c r="A805" s="3" t="s">
        <v>2</v>
      </c>
      <c r="B805" s="18">
        <v>2.9</v>
      </c>
      <c r="C805" s="88">
        <f t="shared" si="90"/>
        <v>2.9211</v>
      </c>
      <c r="D805" s="80">
        <v>-110.37</v>
      </c>
      <c r="E805" s="23">
        <v>43.494</v>
      </c>
      <c r="F805" s="1">
        <v>0</v>
      </c>
      <c r="G805" s="1">
        <v>1995</v>
      </c>
      <c r="H805" s="1">
        <v>1</v>
      </c>
      <c r="I805" s="1">
        <v>28</v>
      </c>
      <c r="J805" s="1">
        <v>0</v>
      </c>
      <c r="K805" s="1">
        <v>38</v>
      </c>
      <c r="L805" s="11">
        <v>38.6</v>
      </c>
      <c r="M805" s="81">
        <f t="shared" si="91"/>
        <v>0.22500000000000001</v>
      </c>
      <c r="N805" s="21">
        <v>0.01</v>
      </c>
      <c r="O805" s="6" t="s">
        <v>174</v>
      </c>
      <c r="P805" s="94"/>
      <c r="Q805" s="72">
        <f>Y805</f>
        <v>2.9211</v>
      </c>
      <c r="R805" s="82">
        <f>X805</f>
        <v>0.22500000000000001</v>
      </c>
      <c r="S805" s="44"/>
      <c r="T805" s="3"/>
      <c r="V805" s="43"/>
      <c r="W805" s="49">
        <v>2.9</v>
      </c>
      <c r="X805" s="82">
        <v>0.22500000000000001</v>
      </c>
      <c r="Y805" s="43">
        <f t="shared" si="95"/>
        <v>2.9211</v>
      </c>
      <c r="Z805" s="53"/>
      <c r="AA805" s="82"/>
      <c r="AB805" s="43"/>
      <c r="AC805" s="47"/>
      <c r="AD805" s="82"/>
      <c r="AE805" s="43"/>
      <c r="AF805" s="45"/>
      <c r="AG805" s="82"/>
      <c r="AH805" s="43"/>
      <c r="AI805" s="47"/>
      <c r="AJ805" s="4"/>
      <c r="AK805" s="4"/>
      <c r="AL805" s="4"/>
      <c r="AM805" s="27"/>
      <c r="AN805" s="5"/>
      <c r="AO805" s="4"/>
      <c r="AP805" s="4"/>
      <c r="AQ805" s="4"/>
      <c r="AR805" s="19">
        <v>2.9</v>
      </c>
      <c r="AS805" s="5"/>
      <c r="AT805" s="3"/>
    </row>
    <row r="806" spans="1:51" x14ac:dyDescent="0.25">
      <c r="A806" s="3" t="s">
        <v>2</v>
      </c>
      <c r="B806" s="18">
        <v>3.32</v>
      </c>
      <c r="C806" s="88">
        <f t="shared" si="90"/>
        <v>3.4581352885776377</v>
      </c>
      <c r="D806" s="80">
        <v>-111.274</v>
      </c>
      <c r="E806" s="23">
        <v>42.822000000000003</v>
      </c>
      <c r="F806" s="1">
        <v>1</v>
      </c>
      <c r="G806" s="1">
        <v>1995</v>
      </c>
      <c r="H806" s="1">
        <v>2</v>
      </c>
      <c r="I806" s="1">
        <v>10</v>
      </c>
      <c r="J806" s="1">
        <v>0</v>
      </c>
      <c r="K806" s="1">
        <v>14</v>
      </c>
      <c r="L806" s="11">
        <v>59.7</v>
      </c>
      <c r="M806" s="81">
        <f t="shared" si="91"/>
        <v>0.16083765575665815</v>
      </c>
      <c r="N806" s="21">
        <v>0.01</v>
      </c>
      <c r="O806" s="3" t="s">
        <v>175</v>
      </c>
      <c r="P806" s="94">
        <f>1/((1/X806^2)+(1/AA806^2))</f>
        <v>2.586875150929727E-2</v>
      </c>
      <c r="Q806" s="72">
        <f>(P806/X806^2*Y806)+(P806/AA806^2*AB806)</f>
        <v>3.4581352885776377</v>
      </c>
      <c r="R806" s="82">
        <f>SQRT(P806)</f>
        <v>0.16083765575665815</v>
      </c>
      <c r="S806" s="44"/>
      <c r="T806" s="3"/>
      <c r="V806" s="43"/>
      <c r="W806" s="49">
        <v>3.32</v>
      </c>
      <c r="X806" s="82">
        <v>0.22500000000000001</v>
      </c>
      <c r="Y806" s="43">
        <f t="shared" si="95"/>
        <v>3.31128</v>
      </c>
      <c r="Z806" s="55">
        <v>3.4</v>
      </c>
      <c r="AA806" s="82">
        <v>0.23</v>
      </c>
      <c r="AB806" s="43">
        <f>0.791*(Z806+0.09)+0.851</f>
        <v>3.6115900000000001</v>
      </c>
      <c r="AC806" s="53"/>
      <c r="AD806" s="82"/>
      <c r="AE806" s="43"/>
      <c r="AF806" s="45"/>
      <c r="AG806" s="82"/>
      <c r="AH806" s="43"/>
      <c r="AI806" s="47" t="s">
        <v>117</v>
      </c>
      <c r="AJ806" s="27"/>
      <c r="AK806" s="5"/>
      <c r="AL806" s="4" t="s">
        <v>95</v>
      </c>
      <c r="AM806" s="27">
        <v>3.4</v>
      </c>
      <c r="AN806" s="5"/>
      <c r="AO806" s="4"/>
      <c r="AP806" s="4"/>
      <c r="AQ806" s="4"/>
      <c r="AR806" s="19">
        <v>3.32</v>
      </c>
      <c r="AS806" s="5"/>
      <c r="AT806" s="3"/>
    </row>
    <row r="807" spans="1:51" x14ac:dyDescent="0.25">
      <c r="A807" s="3" t="s">
        <v>2</v>
      </c>
      <c r="B807" s="18">
        <v>2.64</v>
      </c>
      <c r="C807" s="88">
        <f t="shared" si="90"/>
        <v>2.6795599999999999</v>
      </c>
      <c r="D807" s="80">
        <v>-111.11499999999999</v>
      </c>
      <c r="E807" s="23">
        <v>42.662999999999997</v>
      </c>
      <c r="F807" s="1">
        <v>0</v>
      </c>
      <c r="G807" s="1">
        <v>1995</v>
      </c>
      <c r="H807" s="1">
        <v>2</v>
      </c>
      <c r="I807" s="1">
        <v>11</v>
      </c>
      <c r="J807" s="1">
        <v>9</v>
      </c>
      <c r="K807" s="1">
        <v>6</v>
      </c>
      <c r="L807" s="11">
        <v>36.299999999999997</v>
      </c>
      <c r="M807" s="81">
        <f t="shared" si="91"/>
        <v>0.22500000000000001</v>
      </c>
      <c r="N807" s="21">
        <v>0.01</v>
      </c>
      <c r="O807" s="6" t="s">
        <v>174</v>
      </c>
      <c r="P807" s="94"/>
      <c r="Q807" s="72">
        <f>Y807</f>
        <v>2.6795599999999999</v>
      </c>
      <c r="R807" s="82">
        <f>X807</f>
        <v>0.22500000000000001</v>
      </c>
      <c r="S807" s="44"/>
      <c r="T807" s="3"/>
      <c r="V807" s="43"/>
      <c r="W807" s="49">
        <v>2.64</v>
      </c>
      <c r="X807" s="82">
        <v>0.22500000000000001</v>
      </c>
      <c r="Y807" s="43">
        <f t="shared" si="95"/>
        <v>2.6795599999999999</v>
      </c>
      <c r="Z807" s="53"/>
      <c r="AA807" s="82"/>
      <c r="AB807" s="43"/>
      <c r="AC807" s="47"/>
      <c r="AD807" s="82"/>
      <c r="AE807" s="43"/>
      <c r="AF807" s="45"/>
      <c r="AG807" s="82"/>
      <c r="AH807" s="43"/>
      <c r="AI807" s="47"/>
      <c r="AJ807" s="4"/>
      <c r="AK807" s="4"/>
      <c r="AL807" s="4"/>
      <c r="AM807" s="27"/>
      <c r="AN807" s="5"/>
      <c r="AO807" s="4"/>
      <c r="AP807" s="4"/>
      <c r="AQ807" s="4"/>
      <c r="AR807" s="19">
        <v>2.64</v>
      </c>
      <c r="AS807" s="5"/>
      <c r="AT807" s="3"/>
    </row>
    <row r="808" spans="1:51" x14ac:dyDescent="0.25">
      <c r="A808" s="3" t="s">
        <v>2</v>
      </c>
      <c r="B808" s="18">
        <v>2.7</v>
      </c>
      <c r="C808" s="88">
        <f t="shared" si="90"/>
        <v>2.7353000000000001</v>
      </c>
      <c r="D808" s="80">
        <v>-111.392</v>
      </c>
      <c r="E808" s="23">
        <v>42.889000000000003</v>
      </c>
      <c r="F808" s="1">
        <v>1</v>
      </c>
      <c r="G808" s="1">
        <v>1995</v>
      </c>
      <c r="H808" s="1">
        <v>2</v>
      </c>
      <c r="I808" s="1">
        <v>14</v>
      </c>
      <c r="J808" s="1">
        <v>22</v>
      </c>
      <c r="K808" s="1">
        <v>21</v>
      </c>
      <c r="L808" s="11">
        <v>35.1</v>
      </c>
      <c r="M808" s="81">
        <f t="shared" si="91"/>
        <v>0.22500000000000001</v>
      </c>
      <c r="N808" s="21">
        <v>0.01</v>
      </c>
      <c r="O808" s="6" t="s">
        <v>174</v>
      </c>
      <c r="P808" s="94"/>
      <c r="Q808" s="72">
        <f>Y808</f>
        <v>2.7353000000000001</v>
      </c>
      <c r="R808" s="82">
        <f>X808</f>
        <v>0.22500000000000001</v>
      </c>
      <c r="S808" s="44"/>
      <c r="T808" s="3"/>
      <c r="V808" s="43"/>
      <c r="W808" s="49">
        <v>2.7</v>
      </c>
      <c r="X808" s="82">
        <v>0.22500000000000001</v>
      </c>
      <c r="Y808" s="43">
        <f t="shared" si="95"/>
        <v>2.7353000000000001</v>
      </c>
      <c r="Z808" s="53"/>
      <c r="AA808" s="82"/>
      <c r="AB808" s="43"/>
      <c r="AC808" s="47"/>
      <c r="AD808" s="82"/>
      <c r="AE808" s="43"/>
      <c r="AF808" s="45"/>
      <c r="AG808" s="82"/>
      <c r="AH808" s="43"/>
      <c r="AI808" s="47"/>
      <c r="AJ808" s="4"/>
      <c r="AK808" s="4"/>
      <c r="AL808" s="4"/>
      <c r="AM808" s="27"/>
      <c r="AN808" s="5"/>
      <c r="AO808" s="4"/>
      <c r="AP808" s="4"/>
      <c r="AQ808" s="4"/>
      <c r="AR808" s="19">
        <v>2.7</v>
      </c>
      <c r="AS808" s="5"/>
      <c r="AT808" s="3"/>
    </row>
    <row r="809" spans="1:51" x14ac:dyDescent="0.25">
      <c r="A809" s="3" t="s">
        <v>2</v>
      </c>
      <c r="B809" s="18">
        <v>2.92</v>
      </c>
      <c r="C809" s="88">
        <f t="shared" si="90"/>
        <v>3.074847894228447</v>
      </c>
      <c r="D809" s="80">
        <v>-111.09</v>
      </c>
      <c r="E809" s="23">
        <v>42.686</v>
      </c>
      <c r="F809" s="1">
        <v>6</v>
      </c>
      <c r="G809" s="1">
        <v>1995</v>
      </c>
      <c r="H809" s="1">
        <v>2</v>
      </c>
      <c r="I809" s="1">
        <v>22</v>
      </c>
      <c r="J809" s="1">
        <v>6</v>
      </c>
      <c r="K809" s="1">
        <v>29</v>
      </c>
      <c r="L809" s="11">
        <v>15</v>
      </c>
      <c r="M809" s="81">
        <f t="shared" si="91"/>
        <v>0.16083765575665815</v>
      </c>
      <c r="N809" s="21">
        <v>0.01</v>
      </c>
      <c r="O809" s="3" t="s">
        <v>175</v>
      </c>
      <c r="P809" s="94">
        <f>1/((1/X809^2)+(1/AA809^2))</f>
        <v>2.586875150929727E-2</v>
      </c>
      <c r="Q809" s="72">
        <f>(P809/X809^2*Y809)+(P809/AA809^2*AB809)</f>
        <v>3.074847894228447</v>
      </c>
      <c r="R809" s="82">
        <f>SQRT(P809)</f>
        <v>0.16083765575665815</v>
      </c>
      <c r="S809" s="44"/>
      <c r="T809" s="3"/>
      <c r="V809" s="43"/>
      <c r="W809" s="49">
        <v>2.92</v>
      </c>
      <c r="X809" s="82">
        <v>0.22500000000000001</v>
      </c>
      <c r="Y809" s="43">
        <f t="shared" si="95"/>
        <v>2.9396800000000001</v>
      </c>
      <c r="Z809" s="55">
        <v>2.9</v>
      </c>
      <c r="AA809" s="82">
        <v>0.23</v>
      </c>
      <c r="AB809" s="43">
        <f>0.791*(Z809+0.09)+0.851</f>
        <v>3.2160899999999999</v>
      </c>
      <c r="AC809" s="47"/>
      <c r="AD809" s="82"/>
      <c r="AE809" s="43"/>
      <c r="AF809" s="45"/>
      <c r="AG809" s="82"/>
      <c r="AH809" s="43"/>
      <c r="AI809" s="47" t="s">
        <v>49</v>
      </c>
      <c r="AJ809" s="4"/>
      <c r="AK809" s="4"/>
      <c r="AL809" s="4"/>
      <c r="AM809" s="27">
        <v>2.9</v>
      </c>
      <c r="AN809" s="5"/>
      <c r="AO809" s="4"/>
      <c r="AP809" s="4"/>
      <c r="AQ809" s="4"/>
      <c r="AR809" s="19">
        <v>2.92</v>
      </c>
      <c r="AS809" s="5"/>
      <c r="AT809" s="3"/>
    </row>
    <row r="810" spans="1:51" x14ac:dyDescent="0.25">
      <c r="A810" s="3" t="s">
        <v>2</v>
      </c>
      <c r="B810" s="18">
        <v>2.4700000000000002</v>
      </c>
      <c r="C810" s="88">
        <f t="shared" si="90"/>
        <v>2.52163</v>
      </c>
      <c r="D810" s="80">
        <v>-111.745</v>
      </c>
      <c r="E810" s="23">
        <v>42.664000000000001</v>
      </c>
      <c r="F810" s="1">
        <v>1</v>
      </c>
      <c r="G810" s="1">
        <v>1995</v>
      </c>
      <c r="H810" s="1">
        <v>2</v>
      </c>
      <c r="I810" s="1">
        <v>27</v>
      </c>
      <c r="J810" s="1">
        <v>16</v>
      </c>
      <c r="K810" s="1">
        <v>55</v>
      </c>
      <c r="L810" s="11">
        <v>48.3</v>
      </c>
      <c r="M810" s="81">
        <f t="shared" si="91"/>
        <v>0.22500000000000001</v>
      </c>
      <c r="N810" s="21">
        <v>0.01</v>
      </c>
      <c r="O810" s="6" t="s">
        <v>174</v>
      </c>
      <c r="P810" s="94"/>
      <c r="Q810" s="72">
        <f>Y810</f>
        <v>2.52163</v>
      </c>
      <c r="R810" s="82">
        <f>X810</f>
        <v>0.22500000000000001</v>
      </c>
      <c r="S810" s="44"/>
      <c r="T810" s="3"/>
      <c r="V810" s="43"/>
      <c r="W810" s="49">
        <v>2.4700000000000002</v>
      </c>
      <c r="X810" s="82">
        <v>0.22500000000000001</v>
      </c>
      <c r="Y810" s="43">
        <f t="shared" si="95"/>
        <v>2.52163</v>
      </c>
      <c r="Z810" s="53"/>
      <c r="AA810" s="82"/>
      <c r="AB810" s="43"/>
      <c r="AC810" s="47"/>
      <c r="AD810" s="82"/>
      <c r="AE810" s="43"/>
      <c r="AF810" s="45"/>
      <c r="AG810" s="82"/>
      <c r="AH810" s="43"/>
      <c r="AI810" s="47"/>
      <c r="AJ810" s="4"/>
      <c r="AK810" s="4"/>
      <c r="AL810" s="4"/>
      <c r="AM810" s="27"/>
      <c r="AN810" s="5"/>
      <c r="AO810" s="4"/>
      <c r="AP810" s="4"/>
      <c r="AQ810" s="4"/>
      <c r="AR810" s="19">
        <v>2.4700000000000002</v>
      </c>
      <c r="AS810" s="5"/>
      <c r="AT810" s="3"/>
    </row>
    <row r="811" spans="1:51" x14ac:dyDescent="0.25">
      <c r="A811" s="3" t="s">
        <v>2</v>
      </c>
      <c r="B811" s="18">
        <v>2.75</v>
      </c>
      <c r="C811" s="88">
        <f t="shared" si="90"/>
        <v>2.7817500000000002</v>
      </c>
      <c r="D811" s="80">
        <v>-111.39100000000001</v>
      </c>
      <c r="E811" s="23">
        <v>42.875</v>
      </c>
      <c r="F811" s="1">
        <v>0</v>
      </c>
      <c r="G811" s="1">
        <v>1995</v>
      </c>
      <c r="H811" s="1">
        <v>3</v>
      </c>
      <c r="I811" s="1">
        <v>1</v>
      </c>
      <c r="J811" s="1">
        <v>22</v>
      </c>
      <c r="K811" s="1">
        <v>17</v>
      </c>
      <c r="L811" s="11">
        <v>4.3</v>
      </c>
      <c r="M811" s="81">
        <f t="shared" si="91"/>
        <v>0.22500000000000001</v>
      </c>
      <c r="N811" s="21">
        <v>0.01</v>
      </c>
      <c r="O811" s="6" t="s">
        <v>174</v>
      </c>
      <c r="P811" s="94"/>
      <c r="Q811" s="72">
        <f>Y811</f>
        <v>2.7817500000000002</v>
      </c>
      <c r="R811" s="82">
        <f>X811</f>
        <v>0.22500000000000001</v>
      </c>
      <c r="S811" s="44"/>
      <c r="T811" s="3"/>
      <c r="V811" s="43"/>
      <c r="W811" s="49">
        <v>2.75</v>
      </c>
      <c r="X811" s="82">
        <v>0.22500000000000001</v>
      </c>
      <c r="Y811" s="43">
        <f t="shared" si="95"/>
        <v>2.7817500000000002</v>
      </c>
      <c r="Z811" s="53"/>
      <c r="AA811" s="82"/>
      <c r="AB811" s="43"/>
      <c r="AC811" s="47"/>
      <c r="AD811" s="82"/>
      <c r="AE811" s="43"/>
      <c r="AF811" s="45"/>
      <c r="AG811" s="82"/>
      <c r="AH811" s="43"/>
      <c r="AI811" s="47"/>
      <c r="AJ811" s="4"/>
      <c r="AK811" s="4"/>
      <c r="AL811" s="4"/>
      <c r="AM811" s="27"/>
      <c r="AN811" s="5"/>
      <c r="AO811" s="4"/>
      <c r="AP811" s="4"/>
      <c r="AQ811" s="4"/>
      <c r="AR811" s="19">
        <v>2.75</v>
      </c>
      <c r="AS811" s="5"/>
      <c r="AT811" s="3"/>
    </row>
    <row r="812" spans="1:51" x14ac:dyDescent="0.25">
      <c r="A812" s="4" t="s">
        <v>1</v>
      </c>
      <c r="B812" s="11">
        <v>2.4</v>
      </c>
      <c r="C812" s="88">
        <f t="shared" si="90"/>
        <v>3.5324899999999997</v>
      </c>
      <c r="D812" s="80">
        <v>-111.14</v>
      </c>
      <c r="E812" s="23">
        <v>42.576000000000001</v>
      </c>
      <c r="F812" s="1">
        <v>5</v>
      </c>
      <c r="G812" s="1">
        <v>1995</v>
      </c>
      <c r="H812" s="1">
        <v>3</v>
      </c>
      <c r="I812" s="1">
        <v>3</v>
      </c>
      <c r="J812" s="1">
        <v>1</v>
      </c>
      <c r="K812" s="1">
        <v>20</v>
      </c>
      <c r="L812" s="1">
        <v>14.87</v>
      </c>
      <c r="M812" s="81">
        <f t="shared" si="91"/>
        <v>0.23</v>
      </c>
      <c r="N812" s="21">
        <v>0.01</v>
      </c>
      <c r="O812" s="6" t="s">
        <v>174</v>
      </c>
      <c r="P812" s="94"/>
      <c r="Q812" s="72">
        <f>AB816</f>
        <v>3.5324899999999997</v>
      </c>
      <c r="R812" s="82">
        <f>AA812</f>
        <v>0.23</v>
      </c>
      <c r="S812" s="44"/>
      <c r="T812" s="3"/>
      <c r="V812" s="43"/>
      <c r="W812" s="46"/>
      <c r="Y812" s="43"/>
      <c r="Z812" s="55">
        <v>2.4</v>
      </c>
      <c r="AA812" s="82">
        <v>0.23</v>
      </c>
      <c r="AB812" s="43">
        <f>0.791*(Z812+0.09)+0.851</f>
        <v>2.8205900000000002</v>
      </c>
      <c r="AC812" s="53"/>
      <c r="AD812" s="82"/>
      <c r="AE812" s="43"/>
      <c r="AF812" s="45"/>
      <c r="AG812" s="82"/>
      <c r="AH812" s="43"/>
      <c r="AI812" s="47" t="s">
        <v>80</v>
      </c>
      <c r="AJ812" s="27"/>
      <c r="AK812" s="5"/>
      <c r="AL812" s="4"/>
      <c r="AM812" s="27">
        <v>2.4</v>
      </c>
      <c r="AN812" s="5"/>
      <c r="AO812" s="4">
        <v>457</v>
      </c>
      <c r="AP812" s="5" t="s">
        <v>44</v>
      </c>
      <c r="AQ812" s="5" t="s">
        <v>44</v>
      </c>
      <c r="AR812" s="9"/>
      <c r="AS812" s="5"/>
      <c r="AT812" s="3"/>
      <c r="AU812" s="2" t="s">
        <v>44</v>
      </c>
      <c r="AV812" s="2"/>
      <c r="AY812">
        <v>11</v>
      </c>
    </row>
    <row r="813" spans="1:51" x14ac:dyDescent="0.25">
      <c r="A813" s="3" t="s">
        <v>2</v>
      </c>
      <c r="B813" s="18">
        <v>2.77</v>
      </c>
      <c r="C813" s="88">
        <f t="shared" si="90"/>
        <v>2.848918263704419</v>
      </c>
      <c r="D813" s="80">
        <v>-111.13500000000001</v>
      </c>
      <c r="E813" s="23">
        <v>42.505000000000003</v>
      </c>
      <c r="F813" s="1">
        <v>0</v>
      </c>
      <c r="G813" s="1">
        <v>1995</v>
      </c>
      <c r="H813" s="1">
        <v>3</v>
      </c>
      <c r="I813" s="1">
        <v>3</v>
      </c>
      <c r="J813" s="1">
        <v>3</v>
      </c>
      <c r="K813" s="1">
        <v>37</v>
      </c>
      <c r="L813" s="11">
        <v>10.7</v>
      </c>
      <c r="M813" s="81">
        <f t="shared" si="91"/>
        <v>0.16083765575665815</v>
      </c>
      <c r="N813" s="21">
        <v>0.01</v>
      </c>
      <c r="O813" s="3" t="s">
        <v>175</v>
      </c>
      <c r="P813" s="94">
        <f>1/((1/X813^2)+(1/AA813^2))</f>
        <v>2.586875150929727E-2</v>
      </c>
      <c r="Q813" s="72">
        <f>(P813/X813^2*Y813)+(P813/AA813^2*AB813)</f>
        <v>2.848918263704419</v>
      </c>
      <c r="R813" s="82">
        <f>SQRT(P813)</f>
        <v>0.16083765575665815</v>
      </c>
      <c r="S813" s="44"/>
      <c r="T813" s="3"/>
      <c r="V813" s="43"/>
      <c r="W813" s="49">
        <v>2.77</v>
      </c>
      <c r="X813" s="82">
        <v>0.22500000000000001</v>
      </c>
      <c r="Y813" s="43">
        <f>0.929*W813+0.227</f>
        <v>2.8003300000000002</v>
      </c>
      <c r="Z813" s="55">
        <v>2.5</v>
      </c>
      <c r="AA813" s="82">
        <v>0.23</v>
      </c>
      <c r="AB813" s="43">
        <f>0.791*(Z813+0.09)+0.851</f>
        <v>2.8996900000000001</v>
      </c>
      <c r="AC813" s="47"/>
      <c r="AD813" s="82"/>
      <c r="AE813" s="43"/>
      <c r="AF813" s="45"/>
      <c r="AG813" s="82"/>
      <c r="AH813" s="43"/>
      <c r="AI813" s="47" t="s">
        <v>58</v>
      </c>
      <c r="AJ813" s="4"/>
      <c r="AK813" s="4"/>
      <c r="AL813" s="4"/>
      <c r="AM813" s="27">
        <v>2.5</v>
      </c>
      <c r="AN813" s="5"/>
      <c r="AO813" s="4"/>
      <c r="AP813" s="4"/>
      <c r="AQ813" s="4"/>
      <c r="AR813" s="19">
        <v>2.77</v>
      </c>
      <c r="AS813" s="5"/>
      <c r="AT813" s="3"/>
    </row>
    <row r="814" spans="1:51" x14ac:dyDescent="0.25">
      <c r="A814" s="4" t="s">
        <v>1</v>
      </c>
      <c r="B814" s="11">
        <v>3.1</v>
      </c>
      <c r="C814" s="88">
        <f t="shared" si="90"/>
        <v>3.2160899999999999</v>
      </c>
      <c r="D814" s="80">
        <v>-113.41800000000001</v>
      </c>
      <c r="E814" s="23">
        <v>36.601999999999997</v>
      </c>
      <c r="F814" s="1">
        <v>5</v>
      </c>
      <c r="G814" s="1">
        <v>1995</v>
      </c>
      <c r="H814" s="1">
        <v>3</v>
      </c>
      <c r="I814" s="1">
        <v>7</v>
      </c>
      <c r="J814" s="1">
        <v>22</v>
      </c>
      <c r="K814" s="1">
        <v>33</v>
      </c>
      <c r="L814" s="1">
        <v>19.36</v>
      </c>
      <c r="M814" s="81">
        <f t="shared" si="91"/>
        <v>0.23</v>
      </c>
      <c r="N814" s="21">
        <v>0.01</v>
      </c>
      <c r="O814" s="6" t="s">
        <v>174</v>
      </c>
      <c r="P814" s="94"/>
      <c r="Q814" s="72">
        <f>AB818</f>
        <v>3.2160899999999999</v>
      </c>
      <c r="R814" s="82">
        <f>AA814</f>
        <v>0.23</v>
      </c>
      <c r="S814" s="44"/>
      <c r="T814" s="3"/>
      <c r="V814" s="43"/>
      <c r="W814" s="46"/>
      <c r="Y814" s="43"/>
      <c r="Z814" s="55">
        <v>3.1</v>
      </c>
      <c r="AA814" s="82">
        <v>0.23</v>
      </c>
      <c r="AB814" s="43">
        <f>0.791*(Z814+0.09)+0.851</f>
        <v>3.3742900000000002</v>
      </c>
      <c r="AC814" s="53"/>
      <c r="AD814" s="82"/>
      <c r="AE814" s="43"/>
      <c r="AF814" s="45"/>
      <c r="AG814" s="82"/>
      <c r="AH814" s="43"/>
      <c r="AI814" s="47" t="s">
        <v>92</v>
      </c>
      <c r="AJ814" s="27"/>
      <c r="AK814" s="5"/>
      <c r="AL814" s="4"/>
      <c r="AM814" s="27">
        <v>3.1</v>
      </c>
      <c r="AN814" s="5"/>
      <c r="AO814" s="4">
        <v>42</v>
      </c>
      <c r="AP814" s="5" t="s">
        <v>44</v>
      </c>
      <c r="AQ814" s="5" t="s">
        <v>44</v>
      </c>
      <c r="AR814" s="9"/>
      <c r="AS814" s="5"/>
      <c r="AT814" s="3"/>
      <c r="AU814" s="2" t="s">
        <v>44</v>
      </c>
      <c r="AV814" s="2"/>
      <c r="AY814">
        <v>11</v>
      </c>
    </row>
    <row r="815" spans="1:51" x14ac:dyDescent="0.25">
      <c r="A815" s="3" t="s">
        <v>2</v>
      </c>
      <c r="B815" s="18">
        <v>2.52</v>
      </c>
      <c r="C815" s="88">
        <f t="shared" si="90"/>
        <v>2.5680800000000001</v>
      </c>
      <c r="D815" s="80">
        <v>-111.672</v>
      </c>
      <c r="E815" s="23">
        <v>42.738999999999997</v>
      </c>
      <c r="F815" s="1">
        <v>6</v>
      </c>
      <c r="G815" s="1">
        <v>1995</v>
      </c>
      <c r="H815" s="1">
        <v>3</v>
      </c>
      <c r="I815" s="1">
        <v>8</v>
      </c>
      <c r="J815" s="1">
        <v>19</v>
      </c>
      <c r="K815" s="1">
        <v>24</v>
      </c>
      <c r="L815" s="11">
        <v>32.700000000000003</v>
      </c>
      <c r="M815" s="81">
        <f t="shared" si="91"/>
        <v>0.22500000000000001</v>
      </c>
      <c r="N815" s="21">
        <v>0.01</v>
      </c>
      <c r="O815" s="6" t="s">
        <v>174</v>
      </c>
      <c r="P815" s="94"/>
      <c r="Q815" s="72">
        <f>Y815</f>
        <v>2.5680800000000001</v>
      </c>
      <c r="R815" s="82">
        <f>X815</f>
        <v>0.22500000000000001</v>
      </c>
      <c r="S815" s="44"/>
      <c r="T815" s="3"/>
      <c r="V815" s="43"/>
      <c r="W815" s="49">
        <v>2.52</v>
      </c>
      <c r="X815" s="82">
        <v>0.22500000000000001</v>
      </c>
      <c r="Y815" s="43">
        <f>0.929*W815+0.227</f>
        <v>2.5680800000000001</v>
      </c>
      <c r="Z815" s="53"/>
      <c r="AA815" s="82"/>
      <c r="AB815" s="43"/>
      <c r="AC815" s="47"/>
      <c r="AD815" s="82"/>
      <c r="AE815" s="43"/>
      <c r="AF815" s="45"/>
      <c r="AG815" s="82"/>
      <c r="AH815" s="43"/>
      <c r="AI815" s="47"/>
      <c r="AJ815" s="4"/>
      <c r="AK815" s="4"/>
      <c r="AL815" s="4"/>
      <c r="AM815" s="27"/>
      <c r="AN815" s="5"/>
      <c r="AO815" s="4"/>
      <c r="AP815" s="4"/>
      <c r="AQ815" s="4"/>
      <c r="AR815" s="19">
        <v>2.52</v>
      </c>
      <c r="AS815" s="5"/>
      <c r="AT815" s="3"/>
    </row>
    <row r="816" spans="1:51" x14ac:dyDescent="0.25">
      <c r="A816" s="4" t="s">
        <v>1</v>
      </c>
      <c r="B816" s="11">
        <v>3.3</v>
      </c>
      <c r="C816" s="88">
        <f t="shared" si="90"/>
        <v>3.05789</v>
      </c>
      <c r="D816" s="80">
        <v>-114.98</v>
      </c>
      <c r="E816" s="23">
        <v>38.829000000000001</v>
      </c>
      <c r="F816" s="1">
        <v>5</v>
      </c>
      <c r="G816" s="1">
        <v>1995</v>
      </c>
      <c r="H816" s="1">
        <v>3</v>
      </c>
      <c r="I816" s="1">
        <v>11</v>
      </c>
      <c r="J816" s="1">
        <v>9</v>
      </c>
      <c r="K816" s="1">
        <v>36</v>
      </c>
      <c r="L816" s="1">
        <v>43.82</v>
      </c>
      <c r="M816" s="81">
        <f t="shared" si="91"/>
        <v>0.23</v>
      </c>
      <c r="N816" s="21">
        <v>0.01</v>
      </c>
      <c r="O816" s="6" t="s">
        <v>174</v>
      </c>
      <c r="P816" s="94"/>
      <c r="Q816" s="72">
        <f>AB820</f>
        <v>3.05789</v>
      </c>
      <c r="R816" s="82">
        <f>AA816</f>
        <v>0.23</v>
      </c>
      <c r="S816" s="44"/>
      <c r="T816" s="3"/>
      <c r="V816" s="43"/>
      <c r="W816" s="46"/>
      <c r="Y816" s="43"/>
      <c r="Z816" s="55">
        <v>3.3</v>
      </c>
      <c r="AA816" s="82">
        <v>0.23</v>
      </c>
      <c r="AB816" s="43">
        <f>0.791*(Z816+0.09)+0.851</f>
        <v>3.5324899999999997</v>
      </c>
      <c r="AC816" s="53"/>
      <c r="AD816" s="82"/>
      <c r="AE816" s="43"/>
      <c r="AF816" s="45"/>
      <c r="AG816" s="82"/>
      <c r="AH816" s="43"/>
      <c r="AI816" s="47" t="s">
        <v>56</v>
      </c>
      <c r="AJ816" s="27"/>
      <c r="AK816" s="5"/>
      <c r="AL816" s="4"/>
      <c r="AM816" s="27">
        <v>3.3</v>
      </c>
      <c r="AN816" s="5"/>
      <c r="AO816" s="4">
        <v>37</v>
      </c>
      <c r="AP816" s="5" t="s">
        <v>44</v>
      </c>
      <c r="AQ816" s="5" t="s">
        <v>44</v>
      </c>
      <c r="AR816" s="9"/>
      <c r="AS816" s="5"/>
      <c r="AT816" s="3"/>
      <c r="AU816" s="2" t="s">
        <v>44</v>
      </c>
      <c r="AV816" s="2"/>
      <c r="AY816">
        <v>11</v>
      </c>
    </row>
    <row r="817" spans="1:58" s="4" customFormat="1" x14ac:dyDescent="0.25">
      <c r="A817" s="3" t="s">
        <v>2</v>
      </c>
      <c r="B817" s="18">
        <v>2.68</v>
      </c>
      <c r="C817" s="88">
        <f t="shared" si="90"/>
        <v>2.71672</v>
      </c>
      <c r="D817" s="80">
        <v>-113.709</v>
      </c>
      <c r="E817" s="23">
        <v>36.387999999999998</v>
      </c>
      <c r="F817" s="1">
        <v>3</v>
      </c>
      <c r="G817" s="1">
        <v>1995</v>
      </c>
      <c r="H817" s="1">
        <v>3</v>
      </c>
      <c r="I817" s="1">
        <v>13</v>
      </c>
      <c r="J817" s="1">
        <v>0</v>
      </c>
      <c r="K817" s="1">
        <v>44</v>
      </c>
      <c r="L817" s="11">
        <v>7</v>
      </c>
      <c r="M817" s="81">
        <f t="shared" si="91"/>
        <v>0.22500000000000001</v>
      </c>
      <c r="N817" s="21">
        <v>0.01</v>
      </c>
      <c r="O817" s="6" t="s">
        <v>174</v>
      </c>
      <c r="P817" s="94"/>
      <c r="Q817" s="72">
        <f>Y817</f>
        <v>2.71672</v>
      </c>
      <c r="R817" s="82">
        <f>X817</f>
        <v>0.22500000000000001</v>
      </c>
      <c r="S817" s="44"/>
      <c r="T817" s="3"/>
      <c r="U817" s="82"/>
      <c r="V817" s="43"/>
      <c r="W817" s="49">
        <v>2.68</v>
      </c>
      <c r="X817" s="82">
        <v>0.22500000000000001</v>
      </c>
      <c r="Y817" s="43">
        <f>0.929*W817+0.227</f>
        <v>2.71672</v>
      </c>
      <c r="Z817" s="53"/>
      <c r="AA817" s="82"/>
      <c r="AB817" s="43"/>
      <c r="AC817" s="47"/>
      <c r="AD817" s="82"/>
      <c r="AE817" s="43"/>
      <c r="AF817" s="45"/>
      <c r="AG817" s="82"/>
      <c r="AH817" s="43"/>
      <c r="AI817" s="47"/>
      <c r="AM817" s="27"/>
      <c r="AN817" s="5"/>
      <c r="AR817" s="19">
        <v>2.68</v>
      </c>
      <c r="AS817" s="5"/>
      <c r="AT817" s="3"/>
      <c r="AU817"/>
      <c r="AV817"/>
      <c r="AW817"/>
      <c r="AX817"/>
      <c r="AY817"/>
      <c r="AZ817"/>
      <c r="BA817"/>
      <c r="BB817"/>
      <c r="BC817"/>
      <c r="BD817"/>
      <c r="BE817"/>
      <c r="BF817"/>
    </row>
    <row r="818" spans="1:58" s="4" customFormat="1" x14ac:dyDescent="0.25">
      <c r="A818" s="3" t="s">
        <v>2</v>
      </c>
      <c r="B818" s="18">
        <v>3.12</v>
      </c>
      <c r="C818" s="88">
        <f t="shared" si="90"/>
        <v>3.2206551885077306</v>
      </c>
      <c r="D818" s="80">
        <v>-111.07899999999999</v>
      </c>
      <c r="E818" s="23">
        <v>42.618000000000002</v>
      </c>
      <c r="F818" s="1">
        <v>9</v>
      </c>
      <c r="G818" s="1">
        <v>1995</v>
      </c>
      <c r="H818" s="1">
        <v>3</v>
      </c>
      <c r="I818" s="1">
        <v>14</v>
      </c>
      <c r="J818" s="1">
        <v>19</v>
      </c>
      <c r="K818" s="1">
        <v>23</v>
      </c>
      <c r="L818" s="11">
        <v>3.8</v>
      </c>
      <c r="M818" s="81">
        <f t="shared" si="91"/>
        <v>0.10516774409862768</v>
      </c>
      <c r="N818" s="21">
        <v>0.01</v>
      </c>
      <c r="O818" s="3" t="s">
        <v>175</v>
      </c>
      <c r="P818" s="94">
        <f>1/((1/U818^2)+(1/X818^2)+(1/AA818^2))</f>
        <v>1.1060254398794437E-2</v>
      </c>
      <c r="Q818" s="72">
        <f>(P818/U818^2*V818)+(P818/X818^2*Y818)+(P818/AA818^2*AB818)</f>
        <v>3.2206551885077306</v>
      </c>
      <c r="R818" s="82">
        <f>SQRT(P818)</f>
        <v>0.10516774409862768</v>
      </c>
      <c r="S818" s="49">
        <v>3.12</v>
      </c>
      <c r="T818" s="3" t="s">
        <v>3</v>
      </c>
      <c r="U818" s="82">
        <v>0.13900000000000001</v>
      </c>
      <c r="V818" s="43">
        <f>0.791*S818+0.851</f>
        <v>3.3189200000000003</v>
      </c>
      <c r="W818" s="49">
        <v>2.95</v>
      </c>
      <c r="X818" s="82">
        <v>0.22500000000000001</v>
      </c>
      <c r="Y818" s="43">
        <f>0.929*W818+0.227</f>
        <v>2.9675500000000001</v>
      </c>
      <c r="Z818" s="55">
        <v>2.9</v>
      </c>
      <c r="AA818" s="82">
        <v>0.23</v>
      </c>
      <c r="AB818" s="43">
        <f>0.791*(Z818+0.09)+0.851</f>
        <v>3.2160899999999999</v>
      </c>
      <c r="AC818" s="47"/>
      <c r="AD818" s="82"/>
      <c r="AE818" s="43"/>
      <c r="AF818" s="45"/>
      <c r="AG818" s="82"/>
      <c r="AH818" s="43"/>
      <c r="AI818" s="47" t="s">
        <v>49</v>
      </c>
      <c r="AM818" s="27">
        <v>2.9</v>
      </c>
      <c r="AN818" s="5"/>
      <c r="AR818" s="19">
        <v>2.95</v>
      </c>
      <c r="AS818" s="19">
        <v>3.12</v>
      </c>
      <c r="AT818" s="3" t="s">
        <v>3</v>
      </c>
      <c r="AU818"/>
      <c r="AV818"/>
      <c r="AW818"/>
      <c r="AX818"/>
      <c r="AY818"/>
      <c r="AZ818"/>
      <c r="BA818"/>
      <c r="BB818"/>
      <c r="BC818"/>
      <c r="BD818"/>
      <c r="BE818"/>
      <c r="BF818"/>
    </row>
    <row r="819" spans="1:58" s="4" customFormat="1" x14ac:dyDescent="0.25">
      <c r="A819" s="3" t="s">
        <v>2</v>
      </c>
      <c r="B819" s="18">
        <v>3.97</v>
      </c>
      <c r="C819" s="88">
        <f t="shared" si="90"/>
        <v>3.9151300000000004</v>
      </c>
      <c r="D819" s="80">
        <v>-112.101</v>
      </c>
      <c r="E819" s="23">
        <v>36.195999999999998</v>
      </c>
      <c r="F819" s="1">
        <v>5</v>
      </c>
      <c r="G819" s="1">
        <v>1995</v>
      </c>
      <c r="H819" s="1">
        <v>4</v>
      </c>
      <c r="I819" s="1">
        <v>17</v>
      </c>
      <c r="J819" s="1">
        <v>8</v>
      </c>
      <c r="K819" s="1">
        <v>23</v>
      </c>
      <c r="L819" s="11">
        <v>49.8</v>
      </c>
      <c r="M819" s="81">
        <f t="shared" si="91"/>
        <v>0.22500000000000001</v>
      </c>
      <c r="N819" s="21">
        <v>0.01</v>
      </c>
      <c r="O819" s="6" t="s">
        <v>174</v>
      </c>
      <c r="P819" s="94"/>
      <c r="Q819" s="72">
        <f>Y819</f>
        <v>3.9151300000000004</v>
      </c>
      <c r="R819" s="82">
        <f>X819</f>
        <v>0.22500000000000001</v>
      </c>
      <c r="S819" s="44"/>
      <c r="T819" s="3"/>
      <c r="U819" s="82"/>
      <c r="V819" s="43"/>
      <c r="W819" s="49">
        <v>3.97</v>
      </c>
      <c r="X819" s="82">
        <v>0.22500000000000001</v>
      </c>
      <c r="Y819" s="43">
        <f>0.929*W819+0.227</f>
        <v>3.9151300000000004</v>
      </c>
      <c r="Z819" s="53"/>
      <c r="AA819" s="82"/>
      <c r="AB819" s="43"/>
      <c r="AC819" s="47"/>
      <c r="AD819" s="82"/>
      <c r="AE819" s="43"/>
      <c r="AF819" s="45"/>
      <c r="AG819" s="82"/>
      <c r="AH819" s="43"/>
      <c r="AI819" s="47"/>
      <c r="AM819" s="27"/>
      <c r="AN819" s="5"/>
      <c r="AR819" s="19">
        <v>3.97</v>
      </c>
      <c r="AS819" s="5"/>
      <c r="AT819" s="3"/>
      <c r="AU819"/>
      <c r="AV819"/>
      <c r="AW819"/>
      <c r="AX819"/>
      <c r="AY819"/>
      <c r="AZ819"/>
      <c r="BA819"/>
      <c r="BB819"/>
      <c r="BC819"/>
      <c r="BD819"/>
      <c r="BE819"/>
      <c r="BF819"/>
    </row>
    <row r="820" spans="1:58" s="4" customFormat="1" x14ac:dyDescent="0.25">
      <c r="A820" s="4" t="s">
        <v>1</v>
      </c>
      <c r="B820" s="11">
        <v>2.7</v>
      </c>
      <c r="C820" s="88">
        <f t="shared" si="90"/>
        <v>3.9279899999999999</v>
      </c>
      <c r="D820" s="80">
        <v>-108.31699999999999</v>
      </c>
      <c r="E820" s="23">
        <v>38.908999999999999</v>
      </c>
      <c r="F820" s="1">
        <v>5</v>
      </c>
      <c r="G820" s="1">
        <v>1995</v>
      </c>
      <c r="H820" s="1">
        <v>4</v>
      </c>
      <c r="I820" s="1">
        <v>23</v>
      </c>
      <c r="J820" s="1">
        <v>16</v>
      </c>
      <c r="K820" s="1">
        <v>31</v>
      </c>
      <c r="L820" s="1">
        <v>18</v>
      </c>
      <c r="M820" s="81">
        <f t="shared" si="91"/>
        <v>0.23</v>
      </c>
      <c r="N820" s="21">
        <v>0.01</v>
      </c>
      <c r="O820" s="6" t="s">
        <v>174</v>
      </c>
      <c r="P820" s="94"/>
      <c r="Q820" s="72">
        <f>AB824</f>
        <v>3.9279899999999999</v>
      </c>
      <c r="R820" s="82">
        <f>AA820</f>
        <v>0.23</v>
      </c>
      <c r="S820" s="44"/>
      <c r="T820" s="3"/>
      <c r="U820" s="82"/>
      <c r="V820" s="43"/>
      <c r="W820" s="46"/>
      <c r="X820" s="82"/>
      <c r="Y820" s="43"/>
      <c r="Z820" s="55">
        <v>2.7</v>
      </c>
      <c r="AA820" s="82">
        <v>0.23</v>
      </c>
      <c r="AB820" s="43">
        <f>0.791*(Z820+0.09)+0.851</f>
        <v>3.05789</v>
      </c>
      <c r="AC820" s="53"/>
      <c r="AD820" s="82"/>
      <c r="AE820" s="43"/>
      <c r="AF820" s="45"/>
      <c r="AG820" s="82"/>
      <c r="AH820" s="43"/>
      <c r="AI820" s="47" t="s">
        <v>93</v>
      </c>
      <c r="AJ820" s="27"/>
      <c r="AK820" s="5"/>
      <c r="AM820" s="27">
        <v>2.7</v>
      </c>
      <c r="AN820" s="5"/>
      <c r="AO820" s="4">
        <v>479</v>
      </c>
      <c r="AP820" s="5" t="s">
        <v>44</v>
      </c>
      <c r="AQ820" s="5" t="s">
        <v>12</v>
      </c>
      <c r="AR820" s="9"/>
      <c r="AS820" s="5"/>
      <c r="AT820" s="3"/>
      <c r="AU820" s="2" t="s">
        <v>44</v>
      </c>
      <c r="AV820" s="2"/>
      <c r="AW820"/>
      <c r="AX820"/>
      <c r="AY820">
        <v>9</v>
      </c>
      <c r="AZ820"/>
      <c r="BA820"/>
      <c r="BB820"/>
      <c r="BC820"/>
      <c r="BD820"/>
      <c r="BE820"/>
      <c r="BF820"/>
    </row>
    <row r="821" spans="1:58" s="26" customFormat="1" ht="14.25" customHeight="1" x14ac:dyDescent="0.25">
      <c r="A821" s="3" t="s">
        <v>2</v>
      </c>
      <c r="B821" s="18">
        <v>2.6</v>
      </c>
      <c r="C821" s="88">
        <f t="shared" si="90"/>
        <v>2.6423999999999999</v>
      </c>
      <c r="D821" s="80">
        <v>-111.369</v>
      </c>
      <c r="E821" s="23">
        <v>42.881</v>
      </c>
      <c r="F821" s="1">
        <v>1</v>
      </c>
      <c r="G821" s="1">
        <v>1995</v>
      </c>
      <c r="H821" s="1">
        <v>4</v>
      </c>
      <c r="I821" s="1">
        <v>25</v>
      </c>
      <c r="J821" s="1">
        <v>22</v>
      </c>
      <c r="K821" s="1">
        <v>35</v>
      </c>
      <c r="L821" s="11">
        <v>36.4</v>
      </c>
      <c r="M821" s="81">
        <f t="shared" si="91"/>
        <v>0.22500000000000001</v>
      </c>
      <c r="N821" s="21">
        <v>0.01</v>
      </c>
      <c r="O821" s="6" t="s">
        <v>174</v>
      </c>
      <c r="P821" s="94"/>
      <c r="Q821" s="72">
        <f>Y821</f>
        <v>2.6423999999999999</v>
      </c>
      <c r="R821" s="82">
        <f>X821</f>
        <v>0.22500000000000001</v>
      </c>
      <c r="S821" s="44"/>
      <c r="T821" s="3"/>
      <c r="U821" s="82"/>
      <c r="V821" s="43"/>
      <c r="W821" s="49">
        <v>2.6</v>
      </c>
      <c r="X821" s="82">
        <v>0.22500000000000001</v>
      </c>
      <c r="Y821" s="43">
        <f>0.929*W821+0.227</f>
        <v>2.6423999999999999</v>
      </c>
      <c r="Z821" s="53"/>
      <c r="AA821" s="82"/>
      <c r="AB821" s="43"/>
      <c r="AC821" s="47"/>
      <c r="AD821" s="82"/>
      <c r="AE821" s="43"/>
      <c r="AF821" s="45"/>
      <c r="AG821" s="82"/>
      <c r="AH821" s="43"/>
      <c r="AI821" s="47"/>
      <c r="AJ821" s="4"/>
      <c r="AK821" s="4"/>
      <c r="AL821" s="4"/>
      <c r="AM821" s="27"/>
      <c r="AN821" s="5"/>
      <c r="AO821" s="4"/>
      <c r="AP821" s="4"/>
      <c r="AQ821" s="4"/>
      <c r="AR821" s="19">
        <v>2.6</v>
      </c>
      <c r="AS821" s="5"/>
      <c r="AT821" s="3"/>
      <c r="AU821"/>
      <c r="AV821"/>
      <c r="AW821"/>
      <c r="AX821"/>
      <c r="AY821"/>
      <c r="AZ821"/>
      <c r="BA821"/>
      <c r="BB821"/>
      <c r="BC821"/>
      <c r="BD821"/>
      <c r="BE821"/>
      <c r="BF821"/>
    </row>
    <row r="822" spans="1:58" x14ac:dyDescent="0.25">
      <c r="A822" s="3" t="s">
        <v>2</v>
      </c>
      <c r="B822" s="18">
        <v>3</v>
      </c>
      <c r="C822" s="88">
        <f t="shared" si="90"/>
        <v>3.0139999999999998</v>
      </c>
      <c r="D822" s="80">
        <v>-109.51300000000001</v>
      </c>
      <c r="E822" s="23">
        <v>42.704999999999998</v>
      </c>
      <c r="F822" s="1">
        <v>8</v>
      </c>
      <c r="G822" s="1">
        <v>1995</v>
      </c>
      <c r="H822" s="1">
        <v>4</v>
      </c>
      <c r="I822" s="1">
        <v>28</v>
      </c>
      <c r="J822" s="1">
        <v>2</v>
      </c>
      <c r="K822" s="1">
        <v>27</v>
      </c>
      <c r="L822" s="11">
        <v>40.4</v>
      </c>
      <c r="M822" s="81">
        <f t="shared" si="91"/>
        <v>0.22500000000000001</v>
      </c>
      <c r="N822" s="21">
        <v>0.01</v>
      </c>
      <c r="O822" s="6" t="s">
        <v>174</v>
      </c>
      <c r="P822" s="94"/>
      <c r="Q822" s="72">
        <f>Y822</f>
        <v>3.0139999999999998</v>
      </c>
      <c r="R822" s="82">
        <f>X822</f>
        <v>0.22500000000000001</v>
      </c>
      <c r="S822" s="44"/>
      <c r="T822" s="3"/>
      <c r="V822" s="43"/>
      <c r="W822" s="49">
        <v>3</v>
      </c>
      <c r="X822" s="82">
        <v>0.22500000000000001</v>
      </c>
      <c r="Y822" s="43">
        <f>0.929*W822+0.227</f>
        <v>3.0139999999999998</v>
      </c>
      <c r="Z822" s="53"/>
      <c r="AA822" s="82"/>
      <c r="AB822" s="43"/>
      <c r="AC822" s="47"/>
      <c r="AD822" s="82"/>
      <c r="AE822" s="43"/>
      <c r="AF822" s="45"/>
      <c r="AG822" s="82"/>
      <c r="AH822" s="43"/>
      <c r="AI822" s="47"/>
      <c r="AJ822" s="4"/>
      <c r="AK822" s="4"/>
      <c r="AL822" s="4"/>
      <c r="AM822" s="27"/>
      <c r="AN822" s="5"/>
      <c r="AO822" s="4"/>
      <c r="AP822" s="4"/>
      <c r="AQ822" s="4"/>
      <c r="AR822" s="19">
        <v>3</v>
      </c>
      <c r="AS822" s="5"/>
      <c r="AT822" s="3"/>
    </row>
    <row r="823" spans="1:58" x14ac:dyDescent="0.25">
      <c r="A823" s="3" t="s">
        <v>2</v>
      </c>
      <c r="B823" s="18">
        <v>2.58</v>
      </c>
      <c r="C823" s="88">
        <f t="shared" si="90"/>
        <v>2.6238200000000003</v>
      </c>
      <c r="D823" s="80">
        <v>-111.048</v>
      </c>
      <c r="E823" s="23">
        <v>42.7</v>
      </c>
      <c r="F823" s="1">
        <v>1</v>
      </c>
      <c r="G823" s="1">
        <v>1995</v>
      </c>
      <c r="H823" s="1">
        <v>5</v>
      </c>
      <c r="I823" s="1">
        <v>13</v>
      </c>
      <c r="J823" s="1">
        <v>19</v>
      </c>
      <c r="K823" s="1">
        <v>48</v>
      </c>
      <c r="L823" s="11">
        <v>53.8</v>
      </c>
      <c r="M823" s="81">
        <f t="shared" si="91"/>
        <v>0.22500000000000001</v>
      </c>
      <c r="N823" s="21">
        <v>0.01</v>
      </c>
      <c r="O823" s="6" t="s">
        <v>174</v>
      </c>
      <c r="P823" s="94"/>
      <c r="Q823" s="72">
        <f>Y823</f>
        <v>2.6238200000000003</v>
      </c>
      <c r="R823" s="82">
        <f>X823</f>
        <v>0.22500000000000001</v>
      </c>
      <c r="S823" s="44"/>
      <c r="T823" s="3"/>
      <c r="V823" s="43"/>
      <c r="W823" s="49">
        <v>2.58</v>
      </c>
      <c r="X823" s="82">
        <v>0.22500000000000001</v>
      </c>
      <c r="Y823" s="43">
        <f>0.929*W823+0.227</f>
        <v>2.6238200000000003</v>
      </c>
      <c r="Z823" s="53"/>
      <c r="AA823" s="82"/>
      <c r="AB823" s="43"/>
      <c r="AC823" s="47"/>
      <c r="AD823" s="82"/>
      <c r="AE823" s="43"/>
      <c r="AF823" s="45"/>
      <c r="AG823" s="82"/>
      <c r="AH823" s="43"/>
      <c r="AI823" s="47"/>
      <c r="AJ823" s="4"/>
      <c r="AK823" s="4"/>
      <c r="AL823" s="4"/>
      <c r="AM823" s="27"/>
      <c r="AN823" s="5"/>
      <c r="AO823" s="4"/>
      <c r="AP823" s="4"/>
      <c r="AQ823" s="4"/>
      <c r="AR823" s="19">
        <v>2.58</v>
      </c>
      <c r="AS823" s="5"/>
      <c r="AT823" s="3"/>
    </row>
    <row r="824" spans="1:58" x14ac:dyDescent="0.25">
      <c r="A824" s="4" t="s">
        <v>1</v>
      </c>
      <c r="B824" s="11">
        <v>3.9</v>
      </c>
      <c r="C824" s="88">
        <f t="shared" si="90"/>
        <v>4.1652899999999997</v>
      </c>
      <c r="D824" s="80">
        <v>-114.82599999999999</v>
      </c>
      <c r="E824" s="23">
        <v>37.192</v>
      </c>
      <c r="F824" s="1">
        <v>5</v>
      </c>
      <c r="G824" s="1">
        <v>1995</v>
      </c>
      <c r="H824" s="1">
        <v>6</v>
      </c>
      <c r="I824" s="1">
        <v>3</v>
      </c>
      <c r="J824" s="1">
        <v>17</v>
      </c>
      <c r="K824" s="1">
        <v>21</v>
      </c>
      <c r="L824" s="1">
        <v>39.43</v>
      </c>
      <c r="M824" s="81">
        <f t="shared" si="91"/>
        <v>0.23</v>
      </c>
      <c r="N824" s="21">
        <v>0.01</v>
      </c>
      <c r="O824" s="6" t="s">
        <v>174</v>
      </c>
      <c r="P824" s="94"/>
      <c r="Q824" s="72">
        <f>AB828</f>
        <v>4.1652899999999997</v>
      </c>
      <c r="R824" s="82">
        <f>AA824</f>
        <v>0.23</v>
      </c>
      <c r="S824" s="44"/>
      <c r="T824" s="3"/>
      <c r="V824" s="43"/>
      <c r="W824" s="46"/>
      <c r="Y824" s="43"/>
      <c r="Z824" s="55">
        <v>3.8</v>
      </c>
      <c r="AA824" s="82">
        <v>0.23</v>
      </c>
      <c r="AB824" s="43">
        <f>0.791*(Z824+0.09)+0.851</f>
        <v>3.9279899999999999</v>
      </c>
      <c r="AC824" s="53"/>
      <c r="AD824" s="82"/>
      <c r="AE824" s="43"/>
      <c r="AF824" s="45"/>
      <c r="AG824" s="82"/>
      <c r="AH824" s="43"/>
      <c r="AI824" s="47" t="s">
        <v>135</v>
      </c>
      <c r="AJ824" s="27"/>
      <c r="AK824" s="5"/>
      <c r="AL824" s="4" t="s">
        <v>68</v>
      </c>
      <c r="AM824" s="27">
        <v>3.8</v>
      </c>
      <c r="AN824" s="5"/>
      <c r="AO824" s="4">
        <v>41</v>
      </c>
      <c r="AP824" s="5" t="s">
        <v>44</v>
      </c>
      <c r="AQ824" s="5" t="s">
        <v>44</v>
      </c>
      <c r="AR824" s="9"/>
      <c r="AS824" s="5"/>
      <c r="AT824" s="3"/>
      <c r="AU824" s="2" t="s">
        <v>44</v>
      </c>
      <c r="AV824" s="2"/>
      <c r="AY824">
        <v>21</v>
      </c>
    </row>
    <row r="825" spans="1:58" x14ac:dyDescent="0.25">
      <c r="A825" s="3" t="s">
        <v>2</v>
      </c>
      <c r="B825" s="18">
        <v>2.5</v>
      </c>
      <c r="C825" s="88">
        <f t="shared" si="90"/>
        <v>2.5495000000000001</v>
      </c>
      <c r="D825" s="80">
        <v>-111.027</v>
      </c>
      <c r="E825" s="23">
        <v>42.636000000000003</v>
      </c>
      <c r="F825" s="1">
        <v>0</v>
      </c>
      <c r="G825" s="1">
        <v>1995</v>
      </c>
      <c r="H825" s="1">
        <v>6</v>
      </c>
      <c r="I825" s="1">
        <v>22</v>
      </c>
      <c r="J825" s="1">
        <v>7</v>
      </c>
      <c r="K825" s="1">
        <v>35</v>
      </c>
      <c r="L825" s="11">
        <v>1.1000000000000001</v>
      </c>
      <c r="M825" s="81">
        <f t="shared" si="91"/>
        <v>0.22500000000000001</v>
      </c>
      <c r="N825" s="21">
        <v>0.01</v>
      </c>
      <c r="O825" s="6" t="s">
        <v>174</v>
      </c>
      <c r="P825" s="94"/>
      <c r="Q825" s="72">
        <f>Y825</f>
        <v>2.5495000000000001</v>
      </c>
      <c r="R825" s="82">
        <f>X825</f>
        <v>0.22500000000000001</v>
      </c>
      <c r="S825" s="44"/>
      <c r="T825" s="3"/>
      <c r="V825" s="43"/>
      <c r="W825" s="49">
        <v>2.5</v>
      </c>
      <c r="X825" s="82">
        <v>0.22500000000000001</v>
      </c>
      <c r="Y825" s="43">
        <f t="shared" ref="Y825:Y855" si="96">0.929*W825+0.227</f>
        <v>2.5495000000000001</v>
      </c>
      <c r="Z825" s="53"/>
      <c r="AA825" s="82"/>
      <c r="AB825" s="43"/>
      <c r="AC825" s="47"/>
      <c r="AD825" s="82"/>
      <c r="AE825" s="43"/>
      <c r="AF825" s="45"/>
      <c r="AG825" s="82"/>
      <c r="AH825" s="43"/>
      <c r="AI825" s="47"/>
      <c r="AJ825" s="4"/>
      <c r="AK825" s="4"/>
      <c r="AL825" s="4"/>
      <c r="AM825" s="27"/>
      <c r="AN825" s="5"/>
      <c r="AO825" s="4"/>
      <c r="AP825" s="4"/>
      <c r="AQ825" s="4"/>
      <c r="AR825" s="19">
        <v>2.5</v>
      </c>
      <c r="AS825" s="5"/>
      <c r="AT825" s="3"/>
    </row>
    <row r="826" spans="1:58" x14ac:dyDescent="0.25">
      <c r="A826" s="3" t="s">
        <v>2</v>
      </c>
      <c r="B826" s="18">
        <v>2.57</v>
      </c>
      <c r="C826" s="88">
        <f t="shared" si="90"/>
        <v>2.6145299999999998</v>
      </c>
      <c r="D826" s="80">
        <v>-110.58</v>
      </c>
      <c r="E826" s="23">
        <v>43.363</v>
      </c>
      <c r="F826" s="1">
        <v>1</v>
      </c>
      <c r="G826" s="1">
        <v>1995</v>
      </c>
      <c r="H826" s="1">
        <v>7</v>
      </c>
      <c r="I826" s="1">
        <v>23</v>
      </c>
      <c r="J826" s="1">
        <v>6</v>
      </c>
      <c r="K826" s="1">
        <v>30</v>
      </c>
      <c r="L826" s="11">
        <v>51.8</v>
      </c>
      <c r="M826" s="81">
        <f t="shared" si="91"/>
        <v>0.22500000000000001</v>
      </c>
      <c r="N826" s="21">
        <v>0.01</v>
      </c>
      <c r="O826" s="6" t="s">
        <v>174</v>
      </c>
      <c r="P826" s="94"/>
      <c r="Q826" s="72">
        <f>Y826</f>
        <v>2.6145299999999998</v>
      </c>
      <c r="R826" s="82">
        <f>X826</f>
        <v>0.22500000000000001</v>
      </c>
      <c r="S826" s="44"/>
      <c r="T826" s="3"/>
      <c r="V826" s="43"/>
      <c r="W826" s="49">
        <v>2.57</v>
      </c>
      <c r="X826" s="82">
        <v>0.22500000000000001</v>
      </c>
      <c r="Y826" s="43">
        <f t="shared" si="96"/>
        <v>2.6145299999999998</v>
      </c>
      <c r="Z826" s="53"/>
      <c r="AA826" s="82"/>
      <c r="AB826" s="43"/>
      <c r="AC826" s="47"/>
      <c r="AD826" s="82"/>
      <c r="AE826" s="43"/>
      <c r="AF826" s="45"/>
      <c r="AG826" s="82"/>
      <c r="AH826" s="43"/>
      <c r="AI826" s="47"/>
      <c r="AJ826" s="4"/>
      <c r="AK826" s="4"/>
      <c r="AL826" s="4"/>
      <c r="AM826" s="27"/>
      <c r="AN826" s="5"/>
      <c r="AO826" s="4"/>
      <c r="AP826" s="4"/>
      <c r="AQ826" s="4"/>
      <c r="AR826" s="19">
        <v>2.57</v>
      </c>
      <c r="AS826" s="5"/>
      <c r="AT826" s="3"/>
    </row>
    <row r="827" spans="1:58" x14ac:dyDescent="0.25">
      <c r="A827" s="4" t="s">
        <v>1</v>
      </c>
      <c r="B827" s="11">
        <v>3</v>
      </c>
      <c r="C827" s="88">
        <f t="shared" si="90"/>
        <v>3.0992875416566044</v>
      </c>
      <c r="D827" s="80">
        <v>-111.134</v>
      </c>
      <c r="E827" s="23">
        <v>43.033999999999999</v>
      </c>
      <c r="F827" s="1">
        <v>5</v>
      </c>
      <c r="G827" s="1">
        <v>1995</v>
      </c>
      <c r="H827" s="1">
        <v>7</v>
      </c>
      <c r="I827" s="1">
        <v>25</v>
      </c>
      <c r="J827" s="1">
        <v>16</v>
      </c>
      <c r="K827" s="1">
        <v>45</v>
      </c>
      <c r="L827" s="1">
        <v>52.34</v>
      </c>
      <c r="M827" s="81">
        <f t="shared" si="91"/>
        <v>0.16083765575665815</v>
      </c>
      <c r="N827" s="21">
        <v>0.01</v>
      </c>
      <c r="O827" s="3" t="s">
        <v>175</v>
      </c>
      <c r="P827" s="94">
        <f>1/((1/X827^2)+(1/AA827^2))</f>
        <v>2.586875150929727E-2</v>
      </c>
      <c r="Q827" s="72">
        <f>(P827/X827^2*Y827)+(P827/AA827^2*AB827)</f>
        <v>3.0992875416566044</v>
      </c>
      <c r="R827" s="82">
        <f>SQRT(P827)</f>
        <v>0.16083765575665815</v>
      </c>
      <c r="S827" s="44"/>
      <c r="T827" s="3"/>
      <c r="V827" s="43"/>
      <c r="W827" s="49">
        <v>2.89</v>
      </c>
      <c r="X827" s="82">
        <v>0.22500000000000001</v>
      </c>
      <c r="Y827" s="43">
        <f t="shared" si="96"/>
        <v>2.91181</v>
      </c>
      <c r="Z827" s="55">
        <v>3</v>
      </c>
      <c r="AA827" s="82">
        <v>0.23</v>
      </c>
      <c r="AB827" s="43">
        <f>0.791*(Z827+0.09)+0.851</f>
        <v>3.2951899999999998</v>
      </c>
      <c r="AC827" s="53"/>
      <c r="AD827" s="82"/>
      <c r="AE827" s="43"/>
      <c r="AF827" s="45"/>
      <c r="AG827" s="82"/>
      <c r="AH827" s="43"/>
      <c r="AI827" s="47" t="s">
        <v>50</v>
      </c>
      <c r="AJ827" s="27"/>
      <c r="AK827" s="5"/>
      <c r="AL827" s="4"/>
      <c r="AM827" s="27">
        <v>3</v>
      </c>
      <c r="AN827" s="5"/>
      <c r="AO827" s="4">
        <v>457</v>
      </c>
      <c r="AP827" s="5" t="s">
        <v>44</v>
      </c>
      <c r="AQ827" s="5" t="s">
        <v>44</v>
      </c>
      <c r="AR827" s="19">
        <v>2.89</v>
      </c>
      <c r="AS827" s="5"/>
      <c r="AT827" s="3"/>
      <c r="AU827" s="2" t="s">
        <v>44</v>
      </c>
      <c r="AV827" s="2"/>
      <c r="AY827">
        <v>31</v>
      </c>
    </row>
    <row r="828" spans="1:58" x14ac:dyDescent="0.25">
      <c r="A828" s="4" t="s">
        <v>1</v>
      </c>
      <c r="B828" s="11">
        <v>4.0999999999999996</v>
      </c>
      <c r="C828" s="88">
        <f t="shared" si="90"/>
        <v>3.9996190659286106</v>
      </c>
      <c r="D828" s="80">
        <v>-111.10599999999999</v>
      </c>
      <c r="E828" s="23">
        <v>43.006999999999998</v>
      </c>
      <c r="F828" s="1">
        <v>5</v>
      </c>
      <c r="G828" s="1">
        <v>1995</v>
      </c>
      <c r="H828" s="1">
        <v>7</v>
      </c>
      <c r="I828" s="1">
        <v>25</v>
      </c>
      <c r="J828" s="1">
        <v>19</v>
      </c>
      <c r="K828" s="1">
        <v>34</v>
      </c>
      <c r="L828" s="1">
        <v>10.1</v>
      </c>
      <c r="M828" s="81">
        <f t="shared" si="91"/>
        <v>0.10516774409862768</v>
      </c>
      <c r="N828" s="21">
        <v>0.01</v>
      </c>
      <c r="O828" s="3" t="s">
        <v>175</v>
      </c>
      <c r="P828" s="94">
        <f>1/((1/U828^2)+(1/X828^2)+(1/AA828^2))</f>
        <v>1.1060254398794437E-2</v>
      </c>
      <c r="Q828" s="72">
        <f>(P828/U828^2*V828)+(P828/X828^2*Y828)+(P828/AA828^2*AB828)</f>
        <v>3.9996190659286106</v>
      </c>
      <c r="R828" s="82">
        <f>SQRT(P828)</f>
        <v>0.10516774409862768</v>
      </c>
      <c r="S828" s="49">
        <v>3.9</v>
      </c>
      <c r="T828" s="3" t="s">
        <v>3</v>
      </c>
      <c r="U828" s="82">
        <v>0.13900000000000001</v>
      </c>
      <c r="V828" s="43">
        <f>0.791*S828+0.851</f>
        <v>3.9359000000000002</v>
      </c>
      <c r="W828" s="49">
        <v>4.07</v>
      </c>
      <c r="X828" s="82">
        <v>0.22500000000000001</v>
      </c>
      <c r="Y828" s="43">
        <f t="shared" si="96"/>
        <v>4.0080300000000006</v>
      </c>
      <c r="Z828" s="55">
        <v>4.0999999999999996</v>
      </c>
      <c r="AA828" s="82">
        <v>0.23</v>
      </c>
      <c r="AB828" s="43">
        <f>0.791*(Z828+0.09)+0.851</f>
        <v>4.1652899999999997</v>
      </c>
      <c r="AC828" s="53"/>
      <c r="AD828" s="82"/>
      <c r="AE828" s="43"/>
      <c r="AF828" s="45"/>
      <c r="AG828" s="82"/>
      <c r="AH828" s="43"/>
      <c r="AI828" s="47" t="s">
        <v>126</v>
      </c>
      <c r="AJ828" s="27"/>
      <c r="AK828" s="5"/>
      <c r="AL828" s="4"/>
      <c r="AM828" s="27">
        <v>4.0999999999999996</v>
      </c>
      <c r="AN828" s="5"/>
      <c r="AO828" s="4">
        <v>457</v>
      </c>
      <c r="AP828" s="5">
        <v>4</v>
      </c>
      <c r="AQ828" s="5" t="s">
        <v>12</v>
      </c>
      <c r="AR828" s="19">
        <v>4.07</v>
      </c>
      <c r="AS828" s="19">
        <v>3.9</v>
      </c>
      <c r="AT828" s="3" t="s">
        <v>3</v>
      </c>
      <c r="AU828" s="2">
        <v>4</v>
      </c>
      <c r="AV828" s="2" t="s">
        <v>1</v>
      </c>
      <c r="AY828">
        <v>61</v>
      </c>
    </row>
    <row r="829" spans="1:58" x14ac:dyDescent="0.25">
      <c r="A829" s="3" t="s">
        <v>2</v>
      </c>
      <c r="B829" s="18">
        <v>2.85</v>
      </c>
      <c r="C829" s="88">
        <f t="shared" si="90"/>
        <v>2.8746499999999999</v>
      </c>
      <c r="D829" s="80">
        <v>-111.098</v>
      </c>
      <c r="E829" s="23">
        <v>43.031999999999996</v>
      </c>
      <c r="F829" s="1">
        <v>1</v>
      </c>
      <c r="G829" s="1">
        <v>1995</v>
      </c>
      <c r="H829" s="1">
        <v>7</v>
      </c>
      <c r="I829" s="1">
        <v>25</v>
      </c>
      <c r="J829" s="1">
        <v>19</v>
      </c>
      <c r="K829" s="1">
        <v>41</v>
      </c>
      <c r="L829" s="11">
        <v>21</v>
      </c>
      <c r="M829" s="81">
        <f t="shared" si="91"/>
        <v>0.22500000000000001</v>
      </c>
      <c r="N829" s="21">
        <v>0.01</v>
      </c>
      <c r="O829" s="6" t="s">
        <v>174</v>
      </c>
      <c r="P829" s="94"/>
      <c r="Q829" s="72">
        <f t="shared" ref="Q829:Q837" si="97">Y829</f>
        <v>2.8746499999999999</v>
      </c>
      <c r="R829" s="82">
        <f t="shared" ref="R829:R837" si="98">X829</f>
        <v>0.22500000000000001</v>
      </c>
      <c r="S829" s="44"/>
      <c r="T829" s="3"/>
      <c r="V829" s="43"/>
      <c r="W829" s="49">
        <v>2.85</v>
      </c>
      <c r="X829" s="82">
        <v>0.22500000000000001</v>
      </c>
      <c r="Y829" s="43">
        <f t="shared" si="96"/>
        <v>2.8746499999999999</v>
      </c>
      <c r="Z829" s="53"/>
      <c r="AA829" s="82"/>
      <c r="AB829" s="43"/>
      <c r="AC829" s="47"/>
      <c r="AD829" s="82"/>
      <c r="AE829" s="43"/>
      <c r="AF829" s="45"/>
      <c r="AG829" s="82"/>
      <c r="AH829" s="43"/>
      <c r="AI829" s="47"/>
      <c r="AJ829" s="4"/>
      <c r="AK829" s="4"/>
      <c r="AL829" s="4"/>
      <c r="AM829" s="27"/>
      <c r="AN829" s="5"/>
      <c r="AO829" s="4"/>
      <c r="AP829" s="4"/>
      <c r="AQ829" s="4"/>
      <c r="AR829" s="19">
        <v>2.85</v>
      </c>
      <c r="AS829" s="5"/>
      <c r="AT829" s="3"/>
    </row>
    <row r="830" spans="1:58" x14ac:dyDescent="0.25">
      <c r="A830" s="3" t="s">
        <v>2</v>
      </c>
      <c r="B830" s="18">
        <v>2.77</v>
      </c>
      <c r="C830" s="88">
        <f t="shared" si="90"/>
        <v>2.8003300000000002</v>
      </c>
      <c r="D830" s="80">
        <v>-111.10899999999999</v>
      </c>
      <c r="E830" s="23">
        <v>43.043999999999997</v>
      </c>
      <c r="F830" s="1">
        <v>2</v>
      </c>
      <c r="G830" s="1">
        <v>1995</v>
      </c>
      <c r="H830" s="1">
        <v>7</v>
      </c>
      <c r="I830" s="1">
        <v>26</v>
      </c>
      <c r="J830" s="1">
        <v>1</v>
      </c>
      <c r="K830" s="1">
        <v>47</v>
      </c>
      <c r="L830" s="11">
        <v>4.7</v>
      </c>
      <c r="M830" s="81">
        <f t="shared" si="91"/>
        <v>0.22500000000000001</v>
      </c>
      <c r="N830" s="21">
        <v>0.01</v>
      </c>
      <c r="O830" s="6" t="s">
        <v>174</v>
      </c>
      <c r="P830" s="94"/>
      <c r="Q830" s="72">
        <f t="shared" si="97"/>
        <v>2.8003300000000002</v>
      </c>
      <c r="R830" s="82">
        <f t="shared" si="98"/>
        <v>0.22500000000000001</v>
      </c>
      <c r="S830" s="44"/>
      <c r="T830" s="3"/>
      <c r="V830" s="43"/>
      <c r="W830" s="49">
        <v>2.77</v>
      </c>
      <c r="X830" s="82">
        <v>0.22500000000000001</v>
      </c>
      <c r="Y830" s="43">
        <f t="shared" si="96"/>
        <v>2.8003300000000002</v>
      </c>
      <c r="Z830" s="53"/>
      <c r="AA830" s="82"/>
      <c r="AB830" s="43"/>
      <c r="AC830" s="47"/>
      <c r="AD830" s="82"/>
      <c r="AE830" s="43"/>
      <c r="AF830" s="45"/>
      <c r="AG830" s="82"/>
      <c r="AH830" s="43"/>
      <c r="AI830" s="47"/>
      <c r="AJ830" s="4"/>
      <c r="AK830" s="4"/>
      <c r="AL830" s="4"/>
      <c r="AM830" s="27"/>
      <c r="AN830" s="5"/>
      <c r="AO830" s="4"/>
      <c r="AP830" s="4"/>
      <c r="AQ830" s="4"/>
      <c r="AR830" s="19">
        <v>2.77</v>
      </c>
      <c r="AS830" s="5"/>
      <c r="AT830" s="3"/>
    </row>
    <row r="831" spans="1:58" x14ac:dyDescent="0.25">
      <c r="A831" s="3" t="s">
        <v>2</v>
      </c>
      <c r="B831" s="18">
        <v>2.54</v>
      </c>
      <c r="C831" s="88">
        <f t="shared" si="90"/>
        <v>2.5866600000000002</v>
      </c>
      <c r="D831" s="80">
        <v>-111.08199999999999</v>
      </c>
      <c r="E831" s="23">
        <v>43.027999999999999</v>
      </c>
      <c r="F831" s="1">
        <v>1</v>
      </c>
      <c r="G831" s="1">
        <v>1995</v>
      </c>
      <c r="H831" s="1">
        <v>7</v>
      </c>
      <c r="I831" s="1">
        <v>26</v>
      </c>
      <c r="J831" s="1">
        <v>16</v>
      </c>
      <c r="K831" s="1">
        <v>8</v>
      </c>
      <c r="L831" s="11">
        <v>39.299999999999997</v>
      </c>
      <c r="M831" s="81">
        <f t="shared" si="91"/>
        <v>0.22500000000000001</v>
      </c>
      <c r="N831" s="21">
        <v>0.01</v>
      </c>
      <c r="O831" s="6" t="s">
        <v>174</v>
      </c>
      <c r="P831" s="94"/>
      <c r="Q831" s="72">
        <f t="shared" si="97"/>
        <v>2.5866600000000002</v>
      </c>
      <c r="R831" s="82">
        <f t="shared" si="98"/>
        <v>0.22500000000000001</v>
      </c>
      <c r="S831" s="44"/>
      <c r="T831" s="3"/>
      <c r="V831" s="43"/>
      <c r="W831" s="49">
        <v>2.54</v>
      </c>
      <c r="X831" s="82">
        <v>0.22500000000000001</v>
      </c>
      <c r="Y831" s="43">
        <f t="shared" si="96"/>
        <v>2.5866600000000002</v>
      </c>
      <c r="Z831" s="53"/>
      <c r="AA831" s="82"/>
      <c r="AB831" s="43"/>
      <c r="AC831" s="47"/>
      <c r="AD831" s="82"/>
      <c r="AE831" s="43"/>
      <c r="AF831" s="45"/>
      <c r="AG831" s="82"/>
      <c r="AH831" s="43"/>
      <c r="AI831" s="47"/>
      <c r="AJ831" s="4"/>
      <c r="AK831" s="4"/>
      <c r="AL831" s="4"/>
      <c r="AM831" s="27"/>
      <c r="AN831" s="5"/>
      <c r="AO831" s="4"/>
      <c r="AP831" s="4"/>
      <c r="AQ831" s="4"/>
      <c r="AR831" s="19">
        <v>2.54</v>
      </c>
      <c r="AS831" s="5"/>
      <c r="AT831" s="3"/>
    </row>
    <row r="832" spans="1:58" x14ac:dyDescent="0.25">
      <c r="A832" s="3" t="s">
        <v>2</v>
      </c>
      <c r="B832" s="18">
        <v>3.08</v>
      </c>
      <c r="C832" s="88">
        <f t="shared" si="90"/>
        <v>3.08832</v>
      </c>
      <c r="D832" s="80">
        <v>-111.08</v>
      </c>
      <c r="E832" s="23">
        <v>43.034999999999997</v>
      </c>
      <c r="F832" s="1">
        <v>2</v>
      </c>
      <c r="G832" s="1">
        <v>1995</v>
      </c>
      <c r="H832" s="1">
        <v>7</v>
      </c>
      <c r="I832" s="1">
        <v>30</v>
      </c>
      <c r="J832" s="1">
        <v>2</v>
      </c>
      <c r="K832" s="1">
        <v>22</v>
      </c>
      <c r="L832" s="11">
        <v>42.2</v>
      </c>
      <c r="M832" s="81">
        <f t="shared" si="91"/>
        <v>0.22500000000000001</v>
      </c>
      <c r="N832" s="21">
        <v>0.01</v>
      </c>
      <c r="O832" s="6" t="s">
        <v>174</v>
      </c>
      <c r="P832" s="94"/>
      <c r="Q832" s="72">
        <f t="shared" si="97"/>
        <v>3.08832</v>
      </c>
      <c r="R832" s="82">
        <f t="shared" si="98"/>
        <v>0.22500000000000001</v>
      </c>
      <c r="S832" s="44"/>
      <c r="T832" s="3"/>
      <c r="V832" s="43"/>
      <c r="W832" s="49">
        <v>3.08</v>
      </c>
      <c r="X832" s="82">
        <v>0.22500000000000001</v>
      </c>
      <c r="Y832" s="43">
        <f t="shared" si="96"/>
        <v>3.08832</v>
      </c>
      <c r="Z832" s="53"/>
      <c r="AA832" s="82"/>
      <c r="AB832" s="43"/>
      <c r="AC832" s="47"/>
      <c r="AD832" s="82"/>
      <c r="AE832" s="43"/>
      <c r="AF832" s="45"/>
      <c r="AG832" s="82"/>
      <c r="AH832" s="43"/>
      <c r="AI832" s="47"/>
      <c r="AJ832" s="4"/>
      <c r="AK832" s="4"/>
      <c r="AL832" s="4"/>
      <c r="AM832" s="27"/>
      <c r="AN832" s="5"/>
      <c r="AO832" s="4"/>
      <c r="AP832" s="4"/>
      <c r="AQ832" s="4"/>
      <c r="AR832" s="19">
        <v>3.08</v>
      </c>
      <c r="AS832" s="5"/>
      <c r="AT832" s="3"/>
    </row>
    <row r="833" spans="1:51" x14ac:dyDescent="0.25">
      <c r="A833" s="3" t="s">
        <v>2</v>
      </c>
      <c r="B833" s="18">
        <v>2.52</v>
      </c>
      <c r="C833" s="88">
        <f t="shared" si="90"/>
        <v>2.5680800000000001</v>
      </c>
      <c r="D833" s="80">
        <v>-110.78400000000001</v>
      </c>
      <c r="E833" s="23">
        <v>43.078000000000003</v>
      </c>
      <c r="F833" s="1">
        <v>3</v>
      </c>
      <c r="G833" s="1">
        <v>1995</v>
      </c>
      <c r="H833" s="1">
        <v>7</v>
      </c>
      <c r="I833" s="1">
        <v>30</v>
      </c>
      <c r="J833" s="1">
        <v>2</v>
      </c>
      <c r="K833" s="1">
        <v>27</v>
      </c>
      <c r="L833" s="11">
        <v>7</v>
      </c>
      <c r="M833" s="81">
        <f t="shared" si="91"/>
        <v>0.22500000000000001</v>
      </c>
      <c r="N833" s="21">
        <v>0.01</v>
      </c>
      <c r="O833" s="6" t="s">
        <v>174</v>
      </c>
      <c r="P833" s="94"/>
      <c r="Q833" s="72">
        <f t="shared" si="97"/>
        <v>2.5680800000000001</v>
      </c>
      <c r="R833" s="82">
        <f t="shared" si="98"/>
        <v>0.22500000000000001</v>
      </c>
      <c r="S833" s="44"/>
      <c r="T833" s="3"/>
      <c r="V833" s="43"/>
      <c r="W833" s="49">
        <v>2.52</v>
      </c>
      <c r="X833" s="82">
        <v>0.22500000000000001</v>
      </c>
      <c r="Y833" s="43">
        <f t="shared" si="96"/>
        <v>2.5680800000000001</v>
      </c>
      <c r="Z833" s="53"/>
      <c r="AA833" s="82"/>
      <c r="AB833" s="43"/>
      <c r="AC833" s="47"/>
      <c r="AD833" s="82"/>
      <c r="AE833" s="43"/>
      <c r="AF833" s="45"/>
      <c r="AG833" s="82"/>
      <c r="AH833" s="43"/>
      <c r="AI833" s="47"/>
      <c r="AJ833" s="4"/>
      <c r="AK833" s="4"/>
      <c r="AL833" s="4"/>
      <c r="AM833" s="27"/>
      <c r="AN833" s="5"/>
      <c r="AO833" s="4"/>
      <c r="AP833" s="4"/>
      <c r="AQ833" s="4"/>
      <c r="AR833" s="19">
        <v>2.52</v>
      </c>
      <c r="AS833" s="5"/>
      <c r="AT833" s="3"/>
    </row>
    <row r="834" spans="1:51" x14ac:dyDescent="0.25">
      <c r="A834" s="3" t="s">
        <v>2</v>
      </c>
      <c r="B834" s="18">
        <v>2.46</v>
      </c>
      <c r="C834" s="88">
        <f t="shared" ref="C834:C897" si="99">Q834</f>
        <v>2.51234</v>
      </c>
      <c r="D834" s="80">
        <v>-111.127</v>
      </c>
      <c r="E834" s="23">
        <v>43.033999999999999</v>
      </c>
      <c r="F834" s="1">
        <v>1</v>
      </c>
      <c r="G834" s="1">
        <v>1995</v>
      </c>
      <c r="H834" s="1">
        <v>7</v>
      </c>
      <c r="I834" s="1">
        <v>30</v>
      </c>
      <c r="J834" s="1">
        <v>11</v>
      </c>
      <c r="K834" s="1">
        <v>2</v>
      </c>
      <c r="L834" s="11">
        <v>2.7</v>
      </c>
      <c r="M834" s="81">
        <f t="shared" ref="M834:M897" si="100">R834</f>
        <v>0.22500000000000001</v>
      </c>
      <c r="N834" s="21">
        <v>0.01</v>
      </c>
      <c r="O834" s="6" t="s">
        <v>174</v>
      </c>
      <c r="P834" s="94"/>
      <c r="Q834" s="72">
        <f t="shared" si="97"/>
        <v>2.51234</v>
      </c>
      <c r="R834" s="82">
        <f t="shared" si="98"/>
        <v>0.22500000000000001</v>
      </c>
      <c r="S834" s="44"/>
      <c r="T834" s="3"/>
      <c r="V834" s="43"/>
      <c r="W834" s="49">
        <v>2.46</v>
      </c>
      <c r="X834" s="82">
        <v>0.22500000000000001</v>
      </c>
      <c r="Y834" s="43">
        <f t="shared" si="96"/>
        <v>2.51234</v>
      </c>
      <c r="Z834" s="53"/>
      <c r="AA834" s="82"/>
      <c r="AB834" s="43"/>
      <c r="AC834" s="47"/>
      <c r="AD834" s="82"/>
      <c r="AE834" s="43"/>
      <c r="AF834" s="45"/>
      <c r="AG834" s="82"/>
      <c r="AH834" s="43"/>
      <c r="AI834" s="47"/>
      <c r="AJ834" s="4"/>
      <c r="AK834" s="4"/>
      <c r="AL834" s="4"/>
      <c r="AM834" s="27"/>
      <c r="AN834" s="5"/>
      <c r="AO834" s="4"/>
      <c r="AP834" s="4"/>
      <c r="AQ834" s="4"/>
      <c r="AR834" s="19">
        <v>2.46</v>
      </c>
      <c r="AS834" s="5"/>
      <c r="AT834" s="3"/>
    </row>
    <row r="835" spans="1:51" x14ac:dyDescent="0.25">
      <c r="A835" s="3" t="s">
        <v>2</v>
      </c>
      <c r="B835" s="18">
        <v>3.35</v>
      </c>
      <c r="C835" s="88">
        <f t="shared" si="99"/>
        <v>3.3391500000000001</v>
      </c>
      <c r="D835" s="80">
        <v>-111.11499999999999</v>
      </c>
      <c r="E835" s="23">
        <v>43.03</v>
      </c>
      <c r="F835" s="1">
        <v>1</v>
      </c>
      <c r="G835" s="1">
        <v>1995</v>
      </c>
      <c r="H835" s="1">
        <v>7</v>
      </c>
      <c r="I835" s="1">
        <v>31</v>
      </c>
      <c r="J835" s="1">
        <v>1</v>
      </c>
      <c r="K835" s="1">
        <v>46</v>
      </c>
      <c r="L835" s="11">
        <v>14</v>
      </c>
      <c r="M835" s="81">
        <f t="shared" si="100"/>
        <v>0.22500000000000001</v>
      </c>
      <c r="N835" s="21">
        <v>0.01</v>
      </c>
      <c r="O835" s="6" t="s">
        <v>174</v>
      </c>
      <c r="P835" s="94"/>
      <c r="Q835" s="72">
        <f t="shared" si="97"/>
        <v>3.3391500000000001</v>
      </c>
      <c r="R835" s="82">
        <f t="shared" si="98"/>
        <v>0.22500000000000001</v>
      </c>
      <c r="S835" s="44"/>
      <c r="T835" s="3"/>
      <c r="V835" s="43"/>
      <c r="W835" s="49">
        <v>3.35</v>
      </c>
      <c r="X835" s="82">
        <v>0.22500000000000001</v>
      </c>
      <c r="Y835" s="43">
        <f t="shared" si="96"/>
        <v>3.3391500000000001</v>
      </c>
      <c r="Z835" s="53"/>
      <c r="AA835" s="82"/>
      <c r="AB835" s="43"/>
      <c r="AC835" s="47"/>
      <c r="AD835" s="82"/>
      <c r="AE835" s="43"/>
      <c r="AF835" s="45"/>
      <c r="AG835" s="82"/>
      <c r="AH835" s="43"/>
      <c r="AI835" s="47"/>
      <c r="AJ835" s="4"/>
      <c r="AK835" s="4"/>
      <c r="AL835" s="4"/>
      <c r="AM835" s="27"/>
      <c r="AN835" s="5"/>
      <c r="AO835" s="4"/>
      <c r="AP835" s="4"/>
      <c r="AQ835" s="4"/>
      <c r="AR835" s="19">
        <v>3.35</v>
      </c>
      <c r="AS835" s="5"/>
      <c r="AT835" s="3"/>
    </row>
    <row r="836" spans="1:51" x14ac:dyDescent="0.25">
      <c r="A836" s="3" t="s">
        <v>2</v>
      </c>
      <c r="B836" s="18">
        <v>2.65</v>
      </c>
      <c r="C836" s="88">
        <f t="shared" si="99"/>
        <v>2.68885</v>
      </c>
      <c r="D836" s="80">
        <v>-111.121</v>
      </c>
      <c r="E836" s="23">
        <v>43.029000000000003</v>
      </c>
      <c r="F836" s="1">
        <v>6</v>
      </c>
      <c r="G836" s="1">
        <v>1995</v>
      </c>
      <c r="H836" s="1">
        <v>7</v>
      </c>
      <c r="I836" s="1">
        <v>31</v>
      </c>
      <c r="J836" s="1">
        <v>2</v>
      </c>
      <c r="K836" s="1">
        <v>25</v>
      </c>
      <c r="L836" s="11">
        <v>59.1</v>
      </c>
      <c r="M836" s="81">
        <f t="shared" si="100"/>
        <v>0.22500000000000001</v>
      </c>
      <c r="N836" s="21">
        <v>0.01</v>
      </c>
      <c r="O836" s="6" t="s">
        <v>174</v>
      </c>
      <c r="P836" s="94"/>
      <c r="Q836" s="72">
        <f t="shared" si="97"/>
        <v>2.68885</v>
      </c>
      <c r="R836" s="82">
        <f t="shared" si="98"/>
        <v>0.22500000000000001</v>
      </c>
      <c r="S836" s="44"/>
      <c r="T836" s="3"/>
      <c r="V836" s="43"/>
      <c r="W836" s="49">
        <v>2.65</v>
      </c>
      <c r="X836" s="82">
        <v>0.22500000000000001</v>
      </c>
      <c r="Y836" s="43">
        <f t="shared" si="96"/>
        <v>2.68885</v>
      </c>
      <c r="Z836" s="53"/>
      <c r="AA836" s="82"/>
      <c r="AB836" s="43"/>
      <c r="AC836" s="47"/>
      <c r="AD836" s="82"/>
      <c r="AE836" s="43"/>
      <c r="AF836" s="45"/>
      <c r="AG836" s="82"/>
      <c r="AH836" s="43"/>
      <c r="AI836" s="47"/>
      <c r="AJ836" s="4"/>
      <c r="AK836" s="4"/>
      <c r="AL836" s="4"/>
      <c r="AM836" s="27"/>
      <c r="AN836" s="5"/>
      <c r="AO836" s="4"/>
      <c r="AP836" s="4"/>
      <c r="AQ836" s="4"/>
      <c r="AR836" s="19">
        <v>2.65</v>
      </c>
      <c r="AS836" s="5"/>
      <c r="AT836" s="3"/>
    </row>
    <row r="837" spans="1:51" x14ac:dyDescent="0.25">
      <c r="A837" s="3" t="s">
        <v>2</v>
      </c>
      <c r="B837" s="18">
        <v>2.94</v>
      </c>
      <c r="C837" s="88">
        <f t="shared" si="99"/>
        <v>2.9582600000000001</v>
      </c>
      <c r="D837" s="80">
        <v>-111.133</v>
      </c>
      <c r="E837" s="23">
        <v>43.058</v>
      </c>
      <c r="F837" s="1">
        <v>6</v>
      </c>
      <c r="G837" s="1">
        <v>1995</v>
      </c>
      <c r="H837" s="1">
        <v>8</v>
      </c>
      <c r="I837" s="1">
        <v>1</v>
      </c>
      <c r="J837" s="1">
        <v>8</v>
      </c>
      <c r="K837" s="1">
        <v>41</v>
      </c>
      <c r="L837" s="11">
        <v>42.6</v>
      </c>
      <c r="M837" s="81">
        <f t="shared" si="100"/>
        <v>0.22500000000000001</v>
      </c>
      <c r="N837" s="21">
        <v>0.01</v>
      </c>
      <c r="O837" s="6" t="s">
        <v>174</v>
      </c>
      <c r="P837" s="94"/>
      <c r="Q837" s="72">
        <f t="shared" si="97"/>
        <v>2.9582600000000001</v>
      </c>
      <c r="R837" s="82">
        <f t="shared" si="98"/>
        <v>0.22500000000000001</v>
      </c>
      <c r="S837" s="44"/>
      <c r="T837" s="3"/>
      <c r="V837" s="43"/>
      <c r="W837" s="49">
        <v>2.94</v>
      </c>
      <c r="X837" s="82">
        <v>0.22500000000000001</v>
      </c>
      <c r="Y837" s="43">
        <f t="shared" si="96"/>
        <v>2.9582600000000001</v>
      </c>
      <c r="Z837" s="53"/>
      <c r="AA837" s="82"/>
      <c r="AB837" s="43"/>
      <c r="AC837" s="47"/>
      <c r="AD837" s="82"/>
      <c r="AE837" s="43"/>
      <c r="AF837" s="45"/>
      <c r="AG837" s="82"/>
      <c r="AH837" s="43"/>
      <c r="AI837" s="47"/>
      <c r="AJ837" s="4"/>
      <c r="AK837" s="4"/>
      <c r="AL837" s="4"/>
      <c r="AM837" s="27"/>
      <c r="AN837" s="5"/>
      <c r="AO837" s="4"/>
      <c r="AP837" s="4"/>
      <c r="AQ837" s="4"/>
      <c r="AR837" s="19">
        <v>2.94</v>
      </c>
      <c r="AS837" s="5"/>
      <c r="AT837" s="3"/>
    </row>
    <row r="838" spans="1:51" x14ac:dyDescent="0.25">
      <c r="A838" s="4" t="s">
        <v>1</v>
      </c>
      <c r="B838" s="11">
        <v>3</v>
      </c>
      <c r="C838" s="88">
        <f t="shared" si="99"/>
        <v>3.0897933904853891</v>
      </c>
      <c r="D838" s="80">
        <v>-111.19199999999999</v>
      </c>
      <c r="E838" s="23">
        <v>43.06</v>
      </c>
      <c r="F838" s="1">
        <v>5</v>
      </c>
      <c r="G838" s="1">
        <v>1995</v>
      </c>
      <c r="H838" s="1">
        <v>8</v>
      </c>
      <c r="I838" s="1">
        <v>5</v>
      </c>
      <c r="J838" s="1">
        <v>4</v>
      </c>
      <c r="K838" s="1">
        <v>29</v>
      </c>
      <c r="L838" s="1">
        <v>27.17</v>
      </c>
      <c r="M838" s="81">
        <f t="shared" si="100"/>
        <v>0.16083765575665815</v>
      </c>
      <c r="N838" s="21">
        <v>0.01</v>
      </c>
      <c r="O838" s="3" t="s">
        <v>175</v>
      </c>
      <c r="P838" s="94">
        <f>1/((1/X838^2)+(1/AA838^2))</f>
        <v>2.586875150929727E-2</v>
      </c>
      <c r="Q838" s="72">
        <f>(P838/X838^2*Y838)+(P838/AA838^2*AB838)</f>
        <v>3.0897933904853891</v>
      </c>
      <c r="R838" s="82">
        <f>SQRT(P838)</f>
        <v>0.16083765575665815</v>
      </c>
      <c r="S838" s="44"/>
      <c r="T838" s="3"/>
      <c r="V838" s="43"/>
      <c r="W838" s="49">
        <v>2.87</v>
      </c>
      <c r="X838" s="82">
        <v>0.22500000000000001</v>
      </c>
      <c r="Y838" s="43">
        <f t="shared" si="96"/>
        <v>2.89323</v>
      </c>
      <c r="Z838" s="55">
        <v>3</v>
      </c>
      <c r="AA838" s="82">
        <v>0.23</v>
      </c>
      <c r="AB838" s="43">
        <f>0.791*(Z838+0.09)+0.851</f>
        <v>3.2951899999999998</v>
      </c>
      <c r="AC838" s="53"/>
      <c r="AD838" s="82"/>
      <c r="AE838" s="43"/>
      <c r="AF838" s="45"/>
      <c r="AG838" s="82"/>
      <c r="AH838" s="43"/>
      <c r="AI838" s="47" t="s">
        <v>50</v>
      </c>
      <c r="AJ838" s="27"/>
      <c r="AK838" s="5"/>
      <c r="AL838" s="4"/>
      <c r="AM838" s="27">
        <v>3</v>
      </c>
      <c r="AN838" s="5"/>
      <c r="AO838" s="4">
        <v>457</v>
      </c>
      <c r="AP838" s="5" t="s">
        <v>44</v>
      </c>
      <c r="AQ838" s="5" t="s">
        <v>44</v>
      </c>
      <c r="AR838" s="19">
        <v>2.87</v>
      </c>
      <c r="AS838" s="5"/>
      <c r="AT838" s="3"/>
      <c r="AU838" s="2" t="s">
        <v>44</v>
      </c>
      <c r="AV838" s="2"/>
      <c r="AY838">
        <v>14</v>
      </c>
    </row>
    <row r="839" spans="1:51" x14ac:dyDescent="0.25">
      <c r="A839" s="3" t="s">
        <v>2</v>
      </c>
      <c r="B839" s="18">
        <v>2.7</v>
      </c>
      <c r="C839" s="88">
        <f t="shared" si="99"/>
        <v>2.7353000000000001</v>
      </c>
      <c r="D839" s="80">
        <v>-111.402</v>
      </c>
      <c r="E839" s="23">
        <v>42.652999999999999</v>
      </c>
      <c r="F839" s="1">
        <v>0</v>
      </c>
      <c r="G839" s="1">
        <v>1995</v>
      </c>
      <c r="H839" s="1">
        <v>8</v>
      </c>
      <c r="I839" s="1">
        <v>10</v>
      </c>
      <c r="J839" s="1">
        <v>16</v>
      </c>
      <c r="K839" s="1">
        <v>44</v>
      </c>
      <c r="L839" s="11">
        <v>44.8</v>
      </c>
      <c r="M839" s="81">
        <f t="shared" si="100"/>
        <v>0.22500000000000001</v>
      </c>
      <c r="N839" s="21">
        <v>0.01</v>
      </c>
      <c r="O839" s="6" t="s">
        <v>174</v>
      </c>
      <c r="P839" s="94"/>
      <c r="Q839" s="72">
        <f>Y839</f>
        <v>2.7353000000000001</v>
      </c>
      <c r="R839" s="82">
        <f>X839</f>
        <v>0.22500000000000001</v>
      </c>
      <c r="S839" s="44"/>
      <c r="T839" s="3"/>
      <c r="V839" s="43"/>
      <c r="W839" s="49">
        <v>2.7</v>
      </c>
      <c r="X839" s="82">
        <v>0.22500000000000001</v>
      </c>
      <c r="Y839" s="43">
        <f t="shared" si="96"/>
        <v>2.7353000000000001</v>
      </c>
      <c r="Z839" s="53"/>
      <c r="AA839" s="82"/>
      <c r="AB839" s="43"/>
      <c r="AC839" s="47"/>
      <c r="AD839" s="82"/>
      <c r="AE839" s="43"/>
      <c r="AF839" s="45"/>
      <c r="AG839" s="82"/>
      <c r="AH839" s="43"/>
      <c r="AI839" s="47"/>
      <c r="AJ839" s="4"/>
      <c r="AK839" s="4"/>
      <c r="AL839" s="4"/>
      <c r="AM839" s="27"/>
      <c r="AN839" s="5"/>
      <c r="AO839" s="4"/>
      <c r="AP839" s="4"/>
      <c r="AQ839" s="4"/>
      <c r="AR839" s="19">
        <v>2.7</v>
      </c>
      <c r="AS839" s="5"/>
      <c r="AT839" s="3"/>
    </row>
    <row r="840" spans="1:51" x14ac:dyDescent="0.25">
      <c r="A840" s="4" t="s">
        <v>1</v>
      </c>
      <c r="B840" s="11">
        <v>3.4</v>
      </c>
      <c r="C840" s="88">
        <f t="shared" si="99"/>
        <v>3.2960304491668673</v>
      </c>
      <c r="D840" s="80">
        <v>-111.181</v>
      </c>
      <c r="E840" s="23">
        <v>43.023000000000003</v>
      </c>
      <c r="F840" s="1">
        <v>5</v>
      </c>
      <c r="G840" s="1">
        <v>1995</v>
      </c>
      <c r="H840" s="1">
        <v>8</v>
      </c>
      <c r="I840" s="1">
        <v>13</v>
      </c>
      <c r="J840" s="1">
        <v>19</v>
      </c>
      <c r="K840" s="1">
        <v>32</v>
      </c>
      <c r="L840" s="1">
        <v>13.12</v>
      </c>
      <c r="M840" s="81">
        <f t="shared" si="100"/>
        <v>0.16083765575665815</v>
      </c>
      <c r="N840" s="21">
        <v>0.01</v>
      </c>
      <c r="O840" s="3" t="s">
        <v>175</v>
      </c>
      <c r="P840" s="94">
        <f>1/((1/X840^2)+(1/AA840^2))</f>
        <v>2.586875150929727E-2</v>
      </c>
      <c r="Q840" s="72">
        <f>(P840/X840^2*Y840)+(P840/AA840^2*AB840)</f>
        <v>3.2960304491668673</v>
      </c>
      <c r="R840" s="82">
        <f>SQRT(P840)</f>
        <v>0.16083765575665815</v>
      </c>
      <c r="S840" s="44"/>
      <c r="T840" s="3"/>
      <c r="V840" s="43"/>
      <c r="W840" s="49">
        <v>3.06</v>
      </c>
      <c r="X840" s="82">
        <v>0.22500000000000001</v>
      </c>
      <c r="Y840" s="43">
        <f t="shared" si="96"/>
        <v>3.0697399999999999</v>
      </c>
      <c r="Z840" s="55">
        <v>3.3</v>
      </c>
      <c r="AA840" s="82">
        <v>0.23</v>
      </c>
      <c r="AB840" s="43">
        <f>0.791*(Z840+0.09)+0.851</f>
        <v>3.5324899999999997</v>
      </c>
      <c r="AC840" s="53"/>
      <c r="AD840" s="82"/>
      <c r="AE840" s="43"/>
      <c r="AF840" s="45"/>
      <c r="AG840" s="82"/>
      <c r="AH840" s="43"/>
      <c r="AI840" s="47" t="s">
        <v>116</v>
      </c>
      <c r="AJ840" s="27"/>
      <c r="AK840" s="5"/>
      <c r="AL840" s="4" t="s">
        <v>56</v>
      </c>
      <c r="AM840" s="27">
        <v>3.3</v>
      </c>
      <c r="AN840" s="5"/>
      <c r="AO840" s="4">
        <v>457</v>
      </c>
      <c r="AP840" s="5" t="s">
        <v>44</v>
      </c>
      <c r="AQ840" s="5" t="s">
        <v>44</v>
      </c>
      <c r="AR840" s="19">
        <v>3.06</v>
      </c>
      <c r="AS840" s="5"/>
      <c r="AT840" s="3"/>
      <c r="AU840" s="2" t="s">
        <v>44</v>
      </c>
      <c r="AV840" s="2"/>
      <c r="AY840">
        <v>21</v>
      </c>
    </row>
    <row r="841" spans="1:51" x14ac:dyDescent="0.25">
      <c r="A841" s="3" t="s">
        <v>2</v>
      </c>
      <c r="B841" s="18">
        <v>2.85</v>
      </c>
      <c r="C841" s="88">
        <f t="shared" si="99"/>
        <v>2.8746499999999999</v>
      </c>
      <c r="D841" s="80">
        <v>-109.693</v>
      </c>
      <c r="E841" s="23">
        <v>43.26</v>
      </c>
      <c r="F841" s="1">
        <v>10</v>
      </c>
      <c r="G841" s="1">
        <v>1995</v>
      </c>
      <c r="H841" s="1">
        <v>8</v>
      </c>
      <c r="I841" s="1">
        <v>15</v>
      </c>
      <c r="J841" s="1">
        <v>16</v>
      </c>
      <c r="K841" s="1">
        <v>2</v>
      </c>
      <c r="L841" s="11">
        <v>55.5</v>
      </c>
      <c r="M841" s="81">
        <f t="shared" si="100"/>
        <v>0.22500000000000001</v>
      </c>
      <c r="N841" s="21">
        <v>0.01</v>
      </c>
      <c r="O841" s="6" t="s">
        <v>174</v>
      </c>
      <c r="P841" s="94"/>
      <c r="Q841" s="72">
        <f t="shared" ref="Q841:Q851" si="101">Y841</f>
        <v>2.8746499999999999</v>
      </c>
      <c r="R841" s="82">
        <f t="shared" ref="R841:R851" si="102">X841</f>
        <v>0.22500000000000001</v>
      </c>
      <c r="S841" s="44"/>
      <c r="T841" s="3"/>
      <c r="V841" s="43"/>
      <c r="W841" s="49">
        <v>2.85</v>
      </c>
      <c r="X841" s="82">
        <v>0.22500000000000001</v>
      </c>
      <c r="Y841" s="43">
        <f t="shared" si="96"/>
        <v>2.8746499999999999</v>
      </c>
      <c r="Z841" s="53"/>
      <c r="AA841" s="82"/>
      <c r="AB841" s="43"/>
      <c r="AC841" s="47"/>
      <c r="AD841" s="82"/>
      <c r="AE841" s="43"/>
      <c r="AF841" s="45"/>
      <c r="AG841" s="82"/>
      <c r="AH841" s="43"/>
      <c r="AI841" s="47"/>
      <c r="AJ841" s="4"/>
      <c r="AK841" s="4"/>
      <c r="AL841" s="4"/>
      <c r="AM841" s="27"/>
      <c r="AN841" s="5"/>
      <c r="AO841" s="4"/>
      <c r="AP841" s="4"/>
      <c r="AQ841" s="4"/>
      <c r="AR841" s="19">
        <v>2.85</v>
      </c>
      <c r="AS841" s="5"/>
      <c r="AT841" s="3"/>
    </row>
    <row r="842" spans="1:51" x14ac:dyDescent="0.25">
      <c r="A842" s="3" t="s">
        <v>2</v>
      </c>
      <c r="B842" s="18">
        <v>2.52</v>
      </c>
      <c r="C842" s="88">
        <f t="shared" si="99"/>
        <v>2.5680800000000001</v>
      </c>
      <c r="D842" s="80">
        <v>-110.81699999999999</v>
      </c>
      <c r="E842" s="23">
        <v>43.247</v>
      </c>
      <c r="F842" s="1">
        <v>0</v>
      </c>
      <c r="G842" s="1">
        <v>1995</v>
      </c>
      <c r="H842" s="1">
        <v>8</v>
      </c>
      <c r="I842" s="1">
        <v>22</v>
      </c>
      <c r="J842" s="1">
        <v>23</v>
      </c>
      <c r="K842" s="1">
        <v>51</v>
      </c>
      <c r="L842" s="11">
        <v>25.2</v>
      </c>
      <c r="M842" s="81">
        <f t="shared" si="100"/>
        <v>0.22500000000000001</v>
      </c>
      <c r="N842" s="21">
        <v>0.01</v>
      </c>
      <c r="O842" s="6" t="s">
        <v>174</v>
      </c>
      <c r="P842" s="94"/>
      <c r="Q842" s="72">
        <f t="shared" si="101"/>
        <v>2.5680800000000001</v>
      </c>
      <c r="R842" s="82">
        <f t="shared" si="102"/>
        <v>0.22500000000000001</v>
      </c>
      <c r="S842" s="44"/>
      <c r="T842" s="3"/>
      <c r="V842" s="43"/>
      <c r="W842" s="49">
        <v>2.52</v>
      </c>
      <c r="X842" s="82">
        <v>0.22500000000000001</v>
      </c>
      <c r="Y842" s="43">
        <f t="shared" si="96"/>
        <v>2.5680800000000001</v>
      </c>
      <c r="Z842" s="53"/>
      <c r="AA842" s="82"/>
      <c r="AB842" s="43"/>
      <c r="AC842" s="47"/>
      <c r="AD842" s="82"/>
      <c r="AE842" s="43"/>
      <c r="AF842" s="45"/>
      <c r="AG842" s="82"/>
      <c r="AH842" s="43"/>
      <c r="AI842" s="47"/>
      <c r="AJ842" s="4"/>
      <c r="AK842" s="4"/>
      <c r="AL842" s="4"/>
      <c r="AM842" s="27"/>
      <c r="AN842" s="5"/>
      <c r="AO842" s="4"/>
      <c r="AP842" s="4"/>
      <c r="AQ842" s="4"/>
      <c r="AR842" s="19">
        <v>2.52</v>
      </c>
      <c r="AS842" s="5"/>
      <c r="AT842" s="3"/>
    </row>
    <row r="843" spans="1:51" x14ac:dyDescent="0.25">
      <c r="A843" s="3" t="s">
        <v>2</v>
      </c>
      <c r="B843" s="18">
        <v>2.5499999999999998</v>
      </c>
      <c r="C843" s="88">
        <f t="shared" si="99"/>
        <v>2.5959499999999998</v>
      </c>
      <c r="D843" s="80">
        <v>-111.336</v>
      </c>
      <c r="E843" s="23">
        <v>42.764000000000003</v>
      </c>
      <c r="F843" s="1">
        <v>1</v>
      </c>
      <c r="G843" s="1">
        <v>1995</v>
      </c>
      <c r="H843" s="1">
        <v>8</v>
      </c>
      <c r="I843" s="1">
        <v>24</v>
      </c>
      <c r="J843" s="1">
        <v>23</v>
      </c>
      <c r="K843" s="1">
        <v>9</v>
      </c>
      <c r="L843" s="11">
        <v>44.7</v>
      </c>
      <c r="M843" s="81">
        <f t="shared" si="100"/>
        <v>0.22500000000000001</v>
      </c>
      <c r="N843" s="21">
        <v>0.01</v>
      </c>
      <c r="O843" s="6" t="s">
        <v>174</v>
      </c>
      <c r="P843" s="94"/>
      <c r="Q843" s="72">
        <f t="shared" si="101"/>
        <v>2.5959499999999998</v>
      </c>
      <c r="R843" s="82">
        <f t="shared" si="102"/>
        <v>0.22500000000000001</v>
      </c>
      <c r="S843" s="44"/>
      <c r="T843" s="3"/>
      <c r="V843" s="43"/>
      <c r="W843" s="49">
        <v>2.5499999999999998</v>
      </c>
      <c r="X843" s="82">
        <v>0.22500000000000001</v>
      </c>
      <c r="Y843" s="43">
        <f t="shared" si="96"/>
        <v>2.5959499999999998</v>
      </c>
      <c r="Z843" s="53"/>
      <c r="AA843" s="82"/>
      <c r="AB843" s="43"/>
      <c r="AC843" s="47"/>
      <c r="AD843" s="82"/>
      <c r="AE843" s="43"/>
      <c r="AF843" s="45"/>
      <c r="AG843" s="82"/>
      <c r="AH843" s="43"/>
      <c r="AI843" s="47"/>
      <c r="AJ843" s="4"/>
      <c r="AK843" s="4"/>
      <c r="AL843" s="4"/>
      <c r="AM843" s="27"/>
      <c r="AN843" s="5"/>
      <c r="AO843" s="4"/>
      <c r="AP843" s="4"/>
      <c r="AQ843" s="4"/>
      <c r="AR843" s="19">
        <v>2.5499999999999998</v>
      </c>
      <c r="AS843" s="5"/>
      <c r="AT843" s="3"/>
    </row>
    <row r="844" spans="1:51" x14ac:dyDescent="0.25">
      <c r="A844" s="3" t="s">
        <v>2</v>
      </c>
      <c r="B844" s="18">
        <v>2.71</v>
      </c>
      <c r="C844" s="88">
        <f t="shared" si="99"/>
        <v>2.7445900000000001</v>
      </c>
      <c r="D844" s="80">
        <v>-111.08799999999999</v>
      </c>
      <c r="E844" s="23">
        <v>43.034999999999997</v>
      </c>
      <c r="F844" s="1">
        <v>0</v>
      </c>
      <c r="G844" s="1">
        <v>1995</v>
      </c>
      <c r="H844" s="1">
        <v>10</v>
      </c>
      <c r="I844" s="1">
        <v>7</v>
      </c>
      <c r="J844" s="1">
        <v>23</v>
      </c>
      <c r="K844" s="1">
        <v>26</v>
      </c>
      <c r="L844" s="11">
        <v>56.8</v>
      </c>
      <c r="M844" s="81">
        <f t="shared" si="100"/>
        <v>0.22500000000000001</v>
      </c>
      <c r="N844" s="21">
        <v>0.01</v>
      </c>
      <c r="O844" s="6" t="s">
        <v>174</v>
      </c>
      <c r="P844" s="94"/>
      <c r="Q844" s="72">
        <f t="shared" si="101"/>
        <v>2.7445900000000001</v>
      </c>
      <c r="R844" s="82">
        <f t="shared" si="102"/>
        <v>0.22500000000000001</v>
      </c>
      <c r="S844" s="44"/>
      <c r="T844" s="3"/>
      <c r="V844" s="43"/>
      <c r="W844" s="49">
        <v>2.71</v>
      </c>
      <c r="X844" s="82">
        <v>0.22500000000000001</v>
      </c>
      <c r="Y844" s="43">
        <f t="shared" si="96"/>
        <v>2.7445900000000001</v>
      </c>
      <c r="Z844" s="53"/>
      <c r="AA844" s="82"/>
      <c r="AB844" s="43"/>
      <c r="AC844" s="47"/>
      <c r="AD844" s="82"/>
      <c r="AE844" s="43"/>
      <c r="AF844" s="45"/>
      <c r="AG844" s="82"/>
      <c r="AH844" s="43"/>
      <c r="AI844" s="47"/>
      <c r="AJ844" s="4"/>
      <c r="AK844" s="4"/>
      <c r="AL844" s="4"/>
      <c r="AM844" s="27"/>
      <c r="AN844" s="5"/>
      <c r="AO844" s="4"/>
      <c r="AP844" s="4"/>
      <c r="AQ844" s="4"/>
      <c r="AR844" s="19">
        <v>2.71</v>
      </c>
      <c r="AS844" s="5"/>
      <c r="AT844" s="3"/>
    </row>
    <row r="845" spans="1:51" x14ac:dyDescent="0.25">
      <c r="A845" s="3" t="s">
        <v>2</v>
      </c>
      <c r="B845" s="18">
        <v>3.27</v>
      </c>
      <c r="C845" s="88">
        <f t="shared" si="99"/>
        <v>3.2648299999999999</v>
      </c>
      <c r="D845" s="80">
        <v>-111.16800000000001</v>
      </c>
      <c r="E845" s="23">
        <v>42.862000000000002</v>
      </c>
      <c r="F845" s="1">
        <v>1</v>
      </c>
      <c r="G845" s="1">
        <v>1995</v>
      </c>
      <c r="H845" s="1">
        <v>10</v>
      </c>
      <c r="I845" s="1">
        <v>8</v>
      </c>
      <c r="J845" s="1">
        <v>22</v>
      </c>
      <c r="K845" s="1">
        <v>58</v>
      </c>
      <c r="L845" s="11">
        <v>55.5</v>
      </c>
      <c r="M845" s="81">
        <f t="shared" si="100"/>
        <v>0.22500000000000001</v>
      </c>
      <c r="N845" s="21">
        <v>0.01</v>
      </c>
      <c r="O845" s="6" t="s">
        <v>174</v>
      </c>
      <c r="P845" s="94"/>
      <c r="Q845" s="72">
        <f t="shared" si="101"/>
        <v>3.2648299999999999</v>
      </c>
      <c r="R845" s="82">
        <f t="shared" si="102"/>
        <v>0.22500000000000001</v>
      </c>
      <c r="S845" s="44"/>
      <c r="T845" s="3"/>
      <c r="V845" s="43"/>
      <c r="W845" s="49">
        <v>3.27</v>
      </c>
      <c r="X845" s="82">
        <v>0.22500000000000001</v>
      </c>
      <c r="Y845" s="43">
        <f t="shared" si="96"/>
        <v>3.2648299999999999</v>
      </c>
      <c r="Z845" s="53"/>
      <c r="AA845" s="82"/>
      <c r="AB845" s="43"/>
      <c r="AC845" s="47"/>
      <c r="AD845" s="82"/>
      <c r="AE845" s="43"/>
      <c r="AF845" s="45"/>
      <c r="AG845" s="82"/>
      <c r="AH845" s="43"/>
      <c r="AI845" s="47"/>
      <c r="AJ845" s="4"/>
      <c r="AK845" s="4"/>
      <c r="AL845" s="4"/>
      <c r="AM845" s="27"/>
      <c r="AN845" s="5"/>
      <c r="AO845" s="4"/>
      <c r="AP845" s="4"/>
      <c r="AQ845" s="4"/>
      <c r="AR845" s="19">
        <v>3.27</v>
      </c>
      <c r="AS845" s="5"/>
      <c r="AT845" s="3"/>
    </row>
    <row r="846" spans="1:51" x14ac:dyDescent="0.25">
      <c r="A846" s="3" t="s">
        <v>2</v>
      </c>
      <c r="B846" s="18">
        <v>2.9</v>
      </c>
      <c r="C846" s="88">
        <f t="shared" si="99"/>
        <v>2.9211</v>
      </c>
      <c r="D846" s="80">
        <v>-111.25700000000001</v>
      </c>
      <c r="E846" s="23">
        <v>42.734999999999999</v>
      </c>
      <c r="F846" s="1">
        <v>1</v>
      </c>
      <c r="G846" s="1">
        <v>1995</v>
      </c>
      <c r="H846" s="1">
        <v>10</v>
      </c>
      <c r="I846" s="1">
        <v>15</v>
      </c>
      <c r="J846" s="1">
        <v>15</v>
      </c>
      <c r="K846" s="1">
        <v>37</v>
      </c>
      <c r="L846" s="11">
        <v>47.1</v>
      </c>
      <c r="M846" s="81">
        <f t="shared" si="100"/>
        <v>0.22500000000000001</v>
      </c>
      <c r="N846" s="21">
        <v>0.01</v>
      </c>
      <c r="O846" s="6" t="s">
        <v>174</v>
      </c>
      <c r="P846" s="94"/>
      <c r="Q846" s="72">
        <f t="shared" si="101"/>
        <v>2.9211</v>
      </c>
      <c r="R846" s="82">
        <f t="shared" si="102"/>
        <v>0.22500000000000001</v>
      </c>
      <c r="S846" s="44"/>
      <c r="T846" s="3"/>
      <c r="V846" s="43"/>
      <c r="W846" s="49">
        <v>2.9</v>
      </c>
      <c r="X846" s="82">
        <v>0.22500000000000001</v>
      </c>
      <c r="Y846" s="43">
        <f t="shared" si="96"/>
        <v>2.9211</v>
      </c>
      <c r="Z846" s="53"/>
      <c r="AA846" s="82"/>
      <c r="AB846" s="43"/>
      <c r="AC846" s="47"/>
      <c r="AD846" s="82"/>
      <c r="AE846" s="43"/>
      <c r="AF846" s="45"/>
      <c r="AG846" s="82"/>
      <c r="AH846" s="43"/>
      <c r="AI846" s="47"/>
      <c r="AJ846" s="4"/>
      <c r="AK846" s="4"/>
      <c r="AL846" s="4"/>
      <c r="AM846" s="27"/>
      <c r="AN846" s="5"/>
      <c r="AO846" s="4"/>
      <c r="AP846" s="4"/>
      <c r="AQ846" s="4"/>
      <c r="AR846" s="19">
        <v>2.9</v>
      </c>
      <c r="AS846" s="5"/>
      <c r="AT846" s="3"/>
    </row>
    <row r="847" spans="1:51" x14ac:dyDescent="0.25">
      <c r="A847" s="3" t="s">
        <v>2</v>
      </c>
      <c r="B847" s="18">
        <v>2.63</v>
      </c>
      <c r="C847" s="88">
        <f t="shared" si="99"/>
        <v>2.6702699999999999</v>
      </c>
      <c r="D847" s="80">
        <v>-111.245</v>
      </c>
      <c r="E847" s="23">
        <v>42.722000000000001</v>
      </c>
      <c r="F847" s="1">
        <v>0</v>
      </c>
      <c r="G847" s="1">
        <v>1995</v>
      </c>
      <c r="H847" s="1">
        <v>10</v>
      </c>
      <c r="I847" s="1">
        <v>15</v>
      </c>
      <c r="J847" s="1">
        <v>16</v>
      </c>
      <c r="K847" s="1">
        <v>17</v>
      </c>
      <c r="L847" s="11">
        <v>55.5</v>
      </c>
      <c r="M847" s="81">
        <f t="shared" si="100"/>
        <v>0.22500000000000001</v>
      </c>
      <c r="N847" s="21">
        <v>0.01</v>
      </c>
      <c r="O847" s="6" t="s">
        <v>174</v>
      </c>
      <c r="P847" s="94"/>
      <c r="Q847" s="72">
        <f t="shared" si="101"/>
        <v>2.6702699999999999</v>
      </c>
      <c r="R847" s="82">
        <f t="shared" si="102"/>
        <v>0.22500000000000001</v>
      </c>
      <c r="S847" s="44"/>
      <c r="T847" s="3"/>
      <c r="V847" s="43"/>
      <c r="W847" s="49">
        <v>2.63</v>
      </c>
      <c r="X847" s="82">
        <v>0.22500000000000001</v>
      </c>
      <c r="Y847" s="43">
        <f t="shared" si="96"/>
        <v>2.6702699999999999</v>
      </c>
      <c r="Z847" s="53"/>
      <c r="AA847" s="82"/>
      <c r="AB847" s="43"/>
      <c r="AC847" s="47"/>
      <c r="AD847" s="82"/>
      <c r="AE847" s="43"/>
      <c r="AF847" s="45"/>
      <c r="AG847" s="82"/>
      <c r="AH847" s="43"/>
      <c r="AI847" s="47"/>
      <c r="AJ847" s="4"/>
      <c r="AK847" s="4"/>
      <c r="AL847" s="4"/>
      <c r="AM847" s="27"/>
      <c r="AN847" s="5"/>
      <c r="AO847" s="4"/>
      <c r="AP847" s="4"/>
      <c r="AQ847" s="4"/>
      <c r="AR847" s="19">
        <v>2.63</v>
      </c>
      <c r="AS847" s="5"/>
      <c r="AT847" s="3"/>
    </row>
    <row r="848" spans="1:51" x14ac:dyDescent="0.25">
      <c r="A848" s="3" t="s">
        <v>2</v>
      </c>
      <c r="B848" s="18">
        <v>2.5299999999999998</v>
      </c>
      <c r="C848" s="88">
        <f t="shared" si="99"/>
        <v>2.5773699999999997</v>
      </c>
      <c r="D848" s="80">
        <v>-111.123</v>
      </c>
      <c r="E848" s="23">
        <v>42.718000000000004</v>
      </c>
      <c r="F848" s="1">
        <v>1</v>
      </c>
      <c r="G848" s="1">
        <v>1995</v>
      </c>
      <c r="H848" s="1">
        <v>10</v>
      </c>
      <c r="I848" s="1">
        <v>23</v>
      </c>
      <c r="J848" s="1">
        <v>9</v>
      </c>
      <c r="K848" s="1">
        <v>43</v>
      </c>
      <c r="L848" s="11">
        <v>8</v>
      </c>
      <c r="M848" s="81">
        <f t="shared" si="100"/>
        <v>0.22500000000000001</v>
      </c>
      <c r="N848" s="21">
        <v>0.01</v>
      </c>
      <c r="O848" s="6" t="s">
        <v>174</v>
      </c>
      <c r="P848" s="94"/>
      <c r="Q848" s="72">
        <f t="shared" si="101"/>
        <v>2.5773699999999997</v>
      </c>
      <c r="R848" s="82">
        <f t="shared" si="102"/>
        <v>0.22500000000000001</v>
      </c>
      <c r="S848" s="44"/>
      <c r="T848" s="3"/>
      <c r="V848" s="43"/>
      <c r="W848" s="49">
        <v>2.5299999999999998</v>
      </c>
      <c r="X848" s="82">
        <v>0.22500000000000001</v>
      </c>
      <c r="Y848" s="43">
        <f t="shared" si="96"/>
        <v>2.5773699999999997</v>
      </c>
      <c r="Z848" s="53"/>
      <c r="AA848" s="82"/>
      <c r="AB848" s="43"/>
      <c r="AC848" s="47"/>
      <c r="AD848" s="82"/>
      <c r="AE848" s="43"/>
      <c r="AF848" s="45"/>
      <c r="AG848" s="82"/>
      <c r="AH848" s="43"/>
      <c r="AI848" s="47"/>
      <c r="AJ848" s="4"/>
      <c r="AK848" s="4"/>
      <c r="AL848" s="4"/>
      <c r="AM848" s="27"/>
      <c r="AN848" s="5"/>
      <c r="AO848" s="4"/>
      <c r="AP848" s="4"/>
      <c r="AQ848" s="4"/>
      <c r="AR848" s="19">
        <v>2.5299999999999998</v>
      </c>
      <c r="AS848" s="5"/>
      <c r="AT848" s="3"/>
    </row>
    <row r="849" spans="1:58" x14ac:dyDescent="0.25">
      <c r="A849" s="3" t="s">
        <v>2</v>
      </c>
      <c r="B849" s="18">
        <v>3.04</v>
      </c>
      <c r="C849" s="88">
        <f t="shared" si="99"/>
        <v>3.0511599999999999</v>
      </c>
      <c r="D849" s="80">
        <v>-111.29600000000001</v>
      </c>
      <c r="E849" s="23">
        <v>42.725999999999999</v>
      </c>
      <c r="F849" s="1">
        <v>1</v>
      </c>
      <c r="G849" s="1">
        <v>1995</v>
      </c>
      <c r="H849" s="1">
        <v>11</v>
      </c>
      <c r="I849" s="1">
        <v>10</v>
      </c>
      <c r="J849" s="1">
        <v>9</v>
      </c>
      <c r="K849" s="1">
        <v>32</v>
      </c>
      <c r="L849" s="11">
        <v>1.2</v>
      </c>
      <c r="M849" s="81">
        <f t="shared" si="100"/>
        <v>0.22500000000000001</v>
      </c>
      <c r="N849" s="21">
        <v>0.01</v>
      </c>
      <c r="O849" s="6" t="s">
        <v>174</v>
      </c>
      <c r="P849" s="94"/>
      <c r="Q849" s="72">
        <f t="shared" si="101"/>
        <v>3.0511599999999999</v>
      </c>
      <c r="R849" s="82">
        <f t="shared" si="102"/>
        <v>0.22500000000000001</v>
      </c>
      <c r="S849" s="44"/>
      <c r="T849" s="3"/>
      <c r="V849" s="43"/>
      <c r="W849" s="49">
        <v>3.04</v>
      </c>
      <c r="X849" s="82">
        <v>0.22500000000000001</v>
      </c>
      <c r="Y849" s="43">
        <f t="shared" si="96"/>
        <v>3.0511599999999999</v>
      </c>
      <c r="Z849" s="53"/>
      <c r="AA849" s="82"/>
      <c r="AB849" s="43"/>
      <c r="AC849" s="47"/>
      <c r="AD849" s="82"/>
      <c r="AE849" s="43"/>
      <c r="AF849" s="45"/>
      <c r="AG849" s="82"/>
      <c r="AH849" s="43"/>
      <c r="AI849" s="47"/>
      <c r="AJ849" s="4"/>
      <c r="AK849" s="4"/>
      <c r="AL849" s="4"/>
      <c r="AM849" s="27"/>
      <c r="AN849" s="5"/>
      <c r="AO849" s="4"/>
      <c r="AP849" s="4"/>
      <c r="AQ849" s="4"/>
      <c r="AR849" s="19">
        <v>3.04</v>
      </c>
      <c r="AS849" s="5"/>
      <c r="AT849" s="3"/>
    </row>
    <row r="850" spans="1:58" x14ac:dyDescent="0.25">
      <c r="A850" s="3" t="s">
        <v>2</v>
      </c>
      <c r="B850" s="18">
        <v>2.5099999999999998</v>
      </c>
      <c r="C850" s="88">
        <f t="shared" si="99"/>
        <v>2.5587899999999997</v>
      </c>
      <c r="D850" s="80">
        <v>-111.32899999999999</v>
      </c>
      <c r="E850" s="23">
        <v>42.609000000000002</v>
      </c>
      <c r="F850" s="1">
        <v>2</v>
      </c>
      <c r="G850" s="1">
        <v>1995</v>
      </c>
      <c r="H850" s="1">
        <v>11</v>
      </c>
      <c r="I850" s="1">
        <v>12</v>
      </c>
      <c r="J850" s="1">
        <v>12</v>
      </c>
      <c r="K850" s="1">
        <v>5</v>
      </c>
      <c r="L850" s="11">
        <v>21.6</v>
      </c>
      <c r="M850" s="81">
        <f t="shared" si="100"/>
        <v>0.22500000000000001</v>
      </c>
      <c r="N850" s="21">
        <v>0.01</v>
      </c>
      <c r="O850" s="6" t="s">
        <v>174</v>
      </c>
      <c r="P850" s="94"/>
      <c r="Q850" s="72">
        <f t="shared" si="101"/>
        <v>2.5587899999999997</v>
      </c>
      <c r="R850" s="82">
        <f t="shared" si="102"/>
        <v>0.22500000000000001</v>
      </c>
      <c r="S850" s="44"/>
      <c r="T850" s="3"/>
      <c r="V850" s="43"/>
      <c r="W850" s="49">
        <v>2.5099999999999998</v>
      </c>
      <c r="X850" s="82">
        <v>0.22500000000000001</v>
      </c>
      <c r="Y850" s="43">
        <f t="shared" si="96"/>
        <v>2.5587899999999997</v>
      </c>
      <c r="Z850" s="53"/>
      <c r="AA850" s="82"/>
      <c r="AB850" s="43"/>
      <c r="AC850" s="47"/>
      <c r="AD850" s="82"/>
      <c r="AE850" s="43"/>
      <c r="AF850" s="45"/>
      <c r="AG850" s="82"/>
      <c r="AH850" s="43"/>
      <c r="AI850" s="47"/>
      <c r="AJ850" s="4"/>
      <c r="AK850" s="4"/>
      <c r="AL850" s="4"/>
      <c r="AM850" s="27"/>
      <c r="AN850" s="5"/>
      <c r="AO850" s="4"/>
      <c r="AP850" s="4"/>
      <c r="AQ850" s="4"/>
      <c r="AR850" s="19">
        <v>2.5099999999999998</v>
      </c>
      <c r="AS850" s="5"/>
      <c r="AT850" s="3"/>
      <c r="BA850" s="4"/>
      <c r="BB850" s="4"/>
      <c r="BC850" s="4"/>
      <c r="BD850" s="4"/>
      <c r="BE850" s="4"/>
      <c r="BF850" s="4"/>
    </row>
    <row r="851" spans="1:58" x14ac:dyDescent="0.25">
      <c r="A851" s="3" t="s">
        <v>2</v>
      </c>
      <c r="B851" s="18">
        <v>2.5</v>
      </c>
      <c r="C851" s="88">
        <f t="shared" si="99"/>
        <v>2.5495000000000001</v>
      </c>
      <c r="D851" s="80">
        <v>-111.65</v>
      </c>
      <c r="E851" s="23">
        <v>42.643999999999998</v>
      </c>
      <c r="F851" s="1">
        <v>3</v>
      </c>
      <c r="G851" s="1">
        <v>1995</v>
      </c>
      <c r="H851" s="1">
        <v>12</v>
      </c>
      <c r="I851" s="1">
        <v>12</v>
      </c>
      <c r="J851" s="1">
        <v>12</v>
      </c>
      <c r="K851" s="1">
        <v>2</v>
      </c>
      <c r="L851" s="11">
        <v>49.8</v>
      </c>
      <c r="M851" s="81">
        <f t="shared" si="100"/>
        <v>0.22500000000000001</v>
      </c>
      <c r="N851" s="21">
        <v>0.01</v>
      </c>
      <c r="O851" s="6" t="s">
        <v>174</v>
      </c>
      <c r="P851" s="94"/>
      <c r="Q851" s="72">
        <f t="shared" si="101"/>
        <v>2.5495000000000001</v>
      </c>
      <c r="R851" s="82">
        <f t="shared" si="102"/>
        <v>0.22500000000000001</v>
      </c>
      <c r="S851" s="44"/>
      <c r="T851" s="3"/>
      <c r="V851" s="43"/>
      <c r="W851" s="49">
        <v>2.5</v>
      </c>
      <c r="X851" s="82">
        <v>0.22500000000000001</v>
      </c>
      <c r="Y851" s="43">
        <f t="shared" si="96"/>
        <v>2.5495000000000001</v>
      </c>
      <c r="Z851" s="53"/>
      <c r="AA851" s="82"/>
      <c r="AB851" s="43"/>
      <c r="AC851" s="47"/>
      <c r="AD851" s="82"/>
      <c r="AE851" s="43"/>
      <c r="AF851" s="45"/>
      <c r="AG851" s="82"/>
      <c r="AH851" s="43"/>
      <c r="AI851" s="47"/>
      <c r="AJ851" s="4"/>
      <c r="AK851" s="4"/>
      <c r="AL851" s="4"/>
      <c r="AM851" s="27"/>
      <c r="AN851" s="5"/>
      <c r="AO851" s="4"/>
      <c r="AP851" s="4"/>
      <c r="AQ851" s="4"/>
      <c r="AR851" s="19">
        <v>2.5</v>
      </c>
      <c r="AS851" s="5"/>
      <c r="AT851" s="3"/>
    </row>
    <row r="852" spans="1:58" x14ac:dyDescent="0.25">
      <c r="A852" s="4" t="s">
        <v>1</v>
      </c>
      <c r="B852" s="11">
        <v>3.3</v>
      </c>
      <c r="C852" s="88">
        <f t="shared" si="99"/>
        <v>3.4507573863603858</v>
      </c>
      <c r="D852" s="80">
        <v>-110.898</v>
      </c>
      <c r="E852" s="23">
        <v>42.847000000000001</v>
      </c>
      <c r="F852" s="1">
        <v>5</v>
      </c>
      <c r="G852" s="1">
        <v>1995</v>
      </c>
      <c r="H852" s="1">
        <v>12</v>
      </c>
      <c r="I852" s="1">
        <v>17</v>
      </c>
      <c r="J852" s="1">
        <v>4</v>
      </c>
      <c r="K852" s="1">
        <v>6</v>
      </c>
      <c r="L852" s="1">
        <v>36.049999999999997</v>
      </c>
      <c r="M852" s="81">
        <f t="shared" si="100"/>
        <v>0.10516774409862768</v>
      </c>
      <c r="N852" s="21">
        <v>0.01</v>
      </c>
      <c r="O852" s="3" t="s">
        <v>175</v>
      </c>
      <c r="P852" s="94">
        <f>1/((1/U852^2)+(1/X852^2)+(1/AA852^2))</f>
        <v>1.1060254398794437E-2</v>
      </c>
      <c r="Q852" s="72">
        <f>(P852/U852^2*V852)+(P852/X852^2*Y852)+(P852/AA852^2*AB852)</f>
        <v>3.4507573863603858</v>
      </c>
      <c r="R852" s="82">
        <f>SQRT(P852)</f>
        <v>0.10516774409862768</v>
      </c>
      <c r="S852" s="49">
        <v>3.29</v>
      </c>
      <c r="T852" s="3" t="s">
        <v>3</v>
      </c>
      <c r="U852" s="82">
        <v>0.13900000000000001</v>
      </c>
      <c r="V852" s="43">
        <f>0.791*S852+0.851</f>
        <v>3.4533900000000002</v>
      </c>
      <c r="W852" s="49">
        <v>3.46</v>
      </c>
      <c r="X852" s="82">
        <v>0.22500000000000001</v>
      </c>
      <c r="Y852" s="43">
        <f t="shared" si="96"/>
        <v>3.4413399999999998</v>
      </c>
      <c r="Z852" s="55">
        <v>3.2</v>
      </c>
      <c r="AA852" s="82">
        <v>0.23</v>
      </c>
      <c r="AB852" s="43">
        <f>0.791*(Z852+0.09)+0.851</f>
        <v>3.4533900000000002</v>
      </c>
      <c r="AC852" s="53"/>
      <c r="AD852" s="82"/>
      <c r="AE852" s="43"/>
      <c r="AF852" s="45"/>
      <c r="AG852" s="82"/>
      <c r="AH852" s="43"/>
      <c r="AI852" s="47" t="s">
        <v>99</v>
      </c>
      <c r="AJ852" s="27"/>
      <c r="AK852" s="5"/>
      <c r="AL852" s="4" t="s">
        <v>79</v>
      </c>
      <c r="AM852" s="27">
        <v>3.2</v>
      </c>
      <c r="AN852" s="5"/>
      <c r="AO852" s="4">
        <v>460</v>
      </c>
      <c r="AP852" s="5" t="s">
        <v>44</v>
      </c>
      <c r="AQ852" s="5" t="s">
        <v>44</v>
      </c>
      <c r="AR852" s="19">
        <v>3.46</v>
      </c>
      <c r="AS852" s="19">
        <v>3.29</v>
      </c>
      <c r="AT852" s="3" t="s">
        <v>3</v>
      </c>
      <c r="AU852" s="2" t="s">
        <v>44</v>
      </c>
      <c r="AV852" s="2"/>
      <c r="AY852">
        <v>16</v>
      </c>
    </row>
    <row r="853" spans="1:58" x14ac:dyDescent="0.25">
      <c r="A853" s="3" t="s">
        <v>2</v>
      </c>
      <c r="B853" s="18">
        <v>2.52</v>
      </c>
      <c r="C853" s="88">
        <f t="shared" si="99"/>
        <v>2.5680800000000001</v>
      </c>
      <c r="D853" s="80">
        <v>-111.062</v>
      </c>
      <c r="E853" s="23">
        <v>42.667000000000002</v>
      </c>
      <c r="F853" s="1">
        <v>5</v>
      </c>
      <c r="G853" s="1">
        <v>1995</v>
      </c>
      <c r="H853" s="1">
        <v>12</v>
      </c>
      <c r="I853" s="1">
        <v>19</v>
      </c>
      <c r="J853" s="1">
        <v>22</v>
      </c>
      <c r="K853" s="1">
        <v>19</v>
      </c>
      <c r="L853" s="11">
        <v>3</v>
      </c>
      <c r="M853" s="81">
        <f t="shared" si="100"/>
        <v>0.22500000000000001</v>
      </c>
      <c r="N853" s="21">
        <v>0.01</v>
      </c>
      <c r="O853" s="6" t="s">
        <v>174</v>
      </c>
      <c r="P853" s="94"/>
      <c r="Q853" s="72">
        <f>Y853</f>
        <v>2.5680800000000001</v>
      </c>
      <c r="R853" s="82">
        <f>X853</f>
        <v>0.22500000000000001</v>
      </c>
      <c r="S853" s="44"/>
      <c r="T853" s="3"/>
      <c r="V853" s="43"/>
      <c r="W853" s="49">
        <v>2.52</v>
      </c>
      <c r="X853" s="82">
        <v>0.22500000000000001</v>
      </c>
      <c r="Y853" s="43">
        <f t="shared" si="96"/>
        <v>2.5680800000000001</v>
      </c>
      <c r="Z853" s="53"/>
      <c r="AA853" s="82"/>
      <c r="AB853" s="43"/>
      <c r="AC853" s="47"/>
      <c r="AD853" s="82"/>
      <c r="AE853" s="43"/>
      <c r="AF853" s="45"/>
      <c r="AG853" s="82"/>
      <c r="AH853" s="43"/>
      <c r="AI853" s="47"/>
      <c r="AJ853" s="4"/>
      <c r="AK853" s="4"/>
      <c r="AL853" s="4"/>
      <c r="AM853" s="27"/>
      <c r="AN853" s="5"/>
      <c r="AO853" s="4"/>
      <c r="AP853" s="4"/>
      <c r="AQ853" s="4"/>
      <c r="AR853" s="19">
        <v>2.52</v>
      </c>
      <c r="AS853" s="5"/>
      <c r="AT853" s="3"/>
    </row>
    <row r="854" spans="1:58" x14ac:dyDescent="0.25">
      <c r="A854" s="3" t="s">
        <v>2</v>
      </c>
      <c r="B854" s="18">
        <v>2.68</v>
      </c>
      <c r="C854" s="88">
        <f t="shared" si="99"/>
        <v>2.71672</v>
      </c>
      <c r="D854" s="80">
        <v>-108.997</v>
      </c>
      <c r="E854" s="23">
        <v>42.781999999999996</v>
      </c>
      <c r="F854" s="1">
        <v>5</v>
      </c>
      <c r="G854" s="1">
        <v>1995</v>
      </c>
      <c r="H854" s="1">
        <v>12</v>
      </c>
      <c r="I854" s="1">
        <v>24</v>
      </c>
      <c r="J854" s="1">
        <v>12</v>
      </c>
      <c r="K854" s="1">
        <v>37</v>
      </c>
      <c r="L854" s="11">
        <v>12</v>
      </c>
      <c r="M854" s="81">
        <f t="shared" si="100"/>
        <v>0.22500000000000001</v>
      </c>
      <c r="N854" s="21">
        <v>0.01</v>
      </c>
      <c r="O854" s="6" t="s">
        <v>174</v>
      </c>
      <c r="P854" s="94"/>
      <c r="Q854" s="72">
        <f>Y854</f>
        <v>2.71672</v>
      </c>
      <c r="R854" s="82">
        <f>X854</f>
        <v>0.22500000000000001</v>
      </c>
      <c r="S854" s="44"/>
      <c r="T854" s="3"/>
      <c r="V854" s="43"/>
      <c r="W854" s="49">
        <v>2.68</v>
      </c>
      <c r="X854" s="82">
        <v>0.22500000000000001</v>
      </c>
      <c r="Y854" s="43">
        <f t="shared" si="96"/>
        <v>2.71672</v>
      </c>
      <c r="Z854" s="53"/>
      <c r="AA854" s="82"/>
      <c r="AB854" s="43"/>
      <c r="AC854" s="47"/>
      <c r="AD854" s="82"/>
      <c r="AE854" s="43"/>
      <c r="AF854" s="45"/>
      <c r="AG854" s="82"/>
      <c r="AH854" s="43"/>
      <c r="AI854" s="47"/>
      <c r="AJ854" s="4"/>
      <c r="AK854" s="4"/>
      <c r="AL854" s="4"/>
      <c r="AM854" s="27"/>
      <c r="AN854" s="5"/>
      <c r="AO854" s="4"/>
      <c r="AP854" s="4"/>
      <c r="AQ854" s="4"/>
      <c r="AR854" s="19">
        <v>2.68</v>
      </c>
      <c r="AS854" s="5"/>
      <c r="AT854" s="3"/>
    </row>
    <row r="855" spans="1:58" x14ac:dyDescent="0.25">
      <c r="A855" s="3" t="s">
        <v>2</v>
      </c>
      <c r="B855" s="18">
        <v>2.94</v>
      </c>
      <c r="C855" s="88">
        <f t="shared" si="99"/>
        <v>3.1230229195846411</v>
      </c>
      <c r="D855" s="80">
        <v>-111.547</v>
      </c>
      <c r="E855" s="23">
        <v>42.628999999999998</v>
      </c>
      <c r="F855" s="1">
        <v>0</v>
      </c>
      <c r="G855" s="1">
        <v>1995</v>
      </c>
      <c r="H855" s="1">
        <v>12</v>
      </c>
      <c r="I855" s="1">
        <v>25</v>
      </c>
      <c r="J855" s="1">
        <v>13</v>
      </c>
      <c r="K855" s="1">
        <v>34</v>
      </c>
      <c r="L855" s="11">
        <v>10.4</v>
      </c>
      <c r="M855" s="81">
        <f t="shared" si="100"/>
        <v>0.16083765575665815</v>
      </c>
      <c r="N855" s="21">
        <v>0.01</v>
      </c>
      <c r="O855" s="3" t="s">
        <v>175</v>
      </c>
      <c r="P855" s="94">
        <f>1/((1/X855^2)+(1/AA855^2))</f>
        <v>2.586875150929727E-2</v>
      </c>
      <c r="Q855" s="72">
        <f>(P855/X855^2*Y855)+(P855/AA855^2*AB855)</f>
        <v>3.1230229195846411</v>
      </c>
      <c r="R855" s="82">
        <f>SQRT(P855)</f>
        <v>0.16083765575665815</v>
      </c>
      <c r="S855" s="44"/>
      <c r="T855" s="3"/>
      <c r="V855" s="43"/>
      <c r="W855" s="49">
        <v>2.94</v>
      </c>
      <c r="X855" s="82">
        <v>0.22500000000000001</v>
      </c>
      <c r="Y855" s="43">
        <f t="shared" si="96"/>
        <v>2.9582600000000001</v>
      </c>
      <c r="Z855" s="55">
        <v>3</v>
      </c>
      <c r="AA855" s="82">
        <v>0.23</v>
      </c>
      <c r="AB855" s="43">
        <f>0.791*(Z855+0.09)+0.851</f>
        <v>3.2951899999999998</v>
      </c>
      <c r="AC855" s="47"/>
      <c r="AD855" s="82"/>
      <c r="AE855" s="43"/>
      <c r="AF855" s="45"/>
      <c r="AG855" s="82"/>
      <c r="AH855" s="43"/>
      <c r="AI855" s="47" t="s">
        <v>50</v>
      </c>
      <c r="AJ855" s="4"/>
      <c r="AK855" s="4"/>
      <c r="AL855" s="4"/>
      <c r="AM855" s="27">
        <v>3</v>
      </c>
      <c r="AN855" s="5"/>
      <c r="AO855" s="4"/>
      <c r="AP855" s="4"/>
      <c r="AQ855" s="4"/>
      <c r="AR855" s="19">
        <v>2.94</v>
      </c>
      <c r="AS855" s="5"/>
      <c r="AT855" s="3"/>
    </row>
    <row r="856" spans="1:58" x14ac:dyDescent="0.25">
      <c r="A856" s="4" t="s">
        <v>1</v>
      </c>
      <c r="B856" s="11">
        <v>2.8</v>
      </c>
      <c r="C856" s="88">
        <f t="shared" si="99"/>
        <v>3.1369899999999999</v>
      </c>
      <c r="D856" s="80">
        <v>-114.48</v>
      </c>
      <c r="E856" s="23">
        <v>36.195999999999998</v>
      </c>
      <c r="F856" s="1">
        <v>5</v>
      </c>
      <c r="G856" s="1">
        <v>1995</v>
      </c>
      <c r="H856" s="1">
        <v>12</v>
      </c>
      <c r="I856" s="1">
        <v>27</v>
      </c>
      <c r="J856" s="1">
        <v>22</v>
      </c>
      <c r="K856" s="1">
        <v>25</v>
      </c>
      <c r="L856" s="1">
        <v>13.26</v>
      </c>
      <c r="M856" s="81">
        <f t="shared" si="100"/>
        <v>0.23</v>
      </c>
      <c r="N856" s="21">
        <v>0.01</v>
      </c>
      <c r="O856" s="6" t="s">
        <v>174</v>
      </c>
      <c r="P856" s="94"/>
      <c r="Q856" s="72">
        <f>$AB$856</f>
        <v>3.1369899999999999</v>
      </c>
      <c r="R856" s="82">
        <f>AA856</f>
        <v>0.23</v>
      </c>
      <c r="S856" s="44"/>
      <c r="T856" s="3"/>
      <c r="V856" s="43"/>
      <c r="W856" s="46"/>
      <c r="Y856" s="43"/>
      <c r="Z856" s="55">
        <v>2.8</v>
      </c>
      <c r="AA856" s="82">
        <v>0.23</v>
      </c>
      <c r="AB856" s="43">
        <f>0.791*(Z856+0.09)+0.851</f>
        <v>3.1369899999999999</v>
      </c>
      <c r="AC856" s="53"/>
      <c r="AD856" s="82"/>
      <c r="AE856" s="43"/>
      <c r="AF856" s="45"/>
      <c r="AG856" s="82"/>
      <c r="AH856" s="43"/>
      <c r="AI856" s="47" t="s">
        <v>48</v>
      </c>
      <c r="AJ856" s="27"/>
      <c r="AK856" s="5"/>
      <c r="AL856" s="4"/>
      <c r="AM856" s="27">
        <v>2.8</v>
      </c>
      <c r="AN856" s="5"/>
      <c r="AO856" s="4">
        <v>41</v>
      </c>
      <c r="AP856" s="5" t="s">
        <v>44</v>
      </c>
      <c r="AQ856" s="5" t="s">
        <v>44</v>
      </c>
      <c r="AR856" s="9"/>
      <c r="AS856" s="5"/>
      <c r="AT856" s="3"/>
      <c r="AU856" s="2" t="s">
        <v>44</v>
      </c>
      <c r="AV856" s="2"/>
      <c r="AY856">
        <v>7</v>
      </c>
    </row>
    <row r="857" spans="1:58" x14ac:dyDescent="0.25">
      <c r="A857" s="3" t="s">
        <v>2</v>
      </c>
      <c r="B857" s="18">
        <v>3.08</v>
      </c>
      <c r="C857" s="88">
        <f t="shared" si="99"/>
        <v>3.2668437261531027</v>
      </c>
      <c r="D857" s="80">
        <v>-111.252</v>
      </c>
      <c r="E857" s="23">
        <v>42.637</v>
      </c>
      <c r="F857" s="1">
        <v>0</v>
      </c>
      <c r="G857" s="1">
        <v>1996</v>
      </c>
      <c r="H857" s="1">
        <v>1</v>
      </c>
      <c r="I857" s="1">
        <v>1</v>
      </c>
      <c r="J857" s="1">
        <v>21</v>
      </c>
      <c r="K857" s="1">
        <v>20</v>
      </c>
      <c r="L857" s="11">
        <v>24.5</v>
      </c>
      <c r="M857" s="81">
        <f t="shared" si="100"/>
        <v>0.16083765575665815</v>
      </c>
      <c r="N857" s="21">
        <v>0.01</v>
      </c>
      <c r="O857" s="3" t="s">
        <v>175</v>
      </c>
      <c r="P857" s="94">
        <f>1/((1/X857^2)+(1/AA857^2))</f>
        <v>2.586875150929727E-2</v>
      </c>
      <c r="Q857" s="72">
        <f>(P857/X857^2*Y857)+(P857/AA857^2*AB857)</f>
        <v>3.2668437261531027</v>
      </c>
      <c r="R857" s="82">
        <f>SQRT(P857)</f>
        <v>0.16083765575665815</v>
      </c>
      <c r="S857" s="44"/>
      <c r="T857" s="3"/>
      <c r="V857" s="43"/>
      <c r="W857" s="49">
        <v>3.08</v>
      </c>
      <c r="X857" s="82">
        <v>0.22500000000000001</v>
      </c>
      <c r="Y857" s="43">
        <f t="shared" ref="Y857:Y883" si="103">0.929*W857+0.227</f>
        <v>3.08832</v>
      </c>
      <c r="Z857" s="55">
        <v>3.2</v>
      </c>
      <c r="AA857" s="82">
        <v>0.23</v>
      </c>
      <c r="AB857" s="43">
        <f>0.791*(Z857+0.09)+0.851</f>
        <v>3.4533900000000002</v>
      </c>
      <c r="AC857" s="47"/>
      <c r="AD857" s="82"/>
      <c r="AE857" s="43"/>
      <c r="AF857" s="45"/>
      <c r="AG857" s="82"/>
      <c r="AH857" s="43"/>
      <c r="AI857" s="47" t="s">
        <v>79</v>
      </c>
      <c r="AJ857" s="4"/>
      <c r="AK857" s="4"/>
      <c r="AL857" s="4"/>
      <c r="AM857" s="27">
        <v>3.2</v>
      </c>
      <c r="AN857" s="5"/>
      <c r="AO857" s="4"/>
      <c r="AP857" s="4"/>
      <c r="AQ857" s="4"/>
      <c r="AR857" s="19">
        <v>3.08</v>
      </c>
      <c r="AS857" s="5"/>
      <c r="AT857" s="3"/>
    </row>
    <row r="858" spans="1:58" x14ac:dyDescent="0.25">
      <c r="A858" s="3" t="s">
        <v>2</v>
      </c>
      <c r="B858" s="18">
        <v>2.92</v>
      </c>
      <c r="C858" s="88">
        <f t="shared" si="99"/>
        <v>2.9396800000000001</v>
      </c>
      <c r="D858" s="80">
        <v>-111.723</v>
      </c>
      <c r="E858" s="23">
        <v>42.668999999999997</v>
      </c>
      <c r="F858" s="1">
        <v>2</v>
      </c>
      <c r="G858" s="1">
        <v>1996</v>
      </c>
      <c r="H858" s="1">
        <v>2</v>
      </c>
      <c r="I858" s="1">
        <v>6</v>
      </c>
      <c r="J858" s="1">
        <v>8</v>
      </c>
      <c r="K858" s="1">
        <v>23</v>
      </c>
      <c r="L858" s="11">
        <v>17.399999999999999</v>
      </c>
      <c r="M858" s="81">
        <f t="shared" si="100"/>
        <v>0.22500000000000001</v>
      </c>
      <c r="N858" s="21">
        <v>0.01</v>
      </c>
      <c r="O858" s="6" t="s">
        <v>174</v>
      </c>
      <c r="P858" s="94"/>
      <c r="Q858" s="72">
        <f>Y858</f>
        <v>2.9396800000000001</v>
      </c>
      <c r="R858" s="82">
        <f>X858</f>
        <v>0.22500000000000001</v>
      </c>
      <c r="S858" s="44"/>
      <c r="T858" s="3"/>
      <c r="V858" s="43"/>
      <c r="W858" s="49">
        <v>2.92</v>
      </c>
      <c r="X858" s="82">
        <v>0.22500000000000001</v>
      </c>
      <c r="Y858" s="43">
        <f t="shared" si="103"/>
        <v>2.9396800000000001</v>
      </c>
      <c r="Z858" s="53"/>
      <c r="AA858" s="82"/>
      <c r="AB858" s="43"/>
      <c r="AC858" s="47"/>
      <c r="AD858" s="82"/>
      <c r="AE858" s="43"/>
      <c r="AF858" s="45"/>
      <c r="AG858" s="82"/>
      <c r="AH858" s="43"/>
      <c r="AI858" s="47"/>
      <c r="AJ858" s="4"/>
      <c r="AK858" s="4"/>
      <c r="AL858" s="4"/>
      <c r="AM858" s="27"/>
      <c r="AN858" s="5"/>
      <c r="AO858" s="4"/>
      <c r="AP858" s="4"/>
      <c r="AQ858" s="4"/>
      <c r="AR858" s="19">
        <v>2.92</v>
      </c>
      <c r="AS858" s="5"/>
      <c r="AT858" s="3"/>
    </row>
    <row r="859" spans="1:58" x14ac:dyDescent="0.25">
      <c r="A859" s="3" t="s">
        <v>2</v>
      </c>
      <c r="B859" s="18">
        <v>2.73</v>
      </c>
      <c r="C859" s="88">
        <f t="shared" si="99"/>
        <v>2.7631700000000001</v>
      </c>
      <c r="D859" s="80">
        <v>-114.999</v>
      </c>
      <c r="E859" s="23">
        <v>39.293999999999997</v>
      </c>
      <c r="F859" s="1">
        <v>7</v>
      </c>
      <c r="G859" s="1">
        <v>1996</v>
      </c>
      <c r="H859" s="1">
        <v>2</v>
      </c>
      <c r="I859" s="1">
        <v>13</v>
      </c>
      <c r="J859" s="1">
        <v>21</v>
      </c>
      <c r="K859" s="1">
        <v>1</v>
      </c>
      <c r="L859" s="11">
        <v>52.1</v>
      </c>
      <c r="M859" s="81">
        <f t="shared" si="100"/>
        <v>0.22500000000000001</v>
      </c>
      <c r="N859" s="21">
        <v>0.01</v>
      </c>
      <c r="O859" s="6" t="s">
        <v>174</v>
      </c>
      <c r="P859" s="94"/>
      <c r="Q859" s="72">
        <f>Y859</f>
        <v>2.7631700000000001</v>
      </c>
      <c r="R859" s="82">
        <f>X859</f>
        <v>0.22500000000000001</v>
      </c>
      <c r="S859" s="44"/>
      <c r="T859" s="3"/>
      <c r="V859" s="43"/>
      <c r="W859" s="49">
        <v>2.73</v>
      </c>
      <c r="X859" s="82">
        <v>0.22500000000000001</v>
      </c>
      <c r="Y859" s="43">
        <f t="shared" si="103"/>
        <v>2.7631700000000001</v>
      </c>
      <c r="Z859" s="53"/>
      <c r="AA859" s="82"/>
      <c r="AB859" s="43"/>
      <c r="AC859" s="47"/>
      <c r="AD859" s="82"/>
      <c r="AE859" s="43"/>
      <c r="AF859" s="45"/>
      <c r="AG859" s="82"/>
      <c r="AH859" s="43"/>
      <c r="AI859" s="47"/>
      <c r="AJ859" s="4"/>
      <c r="AK859" s="4"/>
      <c r="AL859" s="4"/>
      <c r="AM859" s="27"/>
      <c r="AN859" s="5"/>
      <c r="AO859" s="4"/>
      <c r="AP859" s="4"/>
      <c r="AQ859" s="4"/>
      <c r="AR859" s="19">
        <v>2.73</v>
      </c>
      <c r="AS859" s="5"/>
      <c r="AT859" s="3"/>
    </row>
    <row r="860" spans="1:58" x14ac:dyDescent="0.25">
      <c r="A860" s="3" t="s">
        <v>2</v>
      </c>
      <c r="B860" s="18">
        <v>2.46</v>
      </c>
      <c r="C860" s="88">
        <f t="shared" si="99"/>
        <v>2.51234</v>
      </c>
      <c r="D860" s="80">
        <v>-111.221</v>
      </c>
      <c r="E860" s="23">
        <v>42.786999999999999</v>
      </c>
      <c r="F860" s="1">
        <v>6</v>
      </c>
      <c r="G860" s="1">
        <v>1996</v>
      </c>
      <c r="H860" s="1">
        <v>2</v>
      </c>
      <c r="I860" s="1">
        <v>21</v>
      </c>
      <c r="J860" s="1">
        <v>22</v>
      </c>
      <c r="K860" s="1">
        <v>57</v>
      </c>
      <c r="L860" s="11">
        <v>17.899999999999999</v>
      </c>
      <c r="M860" s="81">
        <f t="shared" si="100"/>
        <v>0.22500000000000001</v>
      </c>
      <c r="N860" s="21">
        <v>0.01</v>
      </c>
      <c r="O860" s="6" t="s">
        <v>174</v>
      </c>
      <c r="P860" s="94"/>
      <c r="Q860" s="72">
        <f>Y860</f>
        <v>2.51234</v>
      </c>
      <c r="R860" s="82">
        <f>X860</f>
        <v>0.22500000000000001</v>
      </c>
      <c r="S860" s="44"/>
      <c r="T860" s="3"/>
      <c r="V860" s="43"/>
      <c r="W860" s="49">
        <v>2.46</v>
      </c>
      <c r="X860" s="82">
        <v>0.22500000000000001</v>
      </c>
      <c r="Y860" s="43">
        <f t="shared" si="103"/>
        <v>2.51234</v>
      </c>
      <c r="Z860" s="53"/>
      <c r="AA860" s="82"/>
      <c r="AB860" s="43"/>
      <c r="AC860" s="47"/>
      <c r="AD860" s="82"/>
      <c r="AE860" s="43"/>
      <c r="AF860" s="45"/>
      <c r="AG860" s="82"/>
      <c r="AH860" s="43"/>
      <c r="AI860" s="47"/>
      <c r="AJ860" s="4"/>
      <c r="AK860" s="4"/>
      <c r="AL860" s="4"/>
      <c r="AM860" s="27"/>
      <c r="AN860" s="5"/>
      <c r="AO860" s="4"/>
      <c r="AP860" s="4"/>
      <c r="AQ860" s="4"/>
      <c r="AR860" s="19">
        <v>2.46</v>
      </c>
      <c r="AS860" s="5"/>
      <c r="AT860" s="3"/>
    </row>
    <row r="861" spans="1:58" x14ac:dyDescent="0.25">
      <c r="A861" s="3" t="s">
        <v>2</v>
      </c>
      <c r="B861" s="18">
        <v>3.03</v>
      </c>
      <c r="C861" s="88">
        <f t="shared" si="99"/>
        <v>3.0418699999999999</v>
      </c>
      <c r="D861" s="80">
        <v>-109.11499999999999</v>
      </c>
      <c r="E861" s="23">
        <v>42.826999999999998</v>
      </c>
      <c r="F861" s="1">
        <v>7</v>
      </c>
      <c r="G861" s="1">
        <v>1996</v>
      </c>
      <c r="H861" s="1">
        <v>3</v>
      </c>
      <c r="I861" s="1">
        <v>3</v>
      </c>
      <c r="J861" s="1">
        <v>0</v>
      </c>
      <c r="K861" s="1">
        <v>55</v>
      </c>
      <c r="L861" s="11">
        <v>22.6</v>
      </c>
      <c r="M861" s="81">
        <f t="shared" si="100"/>
        <v>0.22500000000000001</v>
      </c>
      <c r="N861" s="21">
        <v>0.01</v>
      </c>
      <c r="O861" s="6" t="s">
        <v>174</v>
      </c>
      <c r="P861" s="94"/>
      <c r="Q861" s="72">
        <f>Y861</f>
        <v>3.0418699999999999</v>
      </c>
      <c r="R861" s="82">
        <f>X861</f>
        <v>0.22500000000000001</v>
      </c>
      <c r="S861" s="44"/>
      <c r="T861" s="3"/>
      <c r="V861" s="43"/>
      <c r="W861" s="49">
        <v>3.03</v>
      </c>
      <c r="X861" s="82">
        <v>0.22500000000000001</v>
      </c>
      <c r="Y861" s="43">
        <f t="shared" si="103"/>
        <v>3.0418699999999999</v>
      </c>
      <c r="Z861" s="53"/>
      <c r="AA861" s="82"/>
      <c r="AB861" s="43"/>
      <c r="AC861" s="47"/>
      <c r="AD861" s="82"/>
      <c r="AE861" s="43"/>
      <c r="AF861" s="45"/>
      <c r="AG861" s="82"/>
      <c r="AH861" s="43"/>
      <c r="AI861" s="47"/>
      <c r="AJ861" s="4"/>
      <c r="AK861" s="4"/>
      <c r="AL861" s="4"/>
      <c r="AM861" s="27"/>
      <c r="AN861" s="5"/>
      <c r="AO861" s="4"/>
      <c r="AP861" s="4"/>
      <c r="AQ861" s="4"/>
      <c r="AR861" s="19">
        <v>3.03</v>
      </c>
      <c r="AS861" s="5"/>
      <c r="AT861" s="3"/>
    </row>
    <row r="862" spans="1:58" x14ac:dyDescent="0.25">
      <c r="A862" s="3" t="s">
        <v>2</v>
      </c>
      <c r="B862" s="18">
        <v>2.64</v>
      </c>
      <c r="C862" s="88">
        <f t="shared" si="99"/>
        <v>2.9032489036464617</v>
      </c>
      <c r="D862" s="80">
        <v>-111.224</v>
      </c>
      <c r="E862" s="23">
        <v>42.737000000000002</v>
      </c>
      <c r="F862" s="1">
        <v>0</v>
      </c>
      <c r="G862" s="1">
        <v>1996</v>
      </c>
      <c r="H862" s="1">
        <v>3</v>
      </c>
      <c r="I862" s="1">
        <v>13</v>
      </c>
      <c r="J862" s="1">
        <v>3</v>
      </c>
      <c r="K862" s="1">
        <v>53</v>
      </c>
      <c r="L862" s="11">
        <v>52.1</v>
      </c>
      <c r="M862" s="81">
        <f t="shared" si="100"/>
        <v>0.16083765575665815</v>
      </c>
      <c r="N862" s="21">
        <v>0.01</v>
      </c>
      <c r="O862" s="3" t="s">
        <v>175</v>
      </c>
      <c r="P862" s="94">
        <f>1/((1/X862^2)+(1/AA862^2))</f>
        <v>2.586875150929727E-2</v>
      </c>
      <c r="Q862" s="72">
        <f>(P862/X862^2*Y862)+(P862/AA862^2*AB862)</f>
        <v>2.9032489036464617</v>
      </c>
      <c r="R862" s="82">
        <f>SQRT(P862)</f>
        <v>0.16083765575665815</v>
      </c>
      <c r="S862" s="44"/>
      <c r="T862" s="3"/>
      <c r="V862" s="43"/>
      <c r="W862" s="49">
        <v>2.64</v>
      </c>
      <c r="X862" s="82">
        <v>0.22500000000000001</v>
      </c>
      <c r="Y862" s="43">
        <f t="shared" si="103"/>
        <v>2.6795599999999999</v>
      </c>
      <c r="Z862" s="55">
        <v>2.8</v>
      </c>
      <c r="AA862" s="82">
        <v>0.23</v>
      </c>
      <c r="AB862" s="43">
        <f>0.791*(Z862+0.09)+0.851</f>
        <v>3.1369899999999999</v>
      </c>
      <c r="AC862" s="47"/>
      <c r="AD862" s="82"/>
      <c r="AE862" s="43"/>
      <c r="AF862" s="45"/>
      <c r="AG862" s="82"/>
      <c r="AH862" s="43"/>
      <c r="AI862" s="47"/>
      <c r="AJ862" s="4"/>
      <c r="AK862" s="4"/>
      <c r="AL862" s="4" t="s">
        <v>48</v>
      </c>
      <c r="AM862" s="27">
        <v>2.8</v>
      </c>
      <c r="AN862" s="5"/>
      <c r="AO862" s="4"/>
      <c r="AP862" s="4"/>
      <c r="AQ862" s="4"/>
      <c r="AR862" s="19">
        <v>2.64</v>
      </c>
      <c r="AS862" s="5"/>
      <c r="AT862" s="3"/>
    </row>
    <row r="863" spans="1:58" x14ac:dyDescent="0.25">
      <c r="A863" s="3" t="s">
        <v>2</v>
      </c>
      <c r="B863" s="18">
        <v>2.95</v>
      </c>
      <c r="C863" s="88">
        <f t="shared" si="99"/>
        <v>2.9675500000000001</v>
      </c>
      <c r="D863" s="80">
        <v>-114.501</v>
      </c>
      <c r="E863" s="23">
        <v>36.563000000000002</v>
      </c>
      <c r="F863" s="1">
        <v>1</v>
      </c>
      <c r="G863" s="1">
        <v>1996</v>
      </c>
      <c r="H863" s="1">
        <v>3</v>
      </c>
      <c r="I863" s="1">
        <v>19</v>
      </c>
      <c r="J863" s="1">
        <v>18</v>
      </c>
      <c r="K863" s="1">
        <v>31</v>
      </c>
      <c r="L863" s="11">
        <v>15.8</v>
      </c>
      <c r="M863" s="81">
        <f t="shared" si="100"/>
        <v>0.22500000000000001</v>
      </c>
      <c r="N863" s="21">
        <v>0.01</v>
      </c>
      <c r="O863" s="6" t="s">
        <v>174</v>
      </c>
      <c r="P863" s="94"/>
      <c r="Q863" s="72">
        <f>Y863</f>
        <v>2.9675500000000001</v>
      </c>
      <c r="R863" s="82">
        <f>X863</f>
        <v>0.22500000000000001</v>
      </c>
      <c r="S863" s="44"/>
      <c r="T863" s="3"/>
      <c r="V863" s="43"/>
      <c r="W863" s="49">
        <v>2.95</v>
      </c>
      <c r="X863" s="82">
        <v>0.22500000000000001</v>
      </c>
      <c r="Y863" s="43">
        <f t="shared" si="103"/>
        <v>2.9675500000000001</v>
      </c>
      <c r="Z863" s="53"/>
      <c r="AA863" s="82"/>
      <c r="AB863" s="43"/>
      <c r="AC863" s="47"/>
      <c r="AD863" s="82"/>
      <c r="AE863" s="43"/>
      <c r="AF863" s="45"/>
      <c r="AG863" s="82"/>
      <c r="AH863" s="43"/>
      <c r="AI863" s="47"/>
      <c r="AJ863" s="4"/>
      <c r="AK863" s="4"/>
      <c r="AL863" s="4"/>
      <c r="AM863" s="27"/>
      <c r="AN863" s="5"/>
      <c r="AO863" s="4"/>
      <c r="AP863" s="4"/>
      <c r="AQ863" s="4"/>
      <c r="AR863" s="19">
        <v>2.95</v>
      </c>
      <c r="AS863" s="5"/>
      <c r="AT863" s="3"/>
    </row>
    <row r="864" spans="1:58" x14ac:dyDescent="0.25">
      <c r="A864" s="3" t="s">
        <v>2</v>
      </c>
      <c r="B864" s="18">
        <v>2.87</v>
      </c>
      <c r="C864" s="88">
        <f t="shared" si="99"/>
        <v>2.89323</v>
      </c>
      <c r="D864" s="80">
        <v>-111.94799999999999</v>
      </c>
      <c r="E864" s="23">
        <v>42.674999999999997</v>
      </c>
      <c r="F864" s="1">
        <v>7</v>
      </c>
      <c r="G864" s="1">
        <v>1996</v>
      </c>
      <c r="H864" s="1">
        <v>3</v>
      </c>
      <c r="I864" s="1">
        <v>29</v>
      </c>
      <c r="J864" s="1">
        <v>17</v>
      </c>
      <c r="K864" s="1">
        <v>5</v>
      </c>
      <c r="L864" s="11">
        <v>5.5</v>
      </c>
      <c r="M864" s="81">
        <f t="shared" si="100"/>
        <v>0.22500000000000001</v>
      </c>
      <c r="N864" s="21">
        <v>0.01</v>
      </c>
      <c r="O864" s="6" t="s">
        <v>174</v>
      </c>
      <c r="P864" s="94"/>
      <c r="Q864" s="72">
        <f>Y864</f>
        <v>2.89323</v>
      </c>
      <c r="R864" s="82">
        <f>X864</f>
        <v>0.22500000000000001</v>
      </c>
      <c r="S864" s="44"/>
      <c r="T864" s="3"/>
      <c r="V864" s="43"/>
      <c r="W864" s="49">
        <v>2.87</v>
      </c>
      <c r="X864" s="82">
        <v>0.22500000000000001</v>
      </c>
      <c r="Y864" s="43">
        <f t="shared" si="103"/>
        <v>2.89323</v>
      </c>
      <c r="Z864" s="53"/>
      <c r="AA864" s="82"/>
      <c r="AB864" s="43"/>
      <c r="AC864" s="47"/>
      <c r="AD864" s="82"/>
      <c r="AE864" s="43"/>
      <c r="AF864" s="45"/>
      <c r="AG864" s="82"/>
      <c r="AH864" s="43"/>
      <c r="AI864" s="47"/>
      <c r="AJ864" s="4"/>
      <c r="AK864" s="4"/>
      <c r="AL864" s="4"/>
      <c r="AM864" s="27"/>
      <c r="AN864" s="5"/>
      <c r="AO864" s="4"/>
      <c r="AP864" s="4"/>
      <c r="AQ864" s="4"/>
      <c r="AR864" s="19">
        <v>2.87</v>
      </c>
      <c r="AS864" s="5"/>
      <c r="AT864" s="3"/>
    </row>
    <row r="865" spans="1:58" x14ac:dyDescent="0.25">
      <c r="A865" s="3" t="s">
        <v>2</v>
      </c>
      <c r="B865" s="18">
        <v>2.67</v>
      </c>
      <c r="C865" s="88">
        <f t="shared" si="99"/>
        <v>2.70743</v>
      </c>
      <c r="D865" s="80">
        <v>-111.95099999999999</v>
      </c>
      <c r="E865" s="23">
        <v>42.683</v>
      </c>
      <c r="F865" s="1">
        <v>1</v>
      </c>
      <c r="G865" s="1">
        <v>1996</v>
      </c>
      <c r="H865" s="1">
        <v>3</v>
      </c>
      <c r="I865" s="1">
        <v>29</v>
      </c>
      <c r="J865" s="1">
        <v>17</v>
      </c>
      <c r="K865" s="1">
        <v>7</v>
      </c>
      <c r="L865" s="11">
        <v>40.9</v>
      </c>
      <c r="M865" s="81">
        <f t="shared" si="100"/>
        <v>0.22500000000000001</v>
      </c>
      <c r="N865" s="21">
        <v>0.01</v>
      </c>
      <c r="O865" s="6" t="s">
        <v>174</v>
      </c>
      <c r="P865" s="94"/>
      <c r="Q865" s="72">
        <f>Y865</f>
        <v>2.70743</v>
      </c>
      <c r="R865" s="82">
        <f>X865</f>
        <v>0.22500000000000001</v>
      </c>
      <c r="S865" s="44"/>
      <c r="T865" s="3"/>
      <c r="V865" s="43"/>
      <c r="W865" s="49">
        <v>2.67</v>
      </c>
      <c r="X865" s="82">
        <v>0.22500000000000001</v>
      </c>
      <c r="Y865" s="43">
        <f t="shared" si="103"/>
        <v>2.70743</v>
      </c>
      <c r="Z865" s="53"/>
      <c r="AA865" s="82"/>
      <c r="AB865" s="43"/>
      <c r="AC865" s="47"/>
      <c r="AD865" s="82"/>
      <c r="AE865" s="43"/>
      <c r="AF865" s="45"/>
      <c r="AG865" s="82"/>
      <c r="AH865" s="43"/>
      <c r="AI865" s="47"/>
      <c r="AJ865" s="4"/>
      <c r="AK865" s="4"/>
      <c r="AL865" s="4"/>
      <c r="AM865" s="27"/>
      <c r="AN865" s="5"/>
      <c r="AO865" s="4"/>
      <c r="AP865" s="4"/>
      <c r="AQ865" s="4"/>
      <c r="AR865" s="19">
        <v>2.67</v>
      </c>
      <c r="AS865" s="5"/>
      <c r="AT865" s="3"/>
    </row>
    <row r="866" spans="1:58" x14ac:dyDescent="0.25">
      <c r="A866" s="3" t="s">
        <v>2</v>
      </c>
      <c r="B866" s="18">
        <v>2.5299999999999998</v>
      </c>
      <c r="C866" s="88">
        <f t="shared" si="99"/>
        <v>2.5773699999999997</v>
      </c>
      <c r="D866" s="80">
        <v>-110.73699999999999</v>
      </c>
      <c r="E866" s="23">
        <v>43.441000000000003</v>
      </c>
      <c r="F866" s="1">
        <v>3</v>
      </c>
      <c r="G866" s="1">
        <v>1996</v>
      </c>
      <c r="H866" s="1">
        <v>5</v>
      </c>
      <c r="I866" s="1">
        <v>10</v>
      </c>
      <c r="J866" s="1">
        <v>22</v>
      </c>
      <c r="K866" s="1">
        <v>57</v>
      </c>
      <c r="L866" s="11">
        <v>48.9</v>
      </c>
      <c r="M866" s="81">
        <f t="shared" si="100"/>
        <v>0.22500000000000001</v>
      </c>
      <c r="N866" s="21">
        <v>0.01</v>
      </c>
      <c r="O866" s="6" t="s">
        <v>174</v>
      </c>
      <c r="P866" s="94"/>
      <c r="Q866" s="72">
        <f>Y866</f>
        <v>2.5773699999999997</v>
      </c>
      <c r="R866" s="82">
        <f>X866</f>
        <v>0.22500000000000001</v>
      </c>
      <c r="S866" s="44"/>
      <c r="T866" s="3"/>
      <c r="V866" s="43"/>
      <c r="W866" s="49">
        <v>2.5299999999999998</v>
      </c>
      <c r="X866" s="82">
        <v>0.22500000000000001</v>
      </c>
      <c r="Y866" s="43">
        <f t="shared" si="103"/>
        <v>2.5773699999999997</v>
      </c>
      <c r="Z866" s="53"/>
      <c r="AA866" s="82"/>
      <c r="AB866" s="43"/>
      <c r="AC866" s="47"/>
      <c r="AD866" s="82"/>
      <c r="AE866" s="43"/>
      <c r="AF866" s="45"/>
      <c r="AG866" s="82"/>
      <c r="AH866" s="43"/>
      <c r="AI866" s="47"/>
      <c r="AJ866" s="4"/>
      <c r="AK866" s="4"/>
      <c r="AL866" s="4"/>
      <c r="AM866" s="27"/>
      <c r="AN866" s="5"/>
      <c r="AO866" s="4"/>
      <c r="AP866" s="4"/>
      <c r="AQ866" s="4"/>
      <c r="AR866" s="19">
        <v>2.5299999999999998</v>
      </c>
      <c r="AS866" s="5"/>
      <c r="AT866" s="3"/>
    </row>
    <row r="867" spans="1:58" x14ac:dyDescent="0.25">
      <c r="A867" s="3" t="s">
        <v>2</v>
      </c>
      <c r="B867" s="18">
        <v>4.0999999999999996</v>
      </c>
      <c r="C867" s="88">
        <f t="shared" si="99"/>
        <v>4.0141139048671031</v>
      </c>
      <c r="D867" s="80">
        <v>-111.221</v>
      </c>
      <c r="E867" s="23">
        <v>42.543999999999997</v>
      </c>
      <c r="F867" s="1">
        <v>0</v>
      </c>
      <c r="G867" s="1">
        <v>1996</v>
      </c>
      <c r="H867" s="1">
        <v>5</v>
      </c>
      <c r="I867" s="1">
        <v>16</v>
      </c>
      <c r="J867" s="1">
        <v>15</v>
      </c>
      <c r="K867" s="1">
        <v>41</v>
      </c>
      <c r="L867" s="11">
        <v>1.7</v>
      </c>
      <c r="M867" s="81">
        <f t="shared" si="100"/>
        <v>8.9356067174227033E-2</v>
      </c>
      <c r="N867" s="21">
        <v>0.01</v>
      </c>
      <c r="O867" s="3" t="s">
        <v>175</v>
      </c>
      <c r="P867" s="94">
        <f>1/((1/U867^2)+(1/X867^2)+(1/AA867^2)+(1/AD867^2)+(1/AG867^2))</f>
        <v>7.9845067408449728E-3</v>
      </c>
      <c r="Q867" s="72">
        <f>(P867/U867^2*V867)+(P867/X867^2*Y867)+(P867/AA867^2*AB867)+(P867/AD867^2*AE867)+(P867/AG867^2*AH867)</f>
        <v>4.0141139048671031</v>
      </c>
      <c r="R867" s="82">
        <f>SQRT(P867)</f>
        <v>8.9356067174227033E-2</v>
      </c>
      <c r="S867" s="49">
        <v>4.0999999999999996</v>
      </c>
      <c r="T867" s="3" t="s">
        <v>3</v>
      </c>
      <c r="U867" s="82">
        <v>0.13900000000000001</v>
      </c>
      <c r="V867" s="43">
        <f>0.791*S867+0.851</f>
        <v>4.0940999999999992</v>
      </c>
      <c r="W867" s="49">
        <v>3.9</v>
      </c>
      <c r="X867" s="82">
        <v>0.22500000000000001</v>
      </c>
      <c r="Y867" s="43">
        <f t="shared" si="103"/>
        <v>3.8500999999999999</v>
      </c>
      <c r="Z867" s="55">
        <v>4.3</v>
      </c>
      <c r="AA867" s="82">
        <v>0.23</v>
      </c>
      <c r="AB867" s="43">
        <f>0.791*(Z867+0.09)+0.851</f>
        <v>4.3234899999999996</v>
      </c>
      <c r="AC867" s="55">
        <v>3.9</v>
      </c>
      <c r="AD867" s="82">
        <v>0.20699999999999999</v>
      </c>
      <c r="AE867" s="43">
        <f>1.078*AC867-0.427</f>
        <v>3.7772000000000001</v>
      </c>
      <c r="AF867" s="55">
        <v>4</v>
      </c>
      <c r="AG867" s="82">
        <v>0.29499999999999998</v>
      </c>
      <c r="AH867" s="43">
        <f>1.162*AF867-0.74</f>
        <v>3.9079999999999995</v>
      </c>
      <c r="AI867" s="47" t="s">
        <v>136</v>
      </c>
      <c r="AJ867" s="27">
        <v>3.9</v>
      </c>
      <c r="AK867" s="5"/>
      <c r="AL867" s="4" t="s">
        <v>51</v>
      </c>
      <c r="AM867" s="27">
        <v>4.3</v>
      </c>
      <c r="AN867" s="27">
        <v>4</v>
      </c>
      <c r="AO867" s="4"/>
      <c r="AP867" s="4"/>
      <c r="AQ867" s="4"/>
      <c r="AR867" s="19">
        <v>3.9</v>
      </c>
      <c r="AS867" s="19">
        <v>4.0999999999999996</v>
      </c>
      <c r="AT867" s="3" t="s">
        <v>3</v>
      </c>
    </row>
    <row r="868" spans="1:58" x14ac:dyDescent="0.25">
      <c r="A868" s="3" t="s">
        <v>2</v>
      </c>
      <c r="B868" s="18">
        <v>2.46</v>
      </c>
      <c r="C868" s="88">
        <f t="shared" si="99"/>
        <v>2.51234</v>
      </c>
      <c r="D868" s="80">
        <v>-110.84399999999999</v>
      </c>
      <c r="E868" s="23">
        <v>42.92</v>
      </c>
      <c r="F868" s="1">
        <v>1</v>
      </c>
      <c r="G868" s="1">
        <v>1996</v>
      </c>
      <c r="H868" s="1">
        <v>6</v>
      </c>
      <c r="I868" s="1">
        <v>28</v>
      </c>
      <c r="J868" s="1">
        <v>21</v>
      </c>
      <c r="K868" s="1">
        <v>14</v>
      </c>
      <c r="L868" s="11">
        <v>32.700000000000003</v>
      </c>
      <c r="M868" s="81">
        <f t="shared" si="100"/>
        <v>0.22500000000000001</v>
      </c>
      <c r="N868" s="21">
        <v>0.01</v>
      </c>
      <c r="O868" s="6" t="s">
        <v>174</v>
      </c>
      <c r="P868" s="94"/>
      <c r="Q868" s="72">
        <f>Y868</f>
        <v>2.51234</v>
      </c>
      <c r="R868" s="82">
        <f>X868</f>
        <v>0.22500000000000001</v>
      </c>
      <c r="S868" s="44"/>
      <c r="T868" s="3"/>
      <c r="V868" s="43"/>
      <c r="W868" s="49">
        <v>2.46</v>
      </c>
      <c r="X868" s="82">
        <v>0.22500000000000001</v>
      </c>
      <c r="Y868" s="43">
        <f t="shared" si="103"/>
        <v>2.51234</v>
      </c>
      <c r="Z868" s="53"/>
      <c r="AA868" s="82"/>
      <c r="AB868" s="43"/>
      <c r="AC868" s="47"/>
      <c r="AD868" s="82"/>
      <c r="AE868" s="43"/>
      <c r="AF868" s="45"/>
      <c r="AG868" s="82"/>
      <c r="AH868" s="43"/>
      <c r="AI868" s="47"/>
      <c r="AJ868" s="4"/>
      <c r="AK868" s="4"/>
      <c r="AL868" s="4"/>
      <c r="AM868" s="27"/>
      <c r="AN868" s="5"/>
      <c r="AO868" s="4"/>
      <c r="AP868" s="4"/>
      <c r="AQ868" s="4"/>
      <c r="AR868" s="19">
        <v>2.46</v>
      </c>
      <c r="AS868" s="5"/>
      <c r="AT868" s="3"/>
    </row>
    <row r="869" spans="1:58" x14ac:dyDescent="0.25">
      <c r="A869" s="3" t="s">
        <v>2</v>
      </c>
      <c r="B869" s="18">
        <v>2.5299999999999998</v>
      </c>
      <c r="C869" s="88">
        <f t="shared" si="99"/>
        <v>2.5773699999999997</v>
      </c>
      <c r="D869" s="80">
        <v>-111.758</v>
      </c>
      <c r="E869" s="23">
        <v>42.701000000000001</v>
      </c>
      <c r="F869" s="1">
        <v>1</v>
      </c>
      <c r="G869" s="1">
        <v>1996</v>
      </c>
      <c r="H869" s="1">
        <v>7</v>
      </c>
      <c r="I869" s="1">
        <v>14</v>
      </c>
      <c r="J869" s="1">
        <v>14</v>
      </c>
      <c r="K869" s="1">
        <v>36</v>
      </c>
      <c r="L869" s="11">
        <v>59.1</v>
      </c>
      <c r="M869" s="81">
        <f t="shared" si="100"/>
        <v>0.22500000000000001</v>
      </c>
      <c r="N869" s="21">
        <v>0.01</v>
      </c>
      <c r="O869" s="6" t="s">
        <v>174</v>
      </c>
      <c r="P869" s="94"/>
      <c r="Q869" s="72">
        <f>Y869</f>
        <v>2.5773699999999997</v>
      </c>
      <c r="R869" s="82">
        <f>X869</f>
        <v>0.22500000000000001</v>
      </c>
      <c r="S869" s="44"/>
      <c r="T869" s="3"/>
      <c r="V869" s="43"/>
      <c r="W869" s="49">
        <v>2.5299999999999998</v>
      </c>
      <c r="X869" s="82">
        <v>0.22500000000000001</v>
      </c>
      <c r="Y869" s="43">
        <f t="shared" si="103"/>
        <v>2.5773699999999997</v>
      </c>
      <c r="Z869" s="53"/>
      <c r="AA869" s="82"/>
      <c r="AB869" s="43"/>
      <c r="AC869" s="47"/>
      <c r="AD869" s="82"/>
      <c r="AE869" s="43"/>
      <c r="AF869" s="45"/>
      <c r="AG869" s="82"/>
      <c r="AH869" s="43"/>
      <c r="AI869" s="47"/>
      <c r="AJ869" s="4"/>
      <c r="AK869" s="4"/>
      <c r="AL869" s="4"/>
      <c r="AM869" s="27"/>
      <c r="AN869" s="5"/>
      <c r="AO869" s="4"/>
      <c r="AP869" s="4"/>
      <c r="AQ869" s="4"/>
      <c r="AR869" s="19">
        <v>2.5299999999999998</v>
      </c>
      <c r="AS869" s="5"/>
      <c r="AT869" s="3"/>
    </row>
    <row r="870" spans="1:58" x14ac:dyDescent="0.25">
      <c r="A870" s="3" t="s">
        <v>2</v>
      </c>
      <c r="B870" s="18">
        <v>3.15</v>
      </c>
      <c r="C870" s="88">
        <f t="shared" si="99"/>
        <v>3.1533500000000001</v>
      </c>
      <c r="D870" s="80">
        <v>-111.749</v>
      </c>
      <c r="E870" s="23">
        <v>42.689</v>
      </c>
      <c r="F870" s="1">
        <v>5</v>
      </c>
      <c r="G870" s="1">
        <v>1996</v>
      </c>
      <c r="H870" s="1">
        <v>7</v>
      </c>
      <c r="I870" s="1">
        <v>14</v>
      </c>
      <c r="J870" s="1">
        <v>14</v>
      </c>
      <c r="K870" s="1">
        <v>37</v>
      </c>
      <c r="L870" s="11">
        <v>50.8</v>
      </c>
      <c r="M870" s="81">
        <f t="shared" si="100"/>
        <v>0.22500000000000001</v>
      </c>
      <c r="N870" s="21">
        <v>0.01</v>
      </c>
      <c r="O870" s="6" t="s">
        <v>174</v>
      </c>
      <c r="P870" s="94"/>
      <c r="Q870" s="72">
        <f>Y870</f>
        <v>3.1533500000000001</v>
      </c>
      <c r="R870" s="82">
        <f>X870</f>
        <v>0.22500000000000001</v>
      </c>
      <c r="S870" s="44"/>
      <c r="T870" s="3"/>
      <c r="V870" s="43"/>
      <c r="W870" s="49">
        <v>3.15</v>
      </c>
      <c r="X870" s="82">
        <v>0.22500000000000001</v>
      </c>
      <c r="Y870" s="43">
        <f t="shared" si="103"/>
        <v>3.1533500000000001</v>
      </c>
      <c r="Z870" s="53"/>
      <c r="AA870" s="82"/>
      <c r="AB870" s="43"/>
      <c r="AC870" s="47"/>
      <c r="AD870" s="82"/>
      <c r="AE870" s="43"/>
      <c r="AF870" s="45"/>
      <c r="AG870" s="82"/>
      <c r="AH870" s="43"/>
      <c r="AI870" s="47"/>
      <c r="AJ870" s="4"/>
      <c r="AK870" s="4"/>
      <c r="AL870" s="4"/>
      <c r="AM870" s="27"/>
      <c r="AN870" s="5"/>
      <c r="AO870" s="4"/>
      <c r="AP870" s="4"/>
      <c r="AQ870" s="4"/>
      <c r="AR870" s="19">
        <v>3.15</v>
      </c>
      <c r="AS870" s="5"/>
      <c r="AT870" s="3"/>
    </row>
    <row r="871" spans="1:58" x14ac:dyDescent="0.25">
      <c r="A871" s="3" t="s">
        <v>2</v>
      </c>
      <c r="B871" s="18">
        <v>2.6</v>
      </c>
      <c r="C871" s="88">
        <f t="shared" si="99"/>
        <v>2.6423999999999999</v>
      </c>
      <c r="D871" s="80">
        <v>-111.59699999999999</v>
      </c>
      <c r="E871" s="23">
        <v>43.277000000000001</v>
      </c>
      <c r="F871" s="1">
        <v>1</v>
      </c>
      <c r="G871" s="1">
        <v>1996</v>
      </c>
      <c r="H871" s="1">
        <v>8</v>
      </c>
      <c r="I871" s="1">
        <v>28</v>
      </c>
      <c r="J871" s="1">
        <v>23</v>
      </c>
      <c r="K871" s="1">
        <v>47</v>
      </c>
      <c r="L871" s="11">
        <v>47.1</v>
      </c>
      <c r="M871" s="81">
        <f t="shared" si="100"/>
        <v>0.22500000000000001</v>
      </c>
      <c r="N871" s="21">
        <v>0.01</v>
      </c>
      <c r="O871" s="6" t="s">
        <v>174</v>
      </c>
      <c r="P871" s="94"/>
      <c r="Q871" s="72">
        <f>Y871</f>
        <v>2.6423999999999999</v>
      </c>
      <c r="R871" s="82">
        <f>X871</f>
        <v>0.22500000000000001</v>
      </c>
      <c r="S871" s="44"/>
      <c r="T871" s="3"/>
      <c r="V871" s="43"/>
      <c r="W871" s="49">
        <v>2.6</v>
      </c>
      <c r="X871" s="82">
        <v>0.22500000000000001</v>
      </c>
      <c r="Y871" s="43">
        <f t="shared" si="103"/>
        <v>2.6423999999999999</v>
      </c>
      <c r="Z871" s="53"/>
      <c r="AA871" s="82"/>
      <c r="AB871" s="43"/>
      <c r="AC871" s="47"/>
      <c r="AD871" s="82"/>
      <c r="AE871" s="43"/>
      <c r="AF871" s="45"/>
      <c r="AG871" s="82"/>
      <c r="AH871" s="43"/>
      <c r="AI871" s="47"/>
      <c r="AJ871" s="4"/>
      <c r="AK871" s="4"/>
      <c r="AL871" s="4"/>
      <c r="AM871" s="27"/>
      <c r="AN871" s="5"/>
      <c r="AO871" s="4"/>
      <c r="AP871" s="4"/>
      <c r="AQ871" s="4"/>
      <c r="AR871" s="19">
        <v>2.6</v>
      </c>
      <c r="AS871" s="5"/>
      <c r="AT871" s="3"/>
    </row>
    <row r="872" spans="1:58" x14ac:dyDescent="0.25">
      <c r="A872" s="3" t="s">
        <v>2</v>
      </c>
      <c r="B872" s="18">
        <v>2.59</v>
      </c>
      <c r="C872" s="88">
        <f t="shared" si="99"/>
        <v>2.9184347896949077</v>
      </c>
      <c r="D872" s="80">
        <v>-111.172</v>
      </c>
      <c r="E872" s="23">
        <v>42.966000000000001</v>
      </c>
      <c r="F872" s="1">
        <v>0</v>
      </c>
      <c r="G872" s="1">
        <v>1996</v>
      </c>
      <c r="H872" s="1">
        <v>9</v>
      </c>
      <c r="I872" s="1">
        <v>11</v>
      </c>
      <c r="J872" s="1">
        <v>1</v>
      </c>
      <c r="K872" s="1">
        <v>36</v>
      </c>
      <c r="L872" s="11">
        <v>14</v>
      </c>
      <c r="M872" s="81">
        <f t="shared" si="100"/>
        <v>0.11825400999467875</v>
      </c>
      <c r="N872" s="21">
        <v>0.01</v>
      </c>
      <c r="O872" s="3" t="s">
        <v>175</v>
      </c>
      <c r="P872" s="94">
        <f>1/((1/U872^2)+(1/X872^2))</f>
        <v>1.398401087982158E-2</v>
      </c>
      <c r="Q872" s="72">
        <f>(P872/U872^2*V872)+(P872/X872^2*Y872)</f>
        <v>2.9184347896949077</v>
      </c>
      <c r="R872" s="82">
        <f>SQRT(P872)</f>
        <v>0.11825400999467875</v>
      </c>
      <c r="S872" s="49">
        <v>2.59</v>
      </c>
      <c r="T872" s="3" t="s">
        <v>3</v>
      </c>
      <c r="U872" s="82">
        <v>0.13900000000000001</v>
      </c>
      <c r="V872" s="43">
        <f>0.791*S872+0.851</f>
        <v>2.8996900000000001</v>
      </c>
      <c r="W872" s="49">
        <v>2.95</v>
      </c>
      <c r="X872" s="82">
        <v>0.22500000000000001</v>
      </c>
      <c r="Y872" s="43">
        <f t="shared" si="103"/>
        <v>2.9675500000000001</v>
      </c>
      <c r="Z872" s="53"/>
      <c r="AA872" s="82"/>
      <c r="AB872" s="43"/>
      <c r="AC872" s="47"/>
      <c r="AD872" s="82"/>
      <c r="AE872" s="43"/>
      <c r="AF872" s="45"/>
      <c r="AG872" s="82"/>
      <c r="AH872" s="43"/>
      <c r="AI872" s="47"/>
      <c r="AJ872" s="4"/>
      <c r="AK872" s="4"/>
      <c r="AL872" s="4"/>
      <c r="AM872" s="27"/>
      <c r="AN872" s="5"/>
      <c r="AO872" s="4"/>
      <c r="AP872" s="4"/>
      <c r="AQ872" s="4"/>
      <c r="AR872" s="19">
        <v>2.95</v>
      </c>
      <c r="AS872" s="19">
        <v>2.59</v>
      </c>
      <c r="AT872" s="3" t="s">
        <v>3</v>
      </c>
    </row>
    <row r="873" spans="1:58" x14ac:dyDescent="0.25">
      <c r="A873" s="4" t="s">
        <v>1</v>
      </c>
      <c r="B873" s="11">
        <v>3.7</v>
      </c>
      <c r="C873" s="88">
        <f t="shared" si="99"/>
        <v>3.653361475924795</v>
      </c>
      <c r="D873" s="80">
        <v>-109.27</v>
      </c>
      <c r="E873" s="23">
        <v>42.548999999999999</v>
      </c>
      <c r="F873" s="1">
        <v>5</v>
      </c>
      <c r="G873" s="1">
        <v>1996</v>
      </c>
      <c r="H873" s="1">
        <v>10</v>
      </c>
      <c r="I873" s="1">
        <v>21</v>
      </c>
      <c r="J873" s="1">
        <v>13</v>
      </c>
      <c r="K873" s="1">
        <v>51</v>
      </c>
      <c r="L873" s="1">
        <v>39.51</v>
      </c>
      <c r="M873" s="81">
        <f t="shared" si="100"/>
        <v>0.10516774409862768</v>
      </c>
      <c r="N873" s="21">
        <v>0.01</v>
      </c>
      <c r="O873" s="3" t="s">
        <v>175</v>
      </c>
      <c r="P873" s="94">
        <f>1/((1/U873^2)+(1/X873^2)+(1/AA873^2))</f>
        <v>1.1060254398794437E-2</v>
      </c>
      <c r="Q873" s="72">
        <f>(P873/U873^2*V873)+(P873/X873^2*Y873)+(P873/AA873^2*AB873)</f>
        <v>3.653361475924795</v>
      </c>
      <c r="R873" s="82">
        <f>SQRT(P873)</f>
        <v>0.10516774409862768</v>
      </c>
      <c r="S873" s="49">
        <v>3.51</v>
      </c>
      <c r="T873" s="3" t="s">
        <v>3</v>
      </c>
      <c r="U873" s="82">
        <v>0.13900000000000001</v>
      </c>
      <c r="V873" s="43">
        <f>0.791*S873+0.851</f>
        <v>3.6274099999999998</v>
      </c>
      <c r="W873" s="49">
        <v>3.56</v>
      </c>
      <c r="X873" s="82">
        <v>0.22500000000000001</v>
      </c>
      <c r="Y873" s="43">
        <f t="shared" si="103"/>
        <v>3.53424</v>
      </c>
      <c r="Z873" s="55">
        <v>3.7</v>
      </c>
      <c r="AA873" s="82">
        <v>0.23</v>
      </c>
      <c r="AB873" s="43">
        <f>0.791*(Z873+0.09)+0.851</f>
        <v>3.8488900000000004</v>
      </c>
      <c r="AC873" s="53"/>
      <c r="AD873" s="82"/>
      <c r="AE873" s="43"/>
      <c r="AF873" s="45"/>
      <c r="AG873" s="82"/>
      <c r="AH873" s="43"/>
      <c r="AI873" s="47"/>
      <c r="AJ873" s="27"/>
      <c r="AK873" s="5"/>
      <c r="AL873" s="4" t="s">
        <v>42</v>
      </c>
      <c r="AM873" s="27">
        <v>3.7</v>
      </c>
      <c r="AN873" s="5"/>
      <c r="AO873" s="4">
        <v>460</v>
      </c>
      <c r="AP873" s="5" t="s">
        <v>44</v>
      </c>
      <c r="AQ873" s="5" t="s">
        <v>44</v>
      </c>
      <c r="AR873" s="19">
        <v>3.56</v>
      </c>
      <c r="AS873" s="19">
        <v>3.51</v>
      </c>
      <c r="AT873" s="3" t="s">
        <v>3</v>
      </c>
      <c r="AU873" s="2" t="s">
        <v>44</v>
      </c>
      <c r="AV873" s="2"/>
      <c r="AY873">
        <v>10</v>
      </c>
    </row>
    <row r="874" spans="1:58" x14ac:dyDescent="0.25">
      <c r="A874" s="3" t="s">
        <v>2</v>
      </c>
      <c r="B874" s="18">
        <v>2.48</v>
      </c>
      <c r="C874" s="88">
        <f t="shared" si="99"/>
        <v>2.5309200000000001</v>
      </c>
      <c r="D874" s="80">
        <v>-111.577</v>
      </c>
      <c r="E874" s="23">
        <v>42.9</v>
      </c>
      <c r="F874" s="1">
        <v>0</v>
      </c>
      <c r="G874" s="1">
        <v>1996</v>
      </c>
      <c r="H874" s="1">
        <v>11</v>
      </c>
      <c r="I874" s="1">
        <v>11</v>
      </c>
      <c r="J874" s="1">
        <v>5</v>
      </c>
      <c r="K874" s="1">
        <v>28</v>
      </c>
      <c r="L874" s="11">
        <v>56.2</v>
      </c>
      <c r="M874" s="81">
        <f t="shared" si="100"/>
        <v>0.22500000000000001</v>
      </c>
      <c r="N874" s="21">
        <v>0.01</v>
      </c>
      <c r="O874" s="6" t="s">
        <v>174</v>
      </c>
      <c r="P874" s="94"/>
      <c r="Q874" s="72">
        <f t="shared" ref="Q874:Q883" si="104">Y874</f>
        <v>2.5309200000000001</v>
      </c>
      <c r="R874" s="82">
        <f t="shared" ref="R874:R883" si="105">X874</f>
        <v>0.22500000000000001</v>
      </c>
      <c r="S874" s="44"/>
      <c r="T874" s="3"/>
      <c r="V874" s="43"/>
      <c r="W874" s="49">
        <v>2.48</v>
      </c>
      <c r="X874" s="82">
        <v>0.22500000000000001</v>
      </c>
      <c r="Y874" s="43">
        <f t="shared" si="103"/>
        <v>2.5309200000000001</v>
      </c>
      <c r="Z874" s="53"/>
      <c r="AA874" s="82"/>
      <c r="AB874" s="43"/>
      <c r="AC874" s="47"/>
      <c r="AD874" s="82"/>
      <c r="AE874" s="43"/>
      <c r="AF874" s="45"/>
      <c r="AG874" s="82"/>
      <c r="AH874" s="43"/>
      <c r="AI874" s="47"/>
      <c r="AJ874" s="4"/>
      <c r="AK874" s="4"/>
      <c r="AL874" s="4"/>
      <c r="AM874" s="27"/>
      <c r="AN874" s="5"/>
      <c r="AO874" s="4"/>
      <c r="AP874" s="4"/>
      <c r="AQ874" s="4"/>
      <c r="AR874" s="19">
        <v>2.48</v>
      </c>
      <c r="AS874" s="5"/>
      <c r="AT874" s="3"/>
    </row>
    <row r="875" spans="1:58" x14ac:dyDescent="0.25">
      <c r="A875" s="3" t="s">
        <v>2</v>
      </c>
      <c r="B875" s="18">
        <v>2.4900000000000002</v>
      </c>
      <c r="C875" s="88">
        <f t="shared" si="99"/>
        <v>2.5402100000000001</v>
      </c>
      <c r="D875" s="80">
        <v>-110.956</v>
      </c>
      <c r="E875" s="23">
        <v>42.712000000000003</v>
      </c>
      <c r="F875" s="1">
        <v>9</v>
      </c>
      <c r="G875" s="1">
        <v>1996</v>
      </c>
      <c r="H875" s="1">
        <v>11</v>
      </c>
      <c r="I875" s="1">
        <v>14</v>
      </c>
      <c r="J875" s="1">
        <v>18</v>
      </c>
      <c r="K875" s="1">
        <v>10</v>
      </c>
      <c r="L875" s="11">
        <v>1.7</v>
      </c>
      <c r="M875" s="81">
        <f t="shared" si="100"/>
        <v>0.22500000000000001</v>
      </c>
      <c r="N875" s="21">
        <v>0.01</v>
      </c>
      <c r="O875" s="6" t="s">
        <v>174</v>
      </c>
      <c r="P875" s="94"/>
      <c r="Q875" s="72">
        <f t="shared" si="104"/>
        <v>2.5402100000000001</v>
      </c>
      <c r="R875" s="82">
        <f t="shared" si="105"/>
        <v>0.22500000000000001</v>
      </c>
      <c r="S875" s="44"/>
      <c r="T875" s="3"/>
      <c r="V875" s="43"/>
      <c r="W875" s="49">
        <v>2.4900000000000002</v>
      </c>
      <c r="X875" s="82">
        <v>0.22500000000000001</v>
      </c>
      <c r="Y875" s="43">
        <f t="shared" si="103"/>
        <v>2.5402100000000001</v>
      </c>
      <c r="Z875" s="53"/>
      <c r="AA875" s="82"/>
      <c r="AB875" s="43"/>
      <c r="AC875" s="47"/>
      <c r="AD875" s="82"/>
      <c r="AE875" s="43"/>
      <c r="AF875" s="45"/>
      <c r="AG875" s="82"/>
      <c r="AH875" s="43"/>
      <c r="AI875" s="47"/>
      <c r="AJ875" s="4"/>
      <c r="AK875" s="4"/>
      <c r="AL875" s="4"/>
      <c r="AM875" s="27"/>
      <c r="AN875" s="5"/>
      <c r="AO875" s="4"/>
      <c r="AP875" s="4"/>
      <c r="AQ875" s="4"/>
      <c r="AR875" s="19">
        <v>2.4900000000000002</v>
      </c>
      <c r="AS875" s="5"/>
      <c r="AT875" s="3"/>
    </row>
    <row r="876" spans="1:58" x14ac:dyDescent="0.25">
      <c r="A876" s="3" t="s">
        <v>2</v>
      </c>
      <c r="B876" s="18">
        <v>2.57</v>
      </c>
      <c r="C876" s="88">
        <f t="shared" si="99"/>
        <v>2.6145299999999998</v>
      </c>
      <c r="D876" s="80">
        <v>-111.24</v>
      </c>
      <c r="E876" s="23">
        <v>42.55</v>
      </c>
      <c r="F876" s="1">
        <v>0</v>
      </c>
      <c r="G876" s="1">
        <v>1996</v>
      </c>
      <c r="H876" s="1">
        <v>12</v>
      </c>
      <c r="I876" s="1">
        <v>5</v>
      </c>
      <c r="J876" s="1">
        <v>16</v>
      </c>
      <c r="K876" s="1">
        <v>23</v>
      </c>
      <c r="L876" s="11">
        <v>50.8</v>
      </c>
      <c r="M876" s="81">
        <f t="shared" si="100"/>
        <v>0.22500000000000001</v>
      </c>
      <c r="N876" s="21">
        <v>0.01</v>
      </c>
      <c r="O876" s="6" t="s">
        <v>174</v>
      </c>
      <c r="P876" s="94"/>
      <c r="Q876" s="72">
        <f t="shared" si="104"/>
        <v>2.6145299999999998</v>
      </c>
      <c r="R876" s="82">
        <f t="shared" si="105"/>
        <v>0.22500000000000001</v>
      </c>
      <c r="S876" s="44"/>
      <c r="T876" s="3"/>
      <c r="V876" s="43"/>
      <c r="W876" s="49">
        <v>2.57</v>
      </c>
      <c r="X876" s="82">
        <v>0.22500000000000001</v>
      </c>
      <c r="Y876" s="43">
        <f t="shared" si="103"/>
        <v>2.6145299999999998</v>
      </c>
      <c r="Z876" s="53"/>
      <c r="AA876" s="82"/>
      <c r="AB876" s="43"/>
      <c r="AC876" s="47"/>
      <c r="AD876" s="82"/>
      <c r="AE876" s="43"/>
      <c r="AF876" s="45"/>
      <c r="AG876" s="82"/>
      <c r="AH876" s="43"/>
      <c r="AI876" s="47"/>
      <c r="AJ876" s="4"/>
      <c r="AK876" s="4"/>
      <c r="AL876" s="4"/>
      <c r="AM876" s="27"/>
      <c r="AN876" s="5"/>
      <c r="AO876" s="4"/>
      <c r="AP876" s="4"/>
      <c r="AQ876" s="4"/>
      <c r="AR876" s="19">
        <v>2.57</v>
      </c>
      <c r="AS876" s="5"/>
      <c r="AT876" s="3"/>
    </row>
    <row r="877" spans="1:58" x14ac:dyDescent="0.25">
      <c r="A877" s="3" t="s">
        <v>2</v>
      </c>
      <c r="B877" s="18">
        <v>2.74</v>
      </c>
      <c r="C877" s="88">
        <f t="shared" si="99"/>
        <v>2.7724600000000001</v>
      </c>
      <c r="D877" s="80">
        <v>-112.44199999999999</v>
      </c>
      <c r="E877" s="23">
        <v>36.4</v>
      </c>
      <c r="F877" s="1">
        <v>1</v>
      </c>
      <c r="G877" s="1">
        <v>1996</v>
      </c>
      <c r="H877" s="1">
        <v>12</v>
      </c>
      <c r="I877" s="1">
        <v>6</v>
      </c>
      <c r="J877" s="1">
        <v>19</v>
      </c>
      <c r="K877" s="1">
        <v>24</v>
      </c>
      <c r="L877" s="11">
        <v>37.4</v>
      </c>
      <c r="M877" s="81">
        <f t="shared" si="100"/>
        <v>0.22500000000000001</v>
      </c>
      <c r="N877" s="21">
        <v>0.01</v>
      </c>
      <c r="O877" s="6" t="s">
        <v>174</v>
      </c>
      <c r="P877" s="94"/>
      <c r="Q877" s="72">
        <f t="shared" si="104"/>
        <v>2.7724600000000001</v>
      </c>
      <c r="R877" s="82">
        <f t="shared" si="105"/>
        <v>0.22500000000000001</v>
      </c>
      <c r="S877" s="44"/>
      <c r="T877" s="3"/>
      <c r="V877" s="43"/>
      <c r="W877" s="49">
        <v>2.74</v>
      </c>
      <c r="X877" s="82">
        <v>0.22500000000000001</v>
      </c>
      <c r="Y877" s="43">
        <f t="shared" si="103"/>
        <v>2.7724600000000001</v>
      </c>
      <c r="Z877" s="53"/>
      <c r="AA877" s="82"/>
      <c r="AB877" s="43"/>
      <c r="AC877" s="47"/>
      <c r="AD877" s="82"/>
      <c r="AE877" s="43"/>
      <c r="AF877" s="45"/>
      <c r="AG877" s="82"/>
      <c r="AH877" s="43"/>
      <c r="AI877" s="47"/>
      <c r="AJ877" s="4"/>
      <c r="AK877" s="4"/>
      <c r="AL877" s="4"/>
      <c r="AM877" s="27"/>
      <c r="AN877" s="5"/>
      <c r="AO877" s="4"/>
      <c r="AP877" s="4"/>
      <c r="AQ877" s="4"/>
      <c r="AR877" s="19">
        <v>2.74</v>
      </c>
      <c r="AS877" s="5"/>
      <c r="AT877" s="3"/>
    </row>
    <row r="878" spans="1:58" x14ac:dyDescent="0.25">
      <c r="A878" s="3" t="s">
        <v>2</v>
      </c>
      <c r="B878" s="18">
        <v>2.5099999999999998</v>
      </c>
      <c r="C878" s="88">
        <f t="shared" si="99"/>
        <v>2.5587899999999997</v>
      </c>
      <c r="D878" s="80">
        <v>-111.354</v>
      </c>
      <c r="E878" s="23">
        <v>42.566000000000003</v>
      </c>
      <c r="F878" s="1">
        <v>0</v>
      </c>
      <c r="G878" s="1">
        <v>1996</v>
      </c>
      <c r="H878" s="1">
        <v>12</v>
      </c>
      <c r="I878" s="1">
        <v>12</v>
      </c>
      <c r="J878" s="1">
        <v>17</v>
      </c>
      <c r="K878" s="1">
        <v>0</v>
      </c>
      <c r="L878" s="11">
        <v>34.799999999999997</v>
      </c>
      <c r="M878" s="81">
        <f t="shared" si="100"/>
        <v>0.22500000000000001</v>
      </c>
      <c r="N878" s="21">
        <v>0.01</v>
      </c>
      <c r="O878" s="6" t="s">
        <v>174</v>
      </c>
      <c r="P878" s="94"/>
      <c r="Q878" s="72">
        <f t="shared" si="104"/>
        <v>2.5587899999999997</v>
      </c>
      <c r="R878" s="82">
        <f t="shared" si="105"/>
        <v>0.22500000000000001</v>
      </c>
      <c r="S878" s="44"/>
      <c r="T878" s="3"/>
      <c r="V878" s="43"/>
      <c r="W878" s="49">
        <v>2.5099999999999998</v>
      </c>
      <c r="X878" s="82">
        <v>0.22500000000000001</v>
      </c>
      <c r="Y878" s="43">
        <f t="shared" si="103"/>
        <v>2.5587899999999997</v>
      </c>
      <c r="Z878" s="53"/>
      <c r="AA878" s="82"/>
      <c r="AB878" s="43"/>
      <c r="AC878" s="47"/>
      <c r="AD878" s="82"/>
      <c r="AE878" s="43"/>
      <c r="AF878" s="45"/>
      <c r="AG878" s="82"/>
      <c r="AH878" s="43"/>
      <c r="AI878" s="47"/>
      <c r="AJ878" s="4"/>
      <c r="AK878" s="4"/>
      <c r="AL878" s="4"/>
      <c r="AM878" s="27"/>
      <c r="AN878" s="5"/>
      <c r="AO878" s="4"/>
      <c r="AP878" s="4"/>
      <c r="AQ878" s="4"/>
      <c r="AR878" s="19">
        <v>2.5099999999999998</v>
      </c>
      <c r="AS878" s="5"/>
      <c r="AT878" s="3"/>
      <c r="BA878" s="26"/>
      <c r="BB878" s="26"/>
      <c r="BC878" s="26"/>
      <c r="BD878" s="26"/>
      <c r="BE878" s="26"/>
      <c r="BF878" s="26"/>
    </row>
    <row r="879" spans="1:58" x14ac:dyDescent="0.25">
      <c r="A879" s="3" t="s">
        <v>2</v>
      </c>
      <c r="B879" s="18">
        <v>2.48</v>
      </c>
      <c r="C879" s="88">
        <f t="shared" si="99"/>
        <v>2.5309200000000001</v>
      </c>
      <c r="D879" s="80">
        <v>-114.974</v>
      </c>
      <c r="E879" s="23">
        <v>39.28</v>
      </c>
      <c r="F879" s="1">
        <v>7</v>
      </c>
      <c r="G879" s="1">
        <v>1996</v>
      </c>
      <c r="H879" s="1">
        <v>12</v>
      </c>
      <c r="I879" s="1">
        <v>27</v>
      </c>
      <c r="J879" s="1">
        <v>22</v>
      </c>
      <c r="K879" s="1">
        <v>51</v>
      </c>
      <c r="L879" s="11">
        <v>6.5</v>
      </c>
      <c r="M879" s="81">
        <f t="shared" si="100"/>
        <v>0.22500000000000001</v>
      </c>
      <c r="N879" s="21">
        <v>0.01</v>
      </c>
      <c r="O879" s="6" t="s">
        <v>174</v>
      </c>
      <c r="P879" s="94"/>
      <c r="Q879" s="72">
        <f t="shared" si="104"/>
        <v>2.5309200000000001</v>
      </c>
      <c r="R879" s="82">
        <f t="shared" si="105"/>
        <v>0.22500000000000001</v>
      </c>
      <c r="S879" s="44"/>
      <c r="T879" s="3"/>
      <c r="V879" s="43"/>
      <c r="W879" s="49">
        <v>2.48</v>
      </c>
      <c r="X879" s="82">
        <v>0.22500000000000001</v>
      </c>
      <c r="Y879" s="43">
        <f t="shared" si="103"/>
        <v>2.5309200000000001</v>
      </c>
      <c r="Z879" s="53"/>
      <c r="AA879" s="82"/>
      <c r="AB879" s="43"/>
      <c r="AC879" s="47"/>
      <c r="AD879" s="82"/>
      <c r="AE879" s="43"/>
      <c r="AF879" s="45"/>
      <c r="AG879" s="82"/>
      <c r="AH879" s="43"/>
      <c r="AI879" s="47"/>
      <c r="AJ879" s="4"/>
      <c r="AK879" s="4"/>
      <c r="AL879" s="4"/>
      <c r="AM879" s="27"/>
      <c r="AN879" s="5"/>
      <c r="AO879" s="4"/>
      <c r="AP879" s="4"/>
      <c r="AQ879" s="4"/>
      <c r="AR879" s="19">
        <v>2.48</v>
      </c>
      <c r="AS879" s="5"/>
      <c r="AT879" s="3"/>
    </row>
    <row r="880" spans="1:58" x14ac:dyDescent="0.25">
      <c r="A880" s="3" t="s">
        <v>2</v>
      </c>
      <c r="B880" s="18">
        <v>2.52</v>
      </c>
      <c r="C880" s="88">
        <f t="shared" si="99"/>
        <v>2.5680800000000001</v>
      </c>
      <c r="D880" s="80">
        <v>-111.285</v>
      </c>
      <c r="E880" s="23">
        <v>42.737000000000002</v>
      </c>
      <c r="F880" s="1">
        <v>3</v>
      </c>
      <c r="G880" s="1">
        <v>1997</v>
      </c>
      <c r="H880" s="1">
        <v>1</v>
      </c>
      <c r="I880" s="1">
        <v>15</v>
      </c>
      <c r="J880" s="1">
        <v>22</v>
      </c>
      <c r="K880" s="1">
        <v>1</v>
      </c>
      <c r="L880" s="11">
        <v>51.8</v>
      </c>
      <c r="M880" s="81">
        <f t="shared" si="100"/>
        <v>0.22500000000000001</v>
      </c>
      <c r="N880" s="21">
        <v>0.01</v>
      </c>
      <c r="O880" s="6" t="s">
        <v>174</v>
      </c>
      <c r="P880" s="94"/>
      <c r="Q880" s="72">
        <f t="shared" si="104"/>
        <v>2.5680800000000001</v>
      </c>
      <c r="R880" s="82">
        <f t="shared" si="105"/>
        <v>0.22500000000000001</v>
      </c>
      <c r="S880" s="44"/>
      <c r="T880" s="3"/>
      <c r="V880" s="43"/>
      <c r="W880" s="49">
        <v>2.52</v>
      </c>
      <c r="X880" s="82">
        <v>0.22500000000000001</v>
      </c>
      <c r="Y880" s="43">
        <f t="shared" si="103"/>
        <v>2.5680800000000001</v>
      </c>
      <c r="Z880" s="53"/>
      <c r="AA880" s="82"/>
      <c r="AB880" s="43"/>
      <c r="AC880" s="47"/>
      <c r="AD880" s="82"/>
      <c r="AE880" s="43"/>
      <c r="AF880" s="45"/>
      <c r="AG880" s="82"/>
      <c r="AH880" s="43"/>
      <c r="AI880" s="47"/>
      <c r="AJ880" s="4"/>
      <c r="AK880" s="4"/>
      <c r="AL880" s="4"/>
      <c r="AM880" s="27"/>
      <c r="AN880" s="5"/>
      <c r="AO880" s="4"/>
      <c r="AP880" s="4"/>
      <c r="AQ880" s="4"/>
      <c r="AR880" s="19">
        <v>2.52</v>
      </c>
      <c r="AS880" s="5"/>
      <c r="AT880" s="3"/>
    </row>
    <row r="881" spans="1:51" x14ac:dyDescent="0.25">
      <c r="A881" s="3" t="s">
        <v>2</v>
      </c>
      <c r="B881" s="18">
        <v>3.33</v>
      </c>
      <c r="C881" s="88">
        <f t="shared" si="99"/>
        <v>3.32057</v>
      </c>
      <c r="D881" s="80">
        <v>-113.036</v>
      </c>
      <c r="E881" s="23">
        <v>36.741999999999997</v>
      </c>
      <c r="F881" s="1">
        <v>4</v>
      </c>
      <c r="G881" s="1">
        <v>1997</v>
      </c>
      <c r="H881" s="1">
        <v>1</v>
      </c>
      <c r="I881" s="1">
        <v>22</v>
      </c>
      <c r="J881" s="1">
        <v>1</v>
      </c>
      <c r="K881" s="1">
        <v>5</v>
      </c>
      <c r="L881" s="11">
        <v>54.4</v>
      </c>
      <c r="M881" s="81">
        <f t="shared" si="100"/>
        <v>0.22500000000000001</v>
      </c>
      <c r="N881" s="21">
        <v>0.01</v>
      </c>
      <c r="O881" s="6" t="s">
        <v>174</v>
      </c>
      <c r="P881" s="94"/>
      <c r="Q881" s="72">
        <f t="shared" si="104"/>
        <v>3.32057</v>
      </c>
      <c r="R881" s="82">
        <f t="shared" si="105"/>
        <v>0.22500000000000001</v>
      </c>
      <c r="S881" s="44"/>
      <c r="T881" s="3"/>
      <c r="V881" s="43"/>
      <c r="W881" s="49">
        <v>3.33</v>
      </c>
      <c r="X881" s="82">
        <v>0.22500000000000001</v>
      </c>
      <c r="Y881" s="43">
        <f t="shared" si="103"/>
        <v>3.32057</v>
      </c>
      <c r="Z881" s="53"/>
      <c r="AA881" s="82"/>
      <c r="AB881" s="43"/>
      <c r="AC881" s="47"/>
      <c r="AD881" s="82"/>
      <c r="AE881" s="43"/>
      <c r="AF881" s="45"/>
      <c r="AG881" s="82"/>
      <c r="AH881" s="43"/>
      <c r="AI881" s="47"/>
      <c r="AJ881" s="4"/>
      <c r="AK881" s="4"/>
      <c r="AL881" s="4"/>
      <c r="AM881" s="27"/>
      <c r="AN881" s="5"/>
      <c r="AO881" s="4"/>
      <c r="AP881" s="4"/>
      <c r="AQ881" s="4"/>
      <c r="AR881" s="19">
        <v>3.33</v>
      </c>
      <c r="AS881" s="5"/>
      <c r="AT881" s="3"/>
    </row>
    <row r="882" spans="1:51" x14ac:dyDescent="0.25">
      <c r="A882" s="3" t="s">
        <v>2</v>
      </c>
      <c r="B882" s="18">
        <v>2.64</v>
      </c>
      <c r="C882" s="88">
        <f t="shared" si="99"/>
        <v>2.6795599999999999</v>
      </c>
      <c r="D882" s="80">
        <v>-111.39400000000001</v>
      </c>
      <c r="E882" s="23">
        <v>42.594000000000001</v>
      </c>
      <c r="F882" s="1">
        <v>1</v>
      </c>
      <c r="G882" s="1">
        <v>1997</v>
      </c>
      <c r="H882" s="1">
        <v>3</v>
      </c>
      <c r="I882" s="1">
        <v>2</v>
      </c>
      <c r="J882" s="1">
        <v>2</v>
      </c>
      <c r="K882" s="1">
        <v>28</v>
      </c>
      <c r="L882" s="11">
        <v>36.4</v>
      </c>
      <c r="M882" s="81">
        <f t="shared" si="100"/>
        <v>0.22500000000000001</v>
      </c>
      <c r="N882" s="21">
        <v>0.01</v>
      </c>
      <c r="O882" s="6" t="s">
        <v>174</v>
      </c>
      <c r="P882" s="94"/>
      <c r="Q882" s="72">
        <f t="shared" si="104"/>
        <v>2.6795599999999999</v>
      </c>
      <c r="R882" s="82">
        <f t="shared" si="105"/>
        <v>0.22500000000000001</v>
      </c>
      <c r="S882" s="44"/>
      <c r="T882" s="3"/>
      <c r="V882" s="43"/>
      <c r="W882" s="49">
        <v>2.64</v>
      </c>
      <c r="X882" s="82">
        <v>0.22500000000000001</v>
      </c>
      <c r="Y882" s="43">
        <f t="shared" si="103"/>
        <v>2.6795599999999999</v>
      </c>
      <c r="Z882" s="53"/>
      <c r="AA882" s="82"/>
      <c r="AB882" s="43"/>
      <c r="AC882" s="47"/>
      <c r="AD882" s="82"/>
      <c r="AE882" s="43"/>
      <c r="AF882" s="45"/>
      <c r="AG882" s="82"/>
      <c r="AH882" s="43"/>
      <c r="AI882" s="47"/>
      <c r="AJ882" s="4"/>
      <c r="AK882" s="4"/>
      <c r="AL882" s="4"/>
      <c r="AM882" s="27"/>
      <c r="AN882" s="5"/>
      <c r="AO882" s="4"/>
      <c r="AP882" s="4"/>
      <c r="AQ882" s="4"/>
      <c r="AR882" s="19">
        <v>2.64</v>
      </c>
      <c r="AS882" s="5"/>
      <c r="AT882" s="3"/>
    </row>
    <row r="883" spans="1:51" x14ac:dyDescent="0.25">
      <c r="A883" s="3" t="s">
        <v>2</v>
      </c>
      <c r="B883" s="18">
        <v>2.65</v>
      </c>
      <c r="C883" s="88">
        <f t="shared" si="99"/>
        <v>2.68885</v>
      </c>
      <c r="D883" s="80">
        <v>-111.244</v>
      </c>
      <c r="E883" s="23">
        <v>42.808999999999997</v>
      </c>
      <c r="F883" s="1">
        <v>1</v>
      </c>
      <c r="G883" s="1">
        <v>1997</v>
      </c>
      <c r="H883" s="1">
        <v>3</v>
      </c>
      <c r="I883" s="1">
        <v>19</v>
      </c>
      <c r="J883" s="1">
        <v>10</v>
      </c>
      <c r="K883" s="1">
        <v>56</v>
      </c>
      <c r="L883" s="11">
        <v>38.4</v>
      </c>
      <c r="M883" s="81">
        <f t="shared" si="100"/>
        <v>0.22500000000000001</v>
      </c>
      <c r="N883" s="21">
        <v>0.01</v>
      </c>
      <c r="O883" s="6" t="s">
        <v>174</v>
      </c>
      <c r="P883" s="94"/>
      <c r="Q883" s="72">
        <f t="shared" si="104"/>
        <v>2.68885</v>
      </c>
      <c r="R883" s="82">
        <f t="shared" si="105"/>
        <v>0.22500000000000001</v>
      </c>
      <c r="S883" s="44"/>
      <c r="T883" s="3"/>
      <c r="V883" s="43"/>
      <c r="W883" s="49">
        <v>2.65</v>
      </c>
      <c r="X883" s="82">
        <v>0.22500000000000001</v>
      </c>
      <c r="Y883" s="43">
        <f t="shared" si="103"/>
        <v>2.68885</v>
      </c>
      <c r="Z883" s="53"/>
      <c r="AA883" s="82"/>
      <c r="AB883" s="43"/>
      <c r="AC883" s="47"/>
      <c r="AD883" s="82"/>
      <c r="AE883" s="43"/>
      <c r="AF883" s="45"/>
      <c r="AG883" s="82"/>
      <c r="AH883" s="43"/>
      <c r="AI883" s="47"/>
      <c r="AJ883" s="4"/>
      <c r="AK883" s="4"/>
      <c r="AL883" s="4"/>
      <c r="AM883" s="27"/>
      <c r="AN883" s="5"/>
      <c r="AO883" s="4"/>
      <c r="AP883" s="4"/>
      <c r="AQ883" s="4"/>
      <c r="AR883" s="19">
        <v>2.65</v>
      </c>
      <c r="AS883" s="5"/>
      <c r="AT883" s="3"/>
    </row>
    <row r="884" spans="1:51" x14ac:dyDescent="0.25">
      <c r="A884" s="4" t="s">
        <v>1</v>
      </c>
      <c r="B884" s="11">
        <v>3.1</v>
      </c>
      <c r="C884" s="88">
        <f t="shared" si="99"/>
        <v>3.05789</v>
      </c>
      <c r="D884" s="80">
        <v>-108.732</v>
      </c>
      <c r="E884" s="23">
        <v>42.683</v>
      </c>
      <c r="F884" s="1">
        <v>5</v>
      </c>
      <c r="G884" s="1">
        <v>1997</v>
      </c>
      <c r="H884" s="1">
        <v>4</v>
      </c>
      <c r="I884" s="1">
        <v>25</v>
      </c>
      <c r="J884" s="1">
        <v>10</v>
      </c>
      <c r="K884" s="1">
        <v>39</v>
      </c>
      <c r="L884" s="1">
        <v>6.77</v>
      </c>
      <c r="M884" s="81">
        <f t="shared" si="100"/>
        <v>0.23</v>
      </c>
      <c r="N884" s="21">
        <v>0.01</v>
      </c>
      <c r="O884" s="6" t="s">
        <v>174</v>
      </c>
      <c r="P884" s="94"/>
      <c r="Q884" s="72">
        <f>AB888</f>
        <v>3.05789</v>
      </c>
      <c r="R884" s="82">
        <f>AA884</f>
        <v>0.23</v>
      </c>
      <c r="S884" s="44"/>
      <c r="T884" s="3"/>
      <c r="V884" s="43"/>
      <c r="W884" s="46"/>
      <c r="Y884" s="43"/>
      <c r="Z884" s="55">
        <v>3.1</v>
      </c>
      <c r="AA884" s="82">
        <v>0.23</v>
      </c>
      <c r="AB884" s="43">
        <f>0.791*(Z884+0.09)+0.851</f>
        <v>3.3742900000000002</v>
      </c>
      <c r="AC884" s="53"/>
      <c r="AD884" s="82"/>
      <c r="AE884" s="43"/>
      <c r="AF884" s="45"/>
      <c r="AG884" s="82"/>
      <c r="AH884" s="43"/>
      <c r="AI884" s="47"/>
      <c r="AJ884" s="27"/>
      <c r="AK884" s="5"/>
      <c r="AL884" s="4" t="s">
        <v>92</v>
      </c>
      <c r="AM884" s="27">
        <v>3.1</v>
      </c>
      <c r="AN884" s="5"/>
      <c r="AO884" s="4">
        <v>460</v>
      </c>
      <c r="AP884" s="5" t="s">
        <v>44</v>
      </c>
      <c r="AQ884" s="5" t="s">
        <v>44</v>
      </c>
      <c r="AR884" s="9"/>
      <c r="AS884" s="5"/>
      <c r="AT884" s="3"/>
      <c r="AU884" s="2" t="s">
        <v>44</v>
      </c>
      <c r="AV884" s="2"/>
      <c r="AY884">
        <v>15</v>
      </c>
    </row>
    <row r="885" spans="1:51" x14ac:dyDescent="0.25">
      <c r="A885" s="3" t="s">
        <v>2</v>
      </c>
      <c r="B885" s="18">
        <v>2.63</v>
      </c>
      <c r="C885" s="88">
        <f t="shared" si="99"/>
        <v>2.8848796045520833</v>
      </c>
      <c r="D885" s="80">
        <v>-114.30500000000001</v>
      </c>
      <c r="E885" s="23">
        <v>37.256</v>
      </c>
      <c r="F885" s="1">
        <v>2</v>
      </c>
      <c r="G885" s="1">
        <v>1997</v>
      </c>
      <c r="H885" s="1">
        <v>5</v>
      </c>
      <c r="I885" s="1">
        <v>12</v>
      </c>
      <c r="J885" s="1">
        <v>9</v>
      </c>
      <c r="K885" s="1">
        <v>0</v>
      </c>
      <c r="L885" s="11">
        <v>17.2</v>
      </c>
      <c r="M885" s="81">
        <f t="shared" si="100"/>
        <v>0.11825400999467875</v>
      </c>
      <c r="N885" s="21">
        <v>0.01</v>
      </c>
      <c r="O885" s="3" t="s">
        <v>175</v>
      </c>
      <c r="P885" s="94">
        <f>1/((1/U885^2)+(1/X885^2))</f>
        <v>1.398401087982158E-2</v>
      </c>
      <c r="Q885" s="72">
        <f>(P885/U885^2*V885)+(P885/X885^2*Y885)</f>
        <v>2.8848796045520833</v>
      </c>
      <c r="R885" s="82">
        <f>SQRT(P885)</f>
        <v>0.11825400999467875</v>
      </c>
      <c r="S885" s="49">
        <v>2.63</v>
      </c>
      <c r="T885" s="3" t="s">
        <v>3</v>
      </c>
      <c r="U885" s="82">
        <v>0.13900000000000001</v>
      </c>
      <c r="V885" s="43">
        <f>0.791*S885+0.851</f>
        <v>2.93133</v>
      </c>
      <c r="W885" s="49">
        <v>2.73</v>
      </c>
      <c r="X885" s="82">
        <v>0.22500000000000001</v>
      </c>
      <c r="Y885" s="43">
        <f>0.929*W885+0.227</f>
        <v>2.7631700000000001</v>
      </c>
      <c r="Z885" s="53"/>
      <c r="AA885" s="82"/>
      <c r="AB885" s="43"/>
      <c r="AC885" s="47"/>
      <c r="AD885" s="82"/>
      <c r="AE885" s="43"/>
      <c r="AF885" s="45"/>
      <c r="AG885" s="82"/>
      <c r="AH885" s="43"/>
      <c r="AI885" s="47"/>
      <c r="AJ885" s="4"/>
      <c r="AK885" s="4"/>
      <c r="AL885" s="4"/>
      <c r="AM885" s="27"/>
      <c r="AN885" s="5"/>
      <c r="AO885" s="4"/>
      <c r="AP885" s="4"/>
      <c r="AQ885" s="4"/>
      <c r="AR885" s="19">
        <v>2.73</v>
      </c>
      <c r="AS885" s="19">
        <v>2.63</v>
      </c>
      <c r="AT885" s="3" t="s">
        <v>3</v>
      </c>
    </row>
    <row r="886" spans="1:51" x14ac:dyDescent="0.25">
      <c r="A886" s="4" t="s">
        <v>1</v>
      </c>
      <c r="B886" s="11">
        <v>4.4000000000000004</v>
      </c>
      <c r="C886" s="88">
        <f t="shared" si="99"/>
        <v>4.2156054654279078</v>
      </c>
      <c r="D886" s="80">
        <v>-114.986</v>
      </c>
      <c r="E886" s="23">
        <v>40.612000000000002</v>
      </c>
      <c r="F886" s="1">
        <v>5</v>
      </c>
      <c r="G886" s="1">
        <v>1997</v>
      </c>
      <c r="H886" s="1">
        <v>5</v>
      </c>
      <c r="I886" s="1">
        <v>16</v>
      </c>
      <c r="J886" s="1">
        <v>1</v>
      </c>
      <c r="K886" s="1">
        <v>23</v>
      </c>
      <c r="L886" s="1">
        <v>19.829999999999998</v>
      </c>
      <c r="M886" s="81">
        <f t="shared" si="100"/>
        <v>0.18138534450642699</v>
      </c>
      <c r="N886" s="21">
        <v>0.01</v>
      </c>
      <c r="O886" s="3" t="s">
        <v>175</v>
      </c>
      <c r="P886" s="94">
        <f>1/((1/AA886^2)+(1/AG886^2))</f>
        <v>3.2900643201715207E-2</v>
      </c>
      <c r="Q886" s="72">
        <f>(P886/AA886^2*AB886)+(P886/AG886^2*AH886)</f>
        <v>4.2156054654279078</v>
      </c>
      <c r="R886" s="82">
        <f>SQRT(P886)</f>
        <v>0.18138534450642699</v>
      </c>
      <c r="S886" s="44"/>
      <c r="T886" s="3"/>
      <c r="V886" s="43"/>
      <c r="W886" s="46"/>
      <c r="Y886" s="43"/>
      <c r="Z886" s="55">
        <v>4.4000000000000004</v>
      </c>
      <c r="AA886" s="82">
        <v>0.23</v>
      </c>
      <c r="AB886" s="43">
        <f t="shared" ref="AB886:AB898" si="106">0.791*(Z886+0.09)+0.851</f>
        <v>4.40259</v>
      </c>
      <c r="AC886" s="53"/>
      <c r="AD886" s="82"/>
      <c r="AE886" s="43"/>
      <c r="AF886" s="55">
        <v>4</v>
      </c>
      <c r="AG886" s="82">
        <v>0.29499999999999998</v>
      </c>
      <c r="AH886" s="43">
        <f>1.162*AF886-0.74</f>
        <v>3.9079999999999995</v>
      </c>
      <c r="AI886" s="47"/>
      <c r="AJ886" s="27"/>
      <c r="AK886" s="5"/>
      <c r="AL886" s="4" t="s">
        <v>123</v>
      </c>
      <c r="AM886" s="27">
        <v>4.4000000000000004</v>
      </c>
      <c r="AN886" s="27">
        <v>4</v>
      </c>
      <c r="AO886" s="4">
        <v>37</v>
      </c>
      <c r="AP886" s="5" t="s">
        <v>44</v>
      </c>
      <c r="AQ886" s="5" t="s">
        <v>44</v>
      </c>
      <c r="AR886" s="9"/>
      <c r="AS886" s="5"/>
      <c r="AT886" s="3"/>
      <c r="AU886" s="2" t="s">
        <v>44</v>
      </c>
      <c r="AV886" s="2"/>
      <c r="AY886">
        <v>61</v>
      </c>
    </row>
    <row r="887" spans="1:51" x14ac:dyDescent="0.25">
      <c r="A887" s="3" t="s">
        <v>2</v>
      </c>
      <c r="B887" s="18">
        <v>3.24</v>
      </c>
      <c r="C887" s="88">
        <f t="shared" si="99"/>
        <v>3.3658009464371816</v>
      </c>
      <c r="D887" s="80">
        <v>-111.09099999999999</v>
      </c>
      <c r="E887" s="23">
        <v>42.747999999999998</v>
      </c>
      <c r="F887" s="1">
        <v>5</v>
      </c>
      <c r="G887" s="1">
        <v>1998</v>
      </c>
      <c r="H887" s="1">
        <v>1</v>
      </c>
      <c r="I887" s="1">
        <v>4</v>
      </c>
      <c r="J887" s="1">
        <v>17</v>
      </c>
      <c r="K887" s="1">
        <v>27</v>
      </c>
      <c r="L887" s="11">
        <v>54.3</v>
      </c>
      <c r="M887" s="81">
        <f t="shared" si="100"/>
        <v>0.10516774409862768</v>
      </c>
      <c r="N887" s="21">
        <v>0.01</v>
      </c>
      <c r="O887" s="3" t="s">
        <v>175</v>
      </c>
      <c r="P887" s="94">
        <f>1/((1/U887^2)+(1/X887^2)+(1/AA887^2))</f>
        <v>1.1060254398794437E-2</v>
      </c>
      <c r="Q887" s="72">
        <f>(P887/U887^2*V887)+(P887/X887^2*Y887)+(P887/AA887^2*AB887)</f>
        <v>3.3658009464371816</v>
      </c>
      <c r="R887" s="82">
        <f>SQRT(P887)</f>
        <v>0.10516774409862768</v>
      </c>
      <c r="S887" s="49">
        <v>3.24</v>
      </c>
      <c r="T887" s="3" t="s">
        <v>3</v>
      </c>
      <c r="U887" s="82">
        <v>0.13900000000000001</v>
      </c>
      <c r="V887" s="43">
        <f>0.791*S887+0.851</f>
        <v>3.4138400000000004</v>
      </c>
      <c r="W887" s="49">
        <v>2.99</v>
      </c>
      <c r="X887" s="82">
        <v>0.22500000000000001</v>
      </c>
      <c r="Y887" s="43">
        <f>0.929*W887+0.227</f>
        <v>3.0047100000000002</v>
      </c>
      <c r="Z887" s="55">
        <v>3.4</v>
      </c>
      <c r="AA887" s="82">
        <v>0.23</v>
      </c>
      <c r="AB887" s="43">
        <f t="shared" si="106"/>
        <v>3.6115900000000001</v>
      </c>
      <c r="AC887" s="53"/>
      <c r="AD887" s="82"/>
      <c r="AE887" s="43"/>
      <c r="AF887" s="45"/>
      <c r="AG887" s="82"/>
      <c r="AH887" s="43"/>
      <c r="AI887" s="47" t="s">
        <v>116</v>
      </c>
      <c r="AJ887" s="27"/>
      <c r="AK887" s="5"/>
      <c r="AL887" s="4" t="s">
        <v>95</v>
      </c>
      <c r="AM887" s="27">
        <v>3.4</v>
      </c>
      <c r="AN887" s="5"/>
      <c r="AO887" s="4"/>
      <c r="AP887" s="4"/>
      <c r="AQ887" s="4"/>
      <c r="AR887" s="19">
        <v>2.99</v>
      </c>
      <c r="AS887" s="19">
        <v>3.24</v>
      </c>
      <c r="AT887" s="3" t="s">
        <v>3</v>
      </c>
    </row>
    <row r="888" spans="1:51" x14ac:dyDescent="0.25">
      <c r="A888" s="4" t="s">
        <v>1</v>
      </c>
      <c r="B888" s="11">
        <v>2.7</v>
      </c>
      <c r="C888" s="88">
        <f t="shared" si="99"/>
        <v>3.3742900000000002</v>
      </c>
      <c r="D888" s="80">
        <v>-110.937</v>
      </c>
      <c r="E888" s="23">
        <v>42.776000000000003</v>
      </c>
      <c r="F888" s="1">
        <v>5</v>
      </c>
      <c r="G888" s="1">
        <v>1998</v>
      </c>
      <c r="H888" s="1">
        <v>1</v>
      </c>
      <c r="I888" s="1">
        <v>11</v>
      </c>
      <c r="J888" s="1">
        <v>10</v>
      </c>
      <c r="K888" s="1">
        <v>33</v>
      </c>
      <c r="L888" s="1">
        <v>41.46</v>
      </c>
      <c r="M888" s="81">
        <f t="shared" si="100"/>
        <v>0.23</v>
      </c>
      <c r="N888" s="21">
        <v>0.01</v>
      </c>
      <c r="O888" s="6" t="s">
        <v>174</v>
      </c>
      <c r="P888" s="94"/>
      <c r="Q888" s="72">
        <f>AB892</f>
        <v>3.3742900000000002</v>
      </c>
      <c r="R888" s="82">
        <f>AA888</f>
        <v>0.23</v>
      </c>
      <c r="S888" s="44"/>
      <c r="T888" s="3"/>
      <c r="V888" s="43"/>
      <c r="W888" s="46"/>
      <c r="Y888" s="43"/>
      <c r="Z888" s="55">
        <v>2.7</v>
      </c>
      <c r="AA888" s="82">
        <v>0.23</v>
      </c>
      <c r="AB888" s="43">
        <f t="shared" si="106"/>
        <v>3.05789</v>
      </c>
      <c r="AC888" s="53"/>
      <c r="AD888" s="82"/>
      <c r="AE888" s="43"/>
      <c r="AF888" s="45"/>
      <c r="AG888" s="82"/>
      <c r="AH888" s="43"/>
      <c r="AI888" s="47"/>
      <c r="AJ888" s="27"/>
      <c r="AK888" s="5"/>
      <c r="AL888" s="4" t="s">
        <v>93</v>
      </c>
      <c r="AM888" s="27">
        <v>2.7</v>
      </c>
      <c r="AN888" s="5"/>
      <c r="AO888" s="4">
        <v>460</v>
      </c>
      <c r="AP888" s="5" t="s">
        <v>44</v>
      </c>
      <c r="AQ888" s="5" t="s">
        <v>44</v>
      </c>
      <c r="AR888" s="9"/>
      <c r="AS888" s="5"/>
      <c r="AT888" s="3"/>
      <c r="AU888" s="2" t="s">
        <v>44</v>
      </c>
      <c r="AV888" s="2"/>
      <c r="AY888">
        <v>10</v>
      </c>
    </row>
    <row r="889" spans="1:51" x14ac:dyDescent="0.25">
      <c r="A889" s="4" t="s">
        <v>1</v>
      </c>
      <c r="B889" s="11">
        <v>2.9</v>
      </c>
      <c r="C889" s="88">
        <f t="shared" si="99"/>
        <v>3.5324899999999997</v>
      </c>
      <c r="D889" s="80">
        <v>-114.91800000000001</v>
      </c>
      <c r="E889" s="23">
        <v>37.301000000000002</v>
      </c>
      <c r="F889" s="1">
        <v>5</v>
      </c>
      <c r="G889" s="1">
        <v>1998</v>
      </c>
      <c r="H889" s="1">
        <v>2</v>
      </c>
      <c r="I889" s="1">
        <v>1</v>
      </c>
      <c r="J889" s="1">
        <v>16</v>
      </c>
      <c r="K889" s="1">
        <v>20</v>
      </c>
      <c r="L889" s="1">
        <v>8.4700000000000006</v>
      </c>
      <c r="M889" s="81">
        <f t="shared" si="100"/>
        <v>0.23</v>
      </c>
      <c r="N889" s="21">
        <v>0.01</v>
      </c>
      <c r="O889" s="6" t="s">
        <v>174</v>
      </c>
      <c r="P889" s="94"/>
      <c r="Q889" s="72">
        <f>AB893</f>
        <v>3.5324899999999997</v>
      </c>
      <c r="R889" s="82">
        <f>AA889</f>
        <v>0.23</v>
      </c>
      <c r="S889" s="44"/>
      <c r="T889" s="3"/>
      <c r="V889" s="43"/>
      <c r="W889" s="46"/>
      <c r="Y889" s="43"/>
      <c r="Z889" s="55">
        <v>2.9</v>
      </c>
      <c r="AA889" s="82">
        <v>0.23</v>
      </c>
      <c r="AB889" s="43">
        <f t="shared" si="106"/>
        <v>3.2160899999999999</v>
      </c>
      <c r="AC889" s="53"/>
      <c r="AD889" s="82"/>
      <c r="AE889" s="43"/>
      <c r="AF889" s="45"/>
      <c r="AG889" s="82"/>
      <c r="AH889" s="43"/>
      <c r="AI889" s="47"/>
      <c r="AJ889" s="27"/>
      <c r="AK889" s="5"/>
      <c r="AL889" s="4" t="s">
        <v>49</v>
      </c>
      <c r="AM889" s="27">
        <v>2.9</v>
      </c>
      <c r="AN889" s="5"/>
      <c r="AO889" s="4">
        <v>41</v>
      </c>
      <c r="AP889" s="5" t="s">
        <v>44</v>
      </c>
      <c r="AQ889" s="5" t="s">
        <v>44</v>
      </c>
      <c r="AR889" s="9"/>
      <c r="AS889" s="5"/>
      <c r="AT889" s="3"/>
      <c r="AU889" s="2" t="s">
        <v>44</v>
      </c>
      <c r="AV889" s="2"/>
      <c r="AY889">
        <v>8</v>
      </c>
    </row>
    <row r="890" spans="1:51" x14ac:dyDescent="0.25">
      <c r="A890" s="4" t="s">
        <v>1</v>
      </c>
      <c r="B890" s="11">
        <v>2.9</v>
      </c>
      <c r="C890" s="88">
        <f t="shared" si="99"/>
        <v>3.3742900000000002</v>
      </c>
      <c r="D890" s="80">
        <v>-114.48699999999999</v>
      </c>
      <c r="E890" s="23">
        <v>36.817</v>
      </c>
      <c r="F890" s="1">
        <v>5</v>
      </c>
      <c r="G890" s="1">
        <v>1998</v>
      </c>
      <c r="H890" s="1">
        <v>3</v>
      </c>
      <c r="I890" s="1">
        <v>19</v>
      </c>
      <c r="J890" s="1">
        <v>21</v>
      </c>
      <c r="K890" s="1">
        <v>29</v>
      </c>
      <c r="L890" s="1">
        <v>3.16</v>
      </c>
      <c r="M890" s="81">
        <f t="shared" si="100"/>
        <v>0.23</v>
      </c>
      <c r="N890" s="21">
        <v>0.01</v>
      </c>
      <c r="O890" s="6" t="s">
        <v>174</v>
      </c>
      <c r="P890" s="94"/>
      <c r="Q890" s="72">
        <f>AB894</f>
        <v>3.3742900000000002</v>
      </c>
      <c r="R890" s="82">
        <f>AA890</f>
        <v>0.23</v>
      </c>
      <c r="S890" s="44"/>
      <c r="T890" s="3"/>
      <c r="V890" s="43"/>
      <c r="W890" s="46"/>
      <c r="Y890" s="43"/>
      <c r="Z890" s="55">
        <v>2.9</v>
      </c>
      <c r="AA890" s="82">
        <v>0.23</v>
      </c>
      <c r="AB890" s="43">
        <f t="shared" si="106"/>
        <v>3.2160899999999999</v>
      </c>
      <c r="AC890" s="53"/>
      <c r="AD890" s="82"/>
      <c r="AE890" s="43"/>
      <c r="AF890" s="45"/>
      <c r="AG890" s="82"/>
      <c r="AH890" s="43"/>
      <c r="AI890" s="47"/>
      <c r="AJ890" s="27"/>
      <c r="AK890" s="5"/>
      <c r="AL890" s="4" t="s">
        <v>49</v>
      </c>
      <c r="AM890" s="27">
        <v>2.9</v>
      </c>
      <c r="AN890" s="5"/>
      <c r="AO890" s="4">
        <v>41</v>
      </c>
      <c r="AP890" s="5" t="s">
        <v>44</v>
      </c>
      <c r="AQ890" s="5" t="s">
        <v>44</v>
      </c>
      <c r="AR890" s="9"/>
      <c r="AS890" s="5"/>
      <c r="AT890" s="3"/>
      <c r="AU890" s="2" t="s">
        <v>44</v>
      </c>
      <c r="AV890" s="2"/>
      <c r="AY890">
        <v>10</v>
      </c>
    </row>
    <row r="891" spans="1:51" x14ac:dyDescent="0.25">
      <c r="A891" s="3" t="s">
        <v>2</v>
      </c>
      <c r="B891" s="18">
        <v>2.96</v>
      </c>
      <c r="C891" s="88">
        <f t="shared" si="99"/>
        <v>3.1894009812144675</v>
      </c>
      <c r="D891" s="80">
        <v>-111.164</v>
      </c>
      <c r="E891" s="23">
        <v>42.665999999999997</v>
      </c>
      <c r="F891" s="1">
        <v>5</v>
      </c>
      <c r="G891" s="1">
        <v>1998</v>
      </c>
      <c r="H891" s="1">
        <v>5</v>
      </c>
      <c r="I891" s="1">
        <v>11</v>
      </c>
      <c r="J891" s="1">
        <v>16</v>
      </c>
      <c r="K891" s="1">
        <v>55</v>
      </c>
      <c r="L891" s="11">
        <v>46.7</v>
      </c>
      <c r="M891" s="81">
        <f t="shared" si="100"/>
        <v>0.10516774409862768</v>
      </c>
      <c r="N891" s="21">
        <v>0.01</v>
      </c>
      <c r="O891" s="3" t="s">
        <v>175</v>
      </c>
      <c r="P891" s="94">
        <f>1/((1/U891^2)+(1/X891^2)+(1/AA891^2))</f>
        <v>1.1060254398794437E-2</v>
      </c>
      <c r="Q891" s="72">
        <f>(P891/U891^2*V891)+(P891/X891^2*Y891)+(P891/AA891^2*AB891)</f>
        <v>3.1894009812144675</v>
      </c>
      <c r="R891" s="82">
        <f t="shared" ref="R891:R896" si="107">SQRT(P891)</f>
        <v>0.10516774409862768</v>
      </c>
      <c r="S891" s="49">
        <v>2.96</v>
      </c>
      <c r="T891" s="3" t="s">
        <v>3</v>
      </c>
      <c r="U891" s="82">
        <v>0.13900000000000001</v>
      </c>
      <c r="V891" s="43">
        <f>0.791*S891+0.851</f>
        <v>3.1923599999999999</v>
      </c>
      <c r="W891" s="49">
        <v>2.99</v>
      </c>
      <c r="X891" s="82">
        <v>0.22500000000000001</v>
      </c>
      <c r="Y891" s="43">
        <f t="shared" ref="Y891:Y896" si="108">0.929*W891+0.227</f>
        <v>3.0047100000000002</v>
      </c>
      <c r="Z891" s="55">
        <v>3.1</v>
      </c>
      <c r="AA891" s="82">
        <v>0.23</v>
      </c>
      <c r="AB891" s="43">
        <f t="shared" si="106"/>
        <v>3.3742900000000002</v>
      </c>
      <c r="AC891" s="47"/>
      <c r="AD891" s="82"/>
      <c r="AE891" s="43"/>
      <c r="AF891" s="45"/>
      <c r="AG891" s="82"/>
      <c r="AH891" s="43"/>
      <c r="AI891" s="47"/>
      <c r="AJ891" s="4"/>
      <c r="AK891" s="4"/>
      <c r="AL891" s="4" t="s">
        <v>92</v>
      </c>
      <c r="AM891" s="27">
        <v>3.1</v>
      </c>
      <c r="AN891" s="5"/>
      <c r="AO891" s="4"/>
      <c r="AP891" s="4"/>
      <c r="AQ891" s="4"/>
      <c r="AR891" s="19">
        <v>2.99</v>
      </c>
      <c r="AS891" s="19">
        <v>2.96</v>
      </c>
      <c r="AT891" s="3" t="s">
        <v>3</v>
      </c>
    </row>
    <row r="892" spans="1:51" x14ac:dyDescent="0.25">
      <c r="A892" s="4" t="s">
        <v>1</v>
      </c>
      <c r="B892" s="11">
        <v>3.1</v>
      </c>
      <c r="C892" s="88">
        <f t="shared" si="99"/>
        <v>3.0620152064718664</v>
      </c>
      <c r="D892" s="80">
        <v>-110.68</v>
      </c>
      <c r="E892" s="23">
        <v>43.29</v>
      </c>
      <c r="F892" s="1">
        <v>1</v>
      </c>
      <c r="G892" s="1">
        <v>1998</v>
      </c>
      <c r="H892" s="1">
        <v>6</v>
      </c>
      <c r="I892" s="1">
        <v>16</v>
      </c>
      <c r="J892" s="1">
        <v>18</v>
      </c>
      <c r="K892" s="1">
        <v>57</v>
      </c>
      <c r="L892" s="1">
        <v>46</v>
      </c>
      <c r="M892" s="81">
        <f t="shared" si="100"/>
        <v>0.16083765575665815</v>
      </c>
      <c r="N892" s="21">
        <v>0.01</v>
      </c>
      <c r="O892" s="3" t="s">
        <v>175</v>
      </c>
      <c r="P892" s="94">
        <f>1/((1/X892^2)+(1/AA892^2))</f>
        <v>2.586875150929727E-2</v>
      </c>
      <c r="Q892" s="72">
        <f>(P892/X892^2*Y892)+(P892/AA892^2*AB892)</f>
        <v>3.0620152064718664</v>
      </c>
      <c r="R892" s="82">
        <f t="shared" si="107"/>
        <v>0.16083765575665815</v>
      </c>
      <c r="S892" s="44"/>
      <c r="T892" s="3"/>
      <c r="V892" s="43"/>
      <c r="W892" s="49">
        <v>2.73</v>
      </c>
      <c r="X892" s="82">
        <v>0.22500000000000001</v>
      </c>
      <c r="Y892" s="43">
        <f t="shared" si="108"/>
        <v>2.7631700000000001</v>
      </c>
      <c r="Z892" s="55">
        <v>3.1</v>
      </c>
      <c r="AA892" s="82">
        <v>0.23</v>
      </c>
      <c r="AB892" s="43">
        <f t="shared" si="106"/>
        <v>3.3742900000000002</v>
      </c>
      <c r="AC892" s="53"/>
      <c r="AD892" s="82"/>
      <c r="AE892" s="43"/>
      <c r="AF892" s="45"/>
      <c r="AG892" s="82"/>
      <c r="AH892" s="43"/>
      <c r="AI892" s="47" t="s">
        <v>139</v>
      </c>
      <c r="AJ892" s="27"/>
      <c r="AK892" s="5"/>
      <c r="AL892" s="4" t="s">
        <v>92</v>
      </c>
      <c r="AM892" s="27">
        <v>3.1</v>
      </c>
      <c r="AN892" s="5"/>
      <c r="AO892" s="4">
        <v>460</v>
      </c>
      <c r="AP892" s="5" t="s">
        <v>44</v>
      </c>
      <c r="AQ892" s="5" t="s">
        <v>44</v>
      </c>
      <c r="AR892" s="19">
        <v>2.73</v>
      </c>
      <c r="AS892" s="5"/>
      <c r="AT892" s="3"/>
      <c r="AU892" s="2" t="s">
        <v>44</v>
      </c>
      <c r="AV892" s="2"/>
      <c r="AY892">
        <v>18</v>
      </c>
    </row>
    <row r="893" spans="1:51" x14ac:dyDescent="0.25">
      <c r="A893" s="4" t="s">
        <v>1</v>
      </c>
      <c r="B893" s="11">
        <v>3.3</v>
      </c>
      <c r="C893" s="88">
        <f t="shared" si="99"/>
        <v>3.1726064839410761</v>
      </c>
      <c r="D893" s="80">
        <v>-110.68</v>
      </c>
      <c r="E893" s="23">
        <v>43.29</v>
      </c>
      <c r="F893" s="1">
        <v>1</v>
      </c>
      <c r="G893" s="1">
        <v>1998</v>
      </c>
      <c r="H893" s="1">
        <v>6</v>
      </c>
      <c r="I893" s="1">
        <v>17</v>
      </c>
      <c r="J893" s="1">
        <v>20</v>
      </c>
      <c r="K893" s="1">
        <v>10</v>
      </c>
      <c r="L893" s="1">
        <v>19</v>
      </c>
      <c r="M893" s="81">
        <f t="shared" si="100"/>
        <v>0.16083765575665815</v>
      </c>
      <c r="N893" s="21">
        <v>0.01</v>
      </c>
      <c r="O893" s="3" t="s">
        <v>175</v>
      </c>
      <c r="P893" s="94">
        <f>1/((1/X893^2)+(1/AA893^2))</f>
        <v>2.586875150929727E-2</v>
      </c>
      <c r="Q893" s="72">
        <f>(P893/X893^2*Y893)+(P893/AA893^2*AB893)</f>
        <v>3.1726064839410761</v>
      </c>
      <c r="R893" s="82">
        <f t="shared" si="107"/>
        <v>0.16083765575665815</v>
      </c>
      <c r="S893" s="44"/>
      <c r="T893" s="3"/>
      <c r="V893" s="43"/>
      <c r="W893" s="49">
        <v>2.8</v>
      </c>
      <c r="X893" s="82">
        <v>0.22500000000000001</v>
      </c>
      <c r="Y893" s="43">
        <f t="shared" si="108"/>
        <v>2.8281999999999998</v>
      </c>
      <c r="Z893" s="55">
        <v>3.3</v>
      </c>
      <c r="AA893" s="82">
        <v>0.23</v>
      </c>
      <c r="AB893" s="43">
        <f t="shared" si="106"/>
        <v>3.5324899999999997</v>
      </c>
      <c r="AC893" s="53"/>
      <c r="AD893" s="82"/>
      <c r="AE893" s="43"/>
      <c r="AF893" s="45"/>
      <c r="AG893" s="82"/>
      <c r="AH893" s="43"/>
      <c r="AI893" s="47" t="s">
        <v>140</v>
      </c>
      <c r="AJ893" s="27"/>
      <c r="AK893" s="5"/>
      <c r="AL893" s="4" t="s">
        <v>56</v>
      </c>
      <c r="AM893" s="27">
        <v>3.3</v>
      </c>
      <c r="AN893" s="5"/>
      <c r="AO893" s="4">
        <v>460</v>
      </c>
      <c r="AP893" s="5" t="s">
        <v>44</v>
      </c>
      <c r="AQ893" s="5" t="s">
        <v>44</v>
      </c>
      <c r="AR893" s="19">
        <v>2.8</v>
      </c>
      <c r="AS893" s="5"/>
      <c r="AT893" s="3"/>
      <c r="AU893" s="2" t="s">
        <v>44</v>
      </c>
      <c r="AV893" s="2"/>
      <c r="AY893">
        <v>20</v>
      </c>
    </row>
    <row r="894" spans="1:51" x14ac:dyDescent="0.25">
      <c r="A894" s="4" t="s">
        <v>1</v>
      </c>
      <c r="B894" s="11">
        <v>3.3</v>
      </c>
      <c r="C894" s="88">
        <f t="shared" si="99"/>
        <v>3.1474625670127985</v>
      </c>
      <c r="D894" s="80">
        <v>-110.68</v>
      </c>
      <c r="E894" s="23">
        <v>43.29</v>
      </c>
      <c r="F894" s="1">
        <v>1</v>
      </c>
      <c r="G894" s="1">
        <v>1998</v>
      </c>
      <c r="H894" s="1">
        <v>6</v>
      </c>
      <c r="I894" s="1">
        <v>17</v>
      </c>
      <c r="J894" s="1">
        <v>22</v>
      </c>
      <c r="K894" s="1">
        <v>4</v>
      </c>
      <c r="L894" s="1">
        <v>18</v>
      </c>
      <c r="M894" s="81">
        <f t="shared" si="100"/>
        <v>0.16083765575665815</v>
      </c>
      <c r="N894" s="21">
        <v>0.01</v>
      </c>
      <c r="O894" s="3" t="s">
        <v>175</v>
      </c>
      <c r="P894" s="94">
        <f>1/((1/X894^2)+(1/AA894^2))</f>
        <v>2.586875150929727E-2</v>
      </c>
      <c r="Q894" s="72">
        <f>(P894/X894^2*Y894)+(P894/AA894^2*AB894)</f>
        <v>3.1474625670127985</v>
      </c>
      <c r="R894" s="82">
        <f t="shared" si="107"/>
        <v>0.16083765575665815</v>
      </c>
      <c r="S894" s="44"/>
      <c r="T894" s="3"/>
      <c r="V894" s="43"/>
      <c r="W894" s="49">
        <v>2.91</v>
      </c>
      <c r="X894" s="82">
        <v>0.22500000000000001</v>
      </c>
      <c r="Y894" s="43">
        <f t="shared" si="108"/>
        <v>2.9303900000000001</v>
      </c>
      <c r="Z894" s="55">
        <v>3.1</v>
      </c>
      <c r="AA894" s="82">
        <v>0.23</v>
      </c>
      <c r="AB894" s="43">
        <f t="shared" si="106"/>
        <v>3.3742900000000002</v>
      </c>
      <c r="AC894" s="53"/>
      <c r="AD894" s="82"/>
      <c r="AE894" s="43"/>
      <c r="AF894" s="45"/>
      <c r="AG894" s="82"/>
      <c r="AH894" s="43"/>
      <c r="AI894" s="47" t="s">
        <v>139</v>
      </c>
      <c r="AJ894" s="27"/>
      <c r="AK894" s="5"/>
      <c r="AL894" s="4" t="s">
        <v>56</v>
      </c>
      <c r="AM894" s="27">
        <v>3.1</v>
      </c>
      <c r="AN894" s="5"/>
      <c r="AO894" s="4">
        <v>460</v>
      </c>
      <c r="AP894" s="5" t="s">
        <v>44</v>
      </c>
      <c r="AQ894" s="5" t="s">
        <v>44</v>
      </c>
      <c r="AR894" s="19">
        <v>2.91</v>
      </c>
      <c r="AS894" s="5"/>
      <c r="AT894" s="3"/>
      <c r="AU894" s="2" t="s">
        <v>44</v>
      </c>
      <c r="AV894" s="2"/>
      <c r="AY894">
        <v>21</v>
      </c>
    </row>
    <row r="895" spans="1:51" x14ac:dyDescent="0.25">
      <c r="A895" s="3" t="s">
        <v>2</v>
      </c>
      <c r="B895" s="18">
        <v>3.88</v>
      </c>
      <c r="C895" s="88">
        <f t="shared" si="99"/>
        <v>3.9499704504409618</v>
      </c>
      <c r="D895" s="80">
        <v>-111.18899999999999</v>
      </c>
      <c r="E895" s="23">
        <v>42.539000000000001</v>
      </c>
      <c r="F895" s="1">
        <v>0</v>
      </c>
      <c r="G895" s="1">
        <v>1998</v>
      </c>
      <c r="H895" s="1">
        <v>6</v>
      </c>
      <c r="I895" s="1">
        <v>19</v>
      </c>
      <c r="J895" s="1">
        <v>12</v>
      </c>
      <c r="K895" s="1">
        <v>34</v>
      </c>
      <c r="L895" s="11">
        <v>2.2999999999999998</v>
      </c>
      <c r="M895" s="81">
        <f t="shared" si="100"/>
        <v>0.10516774409862768</v>
      </c>
      <c r="N895" s="21">
        <v>0.01</v>
      </c>
      <c r="O895" s="3" t="s">
        <v>175</v>
      </c>
      <c r="P895" s="94">
        <f>1/((1/U895^2)+(1/X895^2)+(1/AA895^2))</f>
        <v>1.1060254398794437E-2</v>
      </c>
      <c r="Q895" s="72">
        <f>(P895/U895^2*V895)+(P895/X895^2*Y895)+(P895/AA895^2*AB895)</f>
        <v>3.9499704504409618</v>
      </c>
      <c r="R895" s="82">
        <f t="shared" si="107"/>
        <v>0.10516774409862768</v>
      </c>
      <c r="S895" s="49">
        <v>3.88</v>
      </c>
      <c r="T895" s="3" t="s">
        <v>3</v>
      </c>
      <c r="U895" s="82">
        <v>0.13900000000000001</v>
      </c>
      <c r="V895" s="43">
        <f>0.791*S895+0.851</f>
        <v>3.92008</v>
      </c>
      <c r="W895" s="49">
        <v>3.87</v>
      </c>
      <c r="X895" s="82">
        <v>0.22500000000000001</v>
      </c>
      <c r="Y895" s="43">
        <f t="shared" si="108"/>
        <v>3.8222300000000002</v>
      </c>
      <c r="Z895" s="55">
        <v>4.0999999999999996</v>
      </c>
      <c r="AA895" s="82">
        <v>0.23</v>
      </c>
      <c r="AB895" s="43">
        <f t="shared" si="106"/>
        <v>4.1652899999999997</v>
      </c>
      <c r="AC895" s="47"/>
      <c r="AD895" s="82"/>
      <c r="AE895" s="43"/>
      <c r="AF895" s="45"/>
      <c r="AG895" s="82"/>
      <c r="AH895" s="43"/>
      <c r="AI895" s="47" t="s">
        <v>5</v>
      </c>
      <c r="AJ895" s="4"/>
      <c r="AK895" s="4"/>
      <c r="AL895" s="4" t="s">
        <v>126</v>
      </c>
      <c r="AM895" s="27">
        <v>4.0999999999999996</v>
      </c>
      <c r="AN895" s="5"/>
      <c r="AO895" s="4"/>
      <c r="AP895" s="4"/>
      <c r="AQ895" s="4"/>
      <c r="AR895" s="19">
        <v>3.87</v>
      </c>
      <c r="AS895" s="19">
        <v>3.88</v>
      </c>
      <c r="AT895" s="3" t="s">
        <v>3</v>
      </c>
    </row>
    <row r="896" spans="1:51" x14ac:dyDescent="0.25">
      <c r="A896" s="4" t="s">
        <v>1</v>
      </c>
      <c r="B896" s="11">
        <v>4.7</v>
      </c>
      <c r="C896" s="88">
        <f t="shared" si="99"/>
        <v>4.3555354288669097</v>
      </c>
      <c r="D896" s="80">
        <v>-110.68</v>
      </c>
      <c r="E896" s="23">
        <v>43.28</v>
      </c>
      <c r="F896" s="1">
        <v>0</v>
      </c>
      <c r="G896" s="1">
        <v>1998</v>
      </c>
      <c r="H896" s="1">
        <v>6</v>
      </c>
      <c r="I896" s="1">
        <v>20</v>
      </c>
      <c r="J896" s="1">
        <v>21</v>
      </c>
      <c r="K896" s="1">
        <v>16</v>
      </c>
      <c r="L896" s="1">
        <v>21</v>
      </c>
      <c r="M896" s="81">
        <f t="shared" si="100"/>
        <v>9.3760786345676014E-2</v>
      </c>
      <c r="N896" s="21">
        <v>0.01</v>
      </c>
      <c r="O896" s="3" t="s">
        <v>175</v>
      </c>
      <c r="P896" s="94">
        <f>1/((1/U896^2)+(1/X896^2)+(1/AA896^2)+(1/AD896^2))</f>
        <v>8.7910850561595047E-3</v>
      </c>
      <c r="Q896" s="72">
        <f>(P896/U896^2*V896)+(P896/X896^2*Y896)+(P896/AA896^2*AB896)+(P896/AD896^2*AE896)</f>
        <v>4.3555354288669097</v>
      </c>
      <c r="R896" s="82">
        <f t="shared" si="107"/>
        <v>9.3760786345676014E-2</v>
      </c>
      <c r="S896" s="49">
        <v>4.4400000000000004</v>
      </c>
      <c r="T896" s="3" t="s">
        <v>3</v>
      </c>
      <c r="U896" s="82">
        <v>0.13900000000000001</v>
      </c>
      <c r="V896" s="43">
        <f>0.791*S896+0.851</f>
        <v>4.3630399999999998</v>
      </c>
      <c r="W896" s="49">
        <v>4.18</v>
      </c>
      <c r="X896" s="82">
        <v>0.22500000000000001</v>
      </c>
      <c r="Y896" s="43">
        <f t="shared" si="108"/>
        <v>4.11022</v>
      </c>
      <c r="Z896" s="55">
        <v>4.7</v>
      </c>
      <c r="AA896" s="82">
        <v>0.23</v>
      </c>
      <c r="AB896" s="43">
        <f t="shared" si="106"/>
        <v>4.6398900000000003</v>
      </c>
      <c r="AC896" s="55">
        <v>4.4000000000000004</v>
      </c>
      <c r="AD896" s="82">
        <v>0.20699999999999999</v>
      </c>
      <c r="AE896" s="43">
        <f>1.078*AC896-0.427</f>
        <v>4.3162000000000011</v>
      </c>
      <c r="AF896" s="45"/>
      <c r="AG896" s="82"/>
      <c r="AH896" s="43"/>
      <c r="AI896" s="47" t="s">
        <v>9</v>
      </c>
      <c r="AJ896" s="27">
        <v>4.4000000000000004</v>
      </c>
      <c r="AK896" s="5"/>
      <c r="AL896" s="4" t="s">
        <v>113</v>
      </c>
      <c r="AM896" s="27">
        <v>4.7</v>
      </c>
      <c r="AN896" s="5"/>
      <c r="AO896" s="4">
        <v>460</v>
      </c>
      <c r="AP896" s="5" t="s">
        <v>44</v>
      </c>
      <c r="AQ896" s="5" t="s">
        <v>12</v>
      </c>
      <c r="AR896" s="19">
        <v>4.18</v>
      </c>
      <c r="AS896" s="19">
        <v>4.4400000000000004</v>
      </c>
      <c r="AT896" s="3" t="s">
        <v>3</v>
      </c>
      <c r="AU896" s="2" t="s">
        <v>44</v>
      </c>
      <c r="AV896" s="2"/>
      <c r="AY896">
        <v>96</v>
      </c>
    </row>
    <row r="897" spans="1:51" x14ac:dyDescent="0.25">
      <c r="A897" s="4" t="s">
        <v>1</v>
      </c>
      <c r="B897" s="11">
        <v>2.9</v>
      </c>
      <c r="C897" s="88">
        <f t="shared" si="99"/>
        <v>3.2160899999999999</v>
      </c>
      <c r="D897" s="80">
        <v>-110.684</v>
      </c>
      <c r="E897" s="23">
        <v>43.256</v>
      </c>
      <c r="F897" s="1">
        <v>5</v>
      </c>
      <c r="G897" s="1">
        <v>1998</v>
      </c>
      <c r="H897" s="1">
        <v>6</v>
      </c>
      <c r="I897" s="1">
        <v>20</v>
      </c>
      <c r="J897" s="1">
        <v>21</v>
      </c>
      <c r="K897" s="1">
        <v>22</v>
      </c>
      <c r="L897" s="1">
        <v>58.06</v>
      </c>
      <c r="M897" s="81">
        <f t="shared" si="100"/>
        <v>0.23</v>
      </c>
      <c r="N897" s="21">
        <v>0.01</v>
      </c>
      <c r="O897" s="6" t="s">
        <v>174</v>
      </c>
      <c r="P897" s="94"/>
      <c r="Q897" s="72">
        <f>$AB$897</f>
        <v>3.2160899999999999</v>
      </c>
      <c r="R897" s="82">
        <f>AA897</f>
        <v>0.23</v>
      </c>
      <c r="S897" s="44"/>
      <c r="T897" s="3"/>
      <c r="V897" s="43"/>
      <c r="W897" s="46"/>
      <c r="Y897" s="43"/>
      <c r="Z897" s="55">
        <v>2.9</v>
      </c>
      <c r="AA897" s="82">
        <v>0.23</v>
      </c>
      <c r="AB897" s="43">
        <f t="shared" si="106"/>
        <v>3.2160899999999999</v>
      </c>
      <c r="AC897" s="53"/>
      <c r="AD897" s="82"/>
      <c r="AE897" s="43"/>
      <c r="AF897" s="45"/>
      <c r="AG897" s="82"/>
      <c r="AH897" s="43"/>
      <c r="AI897" s="47"/>
      <c r="AJ897" s="27"/>
      <c r="AK897" s="5"/>
      <c r="AL897" s="4" t="s">
        <v>49</v>
      </c>
      <c r="AM897" s="27">
        <v>2.9</v>
      </c>
      <c r="AN897" s="5"/>
      <c r="AO897" s="4">
        <v>460</v>
      </c>
      <c r="AP897" s="5" t="s">
        <v>44</v>
      </c>
      <c r="AQ897" s="5" t="s">
        <v>44</v>
      </c>
      <c r="AR897" s="9"/>
      <c r="AS897" s="5"/>
      <c r="AT897" s="3"/>
      <c r="AU897" s="2" t="s">
        <v>44</v>
      </c>
      <c r="AV897" s="2"/>
      <c r="AY897">
        <v>12</v>
      </c>
    </row>
    <row r="898" spans="1:51" x14ac:dyDescent="0.25">
      <c r="A898" s="4" t="s">
        <v>1</v>
      </c>
      <c r="B898" s="11">
        <v>2.9</v>
      </c>
      <c r="C898" s="88">
        <f t="shared" ref="C898:C961" si="109">Q898</f>
        <v>2.8468672492063982</v>
      </c>
      <c r="D898" s="80">
        <v>-110.67</v>
      </c>
      <c r="E898" s="23">
        <v>43.3</v>
      </c>
      <c r="F898" s="1">
        <v>1</v>
      </c>
      <c r="G898" s="1">
        <v>1998</v>
      </c>
      <c r="H898" s="1">
        <v>6</v>
      </c>
      <c r="I898" s="1">
        <v>22</v>
      </c>
      <c r="J898" s="1">
        <v>0</v>
      </c>
      <c r="K898" s="1">
        <v>38</v>
      </c>
      <c r="L898" s="1">
        <v>9</v>
      </c>
      <c r="M898" s="81">
        <f t="shared" ref="M898:M961" si="110">R898</f>
        <v>0.10516774409862768</v>
      </c>
      <c r="N898" s="21">
        <v>0.01</v>
      </c>
      <c r="O898" s="3" t="s">
        <v>175</v>
      </c>
      <c r="P898" s="94">
        <f>1/((1/U898^2)+(1/X898^2)+(1/AA898^2))</f>
        <v>1.1060254398794437E-2</v>
      </c>
      <c r="Q898" s="72">
        <f>(P898/U898^2*V898)+(P898/X898^2*Y898)+(P898/AA898^2*AB898)</f>
        <v>2.8468672492063982</v>
      </c>
      <c r="R898" s="82">
        <f>SQRT(P898)</f>
        <v>0.10516774409862768</v>
      </c>
      <c r="S898" s="49">
        <v>2.5499999999999998</v>
      </c>
      <c r="T898" s="3" t="s">
        <v>3</v>
      </c>
      <c r="U898" s="82">
        <v>0.13900000000000001</v>
      </c>
      <c r="V898" s="43">
        <f>0.791*S898+0.851</f>
        <v>2.8680499999999998</v>
      </c>
      <c r="W898" s="49">
        <v>2.38</v>
      </c>
      <c r="X898" s="82">
        <v>0.22500000000000001</v>
      </c>
      <c r="Y898" s="43">
        <f t="shared" ref="Y898:Y907" si="111">0.929*W898+0.227</f>
        <v>2.4380199999999999</v>
      </c>
      <c r="Z898" s="55">
        <v>2.9</v>
      </c>
      <c r="AA898" s="82">
        <v>0.23</v>
      </c>
      <c r="AB898" s="43">
        <f t="shared" si="106"/>
        <v>3.2160899999999999</v>
      </c>
      <c r="AC898" s="53"/>
      <c r="AD898" s="82"/>
      <c r="AE898" s="43"/>
      <c r="AF898" s="45"/>
      <c r="AG898" s="82"/>
      <c r="AH898" s="43"/>
      <c r="AI898" s="47"/>
      <c r="AJ898" s="27"/>
      <c r="AK898" s="5"/>
      <c r="AL898" s="4" t="s">
        <v>49</v>
      </c>
      <c r="AM898" s="27">
        <v>2.9</v>
      </c>
      <c r="AN898" s="5"/>
      <c r="AO898" s="4">
        <v>460</v>
      </c>
      <c r="AP898" s="5" t="s">
        <v>44</v>
      </c>
      <c r="AQ898" s="5" t="s">
        <v>44</v>
      </c>
      <c r="AR898" s="19">
        <v>2.38</v>
      </c>
      <c r="AS898" s="19">
        <v>2.5499999999999998</v>
      </c>
      <c r="AT898" s="3" t="s">
        <v>3</v>
      </c>
      <c r="AU898" s="2" t="s">
        <v>44</v>
      </c>
      <c r="AV898" s="2"/>
      <c r="AY898">
        <v>21</v>
      </c>
    </row>
    <row r="899" spans="1:51" x14ac:dyDescent="0.25">
      <c r="A899" s="3" t="s">
        <v>2</v>
      </c>
      <c r="B899" s="18">
        <v>2.7</v>
      </c>
      <c r="C899" s="88">
        <f t="shared" si="109"/>
        <v>2.8915949146484432</v>
      </c>
      <c r="D899" s="80">
        <v>-111.059</v>
      </c>
      <c r="E899" s="23">
        <v>42.651000000000003</v>
      </c>
      <c r="F899" s="1">
        <v>0</v>
      </c>
      <c r="G899" s="1">
        <v>1998</v>
      </c>
      <c r="H899" s="1">
        <v>6</v>
      </c>
      <c r="I899" s="1">
        <v>23</v>
      </c>
      <c r="J899" s="1">
        <v>1</v>
      </c>
      <c r="K899" s="1">
        <v>0</v>
      </c>
      <c r="L899" s="11">
        <v>11.2</v>
      </c>
      <c r="M899" s="81">
        <f t="shared" si="110"/>
        <v>0.11825400999467875</v>
      </c>
      <c r="N899" s="21">
        <v>0.01</v>
      </c>
      <c r="O899" s="3" t="s">
        <v>175</v>
      </c>
      <c r="P899" s="94">
        <f>1/((1/U899^2)+(1/X899^2))</f>
        <v>1.398401087982158E-2</v>
      </c>
      <c r="Q899" s="72">
        <f>(P899/U899^2*V899)+(P899/X899^2*Y899)</f>
        <v>2.8915949146484432</v>
      </c>
      <c r="R899" s="82">
        <f>SQRT(P899)</f>
        <v>0.11825400999467875</v>
      </c>
      <c r="S899" s="49">
        <v>2.7</v>
      </c>
      <c r="T899" s="3" t="s">
        <v>3</v>
      </c>
      <c r="U899" s="82">
        <v>0.13900000000000001</v>
      </c>
      <c r="V899" s="43">
        <f>0.791*S899+0.851</f>
        <v>2.9867000000000004</v>
      </c>
      <c r="W899" s="49">
        <v>2.6</v>
      </c>
      <c r="X899" s="82">
        <v>0.22500000000000001</v>
      </c>
      <c r="Y899" s="43">
        <f t="shared" si="111"/>
        <v>2.6423999999999999</v>
      </c>
      <c r="Z899" s="53"/>
      <c r="AA899" s="82"/>
      <c r="AB899" s="43"/>
      <c r="AC899" s="47"/>
      <c r="AD899" s="82"/>
      <c r="AE899" s="43"/>
      <c r="AF899" s="45"/>
      <c r="AG899" s="82"/>
      <c r="AH899" s="43"/>
      <c r="AI899" s="47"/>
      <c r="AJ899" s="4"/>
      <c r="AK899" s="4"/>
      <c r="AL899" s="4"/>
      <c r="AM899" s="27"/>
      <c r="AN899" s="5"/>
      <c r="AO899" s="4"/>
      <c r="AP899" s="4"/>
      <c r="AQ899" s="4"/>
      <c r="AR899" s="19">
        <v>2.6</v>
      </c>
      <c r="AS899" s="19">
        <v>2.7</v>
      </c>
      <c r="AT899" s="3" t="s">
        <v>3</v>
      </c>
    </row>
    <row r="900" spans="1:51" x14ac:dyDescent="0.25">
      <c r="A900" s="3" t="s">
        <v>2</v>
      </c>
      <c r="B900" s="18">
        <v>3.62</v>
      </c>
      <c r="C900" s="88">
        <f t="shared" si="109"/>
        <v>3.5899800000000002</v>
      </c>
      <c r="D900" s="80">
        <v>-108.657</v>
      </c>
      <c r="E900" s="23">
        <v>41.728000000000002</v>
      </c>
      <c r="F900" s="1">
        <v>7</v>
      </c>
      <c r="G900" s="1">
        <v>1998</v>
      </c>
      <c r="H900" s="1">
        <v>6</v>
      </c>
      <c r="I900" s="1">
        <v>30</v>
      </c>
      <c r="J900" s="1">
        <v>18</v>
      </c>
      <c r="K900" s="1">
        <v>23</v>
      </c>
      <c r="L900" s="11">
        <v>15.6</v>
      </c>
      <c r="M900" s="81">
        <f t="shared" si="110"/>
        <v>0.22500000000000001</v>
      </c>
      <c r="N900" s="21">
        <v>0.01</v>
      </c>
      <c r="O900" s="6" t="s">
        <v>174</v>
      </c>
      <c r="P900" s="94"/>
      <c r="Q900" s="72">
        <f>Y900</f>
        <v>3.5899800000000002</v>
      </c>
      <c r="R900" s="82">
        <f>X900</f>
        <v>0.22500000000000001</v>
      </c>
      <c r="S900" s="44"/>
      <c r="T900" s="3"/>
      <c r="V900" s="43"/>
      <c r="W900" s="49">
        <v>3.62</v>
      </c>
      <c r="X900" s="82">
        <v>0.22500000000000001</v>
      </c>
      <c r="Y900" s="43">
        <f t="shared" si="111"/>
        <v>3.5899800000000002</v>
      </c>
      <c r="Z900" s="53"/>
      <c r="AA900" s="82"/>
      <c r="AB900" s="43"/>
      <c r="AC900" s="47"/>
      <c r="AD900" s="82"/>
      <c r="AE900" s="43"/>
      <c r="AF900" s="45"/>
      <c r="AG900" s="82"/>
      <c r="AH900" s="43"/>
      <c r="AI900" s="47"/>
      <c r="AJ900" s="4"/>
      <c r="AK900" s="4"/>
      <c r="AL900" s="4"/>
      <c r="AM900" s="27"/>
      <c r="AN900" s="5"/>
      <c r="AO900" s="4"/>
      <c r="AP900" s="4"/>
      <c r="AQ900" s="4"/>
      <c r="AR900" s="19">
        <v>3.62</v>
      </c>
      <c r="AS900" s="5"/>
      <c r="AT900" s="3"/>
    </row>
    <row r="901" spans="1:51" x14ac:dyDescent="0.25">
      <c r="A901" s="3" t="s">
        <v>2</v>
      </c>
      <c r="B901" s="18">
        <v>2.8</v>
      </c>
      <c r="C901" s="88">
        <f t="shared" si="109"/>
        <v>2.8281999999999998</v>
      </c>
      <c r="D901" s="80">
        <v>-111.229</v>
      </c>
      <c r="E901" s="23">
        <v>43.462000000000003</v>
      </c>
      <c r="F901" s="1">
        <v>2</v>
      </c>
      <c r="G901" s="1">
        <v>1998</v>
      </c>
      <c r="H901" s="1">
        <v>7</v>
      </c>
      <c r="I901" s="1">
        <v>30</v>
      </c>
      <c r="J901" s="1">
        <v>13</v>
      </c>
      <c r="K901" s="1">
        <v>38</v>
      </c>
      <c r="L901" s="11">
        <v>54.1</v>
      </c>
      <c r="M901" s="81">
        <f t="shared" si="110"/>
        <v>0.22500000000000001</v>
      </c>
      <c r="N901" s="21">
        <v>0.01</v>
      </c>
      <c r="O901" s="6" t="s">
        <v>174</v>
      </c>
      <c r="P901" s="94"/>
      <c r="Q901" s="72">
        <f>Y901</f>
        <v>2.8281999999999998</v>
      </c>
      <c r="R901" s="82">
        <f>X901</f>
        <v>0.22500000000000001</v>
      </c>
      <c r="S901" s="44"/>
      <c r="T901" s="3"/>
      <c r="V901" s="43"/>
      <c r="W901" s="49">
        <v>2.8</v>
      </c>
      <c r="X901" s="82">
        <v>0.22500000000000001</v>
      </c>
      <c r="Y901" s="43">
        <f t="shared" si="111"/>
        <v>2.8281999999999998</v>
      </c>
      <c r="Z901" s="53"/>
      <c r="AA901" s="82"/>
      <c r="AB901" s="43"/>
      <c r="AC901" s="47"/>
      <c r="AD901" s="82"/>
      <c r="AE901" s="43"/>
      <c r="AF901" s="45"/>
      <c r="AG901" s="82"/>
      <c r="AH901" s="43"/>
      <c r="AI901" s="47"/>
      <c r="AJ901" s="4"/>
      <c r="AK901" s="4"/>
      <c r="AL901" s="4"/>
      <c r="AM901" s="27"/>
      <c r="AN901" s="5"/>
      <c r="AO901" s="4"/>
      <c r="AP901" s="4"/>
      <c r="AQ901" s="4"/>
      <c r="AR901" s="19">
        <v>2.8</v>
      </c>
      <c r="AS901" s="5"/>
      <c r="AT901" s="3"/>
    </row>
    <row r="902" spans="1:51" x14ac:dyDescent="0.25">
      <c r="A902" s="3" t="s">
        <v>2</v>
      </c>
      <c r="B902" s="18">
        <v>3.11</v>
      </c>
      <c r="C902" s="88">
        <f t="shared" si="109"/>
        <v>3.3826345379557883</v>
      </c>
      <c r="D902" s="80">
        <v>-111.35599999999999</v>
      </c>
      <c r="E902" s="23">
        <v>42.834000000000003</v>
      </c>
      <c r="F902" s="1">
        <v>0</v>
      </c>
      <c r="G902" s="1">
        <v>1998</v>
      </c>
      <c r="H902" s="1">
        <v>8</v>
      </c>
      <c r="I902" s="1">
        <v>3</v>
      </c>
      <c r="J902" s="1">
        <v>9</v>
      </c>
      <c r="K902" s="1">
        <v>7</v>
      </c>
      <c r="L902" s="11">
        <v>50.2</v>
      </c>
      <c r="M902" s="81">
        <f t="shared" si="110"/>
        <v>0.10516774409862768</v>
      </c>
      <c r="N902" s="21">
        <v>0.01</v>
      </c>
      <c r="O902" s="3" t="s">
        <v>175</v>
      </c>
      <c r="P902" s="94">
        <f>1/((1/U902^2)+(1/X902^2)+(1/AA902^2))</f>
        <v>1.1060254398794437E-2</v>
      </c>
      <c r="Q902" s="72">
        <f>(P902/U902^2*V902)+(P902/X902^2*Y902)+(P902/AA902^2*AB902)</f>
        <v>3.3826345379557883</v>
      </c>
      <c r="R902" s="82">
        <f>SQRT(P902)</f>
        <v>0.10516774409862768</v>
      </c>
      <c r="S902" s="49">
        <v>3.11</v>
      </c>
      <c r="T902" s="3" t="s">
        <v>3</v>
      </c>
      <c r="U902" s="82">
        <v>0.13900000000000001</v>
      </c>
      <c r="V902" s="43">
        <f>0.791*S902+0.851</f>
        <v>3.31101</v>
      </c>
      <c r="W902" s="49">
        <v>3.2</v>
      </c>
      <c r="X902" s="82">
        <v>0.22500000000000001</v>
      </c>
      <c r="Y902" s="43">
        <f t="shared" si="111"/>
        <v>3.1998000000000002</v>
      </c>
      <c r="Z902" s="55">
        <v>3.6</v>
      </c>
      <c r="AA902" s="82">
        <v>0.23</v>
      </c>
      <c r="AB902" s="43">
        <f>0.791*(Z902+0.09)+0.851</f>
        <v>3.76979</v>
      </c>
      <c r="AC902" s="47"/>
      <c r="AD902" s="82"/>
      <c r="AE902" s="43"/>
      <c r="AF902" s="45"/>
      <c r="AG902" s="82"/>
      <c r="AH902" s="43"/>
      <c r="AI902" s="47"/>
      <c r="AJ902" s="4"/>
      <c r="AK902" s="4"/>
      <c r="AL902" s="4" t="s">
        <v>82</v>
      </c>
      <c r="AM902" s="27">
        <v>3.6</v>
      </c>
      <c r="AN902" s="5"/>
      <c r="AO902" s="4"/>
      <c r="AP902" s="4"/>
      <c r="AQ902" s="4"/>
      <c r="AR902" s="19">
        <v>3.2</v>
      </c>
      <c r="AS902" s="19">
        <v>3.11</v>
      </c>
      <c r="AT902" s="3" t="s">
        <v>3</v>
      </c>
    </row>
    <row r="903" spans="1:51" x14ac:dyDescent="0.25">
      <c r="A903" s="3" t="s">
        <v>2</v>
      </c>
      <c r="B903" s="18">
        <v>2.87</v>
      </c>
      <c r="C903" s="88">
        <f t="shared" si="109"/>
        <v>3.1817246814317715</v>
      </c>
      <c r="D903" s="80">
        <v>-111.34699999999999</v>
      </c>
      <c r="E903" s="23">
        <v>42.834000000000003</v>
      </c>
      <c r="F903" s="1">
        <v>3</v>
      </c>
      <c r="G903" s="1">
        <v>1998</v>
      </c>
      <c r="H903" s="1">
        <v>8</v>
      </c>
      <c r="I903" s="1">
        <v>3</v>
      </c>
      <c r="J903" s="1">
        <v>12</v>
      </c>
      <c r="K903" s="1">
        <v>40</v>
      </c>
      <c r="L903" s="11">
        <v>28.1</v>
      </c>
      <c r="M903" s="81">
        <f t="shared" si="110"/>
        <v>0.10516774409862768</v>
      </c>
      <c r="N903" s="21">
        <v>0.01</v>
      </c>
      <c r="O903" s="3" t="s">
        <v>175</v>
      </c>
      <c r="P903" s="94">
        <f>1/((1/U903^2)+(1/X903^2)+(1/AA903^2))</f>
        <v>1.1060254398794437E-2</v>
      </c>
      <c r="Q903" s="72">
        <f>(P903/U903^2*V903)+(P903/X903^2*Y903)+(P903/AA903^2*AB903)</f>
        <v>3.1817246814317715</v>
      </c>
      <c r="R903" s="82">
        <f>SQRT(P903)</f>
        <v>0.10516774409862768</v>
      </c>
      <c r="S903" s="49">
        <v>2.87</v>
      </c>
      <c r="T903" s="3" t="s">
        <v>3</v>
      </c>
      <c r="U903" s="82">
        <v>0.13900000000000001</v>
      </c>
      <c r="V903" s="43">
        <f>0.791*S903+0.851</f>
        <v>3.1211700000000002</v>
      </c>
      <c r="W903" s="49">
        <v>2.99</v>
      </c>
      <c r="X903" s="82">
        <v>0.22500000000000001</v>
      </c>
      <c r="Y903" s="43">
        <f t="shared" si="111"/>
        <v>3.0047100000000002</v>
      </c>
      <c r="Z903" s="55">
        <v>3.3</v>
      </c>
      <c r="AA903" s="82">
        <v>0.23</v>
      </c>
      <c r="AB903" s="43">
        <f>0.791*(Z903+0.09)+0.851</f>
        <v>3.5324899999999997</v>
      </c>
      <c r="AC903" s="47"/>
      <c r="AD903" s="82"/>
      <c r="AE903" s="43"/>
      <c r="AF903" s="45"/>
      <c r="AG903" s="82"/>
      <c r="AH903" s="43"/>
      <c r="AI903" s="47"/>
      <c r="AJ903" s="4"/>
      <c r="AK903" s="4"/>
      <c r="AL903" s="4" t="s">
        <v>56</v>
      </c>
      <c r="AM903" s="27">
        <v>3.3</v>
      </c>
      <c r="AN903" s="5"/>
      <c r="AO903" s="4"/>
      <c r="AP903" s="4"/>
      <c r="AQ903" s="4"/>
      <c r="AR903" s="19">
        <v>2.99</v>
      </c>
      <c r="AS903" s="19">
        <v>2.87</v>
      </c>
      <c r="AT903" s="3" t="s">
        <v>3</v>
      </c>
    </row>
    <row r="904" spans="1:51" x14ac:dyDescent="0.25">
      <c r="A904" s="4" t="s">
        <v>1</v>
      </c>
      <c r="B904" s="11">
        <v>3.3</v>
      </c>
      <c r="C904" s="88">
        <f t="shared" si="109"/>
        <v>3.4242014899782651</v>
      </c>
      <c r="D904" s="80">
        <v>-113.98399999999999</v>
      </c>
      <c r="E904" s="23">
        <v>36.280999999999999</v>
      </c>
      <c r="F904" s="1">
        <v>5</v>
      </c>
      <c r="G904" s="1">
        <v>1998</v>
      </c>
      <c r="H904" s="1">
        <v>8</v>
      </c>
      <c r="I904" s="1">
        <v>22</v>
      </c>
      <c r="J904" s="1">
        <v>23</v>
      </c>
      <c r="K904" s="1">
        <v>20</v>
      </c>
      <c r="L904" s="1">
        <v>28.78</v>
      </c>
      <c r="M904" s="81">
        <f t="shared" si="110"/>
        <v>0.16083765575665815</v>
      </c>
      <c r="N904" s="21">
        <v>0.01</v>
      </c>
      <c r="O904" s="3" t="s">
        <v>175</v>
      </c>
      <c r="P904" s="94">
        <f>1/((1/X904^2)+(1/AA904^2))</f>
        <v>2.586875150929727E-2</v>
      </c>
      <c r="Q904" s="72">
        <f>(P904/X904^2*Y904)+(P904/AA904^2*AB904)</f>
        <v>3.4242014899782651</v>
      </c>
      <c r="R904" s="82">
        <f>SQRT(P904)</f>
        <v>0.16083765575665815</v>
      </c>
      <c r="S904" s="44"/>
      <c r="T904" s="3"/>
      <c r="V904" s="43"/>
      <c r="W904" s="49">
        <v>3.33</v>
      </c>
      <c r="X904" s="82">
        <v>0.22500000000000001</v>
      </c>
      <c r="Y904" s="43">
        <f t="shared" si="111"/>
        <v>3.32057</v>
      </c>
      <c r="Z904" s="55">
        <v>3.3</v>
      </c>
      <c r="AA904" s="82">
        <v>0.23</v>
      </c>
      <c r="AB904" s="43">
        <f>0.791*(Z904+0.09)+0.851</f>
        <v>3.5324899999999997</v>
      </c>
      <c r="AC904" s="53"/>
      <c r="AD904" s="82"/>
      <c r="AE904" s="43"/>
      <c r="AF904" s="45"/>
      <c r="AG904" s="82"/>
      <c r="AH904" s="43"/>
      <c r="AI904" s="47"/>
      <c r="AJ904" s="27"/>
      <c r="AK904" s="5"/>
      <c r="AL904" s="4" t="s">
        <v>56</v>
      </c>
      <c r="AM904" s="27">
        <v>3.3</v>
      </c>
      <c r="AN904" s="5"/>
      <c r="AO904" s="4">
        <v>42</v>
      </c>
      <c r="AP904" s="5" t="s">
        <v>44</v>
      </c>
      <c r="AQ904" s="5" t="s">
        <v>44</v>
      </c>
      <c r="AR904" s="19">
        <v>3.33</v>
      </c>
      <c r="AS904" s="5"/>
      <c r="AT904" s="3"/>
      <c r="AU904" s="2" t="s">
        <v>44</v>
      </c>
      <c r="AV904" s="2"/>
      <c r="AY904">
        <v>10</v>
      </c>
    </row>
    <row r="905" spans="1:51" x14ac:dyDescent="0.25">
      <c r="A905" s="3" t="s">
        <v>2</v>
      </c>
      <c r="B905" s="18">
        <v>2.54</v>
      </c>
      <c r="C905" s="88">
        <f t="shared" si="109"/>
        <v>2.5866600000000002</v>
      </c>
      <c r="D905" s="80">
        <v>-114.877</v>
      </c>
      <c r="E905" s="23">
        <v>39.362000000000002</v>
      </c>
      <c r="F905" s="1">
        <v>7</v>
      </c>
      <c r="G905" s="1">
        <v>1998</v>
      </c>
      <c r="H905" s="1">
        <v>9</v>
      </c>
      <c r="I905" s="1">
        <v>2</v>
      </c>
      <c r="J905" s="1">
        <v>20</v>
      </c>
      <c r="K905" s="1">
        <v>59</v>
      </c>
      <c r="L905" s="11">
        <v>41.9</v>
      </c>
      <c r="M905" s="81">
        <f t="shared" si="110"/>
        <v>0.22500000000000001</v>
      </c>
      <c r="N905" s="21">
        <v>0.01</v>
      </c>
      <c r="O905" s="6" t="s">
        <v>174</v>
      </c>
      <c r="P905" s="94"/>
      <c r="Q905" s="72">
        <f>Y905</f>
        <v>2.5866600000000002</v>
      </c>
      <c r="R905" s="82">
        <f>X905</f>
        <v>0.22500000000000001</v>
      </c>
      <c r="S905" s="44"/>
      <c r="T905" s="3"/>
      <c r="V905" s="43"/>
      <c r="W905" s="49">
        <v>2.54</v>
      </c>
      <c r="X905" s="82">
        <v>0.22500000000000001</v>
      </c>
      <c r="Y905" s="43">
        <f t="shared" si="111"/>
        <v>2.5866600000000002</v>
      </c>
      <c r="Z905" s="53"/>
      <c r="AA905" s="82"/>
      <c r="AB905" s="43"/>
      <c r="AC905" s="47"/>
      <c r="AD905" s="82"/>
      <c r="AE905" s="43"/>
      <c r="AF905" s="45"/>
      <c r="AG905" s="82"/>
      <c r="AH905" s="43"/>
      <c r="AI905" s="47"/>
      <c r="AJ905" s="4"/>
      <c r="AK905" s="4"/>
      <c r="AL905" s="4"/>
      <c r="AM905" s="27"/>
      <c r="AN905" s="5"/>
      <c r="AO905" s="4"/>
      <c r="AP905" s="4"/>
      <c r="AQ905" s="4"/>
      <c r="AR905" s="19">
        <v>2.54</v>
      </c>
      <c r="AS905" s="5"/>
      <c r="AT905" s="3"/>
    </row>
    <row r="906" spans="1:51" x14ac:dyDescent="0.25">
      <c r="A906" s="3" t="s">
        <v>2</v>
      </c>
      <c r="B906" s="18">
        <v>3.37</v>
      </c>
      <c r="C906" s="88">
        <f t="shared" si="109"/>
        <v>3.3577300000000001</v>
      </c>
      <c r="D906" s="80">
        <v>-108.289</v>
      </c>
      <c r="E906" s="23">
        <v>38.857999999999997</v>
      </c>
      <c r="F906" s="1">
        <v>0</v>
      </c>
      <c r="G906" s="1">
        <v>1998</v>
      </c>
      <c r="H906" s="1">
        <v>9</v>
      </c>
      <c r="I906" s="1">
        <v>25</v>
      </c>
      <c r="J906" s="1">
        <v>5</v>
      </c>
      <c r="K906" s="1">
        <v>39</v>
      </c>
      <c r="L906" s="11">
        <v>50.1</v>
      </c>
      <c r="M906" s="81">
        <f t="shared" si="110"/>
        <v>0.22500000000000001</v>
      </c>
      <c r="N906" s="21">
        <v>0.01</v>
      </c>
      <c r="O906" s="6" t="s">
        <v>174</v>
      </c>
      <c r="P906" s="94"/>
      <c r="Q906" s="72">
        <f>Y906</f>
        <v>3.3577300000000001</v>
      </c>
      <c r="R906" s="82">
        <f>X906</f>
        <v>0.22500000000000001</v>
      </c>
      <c r="S906" s="44"/>
      <c r="T906" s="3"/>
      <c r="V906" s="43"/>
      <c r="W906" s="49">
        <v>3.37</v>
      </c>
      <c r="X906" s="82">
        <v>0.22500000000000001</v>
      </c>
      <c r="Y906" s="43">
        <f t="shared" si="111"/>
        <v>3.3577300000000001</v>
      </c>
      <c r="Z906" s="53"/>
      <c r="AA906" s="82"/>
      <c r="AB906" s="43"/>
      <c r="AC906" s="47"/>
      <c r="AD906" s="82"/>
      <c r="AE906" s="43"/>
      <c r="AF906" s="45"/>
      <c r="AG906" s="82"/>
      <c r="AH906" s="43"/>
      <c r="AI906" s="47"/>
      <c r="AJ906" s="4"/>
      <c r="AK906" s="4"/>
      <c r="AL906" s="4"/>
      <c r="AM906" s="27"/>
      <c r="AN906" s="5"/>
      <c r="AO906" s="4"/>
      <c r="AP906" s="4"/>
      <c r="AQ906" s="4"/>
      <c r="AR906" s="19">
        <v>3.37</v>
      </c>
      <c r="AS906" s="5"/>
      <c r="AT906" s="3"/>
    </row>
    <row r="907" spans="1:51" x14ac:dyDescent="0.25">
      <c r="A907" s="3" t="s">
        <v>2</v>
      </c>
      <c r="B907" s="18">
        <v>2.4500000000000002</v>
      </c>
      <c r="C907" s="88">
        <f t="shared" si="109"/>
        <v>2.50305</v>
      </c>
      <c r="D907" s="80">
        <v>-111.556</v>
      </c>
      <c r="E907" s="23">
        <v>43.21</v>
      </c>
      <c r="F907" s="1">
        <v>2</v>
      </c>
      <c r="G907" s="1">
        <v>1998</v>
      </c>
      <c r="H907" s="1">
        <v>10</v>
      </c>
      <c r="I907" s="1">
        <v>7</v>
      </c>
      <c r="J907" s="1">
        <v>21</v>
      </c>
      <c r="K907" s="1">
        <v>43</v>
      </c>
      <c r="L907" s="11">
        <v>52.9</v>
      </c>
      <c r="M907" s="81">
        <f t="shared" si="110"/>
        <v>0.22500000000000001</v>
      </c>
      <c r="N907" s="21">
        <v>0.01</v>
      </c>
      <c r="O907" s="6" t="s">
        <v>174</v>
      </c>
      <c r="P907" s="94"/>
      <c r="Q907" s="72">
        <f>Y907</f>
        <v>2.50305</v>
      </c>
      <c r="R907" s="82">
        <f>X907</f>
        <v>0.22500000000000001</v>
      </c>
      <c r="S907" s="44"/>
      <c r="T907" s="3"/>
      <c r="V907" s="43"/>
      <c r="W907" s="49">
        <v>2.4500000000000002</v>
      </c>
      <c r="X907" s="82">
        <v>0.22500000000000001</v>
      </c>
      <c r="Y907" s="43">
        <f t="shared" si="111"/>
        <v>2.50305</v>
      </c>
      <c r="Z907" s="53"/>
      <c r="AA907" s="82"/>
      <c r="AB907" s="43"/>
      <c r="AC907" s="47"/>
      <c r="AD907" s="82"/>
      <c r="AE907" s="43"/>
      <c r="AF907" s="45"/>
      <c r="AG907" s="82"/>
      <c r="AH907" s="43"/>
      <c r="AI907" s="47"/>
      <c r="AJ907" s="4"/>
      <c r="AK907" s="4"/>
      <c r="AL907" s="4"/>
      <c r="AM907" s="27"/>
      <c r="AN907" s="5"/>
      <c r="AO907" s="4"/>
      <c r="AP907" s="4"/>
      <c r="AQ907" s="4"/>
      <c r="AR907" s="19">
        <v>2.4500000000000002</v>
      </c>
      <c r="AS907" s="5"/>
      <c r="AT907" s="3"/>
    </row>
    <row r="908" spans="1:51" x14ac:dyDescent="0.25">
      <c r="A908" s="4" t="s">
        <v>1</v>
      </c>
      <c r="B908" s="11">
        <v>3.4</v>
      </c>
      <c r="C908" s="88">
        <f t="shared" si="109"/>
        <v>3.5324899999999997</v>
      </c>
      <c r="D908" s="80">
        <v>-111.09099999999999</v>
      </c>
      <c r="E908" s="23">
        <v>36.033000000000001</v>
      </c>
      <c r="F908" s="1">
        <v>5</v>
      </c>
      <c r="G908" s="1">
        <v>1998</v>
      </c>
      <c r="H908" s="1">
        <v>10</v>
      </c>
      <c r="I908" s="1">
        <v>18</v>
      </c>
      <c r="J908" s="1">
        <v>7</v>
      </c>
      <c r="K908" s="1">
        <v>13</v>
      </c>
      <c r="L908" s="1">
        <v>10.65</v>
      </c>
      <c r="M908" s="81">
        <f t="shared" si="110"/>
        <v>0.23</v>
      </c>
      <c r="N908" s="21">
        <v>0.01</v>
      </c>
      <c r="O908" s="6" t="s">
        <v>174</v>
      </c>
      <c r="P908" s="94"/>
      <c r="Q908" s="72">
        <f>AB912</f>
        <v>3.5324899999999997</v>
      </c>
      <c r="R908" s="82">
        <f>AA908</f>
        <v>0.23</v>
      </c>
      <c r="S908" s="44"/>
      <c r="T908" s="3"/>
      <c r="V908" s="43"/>
      <c r="W908" s="46"/>
      <c r="Y908" s="43"/>
      <c r="Z908" s="55">
        <v>3.4</v>
      </c>
      <c r="AA908" s="82">
        <v>0.23</v>
      </c>
      <c r="AB908" s="43">
        <f>0.791*(Z908+0.09)+0.851</f>
        <v>3.6115900000000001</v>
      </c>
      <c r="AC908" s="53"/>
      <c r="AD908" s="82"/>
      <c r="AE908" s="43"/>
      <c r="AF908" s="45"/>
      <c r="AG908" s="82"/>
      <c r="AH908" s="43"/>
      <c r="AI908" s="47"/>
      <c r="AJ908" s="27"/>
      <c r="AK908" s="5"/>
      <c r="AL908" s="4" t="s">
        <v>95</v>
      </c>
      <c r="AM908" s="27">
        <v>3.4</v>
      </c>
      <c r="AN908" s="5"/>
      <c r="AO908" s="4">
        <v>495</v>
      </c>
      <c r="AP908" s="5" t="s">
        <v>44</v>
      </c>
      <c r="AQ908" s="5" t="s">
        <v>12</v>
      </c>
      <c r="AR908" s="9"/>
      <c r="AS908" s="5"/>
      <c r="AT908" s="3"/>
      <c r="AU908" s="2" t="s">
        <v>44</v>
      </c>
      <c r="AV908" s="2"/>
      <c r="AY908">
        <v>17</v>
      </c>
    </row>
    <row r="909" spans="1:51" x14ac:dyDescent="0.25">
      <c r="A909" s="3" t="s">
        <v>2</v>
      </c>
      <c r="B909" s="18">
        <v>2.61</v>
      </c>
      <c r="C909" s="88">
        <f t="shared" si="109"/>
        <v>2.6516899999999999</v>
      </c>
      <c r="D909" s="80">
        <v>-112.369</v>
      </c>
      <c r="E909" s="23">
        <v>36.466999999999999</v>
      </c>
      <c r="F909" s="1">
        <v>3</v>
      </c>
      <c r="G909" s="1">
        <v>1998</v>
      </c>
      <c r="H909" s="1">
        <v>10</v>
      </c>
      <c r="I909" s="1">
        <v>23</v>
      </c>
      <c r="J909" s="1">
        <v>22</v>
      </c>
      <c r="K909" s="1">
        <v>37</v>
      </c>
      <c r="L909" s="11">
        <v>4.5</v>
      </c>
      <c r="M909" s="81">
        <f t="shared" si="110"/>
        <v>0.22500000000000001</v>
      </c>
      <c r="N909" s="21">
        <v>0.01</v>
      </c>
      <c r="O909" s="6" t="s">
        <v>174</v>
      </c>
      <c r="P909" s="94"/>
      <c r="Q909" s="72">
        <f>Y909</f>
        <v>2.6516899999999999</v>
      </c>
      <c r="R909" s="82">
        <f>X909</f>
        <v>0.22500000000000001</v>
      </c>
      <c r="S909" s="44"/>
      <c r="T909" s="3"/>
      <c r="V909" s="43"/>
      <c r="W909" s="49">
        <v>2.61</v>
      </c>
      <c r="X909" s="82">
        <v>0.22500000000000001</v>
      </c>
      <c r="Y909" s="43">
        <f>0.929*W909+0.227</f>
        <v>2.6516899999999999</v>
      </c>
      <c r="Z909" s="53"/>
      <c r="AA909" s="82"/>
      <c r="AB909" s="43"/>
      <c r="AC909" s="47"/>
      <c r="AD909" s="82"/>
      <c r="AE909" s="43"/>
      <c r="AF909" s="45"/>
      <c r="AG909" s="82"/>
      <c r="AH909" s="43"/>
      <c r="AI909" s="47"/>
      <c r="AJ909" s="4"/>
      <c r="AK909" s="4"/>
      <c r="AL909" s="4"/>
      <c r="AM909" s="27"/>
      <c r="AN909" s="5"/>
      <c r="AO909" s="4"/>
      <c r="AP909" s="4"/>
      <c r="AQ909" s="4"/>
      <c r="AR909" s="19">
        <v>2.61</v>
      </c>
      <c r="AS909" s="5"/>
      <c r="AT909" s="3"/>
    </row>
    <row r="910" spans="1:51" x14ac:dyDescent="0.25">
      <c r="A910" s="4" t="s">
        <v>1</v>
      </c>
      <c r="B910" s="11">
        <v>3.2</v>
      </c>
      <c r="C910" s="88">
        <f t="shared" si="109"/>
        <v>3.0769607027288091</v>
      </c>
      <c r="D910" s="80">
        <v>-111.11</v>
      </c>
      <c r="E910" s="23">
        <v>42.975999999999999</v>
      </c>
      <c r="F910" s="1">
        <v>5</v>
      </c>
      <c r="G910" s="1">
        <v>1998</v>
      </c>
      <c r="H910" s="1">
        <v>10</v>
      </c>
      <c r="I910" s="1">
        <v>31</v>
      </c>
      <c r="J910" s="1">
        <v>14</v>
      </c>
      <c r="K910" s="1">
        <v>25</v>
      </c>
      <c r="L910" s="1">
        <v>14.03</v>
      </c>
      <c r="M910" s="81">
        <f t="shared" si="110"/>
        <v>0.16083765575665815</v>
      </c>
      <c r="N910" s="21">
        <v>0.01</v>
      </c>
      <c r="O910" s="3" t="s">
        <v>175</v>
      </c>
      <c r="P910" s="94">
        <f>1/((1/X910^2)+(1/AA910^2))</f>
        <v>2.586875150929727E-2</v>
      </c>
      <c r="Q910" s="72">
        <f>(P910/X910^2*Y910)+(P910/AA910^2*AB910)</f>
        <v>3.0769607027288091</v>
      </c>
      <c r="R910" s="82">
        <f>SQRT(P910)</f>
        <v>0.16083765575665815</v>
      </c>
      <c r="S910" s="44"/>
      <c r="T910" s="3"/>
      <c r="V910" s="43"/>
      <c r="W910" s="49">
        <v>2.68</v>
      </c>
      <c r="X910" s="82">
        <v>0.22500000000000001</v>
      </c>
      <c r="Y910" s="43">
        <f>0.929*W910+0.227</f>
        <v>2.71672</v>
      </c>
      <c r="Z910" s="55">
        <v>3.2</v>
      </c>
      <c r="AA910" s="82">
        <v>0.23</v>
      </c>
      <c r="AB910" s="43">
        <f>0.791*(Z910+0.09)+0.851</f>
        <v>3.4533900000000002</v>
      </c>
      <c r="AC910" s="53"/>
      <c r="AD910" s="82"/>
      <c r="AE910" s="43"/>
      <c r="AF910" s="45"/>
      <c r="AG910" s="82"/>
      <c r="AH910" s="43"/>
      <c r="AI910" s="47" t="s">
        <v>103</v>
      </c>
      <c r="AJ910" s="27"/>
      <c r="AK910" s="5"/>
      <c r="AL910" s="4" t="s">
        <v>79</v>
      </c>
      <c r="AM910" s="27">
        <v>3.2</v>
      </c>
      <c r="AN910" s="5"/>
      <c r="AO910" s="4">
        <v>457</v>
      </c>
      <c r="AP910" s="5" t="s">
        <v>44</v>
      </c>
      <c r="AQ910" s="5" t="s">
        <v>44</v>
      </c>
      <c r="AR910" s="19">
        <v>2.68</v>
      </c>
      <c r="AS910" s="5"/>
      <c r="AT910" s="3"/>
      <c r="AU910" s="2" t="s">
        <v>44</v>
      </c>
      <c r="AV910" s="2"/>
      <c r="AY910">
        <v>24</v>
      </c>
    </row>
    <row r="911" spans="1:51" x14ac:dyDescent="0.25">
      <c r="A911" s="4" t="s">
        <v>1</v>
      </c>
      <c r="B911" s="11">
        <v>3</v>
      </c>
      <c r="C911" s="88">
        <f t="shared" si="109"/>
        <v>3.2951899999999998</v>
      </c>
      <c r="D911" s="80">
        <v>-112.41800000000001</v>
      </c>
      <c r="E911" s="23">
        <v>36.326000000000001</v>
      </c>
      <c r="F911" s="1">
        <v>5</v>
      </c>
      <c r="G911" s="1">
        <v>1998</v>
      </c>
      <c r="H911" s="1">
        <v>11</v>
      </c>
      <c r="I911" s="1">
        <v>1</v>
      </c>
      <c r="J911" s="1">
        <v>3</v>
      </c>
      <c r="K911" s="1">
        <v>34</v>
      </c>
      <c r="L911" s="1">
        <v>8.3800000000000008</v>
      </c>
      <c r="M911" s="81">
        <f t="shared" si="110"/>
        <v>0.23</v>
      </c>
      <c r="N911" s="21">
        <v>0.01</v>
      </c>
      <c r="O911" s="6" t="s">
        <v>174</v>
      </c>
      <c r="P911" s="94"/>
      <c r="Q911" s="72">
        <f>$AB$911</f>
        <v>3.2951899999999998</v>
      </c>
      <c r="R911" s="82">
        <f>AA911</f>
        <v>0.23</v>
      </c>
      <c r="S911" s="44"/>
      <c r="T911" s="3"/>
      <c r="V911" s="43"/>
      <c r="W911" s="46"/>
      <c r="Y911" s="43"/>
      <c r="Z911" s="55">
        <v>3</v>
      </c>
      <c r="AA911" s="82">
        <v>0.23</v>
      </c>
      <c r="AB911" s="43">
        <f>0.791*(Z911+0.09)+0.851</f>
        <v>3.2951899999999998</v>
      </c>
      <c r="AC911" s="53"/>
      <c r="AD911" s="82"/>
      <c r="AE911" s="43"/>
      <c r="AF911" s="45"/>
      <c r="AG911" s="82"/>
      <c r="AH911" s="43"/>
      <c r="AI911" s="47"/>
      <c r="AJ911" s="27"/>
      <c r="AK911" s="5"/>
      <c r="AL911" s="4" t="s">
        <v>50</v>
      </c>
      <c r="AM911" s="27">
        <v>3</v>
      </c>
      <c r="AN911" s="5"/>
      <c r="AO911" s="4">
        <v>42</v>
      </c>
      <c r="AP911" s="5" t="s">
        <v>44</v>
      </c>
      <c r="AQ911" s="5" t="s">
        <v>12</v>
      </c>
      <c r="AR911" s="9"/>
      <c r="AS911" s="5"/>
      <c r="AT911" s="3"/>
      <c r="AU911" s="2" t="s">
        <v>44</v>
      </c>
      <c r="AV911" s="2"/>
      <c r="AY911">
        <v>7</v>
      </c>
    </row>
    <row r="912" spans="1:51" x14ac:dyDescent="0.25">
      <c r="A912" s="4" t="s">
        <v>1</v>
      </c>
      <c r="B912" s="11">
        <v>3.3</v>
      </c>
      <c r="C912" s="88">
        <f t="shared" si="109"/>
        <v>3.4099602632214432</v>
      </c>
      <c r="D912" s="80">
        <v>-112.47</v>
      </c>
      <c r="E912" s="23">
        <v>36.216000000000001</v>
      </c>
      <c r="F912" s="1">
        <v>5</v>
      </c>
      <c r="G912" s="1">
        <v>1998</v>
      </c>
      <c r="H912" s="1">
        <v>11</v>
      </c>
      <c r="I912" s="1">
        <v>8</v>
      </c>
      <c r="J912" s="1">
        <v>0</v>
      </c>
      <c r="K912" s="1">
        <v>24</v>
      </c>
      <c r="L912" s="1">
        <v>18.21</v>
      </c>
      <c r="M912" s="81">
        <f t="shared" si="110"/>
        <v>0.16083765575665815</v>
      </c>
      <c r="N912" s="21">
        <v>0.01</v>
      </c>
      <c r="O912" s="3" t="s">
        <v>175</v>
      </c>
      <c r="P912" s="94">
        <f>1/((1/X912^2)+(1/AA912^2))</f>
        <v>2.586875150929727E-2</v>
      </c>
      <c r="Q912" s="72">
        <f>(P912/X912^2*Y912)+(P912/AA912^2*AB912)</f>
        <v>3.4099602632214432</v>
      </c>
      <c r="R912" s="82">
        <f t="shared" ref="R912:R928" si="112">SQRT(P912)</f>
        <v>0.16083765575665815</v>
      </c>
      <c r="S912" s="44"/>
      <c r="T912" s="3"/>
      <c r="V912" s="43"/>
      <c r="W912" s="49">
        <v>3.3</v>
      </c>
      <c r="X912" s="82">
        <v>0.22500000000000001</v>
      </c>
      <c r="Y912" s="43">
        <f t="shared" ref="Y912:Y928" si="113">0.929*W912+0.227</f>
        <v>3.2927</v>
      </c>
      <c r="Z912" s="55">
        <v>3.3</v>
      </c>
      <c r="AA912" s="82">
        <v>0.23</v>
      </c>
      <c r="AB912" s="43">
        <f>0.791*(Z912+0.09)+0.851</f>
        <v>3.5324899999999997</v>
      </c>
      <c r="AC912" s="53"/>
      <c r="AD912" s="82"/>
      <c r="AE912" s="43"/>
      <c r="AF912" s="45"/>
      <c r="AG912" s="82"/>
      <c r="AH912" s="43"/>
      <c r="AI912" s="47"/>
      <c r="AJ912" s="27"/>
      <c r="AK912" s="5"/>
      <c r="AL912" s="4" t="s">
        <v>56</v>
      </c>
      <c r="AM912" s="27">
        <v>3.3</v>
      </c>
      <c r="AN912" s="5"/>
      <c r="AO912" s="4">
        <v>42</v>
      </c>
      <c r="AP912" s="5" t="s">
        <v>44</v>
      </c>
      <c r="AQ912" s="5" t="s">
        <v>12</v>
      </c>
      <c r="AR912" s="19">
        <v>3.3</v>
      </c>
      <c r="AS912" s="5"/>
      <c r="AT912" s="3"/>
      <c r="AU912" s="2" t="s">
        <v>44</v>
      </c>
      <c r="AV912" s="2"/>
      <c r="AY912">
        <v>13</v>
      </c>
    </row>
    <row r="913" spans="1:51" x14ac:dyDescent="0.25">
      <c r="A913" s="3" t="s">
        <v>2</v>
      </c>
      <c r="B913" s="18">
        <v>2.88</v>
      </c>
      <c r="C913" s="88">
        <f t="shared" si="109"/>
        <v>3.1845409324335918</v>
      </c>
      <c r="D913" s="80">
        <v>-108.65</v>
      </c>
      <c r="E913" s="23">
        <v>39.94</v>
      </c>
      <c r="F913" s="1">
        <v>6</v>
      </c>
      <c r="G913" s="1">
        <v>1998</v>
      </c>
      <c r="H913" s="1">
        <v>12</v>
      </c>
      <c r="I913" s="1">
        <v>9</v>
      </c>
      <c r="J913" s="1">
        <v>23</v>
      </c>
      <c r="K913" s="1">
        <v>50</v>
      </c>
      <c r="L913" s="11">
        <v>10.3</v>
      </c>
      <c r="M913" s="81">
        <f t="shared" si="110"/>
        <v>0.11825400999467875</v>
      </c>
      <c r="N913" s="21">
        <v>0.01</v>
      </c>
      <c r="O913" s="3" t="s">
        <v>175</v>
      </c>
      <c r="P913" s="94">
        <f t="shared" ref="P913:P920" si="114">1/((1/U913^2)+(1/X913^2))</f>
        <v>1.398401087982158E-2</v>
      </c>
      <c r="Q913" s="72">
        <f t="shared" ref="Q913:Q920" si="115">(P913/U913^2*V913)+(P913/X913^2*Y913)</f>
        <v>3.1845409324335918</v>
      </c>
      <c r="R913" s="82">
        <f t="shared" si="112"/>
        <v>0.11825400999467875</v>
      </c>
      <c r="S913" s="49">
        <v>2.88</v>
      </c>
      <c r="T913" s="3" t="s">
        <v>3</v>
      </c>
      <c r="U913" s="82">
        <v>0.13900000000000001</v>
      </c>
      <c r="V913" s="43">
        <f t="shared" ref="V913:V928" si="116">0.791*S913+0.851</f>
        <v>3.1290800000000001</v>
      </c>
      <c r="W913" s="49">
        <v>3.34</v>
      </c>
      <c r="X913" s="82">
        <v>0.22500000000000001</v>
      </c>
      <c r="Y913" s="43">
        <f t="shared" si="113"/>
        <v>3.32986</v>
      </c>
      <c r="Z913" s="53"/>
      <c r="AA913" s="82"/>
      <c r="AB913" s="43"/>
      <c r="AC913" s="47"/>
      <c r="AD913" s="82"/>
      <c r="AE913" s="43"/>
      <c r="AF913" s="45"/>
      <c r="AG913" s="82"/>
      <c r="AH913" s="43"/>
      <c r="AI913" s="47"/>
      <c r="AJ913" s="4"/>
      <c r="AK913" s="4"/>
      <c r="AL913" s="4"/>
      <c r="AM913" s="27"/>
      <c r="AN913" s="5"/>
      <c r="AO913" s="4"/>
      <c r="AP913" s="4"/>
      <c r="AQ913" s="4"/>
      <c r="AR913" s="19">
        <v>3.34</v>
      </c>
      <c r="AS913" s="19">
        <v>2.88</v>
      </c>
      <c r="AT913" s="3" t="s">
        <v>3</v>
      </c>
    </row>
    <row r="914" spans="1:51" x14ac:dyDescent="0.25">
      <c r="A914" s="3" t="s">
        <v>2</v>
      </c>
      <c r="B914" s="18">
        <v>2.52</v>
      </c>
      <c r="C914" s="88">
        <f t="shared" si="109"/>
        <v>2.5806858306407801</v>
      </c>
      <c r="D914" s="80">
        <v>-110.86199999999999</v>
      </c>
      <c r="E914" s="23">
        <v>42.844000000000001</v>
      </c>
      <c r="F914" s="1">
        <v>3</v>
      </c>
      <c r="G914" s="1">
        <v>1999</v>
      </c>
      <c r="H914" s="1">
        <v>1</v>
      </c>
      <c r="I914" s="1">
        <v>4</v>
      </c>
      <c r="J914" s="1">
        <v>5</v>
      </c>
      <c r="K914" s="1">
        <v>52</v>
      </c>
      <c r="L914" s="11">
        <v>35</v>
      </c>
      <c r="M914" s="81">
        <f t="shared" si="110"/>
        <v>0.11825400999467875</v>
      </c>
      <c r="N914" s="21">
        <v>0.01</v>
      </c>
      <c r="O914" s="3" t="s">
        <v>175</v>
      </c>
      <c r="P914" s="94">
        <f t="shared" si="114"/>
        <v>1.398401087982158E-2</v>
      </c>
      <c r="Q914" s="72">
        <f t="shared" si="115"/>
        <v>2.5806858306407801</v>
      </c>
      <c r="R914" s="82">
        <f t="shared" si="112"/>
        <v>0.11825400999467875</v>
      </c>
      <c r="S914" s="49">
        <v>2.52</v>
      </c>
      <c r="T914" s="3" t="s">
        <v>3</v>
      </c>
      <c r="U914" s="82">
        <v>0.13900000000000001</v>
      </c>
      <c r="V914" s="43">
        <f t="shared" si="116"/>
        <v>2.8443200000000002</v>
      </c>
      <c r="W914" s="49">
        <v>1.79</v>
      </c>
      <c r="X914" s="82">
        <v>0.22500000000000001</v>
      </c>
      <c r="Y914" s="43">
        <f t="shared" si="113"/>
        <v>1.8899100000000002</v>
      </c>
      <c r="Z914" s="53"/>
      <c r="AA914" s="82"/>
      <c r="AB914" s="43"/>
      <c r="AC914" s="47"/>
      <c r="AD914" s="82"/>
      <c r="AE914" s="43"/>
      <c r="AF914" s="45"/>
      <c r="AG914" s="82"/>
      <c r="AH914" s="43"/>
      <c r="AI914" s="47"/>
      <c r="AJ914" s="4"/>
      <c r="AK914" s="4"/>
      <c r="AL914" s="4"/>
      <c r="AM914" s="27"/>
      <c r="AN914" s="5"/>
      <c r="AO914" s="4"/>
      <c r="AP914" s="4"/>
      <c r="AQ914" s="4"/>
      <c r="AR914" s="19">
        <v>1.79</v>
      </c>
      <c r="AS914" s="19">
        <v>2.52</v>
      </c>
      <c r="AT914" s="3" t="s">
        <v>3</v>
      </c>
    </row>
    <row r="915" spans="1:51" x14ac:dyDescent="0.25">
      <c r="A915" s="3" t="s">
        <v>2</v>
      </c>
      <c r="B915" s="18">
        <v>3.57</v>
      </c>
      <c r="C915" s="88">
        <f t="shared" si="109"/>
        <v>3.5077165283218479</v>
      </c>
      <c r="D915" s="80">
        <v>-114.255</v>
      </c>
      <c r="E915" s="23">
        <v>37.375999999999998</v>
      </c>
      <c r="F915" s="1">
        <v>11</v>
      </c>
      <c r="G915" s="1">
        <v>1999</v>
      </c>
      <c r="H915" s="1">
        <v>1</v>
      </c>
      <c r="I915" s="1">
        <v>5</v>
      </c>
      <c r="J915" s="1">
        <v>10</v>
      </c>
      <c r="K915" s="1">
        <v>57</v>
      </c>
      <c r="L915" s="11">
        <v>50.1</v>
      </c>
      <c r="M915" s="81">
        <f t="shared" si="110"/>
        <v>0.11825400999467875</v>
      </c>
      <c r="N915" s="21">
        <v>0.01</v>
      </c>
      <c r="O915" s="3" t="s">
        <v>175</v>
      </c>
      <c r="P915" s="94">
        <f t="shared" si="114"/>
        <v>1.398401087982158E-2</v>
      </c>
      <c r="Q915" s="72">
        <f t="shared" si="115"/>
        <v>3.5077165283218479</v>
      </c>
      <c r="R915" s="82">
        <f t="shared" si="112"/>
        <v>0.11825400999467875</v>
      </c>
      <c r="S915" s="49">
        <v>3.57</v>
      </c>
      <c r="T915" s="3" t="s">
        <v>3</v>
      </c>
      <c r="U915" s="82">
        <v>0.13900000000000001</v>
      </c>
      <c r="V915" s="43">
        <f t="shared" si="116"/>
        <v>3.6748699999999999</v>
      </c>
      <c r="W915" s="49">
        <v>3.06</v>
      </c>
      <c r="X915" s="82">
        <v>0.22500000000000001</v>
      </c>
      <c r="Y915" s="43">
        <f t="shared" si="113"/>
        <v>3.0697399999999999</v>
      </c>
      <c r="Z915" s="53"/>
      <c r="AA915" s="82"/>
      <c r="AB915" s="43"/>
      <c r="AC915" s="47"/>
      <c r="AD915" s="82"/>
      <c r="AE915" s="43"/>
      <c r="AF915" s="45"/>
      <c r="AG915" s="82"/>
      <c r="AH915" s="43"/>
      <c r="AI915" s="47"/>
      <c r="AJ915" s="4"/>
      <c r="AK915" s="4"/>
      <c r="AL915" s="4"/>
      <c r="AM915" s="27"/>
      <c r="AN915" s="5"/>
      <c r="AO915" s="4"/>
      <c r="AP915" s="4"/>
      <c r="AQ915" s="4"/>
      <c r="AR915" s="19">
        <v>3.06</v>
      </c>
      <c r="AS915" s="19">
        <v>3.57</v>
      </c>
      <c r="AT915" s="3" t="s">
        <v>3</v>
      </c>
    </row>
    <row r="916" spans="1:51" x14ac:dyDescent="0.25">
      <c r="A916" s="3" t="s">
        <v>2</v>
      </c>
      <c r="B916" s="18">
        <v>2.77</v>
      </c>
      <c r="C916" s="88">
        <f t="shared" si="109"/>
        <v>2.9316702048723302</v>
      </c>
      <c r="D916" s="80">
        <v>-114.55</v>
      </c>
      <c r="E916" s="23">
        <v>37.322000000000003</v>
      </c>
      <c r="F916" s="1">
        <v>1</v>
      </c>
      <c r="G916" s="1">
        <v>1999</v>
      </c>
      <c r="H916" s="1">
        <v>1</v>
      </c>
      <c r="I916" s="1">
        <v>7</v>
      </c>
      <c r="J916" s="1">
        <v>1</v>
      </c>
      <c r="K916" s="1">
        <v>51</v>
      </c>
      <c r="L916" s="11">
        <v>26.2</v>
      </c>
      <c r="M916" s="81">
        <f t="shared" si="110"/>
        <v>0.11825400999467875</v>
      </c>
      <c r="N916" s="21">
        <v>0.01</v>
      </c>
      <c r="O916" s="3" t="s">
        <v>175</v>
      </c>
      <c r="P916" s="94">
        <f t="shared" si="114"/>
        <v>1.398401087982158E-2</v>
      </c>
      <c r="Q916" s="72">
        <f t="shared" si="115"/>
        <v>2.9316702048723302</v>
      </c>
      <c r="R916" s="82">
        <f t="shared" si="112"/>
        <v>0.11825400999467875</v>
      </c>
      <c r="S916" s="49">
        <v>2.77</v>
      </c>
      <c r="T916" s="3" t="s">
        <v>3</v>
      </c>
      <c r="U916" s="82">
        <v>0.13900000000000001</v>
      </c>
      <c r="V916" s="43">
        <f t="shared" si="116"/>
        <v>3.0420700000000003</v>
      </c>
      <c r="W916" s="49">
        <v>2.6</v>
      </c>
      <c r="X916" s="82">
        <v>0.22500000000000001</v>
      </c>
      <c r="Y916" s="43">
        <f t="shared" si="113"/>
        <v>2.6423999999999999</v>
      </c>
      <c r="Z916" s="53"/>
      <c r="AA916" s="82"/>
      <c r="AB916" s="43"/>
      <c r="AC916" s="47"/>
      <c r="AD916" s="82"/>
      <c r="AE916" s="43"/>
      <c r="AF916" s="45"/>
      <c r="AG916" s="82"/>
      <c r="AH916" s="43"/>
      <c r="AI916" s="47"/>
      <c r="AJ916" s="4"/>
      <c r="AK916" s="4"/>
      <c r="AL916" s="4"/>
      <c r="AM916" s="27"/>
      <c r="AN916" s="5"/>
      <c r="AO916" s="4"/>
      <c r="AP916" s="4"/>
      <c r="AQ916" s="4"/>
      <c r="AR916" s="19">
        <v>2.6</v>
      </c>
      <c r="AS916" s="19">
        <v>2.77</v>
      </c>
      <c r="AT916" s="3" t="s">
        <v>3</v>
      </c>
    </row>
    <row r="917" spans="1:51" x14ac:dyDescent="0.25">
      <c r="A917" s="3" t="s">
        <v>2</v>
      </c>
      <c r="B917" s="18">
        <v>2.72</v>
      </c>
      <c r="C917" s="88">
        <f t="shared" si="109"/>
        <v>2.8953465406170475</v>
      </c>
      <c r="D917" s="80">
        <v>-114.28400000000001</v>
      </c>
      <c r="E917" s="23">
        <v>37.783999999999999</v>
      </c>
      <c r="F917" s="1">
        <v>7</v>
      </c>
      <c r="G917" s="1">
        <v>1999</v>
      </c>
      <c r="H917" s="1">
        <v>1</v>
      </c>
      <c r="I917" s="1">
        <v>11</v>
      </c>
      <c r="J917" s="1">
        <v>17</v>
      </c>
      <c r="K917" s="1">
        <v>44</v>
      </c>
      <c r="L917" s="11">
        <v>56.2</v>
      </c>
      <c r="M917" s="81">
        <f t="shared" si="110"/>
        <v>0.11825400999467875</v>
      </c>
      <c r="N917" s="21">
        <v>0.01</v>
      </c>
      <c r="O917" s="3" t="s">
        <v>175</v>
      </c>
      <c r="P917" s="94">
        <f t="shared" si="114"/>
        <v>1.398401087982158E-2</v>
      </c>
      <c r="Q917" s="72">
        <f t="shared" si="115"/>
        <v>2.8953465406170475</v>
      </c>
      <c r="R917" s="82">
        <f t="shared" si="112"/>
        <v>0.11825400999467875</v>
      </c>
      <c r="S917" s="49">
        <v>2.72</v>
      </c>
      <c r="T917" s="3" t="s">
        <v>3</v>
      </c>
      <c r="U917" s="82">
        <v>0.13900000000000001</v>
      </c>
      <c r="V917" s="43">
        <f t="shared" si="116"/>
        <v>3.0025200000000001</v>
      </c>
      <c r="W917" s="49">
        <v>2.57</v>
      </c>
      <c r="X917" s="82">
        <v>0.22500000000000001</v>
      </c>
      <c r="Y917" s="43">
        <f t="shared" si="113"/>
        <v>2.6145299999999998</v>
      </c>
      <c r="Z917" s="53"/>
      <c r="AA917" s="82"/>
      <c r="AB917" s="43"/>
      <c r="AC917" s="47"/>
      <c r="AD917" s="82"/>
      <c r="AE917" s="43"/>
      <c r="AF917" s="45"/>
      <c r="AG917" s="82"/>
      <c r="AH917" s="43"/>
      <c r="AI917" s="47"/>
      <c r="AJ917" s="4"/>
      <c r="AK917" s="4"/>
      <c r="AL917" s="4"/>
      <c r="AM917" s="27"/>
      <c r="AN917" s="5"/>
      <c r="AO917" s="4"/>
      <c r="AP917" s="4"/>
      <c r="AQ917" s="4"/>
      <c r="AR917" s="19">
        <v>2.57</v>
      </c>
      <c r="AS917" s="19">
        <v>2.72</v>
      </c>
      <c r="AT917" s="3" t="s">
        <v>3</v>
      </c>
    </row>
    <row r="918" spans="1:51" x14ac:dyDescent="0.25">
      <c r="A918" s="3" t="s">
        <v>2</v>
      </c>
      <c r="B918" s="18">
        <v>2.81</v>
      </c>
      <c r="C918" s="88">
        <f t="shared" si="109"/>
        <v>2.9904965031595809</v>
      </c>
      <c r="D918" s="80">
        <v>-114.267</v>
      </c>
      <c r="E918" s="23">
        <v>37.790999999999997</v>
      </c>
      <c r="F918" s="1">
        <v>4</v>
      </c>
      <c r="G918" s="1">
        <v>1999</v>
      </c>
      <c r="H918" s="1">
        <v>1</v>
      </c>
      <c r="I918" s="1">
        <v>15</v>
      </c>
      <c r="J918" s="1">
        <v>14</v>
      </c>
      <c r="K918" s="1">
        <v>14</v>
      </c>
      <c r="L918" s="11">
        <v>37.299999999999997</v>
      </c>
      <c r="M918" s="81">
        <f t="shared" si="110"/>
        <v>0.11825400999467875</v>
      </c>
      <c r="N918" s="21">
        <v>0.01</v>
      </c>
      <c r="O918" s="3" t="s">
        <v>175</v>
      </c>
      <c r="P918" s="94">
        <f t="shared" si="114"/>
        <v>1.398401087982158E-2</v>
      </c>
      <c r="Q918" s="72">
        <f t="shared" si="115"/>
        <v>2.9904965031595809</v>
      </c>
      <c r="R918" s="82">
        <f t="shared" si="112"/>
        <v>0.11825400999467875</v>
      </c>
      <c r="S918" s="49">
        <v>2.81</v>
      </c>
      <c r="T918" s="3" t="s">
        <v>3</v>
      </c>
      <c r="U918" s="82">
        <v>0.13900000000000001</v>
      </c>
      <c r="V918" s="43">
        <f t="shared" si="116"/>
        <v>3.0737100000000002</v>
      </c>
      <c r="W918" s="49">
        <v>2.74</v>
      </c>
      <c r="X918" s="82">
        <v>0.22500000000000001</v>
      </c>
      <c r="Y918" s="43">
        <f t="shared" si="113"/>
        <v>2.7724600000000001</v>
      </c>
      <c r="Z918" s="53"/>
      <c r="AA918" s="82"/>
      <c r="AB918" s="43"/>
      <c r="AC918" s="47"/>
      <c r="AD918" s="82"/>
      <c r="AE918" s="43"/>
      <c r="AF918" s="45"/>
      <c r="AG918" s="82"/>
      <c r="AH918" s="43"/>
      <c r="AI918" s="47"/>
      <c r="AJ918" s="4"/>
      <c r="AK918" s="4"/>
      <c r="AL918" s="4"/>
      <c r="AM918" s="27"/>
      <c r="AN918" s="5"/>
      <c r="AO918" s="4"/>
      <c r="AP918" s="4"/>
      <c r="AQ918" s="4"/>
      <c r="AR918" s="19">
        <v>2.74</v>
      </c>
      <c r="AS918" s="19">
        <v>2.81</v>
      </c>
      <c r="AT918" s="3" t="s">
        <v>3</v>
      </c>
    </row>
    <row r="919" spans="1:51" x14ac:dyDescent="0.25">
      <c r="A919" s="3" t="s">
        <v>2</v>
      </c>
      <c r="B919" s="18">
        <v>2.9</v>
      </c>
      <c r="C919" s="88">
        <f t="shared" si="109"/>
        <v>3.0240588100820633</v>
      </c>
      <c r="D919" s="80">
        <v>-111.169</v>
      </c>
      <c r="E919" s="23">
        <v>42.588000000000001</v>
      </c>
      <c r="F919" s="1">
        <v>0</v>
      </c>
      <c r="G919" s="1">
        <v>1999</v>
      </c>
      <c r="H919" s="1">
        <v>1</v>
      </c>
      <c r="I919" s="1">
        <v>28</v>
      </c>
      <c r="J919" s="1">
        <v>19</v>
      </c>
      <c r="K919" s="1">
        <v>29</v>
      </c>
      <c r="L919" s="11">
        <v>6.5</v>
      </c>
      <c r="M919" s="81">
        <f t="shared" si="110"/>
        <v>0.11825400999467875</v>
      </c>
      <c r="N919" s="21">
        <v>0.01</v>
      </c>
      <c r="O919" s="3" t="s">
        <v>175</v>
      </c>
      <c r="P919" s="94">
        <f t="shared" si="114"/>
        <v>1.398401087982158E-2</v>
      </c>
      <c r="Q919" s="72">
        <f t="shared" si="115"/>
        <v>3.0240588100820633</v>
      </c>
      <c r="R919" s="82">
        <f t="shared" si="112"/>
        <v>0.11825400999467875</v>
      </c>
      <c r="S919" s="49">
        <v>2.9</v>
      </c>
      <c r="T919" s="3" t="s">
        <v>3</v>
      </c>
      <c r="U919" s="82">
        <v>0.13900000000000001</v>
      </c>
      <c r="V919" s="43">
        <f t="shared" si="116"/>
        <v>3.1448999999999998</v>
      </c>
      <c r="W919" s="49">
        <v>2.67</v>
      </c>
      <c r="X919" s="82">
        <v>0.22500000000000001</v>
      </c>
      <c r="Y919" s="43">
        <f t="shared" si="113"/>
        <v>2.70743</v>
      </c>
      <c r="Z919" s="53"/>
      <c r="AA919" s="82"/>
      <c r="AB919" s="43"/>
      <c r="AC919" s="47"/>
      <c r="AD919" s="82"/>
      <c r="AE919" s="43"/>
      <c r="AF919" s="45"/>
      <c r="AG919" s="82"/>
      <c r="AH919" s="43"/>
      <c r="AI919" s="47"/>
      <c r="AJ919" s="4"/>
      <c r="AK919" s="4"/>
      <c r="AL919" s="4"/>
      <c r="AM919" s="27"/>
      <c r="AN919" s="5"/>
      <c r="AO919" s="4"/>
      <c r="AP919" s="4"/>
      <c r="AQ919" s="4"/>
      <c r="AR919" s="19">
        <v>2.67</v>
      </c>
      <c r="AS919" s="19">
        <v>2.9</v>
      </c>
      <c r="AT919" s="3" t="s">
        <v>3</v>
      </c>
    </row>
    <row r="920" spans="1:51" x14ac:dyDescent="0.25">
      <c r="A920" s="4" t="s">
        <v>1</v>
      </c>
      <c r="B920" s="11">
        <v>2.9</v>
      </c>
      <c r="C920" s="88">
        <f t="shared" si="109"/>
        <v>2.9494380660795474</v>
      </c>
      <c r="D920" s="80">
        <v>-110.76</v>
      </c>
      <c r="E920" s="23">
        <v>43.18</v>
      </c>
      <c r="F920" s="1">
        <v>0</v>
      </c>
      <c r="G920" s="1">
        <v>1999</v>
      </c>
      <c r="H920" s="1">
        <v>1</v>
      </c>
      <c r="I920" s="1">
        <v>30</v>
      </c>
      <c r="J920" s="1">
        <v>4</v>
      </c>
      <c r="K920" s="1">
        <v>17</v>
      </c>
      <c r="L920" s="1">
        <v>9</v>
      </c>
      <c r="M920" s="81">
        <f t="shared" si="110"/>
        <v>0.11825400999467875</v>
      </c>
      <c r="N920" s="21">
        <v>0.01</v>
      </c>
      <c r="O920" s="3" t="s">
        <v>175</v>
      </c>
      <c r="P920" s="94">
        <f t="shared" si="114"/>
        <v>1.398401087982158E-2</v>
      </c>
      <c r="Q920" s="72">
        <f t="shared" si="115"/>
        <v>2.9494380660795474</v>
      </c>
      <c r="R920" s="82">
        <f t="shared" si="112"/>
        <v>0.11825400999467875</v>
      </c>
      <c r="S920" s="49">
        <v>2.81</v>
      </c>
      <c r="T920" s="3" t="s">
        <v>3</v>
      </c>
      <c r="U920" s="82">
        <v>0.13900000000000001</v>
      </c>
      <c r="V920" s="43">
        <f t="shared" si="116"/>
        <v>3.0737100000000002</v>
      </c>
      <c r="W920" s="49">
        <v>2.58</v>
      </c>
      <c r="X920" s="82">
        <v>0.22500000000000001</v>
      </c>
      <c r="Y920" s="43">
        <f t="shared" si="113"/>
        <v>2.6238200000000003</v>
      </c>
      <c r="Z920" s="53"/>
      <c r="AA920" s="82"/>
      <c r="AB920" s="43"/>
      <c r="AC920" s="53"/>
      <c r="AD920" s="82"/>
      <c r="AE920" s="43"/>
      <c r="AF920" s="45"/>
      <c r="AG920" s="82"/>
      <c r="AH920" s="43"/>
      <c r="AI920" s="47"/>
      <c r="AJ920" s="27"/>
      <c r="AK920" s="5"/>
      <c r="AL920" s="4" t="s">
        <v>141</v>
      </c>
      <c r="AM920" s="27"/>
      <c r="AN920" s="5"/>
      <c r="AO920" s="4">
        <v>460</v>
      </c>
      <c r="AP920" s="5" t="s">
        <v>44</v>
      </c>
      <c r="AQ920" s="5" t="s">
        <v>44</v>
      </c>
      <c r="AR920" s="19">
        <v>2.58</v>
      </c>
      <c r="AS920" s="19">
        <v>2.81</v>
      </c>
      <c r="AT920" s="3" t="s">
        <v>3</v>
      </c>
      <c r="AU920" s="2" t="s">
        <v>44</v>
      </c>
      <c r="AV920" s="2"/>
      <c r="AY920">
        <v>32</v>
      </c>
    </row>
    <row r="921" spans="1:51" x14ac:dyDescent="0.25">
      <c r="A921" s="4" t="s">
        <v>1</v>
      </c>
      <c r="B921" s="11">
        <v>3.2</v>
      </c>
      <c r="C921" s="88">
        <f t="shared" si="109"/>
        <v>2.9113653763869962</v>
      </c>
      <c r="D921" s="80">
        <v>-110.753</v>
      </c>
      <c r="E921" s="23">
        <v>43.149000000000001</v>
      </c>
      <c r="F921" s="1">
        <v>5</v>
      </c>
      <c r="G921" s="1">
        <v>1999</v>
      </c>
      <c r="H921" s="1">
        <v>1</v>
      </c>
      <c r="I921" s="1">
        <v>30</v>
      </c>
      <c r="J921" s="1">
        <v>5</v>
      </c>
      <c r="K921" s="1">
        <v>1</v>
      </c>
      <c r="L921" s="1">
        <v>33.03</v>
      </c>
      <c r="M921" s="81">
        <f t="shared" si="110"/>
        <v>0.10516774409862768</v>
      </c>
      <c r="N921" s="21">
        <v>0.01</v>
      </c>
      <c r="O921" s="3" t="s">
        <v>175</v>
      </c>
      <c r="P921" s="94">
        <f>1/((1/U921^2)+(1/X921^2)+(1/AA921^2))</f>
        <v>1.1060254398794437E-2</v>
      </c>
      <c r="Q921" s="72">
        <f>(P921/U921^2*V921)+(P921/X921^2*Y921)+(P921/AA921^2*AB921)</f>
        <v>2.9113653763869962</v>
      </c>
      <c r="R921" s="82">
        <f t="shared" si="112"/>
        <v>0.10516774409862768</v>
      </c>
      <c r="S921" s="49">
        <v>2.72</v>
      </c>
      <c r="T921" s="3" t="s">
        <v>3</v>
      </c>
      <c r="U921" s="82">
        <v>0.13900000000000001</v>
      </c>
      <c r="V921" s="43">
        <f t="shared" si="116"/>
        <v>3.0025200000000001</v>
      </c>
      <c r="W921" s="49">
        <v>2.4</v>
      </c>
      <c r="X921" s="82">
        <v>0.22500000000000001</v>
      </c>
      <c r="Y921" s="43">
        <f t="shared" si="113"/>
        <v>2.4565999999999999</v>
      </c>
      <c r="Z921" s="55">
        <v>2.8</v>
      </c>
      <c r="AA921" s="82">
        <v>0.23</v>
      </c>
      <c r="AB921" s="43">
        <f>0.791*(Z921+0.09)+0.851</f>
        <v>3.1369899999999999</v>
      </c>
      <c r="AC921" s="53"/>
      <c r="AD921" s="82"/>
      <c r="AE921" s="43"/>
      <c r="AF921" s="45"/>
      <c r="AG921" s="82"/>
      <c r="AH921" s="43"/>
      <c r="AI921" s="47" t="s">
        <v>48</v>
      </c>
      <c r="AJ921" s="27"/>
      <c r="AK921" s="5"/>
      <c r="AL921" s="4" t="s">
        <v>103</v>
      </c>
      <c r="AM921" s="27">
        <v>2.8</v>
      </c>
      <c r="AN921" s="5"/>
      <c r="AO921" s="4">
        <v>460</v>
      </c>
      <c r="AP921" s="5" t="s">
        <v>44</v>
      </c>
      <c r="AQ921" s="5" t="s">
        <v>44</v>
      </c>
      <c r="AR921" s="19">
        <v>2.4</v>
      </c>
      <c r="AS921" s="19">
        <v>2.72</v>
      </c>
      <c r="AT921" s="3" t="s">
        <v>3</v>
      </c>
      <c r="AU921" s="2" t="s">
        <v>44</v>
      </c>
      <c r="AV921" s="2"/>
      <c r="AY921">
        <v>25</v>
      </c>
    </row>
    <row r="922" spans="1:51" x14ac:dyDescent="0.25">
      <c r="A922" s="4" t="s">
        <v>1</v>
      </c>
      <c r="B922" s="11">
        <v>2.8</v>
      </c>
      <c r="C922" s="88">
        <f t="shared" si="109"/>
        <v>2.8707672445114998</v>
      </c>
      <c r="D922" s="80">
        <v>-110.788</v>
      </c>
      <c r="E922" s="23">
        <v>43.189</v>
      </c>
      <c r="F922" s="1">
        <v>10</v>
      </c>
      <c r="G922" s="1">
        <v>1999</v>
      </c>
      <c r="H922" s="1">
        <v>1</v>
      </c>
      <c r="I922" s="1">
        <v>30</v>
      </c>
      <c r="J922" s="1">
        <v>20</v>
      </c>
      <c r="K922" s="1">
        <v>23</v>
      </c>
      <c r="L922" s="1">
        <v>32.76</v>
      </c>
      <c r="M922" s="81">
        <f t="shared" si="110"/>
        <v>0.10516774409862768</v>
      </c>
      <c r="N922" s="21">
        <v>0.01</v>
      </c>
      <c r="O922" s="3" t="s">
        <v>175</v>
      </c>
      <c r="P922" s="94">
        <f>1/((1/U922^2)+(1/X922^2)+(1/AA922^2))</f>
        <v>1.1060254398794437E-2</v>
      </c>
      <c r="Q922" s="72">
        <f>(P922/U922^2*V922)+(P922/X922^2*Y922)+(P922/AA922^2*AB922)</f>
        <v>2.8707672445114998</v>
      </c>
      <c r="R922" s="82">
        <f t="shared" si="112"/>
        <v>0.10516774409862768</v>
      </c>
      <c r="S922" s="49">
        <v>2.59</v>
      </c>
      <c r="T922" s="3" t="s">
        <v>3</v>
      </c>
      <c r="U922" s="82">
        <v>0.13900000000000001</v>
      </c>
      <c r="V922" s="43">
        <f t="shared" si="116"/>
        <v>2.8996900000000001</v>
      </c>
      <c r="W922" s="49">
        <v>2.4900000000000002</v>
      </c>
      <c r="X922" s="82">
        <v>0.22500000000000001</v>
      </c>
      <c r="Y922" s="43">
        <f t="shared" si="113"/>
        <v>2.5402100000000001</v>
      </c>
      <c r="Z922" s="55">
        <v>2.8</v>
      </c>
      <c r="AA922" s="82">
        <v>0.23</v>
      </c>
      <c r="AB922" s="43">
        <f>0.791*(Z922+0.09)+0.851</f>
        <v>3.1369899999999999</v>
      </c>
      <c r="AC922" s="53"/>
      <c r="AD922" s="82"/>
      <c r="AE922" s="43"/>
      <c r="AF922" s="45"/>
      <c r="AG922" s="82"/>
      <c r="AH922" s="43"/>
      <c r="AI922" s="47"/>
      <c r="AJ922" s="27"/>
      <c r="AK922" s="5"/>
      <c r="AL922" s="4" t="s">
        <v>48</v>
      </c>
      <c r="AM922" s="27">
        <v>2.8</v>
      </c>
      <c r="AN922" s="5"/>
      <c r="AO922" s="4">
        <v>460</v>
      </c>
      <c r="AP922" s="5" t="s">
        <v>44</v>
      </c>
      <c r="AQ922" s="5" t="s">
        <v>44</v>
      </c>
      <c r="AR922" s="19">
        <v>2.4900000000000002</v>
      </c>
      <c r="AS922" s="19">
        <v>2.59</v>
      </c>
      <c r="AT922" s="3" t="s">
        <v>3</v>
      </c>
      <c r="AU922" s="2" t="s">
        <v>44</v>
      </c>
      <c r="AV922" s="2"/>
      <c r="AY922">
        <v>15</v>
      </c>
    </row>
    <row r="923" spans="1:51" x14ac:dyDescent="0.25">
      <c r="A923" s="4" t="s">
        <v>1</v>
      </c>
      <c r="B923" s="11">
        <v>3.9</v>
      </c>
      <c r="C923" s="88">
        <f t="shared" si="109"/>
        <v>3.5991924735988756</v>
      </c>
      <c r="D923" s="80">
        <v>-110.752</v>
      </c>
      <c r="E923" s="23">
        <v>43.143000000000001</v>
      </c>
      <c r="F923" s="1">
        <v>5</v>
      </c>
      <c r="G923" s="1">
        <v>1999</v>
      </c>
      <c r="H923" s="1">
        <v>1</v>
      </c>
      <c r="I923" s="1">
        <v>30</v>
      </c>
      <c r="J923" s="1">
        <v>20</v>
      </c>
      <c r="K923" s="1">
        <v>29</v>
      </c>
      <c r="L923" s="1">
        <v>15.99</v>
      </c>
      <c r="M923" s="81">
        <f t="shared" si="110"/>
        <v>0.10516774409862768</v>
      </c>
      <c r="N923" s="21">
        <v>0.01</v>
      </c>
      <c r="O923" s="3" t="s">
        <v>175</v>
      </c>
      <c r="P923" s="94">
        <f>1/((1/U923^2)+(1/X923^2)+(1/AA923^2))</f>
        <v>1.1060254398794437E-2</v>
      </c>
      <c r="Q923" s="72">
        <f>(P923/U923^2*V923)+(P923/X923^2*Y923)+(P923/AA923^2*AB923)</f>
        <v>3.5991924735988756</v>
      </c>
      <c r="R923" s="82">
        <f t="shared" si="112"/>
        <v>0.10516774409862768</v>
      </c>
      <c r="S923" s="49">
        <v>3.4</v>
      </c>
      <c r="T923" s="3" t="s">
        <v>3</v>
      </c>
      <c r="U923" s="82">
        <v>0.13900000000000001</v>
      </c>
      <c r="V923" s="43">
        <f t="shared" si="116"/>
        <v>3.5404</v>
      </c>
      <c r="W923" s="49">
        <v>3.62</v>
      </c>
      <c r="X923" s="82">
        <v>0.22500000000000001</v>
      </c>
      <c r="Y923" s="43">
        <f t="shared" si="113"/>
        <v>3.5899800000000002</v>
      </c>
      <c r="Z923" s="55">
        <v>3.6</v>
      </c>
      <c r="AA923" s="82">
        <v>0.23</v>
      </c>
      <c r="AB923" s="43">
        <f>0.791*(Z923+0.09)+0.851</f>
        <v>3.76979</v>
      </c>
      <c r="AC923" s="53"/>
      <c r="AD923" s="82"/>
      <c r="AE923" s="43"/>
      <c r="AF923" s="45"/>
      <c r="AG923" s="82"/>
      <c r="AH923" s="43"/>
      <c r="AI923" s="47" t="s">
        <v>82</v>
      </c>
      <c r="AJ923" s="27"/>
      <c r="AK923" s="5"/>
      <c r="AL923" s="4" t="s">
        <v>130</v>
      </c>
      <c r="AM923" s="27">
        <v>3.6</v>
      </c>
      <c r="AN923" s="5"/>
      <c r="AO923" s="4">
        <v>460</v>
      </c>
      <c r="AP923" s="5" t="s">
        <v>44</v>
      </c>
      <c r="AQ923" s="5" t="s">
        <v>44</v>
      </c>
      <c r="AR923" s="19">
        <v>3.62</v>
      </c>
      <c r="AS923" s="19">
        <v>3.4</v>
      </c>
      <c r="AT923" s="3" t="s">
        <v>3</v>
      </c>
      <c r="AU923" s="2" t="s">
        <v>44</v>
      </c>
      <c r="AV923" s="2"/>
      <c r="AY923">
        <v>34</v>
      </c>
    </row>
    <row r="924" spans="1:51" x14ac:dyDescent="0.25">
      <c r="A924" s="4" t="s">
        <v>1</v>
      </c>
      <c r="B924" s="11">
        <v>3.6</v>
      </c>
      <c r="C924" s="88">
        <f t="shared" si="109"/>
        <v>3.223428125823899</v>
      </c>
      <c r="D924" s="80">
        <v>-110.771</v>
      </c>
      <c r="E924" s="23">
        <v>43.171999999999997</v>
      </c>
      <c r="F924" s="1">
        <v>5</v>
      </c>
      <c r="G924" s="1">
        <v>1999</v>
      </c>
      <c r="H924" s="1">
        <v>1</v>
      </c>
      <c r="I924" s="1">
        <v>30</v>
      </c>
      <c r="J924" s="1">
        <v>20</v>
      </c>
      <c r="K924" s="1">
        <v>44</v>
      </c>
      <c r="L924" s="1">
        <v>52.22</v>
      </c>
      <c r="M924" s="81">
        <f t="shared" si="110"/>
        <v>0.10516774409862768</v>
      </c>
      <c r="N924" s="21">
        <v>0.01</v>
      </c>
      <c r="O924" s="3" t="s">
        <v>175</v>
      </c>
      <c r="P924" s="94">
        <f>1/((1/U924^2)+(1/X924^2)+(1/AA924^2))</f>
        <v>1.1060254398794437E-2</v>
      </c>
      <c r="Q924" s="72">
        <f>(P924/U924^2*V924)+(P924/X924^2*Y924)+(P924/AA924^2*AB924)</f>
        <v>3.223428125823899</v>
      </c>
      <c r="R924" s="82">
        <f t="shared" si="112"/>
        <v>0.10516774409862768</v>
      </c>
      <c r="S924" s="49">
        <v>3.03</v>
      </c>
      <c r="T924" s="3" t="s">
        <v>3</v>
      </c>
      <c r="U924" s="82">
        <v>0.13900000000000001</v>
      </c>
      <c r="V924" s="43">
        <f t="shared" si="116"/>
        <v>3.2477299999999998</v>
      </c>
      <c r="W924" s="49">
        <v>2.92</v>
      </c>
      <c r="X924" s="82">
        <v>0.22500000000000001</v>
      </c>
      <c r="Y924" s="43">
        <f t="shared" si="113"/>
        <v>2.9396800000000001</v>
      </c>
      <c r="Z924" s="55">
        <v>3.2</v>
      </c>
      <c r="AA924" s="82">
        <v>0.23</v>
      </c>
      <c r="AB924" s="43">
        <f>0.791*(Z924+0.09)+0.851</f>
        <v>3.4533900000000002</v>
      </c>
      <c r="AC924" s="53"/>
      <c r="AD924" s="82"/>
      <c r="AE924" s="43"/>
      <c r="AF924" s="45"/>
      <c r="AG924" s="82"/>
      <c r="AH924" s="43"/>
      <c r="AI924" s="47" t="s">
        <v>79</v>
      </c>
      <c r="AJ924" s="27"/>
      <c r="AK924" s="5"/>
      <c r="AL924" s="4" t="s">
        <v>85</v>
      </c>
      <c r="AM924" s="27">
        <v>3.2</v>
      </c>
      <c r="AN924" s="5"/>
      <c r="AO924" s="4">
        <v>460</v>
      </c>
      <c r="AP924" s="5" t="s">
        <v>44</v>
      </c>
      <c r="AQ924" s="5" t="s">
        <v>44</v>
      </c>
      <c r="AR924" s="19">
        <v>2.92</v>
      </c>
      <c r="AS924" s="19">
        <v>3.03</v>
      </c>
      <c r="AT924" s="3" t="s">
        <v>3</v>
      </c>
      <c r="AU924" s="2" t="s">
        <v>44</v>
      </c>
      <c r="AV924" s="2"/>
      <c r="AY924">
        <v>30</v>
      </c>
    </row>
    <row r="925" spans="1:51" x14ac:dyDescent="0.25">
      <c r="A925" s="3" t="s">
        <v>2</v>
      </c>
      <c r="B925" s="18">
        <v>2.5099999999999998</v>
      </c>
      <c r="C925" s="88">
        <f t="shared" si="109"/>
        <v>2.7289299282303494</v>
      </c>
      <c r="D925" s="80">
        <v>-110.78400000000001</v>
      </c>
      <c r="E925" s="23">
        <v>43.156999999999996</v>
      </c>
      <c r="F925" s="1">
        <v>0</v>
      </c>
      <c r="G925" s="1">
        <v>1999</v>
      </c>
      <c r="H925" s="1">
        <v>1</v>
      </c>
      <c r="I925" s="1">
        <v>31</v>
      </c>
      <c r="J925" s="1">
        <v>1</v>
      </c>
      <c r="K925" s="1">
        <v>53</v>
      </c>
      <c r="L925" s="11">
        <v>36.4</v>
      </c>
      <c r="M925" s="81">
        <f t="shared" si="110"/>
        <v>0.11825400999467875</v>
      </c>
      <c r="N925" s="21">
        <v>0.01</v>
      </c>
      <c r="O925" s="3" t="s">
        <v>175</v>
      </c>
      <c r="P925" s="94">
        <f>1/((1/U925^2)+(1/X925^2))</f>
        <v>1.398401087982158E-2</v>
      </c>
      <c r="Q925" s="72">
        <f>(P925/U925^2*V925)+(P925/X925^2*Y925)</f>
        <v>2.7289299282303494</v>
      </c>
      <c r="R925" s="82">
        <f t="shared" si="112"/>
        <v>0.11825400999467875</v>
      </c>
      <c r="S925" s="49">
        <v>2.5099999999999998</v>
      </c>
      <c r="T925" s="3" t="s">
        <v>3</v>
      </c>
      <c r="U925" s="82">
        <v>0.13900000000000001</v>
      </c>
      <c r="V925" s="43">
        <f t="shared" si="116"/>
        <v>2.8364099999999999</v>
      </c>
      <c r="W925" s="49">
        <v>2.39</v>
      </c>
      <c r="X925" s="82">
        <v>0.22500000000000001</v>
      </c>
      <c r="Y925" s="43">
        <f t="shared" si="113"/>
        <v>2.4473100000000003</v>
      </c>
      <c r="Z925" s="53"/>
      <c r="AA925" s="82"/>
      <c r="AB925" s="43"/>
      <c r="AC925" s="47"/>
      <c r="AD925" s="82"/>
      <c r="AE925" s="43"/>
      <c r="AF925" s="45"/>
      <c r="AG925" s="82"/>
      <c r="AH925" s="43"/>
      <c r="AI925" s="47"/>
      <c r="AJ925" s="4"/>
      <c r="AK925" s="4"/>
      <c r="AL925" s="4"/>
      <c r="AM925" s="27"/>
      <c r="AN925" s="5"/>
      <c r="AO925" s="4"/>
      <c r="AP925" s="4"/>
      <c r="AQ925" s="4"/>
      <c r="AR925" s="19">
        <v>2.39</v>
      </c>
      <c r="AS925" s="19">
        <v>2.5099999999999998</v>
      </c>
      <c r="AT925" s="3" t="s">
        <v>3</v>
      </c>
    </row>
    <row r="926" spans="1:51" x14ac:dyDescent="0.25">
      <c r="A926" s="3" t="s">
        <v>2</v>
      </c>
      <c r="B926" s="18">
        <v>2.5299999999999998</v>
      </c>
      <c r="C926" s="88">
        <f t="shared" si="109"/>
        <v>2.6916231171189207</v>
      </c>
      <c r="D926" s="80">
        <v>-110.76900000000001</v>
      </c>
      <c r="E926" s="23">
        <v>43.171999999999997</v>
      </c>
      <c r="F926" s="1">
        <v>7</v>
      </c>
      <c r="G926" s="1">
        <v>1999</v>
      </c>
      <c r="H926" s="1">
        <v>1</v>
      </c>
      <c r="I926" s="1">
        <v>31</v>
      </c>
      <c r="J926" s="1">
        <v>5</v>
      </c>
      <c r="K926" s="1">
        <v>9</v>
      </c>
      <c r="L926" s="11">
        <v>44.1</v>
      </c>
      <c r="M926" s="81">
        <f t="shared" si="110"/>
        <v>0.11825400999467875</v>
      </c>
      <c r="N926" s="21">
        <v>0.01</v>
      </c>
      <c r="O926" s="3" t="s">
        <v>175</v>
      </c>
      <c r="P926" s="94">
        <f>1/((1/U926^2)+(1/X926^2))</f>
        <v>1.398401087982158E-2</v>
      </c>
      <c r="Q926" s="72">
        <f>(P926/U926^2*V926)+(P926/X926^2*Y926)</f>
        <v>2.6916231171189207</v>
      </c>
      <c r="R926" s="82">
        <f t="shared" si="112"/>
        <v>0.11825400999467875</v>
      </c>
      <c r="S926" s="49">
        <v>2.5299999999999998</v>
      </c>
      <c r="T926" s="3" t="s">
        <v>3</v>
      </c>
      <c r="U926" s="82">
        <v>0.13900000000000001</v>
      </c>
      <c r="V926" s="43">
        <f t="shared" si="116"/>
        <v>2.85223</v>
      </c>
      <c r="W926" s="49">
        <v>2.2000000000000002</v>
      </c>
      <c r="X926" s="82">
        <v>0.22500000000000001</v>
      </c>
      <c r="Y926" s="43">
        <f t="shared" si="113"/>
        <v>2.2707999999999999</v>
      </c>
      <c r="Z926" s="53"/>
      <c r="AA926" s="82"/>
      <c r="AB926" s="43"/>
      <c r="AC926" s="47"/>
      <c r="AD926" s="82"/>
      <c r="AE926" s="43"/>
      <c r="AF926" s="45"/>
      <c r="AG926" s="82"/>
      <c r="AH926" s="43"/>
      <c r="AI926" s="47"/>
      <c r="AJ926" s="4"/>
      <c r="AK926" s="4"/>
      <c r="AL926" s="4"/>
      <c r="AM926" s="27"/>
      <c r="AN926" s="5"/>
      <c r="AO926" s="4"/>
      <c r="AP926" s="4"/>
      <c r="AQ926" s="4"/>
      <c r="AR926" s="19">
        <v>2.2000000000000002</v>
      </c>
      <c r="AS926" s="19">
        <v>2.5299999999999998</v>
      </c>
      <c r="AT926" s="3" t="s">
        <v>3</v>
      </c>
    </row>
    <row r="927" spans="1:51" x14ac:dyDescent="0.25">
      <c r="A927" s="4" t="s">
        <v>1</v>
      </c>
      <c r="B927" s="11">
        <v>2.8</v>
      </c>
      <c r="C927" s="88">
        <f t="shared" si="109"/>
        <v>2.7859861718977887</v>
      </c>
      <c r="D927" s="80">
        <v>-110.741</v>
      </c>
      <c r="E927" s="23">
        <v>43.167999999999999</v>
      </c>
      <c r="F927" s="1">
        <v>5</v>
      </c>
      <c r="G927" s="1">
        <v>1999</v>
      </c>
      <c r="H927" s="1">
        <v>1</v>
      </c>
      <c r="I927" s="1">
        <v>31</v>
      </c>
      <c r="J927" s="1">
        <v>9</v>
      </c>
      <c r="K927" s="1">
        <v>48</v>
      </c>
      <c r="L927" s="1">
        <v>15.55</v>
      </c>
      <c r="M927" s="81">
        <f t="shared" si="110"/>
        <v>0.10516774409862768</v>
      </c>
      <c r="N927" s="21">
        <v>0.01</v>
      </c>
      <c r="O927" s="3" t="s">
        <v>175</v>
      </c>
      <c r="P927" s="94">
        <f>1/((1/U927^2)+(1/X927^2)+(1/AA927^2))</f>
        <v>1.1060254398794437E-2</v>
      </c>
      <c r="Q927" s="72">
        <f>(P927/U927^2*V927)+(P927/X927^2*Y927)+(P927/AA927^2*AB927)</f>
        <v>2.7859861718977887</v>
      </c>
      <c r="R927" s="82">
        <f t="shared" si="112"/>
        <v>0.10516774409862768</v>
      </c>
      <c r="S927" s="49">
        <v>2.4700000000000002</v>
      </c>
      <c r="T927" s="3" t="s">
        <v>3</v>
      </c>
      <c r="U927" s="82">
        <v>0.13900000000000001</v>
      </c>
      <c r="V927" s="43">
        <f t="shared" si="116"/>
        <v>2.8047700000000004</v>
      </c>
      <c r="W927" s="49">
        <v>2.34</v>
      </c>
      <c r="X927" s="82">
        <v>0.22500000000000001</v>
      </c>
      <c r="Y927" s="43">
        <f t="shared" si="113"/>
        <v>2.4008599999999998</v>
      </c>
      <c r="Z927" s="55">
        <v>2.8</v>
      </c>
      <c r="AA927" s="82">
        <v>0.23</v>
      </c>
      <c r="AB927" s="43">
        <f>0.791*(Z927+0.09)+0.851</f>
        <v>3.1369899999999999</v>
      </c>
      <c r="AC927" s="53"/>
      <c r="AD927" s="82"/>
      <c r="AE927" s="43"/>
      <c r="AF927" s="45"/>
      <c r="AG927" s="82"/>
      <c r="AH927" s="43"/>
      <c r="AI927" s="47"/>
      <c r="AJ927" s="27"/>
      <c r="AK927" s="5"/>
      <c r="AL927" s="4" t="s">
        <v>48</v>
      </c>
      <c r="AM927" s="27">
        <v>2.8</v>
      </c>
      <c r="AN927" s="5"/>
      <c r="AO927" s="4">
        <v>460</v>
      </c>
      <c r="AP927" s="5" t="s">
        <v>44</v>
      </c>
      <c r="AQ927" s="5" t="s">
        <v>44</v>
      </c>
      <c r="AR927" s="19">
        <v>2.34</v>
      </c>
      <c r="AS927" s="19">
        <v>2.4700000000000002</v>
      </c>
      <c r="AT927" s="3" t="s">
        <v>3</v>
      </c>
      <c r="AU927" s="2" t="s">
        <v>44</v>
      </c>
      <c r="AV927" s="2"/>
      <c r="AY927">
        <v>16</v>
      </c>
    </row>
    <row r="928" spans="1:51" x14ac:dyDescent="0.25">
      <c r="A928" s="3" t="s">
        <v>2</v>
      </c>
      <c r="B928" s="18">
        <v>2.5099999999999998</v>
      </c>
      <c r="C928" s="88">
        <f t="shared" si="109"/>
        <v>2.6442469017527808</v>
      </c>
      <c r="D928" s="80">
        <v>-111.29600000000001</v>
      </c>
      <c r="E928" s="23">
        <v>43.304000000000002</v>
      </c>
      <c r="F928" s="1">
        <v>0</v>
      </c>
      <c r="G928" s="1">
        <v>1999</v>
      </c>
      <c r="H928" s="1">
        <v>2</v>
      </c>
      <c r="I928" s="1">
        <v>4</v>
      </c>
      <c r="J928" s="1">
        <v>11</v>
      </c>
      <c r="K928" s="1">
        <v>15</v>
      </c>
      <c r="L928" s="11">
        <v>31.5</v>
      </c>
      <c r="M928" s="81">
        <f t="shared" si="110"/>
        <v>0.11825400999467875</v>
      </c>
      <c r="N928" s="21">
        <v>0.01</v>
      </c>
      <c r="O928" s="3" t="s">
        <v>175</v>
      </c>
      <c r="P928" s="94">
        <f>1/((1/U928^2)+(1/X928^2))</f>
        <v>1.398401087982158E-2</v>
      </c>
      <c r="Q928" s="72">
        <f>(P928/U928^2*V928)+(P928/X928^2*Y928)</f>
        <v>2.6442469017527808</v>
      </c>
      <c r="R928" s="82">
        <f t="shared" si="112"/>
        <v>0.11825400999467875</v>
      </c>
      <c r="S928" s="49">
        <v>2.5099999999999998</v>
      </c>
      <c r="T928" s="3" t="s">
        <v>3</v>
      </c>
      <c r="U928" s="82">
        <v>0.13900000000000001</v>
      </c>
      <c r="V928" s="43">
        <f t="shared" si="116"/>
        <v>2.8364099999999999</v>
      </c>
      <c r="W928" s="49">
        <v>2.06</v>
      </c>
      <c r="X928" s="82">
        <v>0.22500000000000001</v>
      </c>
      <c r="Y928" s="43">
        <f t="shared" si="113"/>
        <v>2.1407400000000001</v>
      </c>
      <c r="Z928" s="53"/>
      <c r="AA928" s="82"/>
      <c r="AB928" s="43"/>
      <c r="AC928" s="47"/>
      <c r="AD928" s="82"/>
      <c r="AE928" s="43"/>
      <c r="AF928" s="45"/>
      <c r="AG928" s="82"/>
      <c r="AH928" s="43"/>
      <c r="AI928" s="47"/>
      <c r="AJ928" s="4"/>
      <c r="AK928" s="4"/>
      <c r="AL928" s="4"/>
      <c r="AM928" s="27"/>
      <c r="AN928" s="5"/>
      <c r="AO928" s="4"/>
      <c r="AP928" s="4"/>
      <c r="AQ928" s="4"/>
      <c r="AR928" s="19">
        <v>2.06</v>
      </c>
      <c r="AS928" s="19">
        <v>2.5099999999999998</v>
      </c>
      <c r="AT928" s="3" t="s">
        <v>3</v>
      </c>
    </row>
    <row r="929" spans="1:51" x14ac:dyDescent="0.25">
      <c r="A929" s="4" t="s">
        <v>1</v>
      </c>
      <c r="B929" s="11">
        <v>3.1</v>
      </c>
      <c r="C929" s="88">
        <f t="shared" si="109"/>
        <v>3.1369899999999999</v>
      </c>
      <c r="D929" s="80">
        <v>-113.518</v>
      </c>
      <c r="E929" s="23">
        <v>36.551000000000002</v>
      </c>
      <c r="F929" s="1">
        <v>5</v>
      </c>
      <c r="G929" s="1">
        <v>1999</v>
      </c>
      <c r="H929" s="1">
        <v>2</v>
      </c>
      <c r="I929" s="1">
        <v>10</v>
      </c>
      <c r="J929" s="1">
        <v>5</v>
      </c>
      <c r="K929" s="1">
        <v>9</v>
      </c>
      <c r="L929" s="1">
        <v>46.65</v>
      </c>
      <c r="M929" s="81">
        <f t="shared" si="110"/>
        <v>0.23</v>
      </c>
      <c r="N929" s="21">
        <v>0.01</v>
      </c>
      <c r="O929" s="6" t="s">
        <v>174</v>
      </c>
      <c r="P929" s="94"/>
      <c r="Q929" s="72">
        <f>AB933</f>
        <v>3.1369899999999999</v>
      </c>
      <c r="R929" s="82">
        <f>AA929</f>
        <v>0.23</v>
      </c>
      <c r="S929" s="44"/>
      <c r="T929" s="3"/>
      <c r="V929" s="43"/>
      <c r="W929" s="46"/>
      <c r="Y929" s="43"/>
      <c r="Z929" s="55">
        <v>3.1</v>
      </c>
      <c r="AA929" s="82">
        <v>0.23</v>
      </c>
      <c r="AB929" s="43">
        <f>0.791*(Z929+0.09)+0.851</f>
        <v>3.3742900000000002</v>
      </c>
      <c r="AC929" s="53"/>
      <c r="AD929" s="82"/>
      <c r="AE929" s="43"/>
      <c r="AF929" s="45"/>
      <c r="AG929" s="82"/>
      <c r="AH929" s="43"/>
      <c r="AI929" s="47"/>
      <c r="AJ929" s="27"/>
      <c r="AK929" s="5"/>
      <c r="AL929" s="4" t="s">
        <v>92</v>
      </c>
      <c r="AM929" s="27">
        <v>3.1</v>
      </c>
      <c r="AN929" s="5"/>
      <c r="AO929" s="4">
        <v>42</v>
      </c>
      <c r="AP929" s="5" t="s">
        <v>44</v>
      </c>
      <c r="AQ929" s="5" t="s">
        <v>44</v>
      </c>
      <c r="AR929" s="9"/>
      <c r="AS929" s="5"/>
      <c r="AT929" s="3"/>
      <c r="AU929" s="2" t="s">
        <v>44</v>
      </c>
      <c r="AV929" s="2"/>
      <c r="AY929">
        <v>14</v>
      </c>
    </row>
    <row r="930" spans="1:51" x14ac:dyDescent="0.25">
      <c r="A930" s="3" t="s">
        <v>2</v>
      </c>
      <c r="B930" s="18">
        <v>3.34</v>
      </c>
      <c r="C930" s="88">
        <f t="shared" si="109"/>
        <v>3.4699406520452829</v>
      </c>
      <c r="D930" s="80">
        <v>-111.151</v>
      </c>
      <c r="E930" s="23">
        <v>42.622999999999998</v>
      </c>
      <c r="F930" s="1">
        <v>0</v>
      </c>
      <c r="G930" s="1">
        <v>1999</v>
      </c>
      <c r="H930" s="1">
        <v>2</v>
      </c>
      <c r="I930" s="1">
        <v>15</v>
      </c>
      <c r="J930" s="1">
        <v>21</v>
      </c>
      <c r="K930" s="1">
        <v>40</v>
      </c>
      <c r="L930" s="11">
        <v>18.5</v>
      </c>
      <c r="M930" s="81">
        <f t="shared" si="110"/>
        <v>0.10516774409862768</v>
      </c>
      <c r="N930" s="21">
        <v>0.01</v>
      </c>
      <c r="O930" s="3" t="s">
        <v>175</v>
      </c>
      <c r="P930" s="94">
        <f>1/((1/U930^2)+(1/X930^2)+(1/AA930^2))</f>
        <v>1.1060254398794437E-2</v>
      </c>
      <c r="Q930" s="72">
        <f>(P930/U930^2*V930)+(P930/X930^2*Y930)+(P930/AA930^2*AB930)</f>
        <v>3.4699406520452829</v>
      </c>
      <c r="R930" s="82">
        <f t="shared" ref="R930:R935" si="117">SQRT(P930)</f>
        <v>0.10516774409862768</v>
      </c>
      <c r="S930" s="49">
        <v>3.34</v>
      </c>
      <c r="T930" s="3" t="s">
        <v>3</v>
      </c>
      <c r="U930" s="82">
        <v>0.13900000000000001</v>
      </c>
      <c r="V930" s="43">
        <f>0.791*S930+0.851</f>
        <v>3.4929399999999999</v>
      </c>
      <c r="W930" s="49">
        <v>3.28</v>
      </c>
      <c r="X930" s="82">
        <v>0.22500000000000001</v>
      </c>
      <c r="Y930" s="43">
        <f t="shared" ref="Y930:Y935" si="118">0.929*W930+0.227</f>
        <v>3.2741199999999999</v>
      </c>
      <c r="Z930" s="55">
        <v>3.4</v>
      </c>
      <c r="AA930" s="82">
        <v>0.23</v>
      </c>
      <c r="AB930" s="43">
        <f>0.791*(Z930+0.09)+0.851</f>
        <v>3.6115900000000001</v>
      </c>
      <c r="AC930" s="53"/>
      <c r="AD930" s="82"/>
      <c r="AE930" s="43"/>
      <c r="AF930" s="45"/>
      <c r="AG930" s="82"/>
      <c r="AH930" s="43"/>
      <c r="AI930" s="47" t="s">
        <v>95</v>
      </c>
      <c r="AJ930" s="27"/>
      <c r="AK930" s="5"/>
      <c r="AL930" s="4" t="s">
        <v>131</v>
      </c>
      <c r="AM930" s="27">
        <v>3.4</v>
      </c>
      <c r="AN930" s="5"/>
      <c r="AO930" s="4"/>
      <c r="AP930" s="4"/>
      <c r="AQ930" s="4"/>
      <c r="AR930" s="19">
        <v>3.28</v>
      </c>
      <c r="AS930" s="19">
        <v>3.34</v>
      </c>
      <c r="AT930" s="3" t="s">
        <v>3</v>
      </c>
    </row>
    <row r="931" spans="1:51" x14ac:dyDescent="0.25">
      <c r="A931" s="3" t="s">
        <v>2</v>
      </c>
      <c r="B931" s="18">
        <v>3.38</v>
      </c>
      <c r="C931" s="88">
        <f t="shared" si="109"/>
        <v>3.4225026615908969</v>
      </c>
      <c r="D931" s="80">
        <v>-111.111</v>
      </c>
      <c r="E931" s="23">
        <v>42.710999999999999</v>
      </c>
      <c r="F931" s="1">
        <v>1</v>
      </c>
      <c r="G931" s="1">
        <v>1999</v>
      </c>
      <c r="H931" s="1">
        <v>3</v>
      </c>
      <c r="I931" s="1">
        <v>1</v>
      </c>
      <c r="J931" s="1">
        <v>15</v>
      </c>
      <c r="K931" s="1">
        <v>48</v>
      </c>
      <c r="L931" s="11">
        <v>15.2</v>
      </c>
      <c r="M931" s="81">
        <f t="shared" si="110"/>
        <v>0.10516774409862768</v>
      </c>
      <c r="N931" s="21">
        <v>0.01</v>
      </c>
      <c r="O931" s="3" t="s">
        <v>175</v>
      </c>
      <c r="P931" s="94">
        <f>1/((1/U931^2)+(1/X931^2)+(1/AA931^2))</f>
        <v>1.1060254398794437E-2</v>
      </c>
      <c r="Q931" s="72">
        <f>(P931/U931^2*V931)+(P931/X931^2*Y931)+(P931/AA931^2*AB931)</f>
        <v>3.4225026615908969</v>
      </c>
      <c r="R931" s="82">
        <f t="shared" si="117"/>
        <v>0.10516774409862768</v>
      </c>
      <c r="S931" s="49">
        <v>3.38</v>
      </c>
      <c r="T931" s="3" t="s">
        <v>3</v>
      </c>
      <c r="U931" s="82">
        <v>0.13900000000000001</v>
      </c>
      <c r="V931" s="43">
        <f>0.791*S931+0.851</f>
        <v>3.5245799999999998</v>
      </c>
      <c r="W931" s="49">
        <v>3.12</v>
      </c>
      <c r="X931" s="82">
        <v>0.22500000000000001</v>
      </c>
      <c r="Y931" s="43">
        <f t="shared" si="118"/>
        <v>3.12548</v>
      </c>
      <c r="Z931" s="55">
        <v>3.2</v>
      </c>
      <c r="AA931" s="82">
        <v>0.23</v>
      </c>
      <c r="AB931" s="43">
        <f>0.791*(Z931+0.09)+0.851</f>
        <v>3.4533900000000002</v>
      </c>
      <c r="AC931" s="53"/>
      <c r="AD931" s="82"/>
      <c r="AE931" s="43"/>
      <c r="AF931" s="45"/>
      <c r="AG931" s="82"/>
      <c r="AH931" s="43"/>
      <c r="AI931" s="47" t="s">
        <v>79</v>
      </c>
      <c r="AJ931" s="27"/>
      <c r="AK931" s="5"/>
      <c r="AL931" s="4" t="s">
        <v>117</v>
      </c>
      <c r="AM931" s="27">
        <v>3.2</v>
      </c>
      <c r="AN931" s="5"/>
      <c r="AO931" s="4"/>
      <c r="AP931" s="4"/>
      <c r="AQ931" s="4"/>
      <c r="AR931" s="19">
        <v>3.12</v>
      </c>
      <c r="AS931" s="19">
        <v>3.38</v>
      </c>
      <c r="AT931" s="3" t="s">
        <v>3</v>
      </c>
    </row>
    <row r="932" spans="1:51" x14ac:dyDescent="0.25">
      <c r="A932" s="4" t="s">
        <v>1</v>
      </c>
      <c r="B932" s="11">
        <v>3</v>
      </c>
      <c r="C932" s="88">
        <f t="shared" si="109"/>
        <v>3.1087816928278187</v>
      </c>
      <c r="D932" s="80">
        <v>-114.515</v>
      </c>
      <c r="E932" s="23">
        <v>36.457999999999998</v>
      </c>
      <c r="F932" s="1">
        <v>5</v>
      </c>
      <c r="G932" s="1">
        <v>1999</v>
      </c>
      <c r="H932" s="1">
        <v>3</v>
      </c>
      <c r="I932" s="1">
        <v>2</v>
      </c>
      <c r="J932" s="1">
        <v>19</v>
      </c>
      <c r="K932" s="1">
        <v>8</v>
      </c>
      <c r="L932" s="1">
        <v>22.28</v>
      </c>
      <c r="M932" s="81">
        <f t="shared" si="110"/>
        <v>0.16083765575665815</v>
      </c>
      <c r="N932" s="21">
        <v>0.01</v>
      </c>
      <c r="O932" s="3" t="s">
        <v>175</v>
      </c>
      <c r="P932" s="94">
        <f>1/((1/X932^2)+(1/AA932^2))</f>
        <v>2.586875150929727E-2</v>
      </c>
      <c r="Q932" s="72">
        <f>(P932/X932^2*Y932)+(P932/AA932^2*AB932)</f>
        <v>3.1087816928278187</v>
      </c>
      <c r="R932" s="82">
        <f t="shared" si="117"/>
        <v>0.16083765575665815</v>
      </c>
      <c r="S932" s="44"/>
      <c r="T932" s="3"/>
      <c r="V932" s="43"/>
      <c r="W932" s="49">
        <v>2.91</v>
      </c>
      <c r="X932" s="82">
        <v>0.22500000000000001</v>
      </c>
      <c r="Y932" s="43">
        <f t="shared" si="118"/>
        <v>2.9303900000000001</v>
      </c>
      <c r="Z932" s="55">
        <v>3</v>
      </c>
      <c r="AA932" s="82">
        <v>0.23</v>
      </c>
      <c r="AB932" s="43">
        <f>0.791*(Z932+0.09)+0.851</f>
        <v>3.2951899999999998</v>
      </c>
      <c r="AC932" s="53"/>
      <c r="AD932" s="82"/>
      <c r="AE932" s="43"/>
      <c r="AF932" s="45"/>
      <c r="AG932" s="82"/>
      <c r="AH932" s="43"/>
      <c r="AI932" s="47"/>
      <c r="AJ932" s="27"/>
      <c r="AK932" s="5"/>
      <c r="AL932" s="4" t="s">
        <v>50</v>
      </c>
      <c r="AM932" s="27">
        <v>3</v>
      </c>
      <c r="AN932" s="5"/>
      <c r="AO932" s="4">
        <v>41</v>
      </c>
      <c r="AP932" s="5" t="s">
        <v>44</v>
      </c>
      <c r="AQ932" s="5" t="s">
        <v>44</v>
      </c>
      <c r="AR932" s="19">
        <v>2.91</v>
      </c>
      <c r="AS932" s="5"/>
      <c r="AT932" s="3"/>
      <c r="AU932" s="2" t="s">
        <v>44</v>
      </c>
      <c r="AV932" s="2"/>
      <c r="AY932">
        <v>9</v>
      </c>
    </row>
    <row r="933" spans="1:51" x14ac:dyDescent="0.25">
      <c r="A933" s="4" t="s">
        <v>1</v>
      </c>
      <c r="B933" s="11">
        <v>2.8</v>
      </c>
      <c r="C933" s="88">
        <f t="shared" si="109"/>
        <v>2.8462839966191735</v>
      </c>
      <c r="D933" s="80">
        <v>-114.33799999999999</v>
      </c>
      <c r="E933" s="23">
        <v>37.838999999999999</v>
      </c>
      <c r="F933" s="1">
        <v>5</v>
      </c>
      <c r="G933" s="1">
        <v>1999</v>
      </c>
      <c r="H933" s="1">
        <v>3</v>
      </c>
      <c r="I933" s="1">
        <v>3</v>
      </c>
      <c r="J933" s="1">
        <v>14</v>
      </c>
      <c r="K933" s="1">
        <v>29</v>
      </c>
      <c r="L933" s="1">
        <v>8.7100000000000009</v>
      </c>
      <c r="M933" s="81">
        <f t="shared" si="110"/>
        <v>0.16083765575665815</v>
      </c>
      <c r="N933" s="21">
        <v>0.01</v>
      </c>
      <c r="O933" s="3" t="s">
        <v>175</v>
      </c>
      <c r="P933" s="94">
        <f>1/((1/X933^2)+(1/AA933^2))</f>
        <v>2.586875150929727E-2</v>
      </c>
      <c r="Q933" s="72">
        <f>(P933/X933^2*Y933)+(P933/AA933^2*AB933)</f>
        <v>2.8462839966191735</v>
      </c>
      <c r="R933" s="82">
        <f t="shared" si="117"/>
        <v>0.16083765575665815</v>
      </c>
      <c r="S933" s="44"/>
      <c r="T933" s="3"/>
      <c r="V933" s="43"/>
      <c r="W933" s="49">
        <v>2.52</v>
      </c>
      <c r="X933" s="82">
        <v>0.22500000000000001</v>
      </c>
      <c r="Y933" s="43">
        <f t="shared" si="118"/>
        <v>2.5680800000000001</v>
      </c>
      <c r="Z933" s="55">
        <v>2.8</v>
      </c>
      <c r="AA933" s="82">
        <v>0.23</v>
      </c>
      <c r="AB933" s="43">
        <f>0.791*(Z933+0.09)+0.851</f>
        <v>3.1369899999999999</v>
      </c>
      <c r="AC933" s="53"/>
      <c r="AD933" s="82"/>
      <c r="AE933" s="43"/>
      <c r="AF933" s="45"/>
      <c r="AG933" s="82"/>
      <c r="AH933" s="43"/>
      <c r="AI933" s="47"/>
      <c r="AJ933" s="27"/>
      <c r="AK933" s="5"/>
      <c r="AL933" s="4" t="s">
        <v>48</v>
      </c>
      <c r="AM933" s="27">
        <v>2.8</v>
      </c>
      <c r="AN933" s="5"/>
      <c r="AO933" s="4">
        <v>41</v>
      </c>
      <c r="AP933" s="5" t="s">
        <v>44</v>
      </c>
      <c r="AQ933" s="5" t="s">
        <v>44</v>
      </c>
      <c r="AR933" s="19">
        <v>2.52</v>
      </c>
      <c r="AS933" s="5"/>
      <c r="AT933" s="3"/>
      <c r="AU933" s="2" t="s">
        <v>44</v>
      </c>
      <c r="AV933" s="2"/>
      <c r="AY933">
        <v>8</v>
      </c>
    </row>
    <row r="934" spans="1:51" x14ac:dyDescent="0.25">
      <c r="A934" s="3" t="s">
        <v>2</v>
      </c>
      <c r="B934" s="18">
        <v>3.47</v>
      </c>
      <c r="C934" s="88">
        <f t="shared" si="109"/>
        <v>3.7199121070540135</v>
      </c>
      <c r="D934" s="80">
        <v>-109.845</v>
      </c>
      <c r="E934" s="23">
        <v>36.372999999999998</v>
      </c>
      <c r="F934" s="1">
        <v>7</v>
      </c>
      <c r="G934" s="1">
        <v>1999</v>
      </c>
      <c r="H934" s="1">
        <v>3</v>
      </c>
      <c r="I934" s="1">
        <v>24</v>
      </c>
      <c r="J934" s="1">
        <v>21</v>
      </c>
      <c r="K934" s="1">
        <v>7</v>
      </c>
      <c r="L934" s="11">
        <v>27.3</v>
      </c>
      <c r="M934" s="81">
        <f t="shared" si="110"/>
        <v>0.11825400999467875</v>
      </c>
      <c r="N934" s="21">
        <v>0.01</v>
      </c>
      <c r="O934" s="3" t="s">
        <v>175</v>
      </c>
      <c r="P934" s="94">
        <f>1/((1/U934^2)+(1/X934^2))</f>
        <v>1.398401087982158E-2</v>
      </c>
      <c r="Q934" s="72">
        <f>(P934/U934^2*V934)+(P934/X934^2*Y934)</f>
        <v>3.7199121070540135</v>
      </c>
      <c r="R934" s="82">
        <f t="shared" si="117"/>
        <v>0.11825400999467875</v>
      </c>
      <c r="S934" s="49">
        <v>3.47</v>
      </c>
      <c r="T934" s="3" t="s">
        <v>3</v>
      </c>
      <c r="U934" s="82">
        <v>0.13900000000000001</v>
      </c>
      <c r="V934" s="43">
        <f>0.791*S934+0.851</f>
        <v>3.5957700000000004</v>
      </c>
      <c r="W934" s="49">
        <v>4.1100000000000003</v>
      </c>
      <c r="X934" s="82">
        <v>0.22500000000000001</v>
      </c>
      <c r="Y934" s="43">
        <f t="shared" si="118"/>
        <v>4.0451900000000007</v>
      </c>
      <c r="Z934" s="53"/>
      <c r="AA934" s="82"/>
      <c r="AB934" s="43"/>
      <c r="AC934" s="47"/>
      <c r="AD934" s="82"/>
      <c r="AE934" s="43"/>
      <c r="AF934" s="45"/>
      <c r="AG934" s="82"/>
      <c r="AH934" s="43"/>
      <c r="AI934" s="47"/>
      <c r="AJ934" s="4"/>
      <c r="AK934" s="4"/>
      <c r="AL934" s="4"/>
      <c r="AM934" s="27"/>
      <c r="AN934" s="5"/>
      <c r="AO934" s="4"/>
      <c r="AP934" s="4"/>
      <c r="AQ934" s="4"/>
      <c r="AR934" s="19">
        <v>4.1100000000000003</v>
      </c>
      <c r="AS934" s="19">
        <v>3.47</v>
      </c>
      <c r="AT934" s="3" t="s">
        <v>3</v>
      </c>
    </row>
    <row r="935" spans="1:51" x14ac:dyDescent="0.25">
      <c r="A935" s="3" t="s">
        <v>2</v>
      </c>
      <c r="B935" s="18">
        <v>2.57</v>
      </c>
      <c r="C935" s="88">
        <f t="shared" si="109"/>
        <v>2.7453171107711665</v>
      </c>
      <c r="D935" s="80">
        <v>-114.577</v>
      </c>
      <c r="E935" s="23">
        <v>39.491999999999997</v>
      </c>
      <c r="F935" s="1">
        <v>6</v>
      </c>
      <c r="G935" s="1">
        <v>1999</v>
      </c>
      <c r="H935" s="1">
        <v>5</v>
      </c>
      <c r="I935" s="1">
        <v>16</v>
      </c>
      <c r="J935" s="1">
        <v>23</v>
      </c>
      <c r="K935" s="1">
        <v>46</v>
      </c>
      <c r="L935" s="11">
        <v>41.8</v>
      </c>
      <c r="M935" s="81">
        <f t="shared" si="110"/>
        <v>0.11825400999467875</v>
      </c>
      <c r="N935" s="21">
        <v>0.01</v>
      </c>
      <c r="O935" s="3" t="s">
        <v>175</v>
      </c>
      <c r="P935" s="94">
        <f>1/((1/U935^2)+(1/X935^2))</f>
        <v>1.398401087982158E-2</v>
      </c>
      <c r="Q935" s="72">
        <f>(P935/U935^2*V935)+(P935/X935^2*Y935)</f>
        <v>2.7453171107711665</v>
      </c>
      <c r="R935" s="82">
        <f t="shared" si="117"/>
        <v>0.11825400999467875</v>
      </c>
      <c r="S935" s="49">
        <v>2.57</v>
      </c>
      <c r="T935" s="3" t="s">
        <v>3</v>
      </c>
      <c r="U935" s="82">
        <v>0.13900000000000001</v>
      </c>
      <c r="V935" s="43">
        <f>0.791*S935+0.851</f>
        <v>2.8838699999999999</v>
      </c>
      <c r="W935" s="49">
        <v>2.3199999999999998</v>
      </c>
      <c r="X935" s="82">
        <v>0.22500000000000001</v>
      </c>
      <c r="Y935" s="43">
        <f t="shared" si="118"/>
        <v>2.3822799999999997</v>
      </c>
      <c r="Z935" s="53"/>
      <c r="AA935" s="82"/>
      <c r="AB935" s="43"/>
      <c r="AC935" s="47"/>
      <c r="AD935" s="82"/>
      <c r="AE935" s="43"/>
      <c r="AF935" s="45"/>
      <c r="AG935" s="82"/>
      <c r="AH935" s="43"/>
      <c r="AI935" s="47"/>
      <c r="AJ935" s="4"/>
      <c r="AK935" s="4"/>
      <c r="AL935" s="4"/>
      <c r="AM935" s="27"/>
      <c r="AN935" s="5"/>
      <c r="AO935" s="4"/>
      <c r="AP935" s="4"/>
      <c r="AQ935" s="4"/>
      <c r="AR935" s="19">
        <v>2.3199999999999998</v>
      </c>
      <c r="AS935" s="19">
        <v>2.57</v>
      </c>
      <c r="AT935" s="3" t="s">
        <v>3</v>
      </c>
    </row>
    <row r="936" spans="1:51" x14ac:dyDescent="0.25">
      <c r="A936" s="4" t="s">
        <v>1</v>
      </c>
      <c r="B936" s="11">
        <v>3.5</v>
      </c>
      <c r="C936" s="88">
        <f t="shared" si="109"/>
        <v>3.2951899999999998</v>
      </c>
      <c r="D936" s="80">
        <v>-110.75</v>
      </c>
      <c r="E936" s="23">
        <v>43.18</v>
      </c>
      <c r="F936" s="1">
        <v>7</v>
      </c>
      <c r="G936" s="1">
        <v>1999</v>
      </c>
      <c r="H936" s="1">
        <v>6</v>
      </c>
      <c r="I936" s="1">
        <v>18</v>
      </c>
      <c r="J936" s="1">
        <v>1</v>
      </c>
      <c r="K936" s="1">
        <v>27</v>
      </c>
      <c r="L936" s="1">
        <v>33</v>
      </c>
      <c r="M936" s="81">
        <f t="shared" si="110"/>
        <v>0.23</v>
      </c>
      <c r="N936" s="21">
        <v>0.01</v>
      </c>
      <c r="O936" s="6" t="s">
        <v>174</v>
      </c>
      <c r="P936" s="94"/>
      <c r="Q936" s="72">
        <f>$AB$936</f>
        <v>3.2951899999999998</v>
      </c>
      <c r="R936" s="82">
        <f>AA936</f>
        <v>0.23</v>
      </c>
      <c r="S936" s="44"/>
      <c r="T936" s="3"/>
      <c r="V936" s="43"/>
      <c r="W936" s="46"/>
      <c r="Y936" s="43"/>
      <c r="Z936" s="55">
        <v>3</v>
      </c>
      <c r="AA936" s="82">
        <v>0.23</v>
      </c>
      <c r="AB936" s="43">
        <f>0.791*(Z936+0.09)+0.851</f>
        <v>3.2951899999999998</v>
      </c>
      <c r="AC936" s="53"/>
      <c r="AD936" s="82"/>
      <c r="AE936" s="43"/>
      <c r="AF936" s="45"/>
      <c r="AG936" s="82"/>
      <c r="AH936" s="43"/>
      <c r="AI936" s="47" t="s">
        <v>139</v>
      </c>
      <c r="AJ936" s="27"/>
      <c r="AK936" s="5"/>
      <c r="AL936" s="4" t="s">
        <v>117</v>
      </c>
      <c r="AM936" s="27">
        <v>3</v>
      </c>
      <c r="AN936" s="5"/>
      <c r="AO936" s="4">
        <v>460</v>
      </c>
      <c r="AP936" s="5" t="s">
        <v>44</v>
      </c>
      <c r="AQ936" s="5" t="s">
        <v>44</v>
      </c>
      <c r="AR936" s="9"/>
      <c r="AS936" s="5"/>
      <c r="AT936" s="3"/>
      <c r="AU936" s="2" t="s">
        <v>44</v>
      </c>
      <c r="AV936" s="2"/>
      <c r="AY936">
        <v>26</v>
      </c>
    </row>
    <row r="937" spans="1:51" x14ac:dyDescent="0.25">
      <c r="A937" s="4" t="s">
        <v>1</v>
      </c>
      <c r="B937" s="11">
        <v>3.1</v>
      </c>
      <c r="C937" s="88">
        <f t="shared" si="109"/>
        <v>3.3742900000000002</v>
      </c>
      <c r="D937" s="80">
        <v>-108.459</v>
      </c>
      <c r="E937" s="23">
        <v>42.558999999999997</v>
      </c>
      <c r="F937" s="1">
        <v>5</v>
      </c>
      <c r="G937" s="1">
        <v>1999</v>
      </c>
      <c r="H937" s="1">
        <v>7</v>
      </c>
      <c r="I937" s="1">
        <v>21</v>
      </c>
      <c r="J937" s="1">
        <v>2</v>
      </c>
      <c r="K937" s="1">
        <v>36</v>
      </c>
      <c r="L937" s="1">
        <v>6.98</v>
      </c>
      <c r="M937" s="81">
        <f t="shared" si="110"/>
        <v>0.23</v>
      </c>
      <c r="N937" s="21">
        <v>0.01</v>
      </c>
      <c r="O937" s="6" t="s">
        <v>174</v>
      </c>
      <c r="P937" s="94"/>
      <c r="Q937" s="72">
        <f>AB941</f>
        <v>3.3742900000000002</v>
      </c>
      <c r="R937" s="82">
        <f>AA937</f>
        <v>0.23</v>
      </c>
      <c r="S937" s="44"/>
      <c r="T937" s="3"/>
      <c r="V937" s="43"/>
      <c r="W937" s="46"/>
      <c r="Y937" s="43"/>
      <c r="Z937" s="55">
        <v>3.1</v>
      </c>
      <c r="AA937" s="82">
        <v>0.23</v>
      </c>
      <c r="AB937" s="43">
        <f>0.791*(Z937+0.09)+0.851</f>
        <v>3.3742900000000002</v>
      </c>
      <c r="AC937" s="53"/>
      <c r="AD937" s="82"/>
      <c r="AE937" s="43"/>
      <c r="AF937" s="45"/>
      <c r="AG937" s="82"/>
      <c r="AH937" s="43"/>
      <c r="AI937" s="47"/>
      <c r="AJ937" s="27"/>
      <c r="AK937" s="5"/>
      <c r="AL937" s="4" t="s">
        <v>92</v>
      </c>
      <c r="AM937" s="27">
        <v>3.1</v>
      </c>
      <c r="AN937" s="5"/>
      <c r="AO937" s="4">
        <v>460</v>
      </c>
      <c r="AP937" s="5" t="s">
        <v>44</v>
      </c>
      <c r="AQ937" s="5" t="s">
        <v>44</v>
      </c>
      <c r="AR937" s="9"/>
      <c r="AS937" s="5"/>
      <c r="AT937" s="3"/>
      <c r="AU937" s="2" t="s">
        <v>44</v>
      </c>
      <c r="AV937" s="2"/>
      <c r="AY937">
        <v>18</v>
      </c>
    </row>
    <row r="938" spans="1:51" x14ac:dyDescent="0.25">
      <c r="A938" s="4" t="s">
        <v>1</v>
      </c>
      <c r="B938" s="11">
        <v>4.0999999999999996</v>
      </c>
      <c r="C938" s="88">
        <f t="shared" si="109"/>
        <v>3.8241756541538887</v>
      </c>
      <c r="D938" s="80">
        <v>-111.13800000000001</v>
      </c>
      <c r="E938" s="23">
        <v>43.036999999999999</v>
      </c>
      <c r="F938" s="1">
        <v>5</v>
      </c>
      <c r="G938" s="1">
        <v>1999</v>
      </c>
      <c r="H938" s="1">
        <v>7</v>
      </c>
      <c r="I938" s="1">
        <v>22</v>
      </c>
      <c r="J938" s="1">
        <v>15</v>
      </c>
      <c r="K938" s="1">
        <v>23</v>
      </c>
      <c r="L938" s="1">
        <v>14.58</v>
      </c>
      <c r="M938" s="81">
        <f t="shared" si="110"/>
        <v>0.10516774409862768</v>
      </c>
      <c r="N938" s="21">
        <v>0.01</v>
      </c>
      <c r="O938" s="3" t="s">
        <v>175</v>
      </c>
      <c r="P938" s="94">
        <f>1/((1/U938^2)+(1/X938^2)+(1/AA938^2))</f>
        <v>1.1060254398794437E-2</v>
      </c>
      <c r="Q938" s="72">
        <f>(P938/U938^2*V938)+(P938/X938^2*Y938)+(P938/AA938^2*AB938)</f>
        <v>3.8241756541538887</v>
      </c>
      <c r="R938" s="82">
        <f>SQRT(P938)</f>
        <v>0.10516774409862768</v>
      </c>
      <c r="S938" s="49">
        <v>3.82</v>
      </c>
      <c r="T938" s="3" t="s">
        <v>3</v>
      </c>
      <c r="U938" s="82">
        <v>0.13900000000000001</v>
      </c>
      <c r="V938" s="43">
        <f>0.791*S938+0.851</f>
        <v>3.87262</v>
      </c>
      <c r="W938" s="49">
        <v>3.71</v>
      </c>
      <c r="X938" s="82">
        <v>0.22500000000000001</v>
      </c>
      <c r="Y938" s="43">
        <f t="shared" ref="Y938:Y957" si="119">0.929*W938+0.227</f>
        <v>3.6735899999999999</v>
      </c>
      <c r="Z938" s="55">
        <v>3.7</v>
      </c>
      <c r="AA938" s="82">
        <v>0.23</v>
      </c>
      <c r="AB938" s="43">
        <f>0.791*(Z938+0.09)+0.851</f>
        <v>3.8488900000000004</v>
      </c>
      <c r="AC938" s="53"/>
      <c r="AD938" s="82"/>
      <c r="AE938" s="43"/>
      <c r="AF938" s="45"/>
      <c r="AG938" s="82"/>
      <c r="AH938" s="43"/>
      <c r="AI938" s="47" t="s">
        <v>42</v>
      </c>
      <c r="AJ938" s="27"/>
      <c r="AK938" s="5"/>
      <c r="AL938" s="4" t="s">
        <v>98</v>
      </c>
      <c r="AM938" s="27">
        <v>3.7</v>
      </c>
      <c r="AN938" s="5"/>
      <c r="AO938" s="4">
        <v>457</v>
      </c>
      <c r="AP938" s="5" t="s">
        <v>44</v>
      </c>
      <c r="AQ938" s="5" t="s">
        <v>12</v>
      </c>
      <c r="AR938" s="19">
        <v>3.71</v>
      </c>
      <c r="AS938" s="19">
        <v>3.82</v>
      </c>
      <c r="AT938" s="3" t="s">
        <v>3</v>
      </c>
      <c r="AU938" s="2" t="s">
        <v>44</v>
      </c>
      <c r="AV938" s="2"/>
      <c r="AY938">
        <v>46</v>
      </c>
    </row>
    <row r="939" spans="1:51" x14ac:dyDescent="0.25">
      <c r="A939" s="4" t="s">
        <v>1</v>
      </c>
      <c r="B939" s="11">
        <v>3.6</v>
      </c>
      <c r="C939" s="88">
        <f t="shared" si="109"/>
        <v>3.2890182614007006</v>
      </c>
      <c r="D939" s="80">
        <v>-111.14400000000001</v>
      </c>
      <c r="E939" s="23">
        <v>43.055</v>
      </c>
      <c r="F939" s="1">
        <v>5</v>
      </c>
      <c r="G939" s="1">
        <v>1999</v>
      </c>
      <c r="H939" s="1">
        <v>7</v>
      </c>
      <c r="I939" s="1">
        <v>22</v>
      </c>
      <c r="J939" s="1">
        <v>16</v>
      </c>
      <c r="K939" s="1">
        <v>56</v>
      </c>
      <c r="L939" s="1">
        <v>12.61</v>
      </c>
      <c r="M939" s="81">
        <f t="shared" si="110"/>
        <v>0.10516774409862768</v>
      </c>
      <c r="N939" s="21">
        <v>0.01</v>
      </c>
      <c r="O939" s="3" t="s">
        <v>175</v>
      </c>
      <c r="P939" s="94">
        <f>1/((1/U939^2)+(1/X939^2)+(1/AA939^2))</f>
        <v>1.1060254398794437E-2</v>
      </c>
      <c r="Q939" s="72">
        <f>(P939/U939^2*V939)+(P939/X939^2*Y939)+(P939/AA939^2*AB939)</f>
        <v>3.2890182614007006</v>
      </c>
      <c r="R939" s="82">
        <f>SQRT(P939)</f>
        <v>0.10516774409862768</v>
      </c>
      <c r="S939" s="49">
        <v>3.18</v>
      </c>
      <c r="T939" s="3" t="s">
        <v>3</v>
      </c>
      <c r="U939" s="82">
        <v>0.13900000000000001</v>
      </c>
      <c r="V939" s="43">
        <f>0.791*S939+0.851</f>
        <v>3.3663800000000004</v>
      </c>
      <c r="W939" s="49">
        <v>2.99</v>
      </c>
      <c r="X939" s="82">
        <v>0.22500000000000001</v>
      </c>
      <c r="Y939" s="43">
        <f t="shared" si="119"/>
        <v>3.0047100000000002</v>
      </c>
      <c r="Z939" s="55">
        <v>3.1</v>
      </c>
      <c r="AA939" s="82">
        <v>0.23</v>
      </c>
      <c r="AB939" s="43">
        <f>0.791*(Z939+0.09)+0.851</f>
        <v>3.3742900000000002</v>
      </c>
      <c r="AC939" s="53"/>
      <c r="AD939" s="82"/>
      <c r="AE939" s="43"/>
      <c r="AF939" s="45"/>
      <c r="AG939" s="82"/>
      <c r="AH939" s="43"/>
      <c r="AI939" s="47" t="s">
        <v>92</v>
      </c>
      <c r="AJ939" s="27"/>
      <c r="AK939" s="5"/>
      <c r="AL939" s="4" t="s">
        <v>85</v>
      </c>
      <c r="AM939" s="27">
        <v>3.1</v>
      </c>
      <c r="AN939" s="5"/>
      <c r="AO939" s="4">
        <v>457</v>
      </c>
      <c r="AP939" s="5" t="s">
        <v>44</v>
      </c>
      <c r="AQ939" s="5" t="s">
        <v>12</v>
      </c>
      <c r="AR939" s="19">
        <v>2.99</v>
      </c>
      <c r="AS939" s="19">
        <v>3.18</v>
      </c>
      <c r="AT939" s="3" t="s">
        <v>3</v>
      </c>
      <c r="AU939" s="2" t="s">
        <v>44</v>
      </c>
      <c r="AV939" s="2"/>
      <c r="AY939">
        <v>32</v>
      </c>
    </row>
    <row r="940" spans="1:51" x14ac:dyDescent="0.25">
      <c r="A940" s="3" t="s">
        <v>2</v>
      </c>
      <c r="B940" s="18">
        <v>2.72</v>
      </c>
      <c r="C940" s="88">
        <f t="shared" si="109"/>
        <v>2.879949626712035</v>
      </c>
      <c r="D940" s="80">
        <v>-111.113</v>
      </c>
      <c r="E940" s="23">
        <v>43.067999999999998</v>
      </c>
      <c r="F940" s="1">
        <v>1</v>
      </c>
      <c r="G940" s="1">
        <v>1999</v>
      </c>
      <c r="H940" s="1">
        <v>7</v>
      </c>
      <c r="I940" s="1">
        <v>24</v>
      </c>
      <c r="J940" s="1">
        <v>1</v>
      </c>
      <c r="K940" s="1">
        <v>40</v>
      </c>
      <c r="L940" s="11">
        <v>14</v>
      </c>
      <c r="M940" s="81">
        <f t="shared" si="110"/>
        <v>0.11825400999467875</v>
      </c>
      <c r="N940" s="21">
        <v>0.01</v>
      </c>
      <c r="O940" s="3" t="s">
        <v>175</v>
      </c>
      <c r="P940" s="94">
        <f>1/((1/U940^2)+(1/X940^2))</f>
        <v>1.398401087982158E-2</v>
      </c>
      <c r="Q940" s="72">
        <f>(P940/U940^2*V940)+(P940/X940^2*Y940)</f>
        <v>2.879949626712035</v>
      </c>
      <c r="R940" s="82">
        <f>SQRT(P940)</f>
        <v>0.11825400999467875</v>
      </c>
      <c r="S940" s="49">
        <v>2.72</v>
      </c>
      <c r="T940" s="3" t="s">
        <v>3</v>
      </c>
      <c r="U940" s="82">
        <v>0.13900000000000001</v>
      </c>
      <c r="V940" s="43">
        <f>0.791*S940+0.851</f>
        <v>3.0025200000000001</v>
      </c>
      <c r="W940" s="49">
        <v>2.5099999999999998</v>
      </c>
      <c r="X940" s="82">
        <v>0.22500000000000001</v>
      </c>
      <c r="Y940" s="43">
        <f t="shared" si="119"/>
        <v>2.5587899999999997</v>
      </c>
      <c r="Z940" s="53"/>
      <c r="AA940" s="82"/>
      <c r="AB940" s="43"/>
      <c r="AC940" s="47"/>
      <c r="AD940" s="82"/>
      <c r="AE940" s="43"/>
      <c r="AF940" s="45"/>
      <c r="AG940" s="82"/>
      <c r="AH940" s="43"/>
      <c r="AI940" s="47"/>
      <c r="AJ940" s="4"/>
      <c r="AK940" s="4"/>
      <c r="AL940" s="4"/>
      <c r="AM940" s="27"/>
      <c r="AN940" s="5"/>
      <c r="AO940" s="4"/>
      <c r="AP940" s="4"/>
      <c r="AQ940" s="4"/>
      <c r="AR940" s="19">
        <v>2.5099999999999998</v>
      </c>
      <c r="AS940" s="19">
        <v>2.72</v>
      </c>
      <c r="AT940" s="3" t="s">
        <v>3</v>
      </c>
    </row>
    <row r="941" spans="1:51" s="4" customFormat="1" x14ac:dyDescent="0.25">
      <c r="A941" s="4" t="s">
        <v>1</v>
      </c>
      <c r="B941" s="12">
        <v>3.6</v>
      </c>
      <c r="C941" s="89">
        <f t="shared" si="109"/>
        <v>3.3183706273348079</v>
      </c>
      <c r="D941" s="86">
        <v>-111.14400000000001</v>
      </c>
      <c r="E941" s="24">
        <v>43.036999999999999</v>
      </c>
      <c r="F941" s="9">
        <v>5</v>
      </c>
      <c r="G941" s="9">
        <v>1999</v>
      </c>
      <c r="H941" s="9">
        <v>7</v>
      </c>
      <c r="I941" s="9">
        <v>25</v>
      </c>
      <c r="J941" s="9">
        <v>14</v>
      </c>
      <c r="K941" s="9">
        <v>38</v>
      </c>
      <c r="L941" s="9">
        <v>40.229999999999997</v>
      </c>
      <c r="M941" s="81">
        <f t="shared" si="110"/>
        <v>0.10516774409862768</v>
      </c>
      <c r="N941" s="21">
        <v>0.01</v>
      </c>
      <c r="O941" s="6" t="s">
        <v>175</v>
      </c>
      <c r="P941" s="94">
        <f>1/((1/U941^2)+(1/X941^2)+(1/AA941^2))</f>
        <v>1.1060254398794437E-2</v>
      </c>
      <c r="Q941" s="72">
        <f>(P941/U941^2*V941)+(P941/X941^2*Y941)+(P941/AA941^2*AB941)</f>
        <v>3.3183706273348079</v>
      </c>
      <c r="R941" s="82">
        <f>SQRT(P941)</f>
        <v>0.10516774409862768</v>
      </c>
      <c r="S941" s="57">
        <v>3.2</v>
      </c>
      <c r="T941" s="6" t="s">
        <v>3</v>
      </c>
      <c r="U941" s="82">
        <v>0.13900000000000001</v>
      </c>
      <c r="V941" s="43">
        <f>0.791*S941+0.851</f>
        <v>3.3822000000000001</v>
      </c>
      <c r="W941" s="57">
        <v>3.09</v>
      </c>
      <c r="X941" s="82">
        <v>0.22500000000000001</v>
      </c>
      <c r="Y941" s="43">
        <f t="shared" si="119"/>
        <v>3.09761</v>
      </c>
      <c r="Z941" s="53">
        <v>3.1</v>
      </c>
      <c r="AA941" s="82">
        <v>0.23</v>
      </c>
      <c r="AB941" s="43">
        <f>0.791*(Z941+0.09)+0.851</f>
        <v>3.3742900000000002</v>
      </c>
      <c r="AC941" s="53"/>
      <c r="AD941" s="82"/>
      <c r="AE941" s="43"/>
      <c r="AF941" s="45"/>
      <c r="AG941" s="82"/>
      <c r="AH941" s="43"/>
      <c r="AI941" s="47" t="s">
        <v>92</v>
      </c>
      <c r="AJ941" s="27"/>
      <c r="AK941" s="5"/>
      <c r="AL941" s="4" t="s">
        <v>85</v>
      </c>
      <c r="AM941" s="27">
        <v>3.1</v>
      </c>
      <c r="AN941" s="5"/>
      <c r="AO941" s="4">
        <v>457</v>
      </c>
      <c r="AP941" s="5" t="s">
        <v>44</v>
      </c>
      <c r="AQ941" s="5" t="s">
        <v>44</v>
      </c>
      <c r="AR941" s="19">
        <v>3.09</v>
      </c>
      <c r="AS941" s="19">
        <v>3.2</v>
      </c>
      <c r="AT941" s="6" t="s">
        <v>3</v>
      </c>
      <c r="AU941" s="5" t="s">
        <v>44</v>
      </c>
      <c r="AV941" s="5"/>
      <c r="AY941" s="4">
        <v>32</v>
      </c>
    </row>
    <row r="942" spans="1:51" x14ac:dyDescent="0.25">
      <c r="A942" s="3" t="s">
        <v>2</v>
      </c>
      <c r="B942" s="18">
        <v>2.91</v>
      </c>
      <c r="C942" s="88">
        <f t="shared" si="109"/>
        <v>2.9303900000000001</v>
      </c>
      <c r="D942" s="80">
        <v>-113.49299999999999</v>
      </c>
      <c r="E942" s="23">
        <v>36.505000000000003</v>
      </c>
      <c r="F942" s="1">
        <v>4</v>
      </c>
      <c r="G942" s="1">
        <v>1999</v>
      </c>
      <c r="H942" s="1">
        <v>8</v>
      </c>
      <c r="I942" s="1">
        <v>3</v>
      </c>
      <c r="J942" s="1">
        <v>13</v>
      </c>
      <c r="K942" s="1">
        <v>26</v>
      </c>
      <c r="L942" s="11">
        <v>37.299999999999997</v>
      </c>
      <c r="M942" s="81">
        <f t="shared" si="110"/>
        <v>0.22500000000000001</v>
      </c>
      <c r="N942" s="21">
        <v>0.01</v>
      </c>
      <c r="O942" s="6" t="s">
        <v>174</v>
      </c>
      <c r="P942" s="94"/>
      <c r="Q942" s="72">
        <f>Y942</f>
        <v>2.9303900000000001</v>
      </c>
      <c r="R942" s="82">
        <f>X942</f>
        <v>0.22500000000000001</v>
      </c>
      <c r="S942" s="44"/>
      <c r="T942" s="3"/>
      <c r="V942" s="43"/>
      <c r="W942" s="49">
        <v>2.91</v>
      </c>
      <c r="X942" s="82">
        <v>0.22500000000000001</v>
      </c>
      <c r="Y942" s="43">
        <f t="shared" si="119"/>
        <v>2.9303900000000001</v>
      </c>
      <c r="Z942" s="53"/>
      <c r="AA942" s="82"/>
      <c r="AB942" s="43"/>
      <c r="AC942" s="47"/>
      <c r="AD942" s="82"/>
      <c r="AE942" s="43"/>
      <c r="AF942" s="45"/>
      <c r="AG942" s="82"/>
      <c r="AH942" s="43"/>
      <c r="AI942" s="47"/>
      <c r="AJ942" s="4"/>
      <c r="AK942" s="4"/>
      <c r="AL942" s="4"/>
      <c r="AM942" s="27"/>
      <c r="AN942" s="5"/>
      <c r="AO942" s="4"/>
      <c r="AP942" s="4"/>
      <c r="AQ942" s="4"/>
      <c r="AR942" s="19">
        <v>2.91</v>
      </c>
      <c r="AS942" s="5"/>
      <c r="AT942" s="3"/>
    </row>
    <row r="943" spans="1:51" x14ac:dyDescent="0.25">
      <c r="A943" s="4" t="s">
        <v>1</v>
      </c>
      <c r="B943" s="11">
        <v>3.4</v>
      </c>
      <c r="C943" s="88">
        <f t="shared" si="109"/>
        <v>3.4427723029035828</v>
      </c>
      <c r="D943" s="80">
        <v>-114.613</v>
      </c>
      <c r="E943" s="23">
        <v>37.137999999999998</v>
      </c>
      <c r="F943" s="1">
        <v>5</v>
      </c>
      <c r="G943" s="1">
        <v>1999</v>
      </c>
      <c r="H943" s="1">
        <v>8</v>
      </c>
      <c r="I943" s="1">
        <v>23</v>
      </c>
      <c r="J943" s="1">
        <v>20</v>
      </c>
      <c r="K943" s="1">
        <v>56</v>
      </c>
      <c r="L943" s="1">
        <v>21.57</v>
      </c>
      <c r="M943" s="81">
        <f t="shared" si="110"/>
        <v>0.10516774409862768</v>
      </c>
      <c r="N943" s="21">
        <v>0.01</v>
      </c>
      <c r="O943" s="3" t="s">
        <v>175</v>
      </c>
      <c r="P943" s="94">
        <f>1/((1/U943^2)+(1/X943^2)+(1/AA943^2))</f>
        <v>1.1060254398794437E-2</v>
      </c>
      <c r="Q943" s="72">
        <f>(P943/U943^2*V943)+(P943/X943^2*Y943)+(P943/AA943^2*AB943)</f>
        <v>3.4427723029035828</v>
      </c>
      <c r="R943" s="82">
        <f>SQRT(P943)</f>
        <v>0.10516774409862768</v>
      </c>
      <c r="S943" s="49">
        <v>3.28</v>
      </c>
      <c r="T943" s="3" t="s">
        <v>3</v>
      </c>
      <c r="U943" s="82">
        <v>0.13900000000000001</v>
      </c>
      <c r="V943" s="43">
        <f>0.791*S943+0.851</f>
        <v>3.4454799999999999</v>
      </c>
      <c r="W943" s="49">
        <v>3.28</v>
      </c>
      <c r="X943" s="82">
        <v>0.22500000000000001</v>
      </c>
      <c r="Y943" s="43">
        <f t="shared" si="119"/>
        <v>3.2741199999999999</v>
      </c>
      <c r="Z943" s="55">
        <v>3.4</v>
      </c>
      <c r="AA943" s="82">
        <v>0.23</v>
      </c>
      <c r="AB943" s="43">
        <f>0.791*(Z943+0.09)+0.851</f>
        <v>3.6115900000000001</v>
      </c>
      <c r="AC943" s="53"/>
      <c r="AD943" s="82"/>
      <c r="AE943" s="43"/>
      <c r="AF943" s="45"/>
      <c r="AG943" s="82"/>
      <c r="AH943" s="43"/>
      <c r="AI943" s="47"/>
      <c r="AJ943" s="27"/>
      <c r="AK943" s="5"/>
      <c r="AL943" s="4" t="s">
        <v>95</v>
      </c>
      <c r="AM943" s="27">
        <v>3.4</v>
      </c>
      <c r="AN943" s="5"/>
      <c r="AO943" s="4">
        <v>41</v>
      </c>
      <c r="AP943" s="5" t="s">
        <v>44</v>
      </c>
      <c r="AQ943" s="5" t="s">
        <v>44</v>
      </c>
      <c r="AR943" s="19">
        <v>3.28</v>
      </c>
      <c r="AS943" s="19">
        <v>3.28</v>
      </c>
      <c r="AT943" s="3" t="s">
        <v>3</v>
      </c>
      <c r="AU943" s="2" t="s">
        <v>44</v>
      </c>
      <c r="AV943" s="2"/>
      <c r="AY943">
        <v>16</v>
      </c>
    </row>
    <row r="944" spans="1:51" x14ac:dyDescent="0.25">
      <c r="A944" s="3" t="s">
        <v>2</v>
      </c>
      <c r="B944" s="18">
        <v>4.47</v>
      </c>
      <c r="C944" s="88">
        <f t="shared" si="109"/>
        <v>4.3796300000000006</v>
      </c>
      <c r="D944" s="80">
        <v>-113.486</v>
      </c>
      <c r="E944" s="23">
        <v>36.466999999999999</v>
      </c>
      <c r="F944" s="1">
        <v>1</v>
      </c>
      <c r="G944" s="1">
        <v>1999</v>
      </c>
      <c r="H944" s="1">
        <v>8</v>
      </c>
      <c r="I944" s="1">
        <v>24</v>
      </c>
      <c r="J944" s="1">
        <v>13</v>
      </c>
      <c r="K944" s="1">
        <v>5</v>
      </c>
      <c r="L944" s="11">
        <v>10.3</v>
      </c>
      <c r="M944" s="81">
        <f t="shared" si="110"/>
        <v>0.22500000000000001</v>
      </c>
      <c r="N944" s="21">
        <v>0.01</v>
      </c>
      <c r="O944" s="6" t="s">
        <v>174</v>
      </c>
      <c r="P944" s="94"/>
      <c r="Q944" s="72">
        <f>Y944</f>
        <v>4.3796300000000006</v>
      </c>
      <c r="R944" s="82">
        <f>X944</f>
        <v>0.22500000000000001</v>
      </c>
      <c r="S944" s="44"/>
      <c r="T944" s="3"/>
      <c r="V944" s="43"/>
      <c r="W944" s="49">
        <v>4.47</v>
      </c>
      <c r="X944" s="82">
        <v>0.22500000000000001</v>
      </c>
      <c r="Y944" s="43">
        <f t="shared" si="119"/>
        <v>4.3796300000000006</v>
      </c>
      <c r="Z944" s="53"/>
      <c r="AA944" s="82"/>
      <c r="AB944" s="43"/>
      <c r="AC944" s="47"/>
      <c r="AD944" s="82"/>
      <c r="AE944" s="43"/>
      <c r="AF944" s="45"/>
      <c r="AG944" s="82"/>
      <c r="AH944" s="43"/>
      <c r="AI944" s="47"/>
      <c r="AJ944" s="4"/>
      <c r="AK944" s="4"/>
      <c r="AL944" s="4"/>
      <c r="AM944" s="27"/>
      <c r="AN944" s="5"/>
      <c r="AO944" s="4"/>
      <c r="AP944" s="4"/>
      <c r="AQ944" s="4"/>
      <c r="AR944" s="19">
        <v>4.47</v>
      </c>
      <c r="AS944" s="5"/>
      <c r="AT944" s="3"/>
    </row>
    <row r="945" spans="1:51" x14ac:dyDescent="0.25">
      <c r="A945" s="3" t="s">
        <v>2</v>
      </c>
      <c r="B945" s="18">
        <v>2.5299999999999998</v>
      </c>
      <c r="C945" s="88">
        <f t="shared" si="109"/>
        <v>2.5773699999999997</v>
      </c>
      <c r="D945" s="80">
        <v>-113.42700000000001</v>
      </c>
      <c r="E945" s="23">
        <v>36.640999999999998</v>
      </c>
      <c r="F945" s="1">
        <v>0</v>
      </c>
      <c r="G945" s="1">
        <v>1999</v>
      </c>
      <c r="H945" s="1">
        <v>9</v>
      </c>
      <c r="I945" s="1">
        <v>5</v>
      </c>
      <c r="J945" s="1">
        <v>20</v>
      </c>
      <c r="K945" s="1">
        <v>7</v>
      </c>
      <c r="L945" s="11">
        <v>23.4</v>
      </c>
      <c r="M945" s="81">
        <f t="shared" si="110"/>
        <v>0.22500000000000001</v>
      </c>
      <c r="N945" s="21">
        <v>0.01</v>
      </c>
      <c r="O945" s="6" t="s">
        <v>174</v>
      </c>
      <c r="P945" s="94"/>
      <c r="Q945" s="72">
        <f>Y945</f>
        <v>2.5773699999999997</v>
      </c>
      <c r="R945" s="82">
        <f>X945</f>
        <v>0.22500000000000001</v>
      </c>
      <c r="S945" s="44"/>
      <c r="T945" s="3"/>
      <c r="V945" s="43"/>
      <c r="W945" s="49">
        <v>2.5299999999999998</v>
      </c>
      <c r="X945" s="82">
        <v>0.22500000000000001</v>
      </c>
      <c r="Y945" s="43">
        <f t="shared" si="119"/>
        <v>2.5773699999999997</v>
      </c>
      <c r="Z945" s="53"/>
      <c r="AA945" s="82"/>
      <c r="AB945" s="43"/>
      <c r="AC945" s="47"/>
      <c r="AD945" s="82"/>
      <c r="AE945" s="43"/>
      <c r="AF945" s="45"/>
      <c r="AG945" s="82"/>
      <c r="AH945" s="43"/>
      <c r="AI945" s="47"/>
      <c r="AJ945" s="4"/>
      <c r="AK945" s="4"/>
      <c r="AL945" s="4"/>
      <c r="AM945" s="27"/>
      <c r="AN945" s="5"/>
      <c r="AO945" s="4"/>
      <c r="AP945" s="4"/>
      <c r="AQ945" s="4"/>
      <c r="AR945" s="19">
        <v>2.5299999999999998</v>
      </c>
      <c r="AS945" s="5"/>
      <c r="AT945" s="3"/>
    </row>
    <row r="946" spans="1:51" x14ac:dyDescent="0.25">
      <c r="A946" s="3" t="s">
        <v>2</v>
      </c>
      <c r="B946" s="18">
        <v>3.28</v>
      </c>
      <c r="C946" s="88">
        <f t="shared" si="109"/>
        <v>3.2741199999999999</v>
      </c>
      <c r="D946" s="80">
        <v>-112.199</v>
      </c>
      <c r="E946" s="23">
        <v>36.598999999999997</v>
      </c>
      <c r="F946" s="1">
        <v>12</v>
      </c>
      <c r="G946" s="1">
        <v>1999</v>
      </c>
      <c r="H946" s="1">
        <v>9</v>
      </c>
      <c r="I946" s="1">
        <v>18</v>
      </c>
      <c r="J946" s="1">
        <v>13</v>
      </c>
      <c r="K946" s="1">
        <v>8</v>
      </c>
      <c r="L946" s="11">
        <v>25.3</v>
      </c>
      <c r="M946" s="81">
        <f t="shared" si="110"/>
        <v>0.22500000000000001</v>
      </c>
      <c r="N946" s="21">
        <v>0.01</v>
      </c>
      <c r="O946" s="6" t="s">
        <v>174</v>
      </c>
      <c r="P946" s="94"/>
      <c r="Q946" s="72">
        <f>Y946</f>
        <v>3.2741199999999999</v>
      </c>
      <c r="R946" s="82">
        <f>X946</f>
        <v>0.22500000000000001</v>
      </c>
      <c r="S946" s="44"/>
      <c r="T946" s="3"/>
      <c r="V946" s="43"/>
      <c r="W946" s="49">
        <v>3.28</v>
      </c>
      <c r="X946" s="82">
        <v>0.22500000000000001</v>
      </c>
      <c r="Y946" s="43">
        <f t="shared" si="119"/>
        <v>3.2741199999999999</v>
      </c>
      <c r="Z946" s="53"/>
      <c r="AA946" s="82"/>
      <c r="AB946" s="43"/>
      <c r="AC946" s="47"/>
      <c r="AD946" s="82"/>
      <c r="AE946" s="43"/>
      <c r="AF946" s="45"/>
      <c r="AG946" s="82"/>
      <c r="AH946" s="43"/>
      <c r="AI946" s="47"/>
      <c r="AJ946" s="4"/>
      <c r="AK946" s="4"/>
      <c r="AL946" s="4"/>
      <c r="AM946" s="27"/>
      <c r="AN946" s="5"/>
      <c r="AO946" s="4"/>
      <c r="AP946" s="4"/>
      <c r="AQ946" s="4"/>
      <c r="AR946" s="19">
        <v>3.28</v>
      </c>
      <c r="AS946" s="5"/>
      <c r="AT946" s="3"/>
    </row>
    <row r="947" spans="1:51" x14ac:dyDescent="0.25">
      <c r="A947" s="3" t="s">
        <v>2</v>
      </c>
      <c r="B947" s="18">
        <v>3.24</v>
      </c>
      <c r="C947" s="88">
        <f t="shared" si="109"/>
        <v>3.3932085773310847</v>
      </c>
      <c r="D947" s="80">
        <v>-111.024</v>
      </c>
      <c r="E947" s="23">
        <v>42.53</v>
      </c>
      <c r="F947" s="1">
        <v>0</v>
      </c>
      <c r="G947" s="1">
        <v>1999</v>
      </c>
      <c r="H947" s="1">
        <v>11</v>
      </c>
      <c r="I947" s="1">
        <v>7</v>
      </c>
      <c r="J947" s="1">
        <v>21</v>
      </c>
      <c r="K947" s="1">
        <v>18</v>
      </c>
      <c r="L947" s="11">
        <v>52.7</v>
      </c>
      <c r="M947" s="81">
        <f t="shared" si="110"/>
        <v>0.11825400999467875</v>
      </c>
      <c r="N947" s="21">
        <v>0.01</v>
      </c>
      <c r="O947" s="3" t="s">
        <v>175</v>
      </c>
      <c r="P947" s="94">
        <f>1/((1/U947^2)+(1/X947^2))</f>
        <v>1.398401087982158E-2</v>
      </c>
      <c r="Q947" s="72">
        <f>(P947/U947^2*V947)+(P947/X947^2*Y947)</f>
        <v>3.3932085773310847</v>
      </c>
      <c r="R947" s="82">
        <f t="shared" ref="R947:R954" si="120">SQRT(P947)</f>
        <v>0.11825400999467875</v>
      </c>
      <c r="S947" s="49">
        <v>3.24</v>
      </c>
      <c r="T947" s="3" t="s">
        <v>3</v>
      </c>
      <c r="U947" s="82">
        <v>0.13900000000000001</v>
      </c>
      <c r="V947" s="43">
        <f>0.791*S947+0.851</f>
        <v>3.4138400000000004</v>
      </c>
      <c r="W947" s="49">
        <v>3.35</v>
      </c>
      <c r="X947" s="82">
        <v>0.22500000000000001</v>
      </c>
      <c r="Y947" s="43">
        <f t="shared" si="119"/>
        <v>3.3391500000000001</v>
      </c>
      <c r="Z947" s="53"/>
      <c r="AA947" s="82"/>
      <c r="AB947" s="43"/>
      <c r="AC947" s="47"/>
      <c r="AD947" s="82"/>
      <c r="AE947" s="43"/>
      <c r="AF947" s="45"/>
      <c r="AG947" s="82"/>
      <c r="AH947" s="43"/>
      <c r="AI947" s="47"/>
      <c r="AJ947" s="4"/>
      <c r="AK947" s="4"/>
      <c r="AL947" s="4"/>
      <c r="AM947" s="27"/>
      <c r="AN947" s="5"/>
      <c r="AO947" s="4"/>
      <c r="AP947" s="4"/>
      <c r="AQ947" s="4"/>
      <c r="AR947" s="19">
        <v>3.35</v>
      </c>
      <c r="AS947" s="19">
        <v>3.24</v>
      </c>
      <c r="AT947" s="3" t="s">
        <v>3</v>
      </c>
    </row>
    <row r="948" spans="1:51" x14ac:dyDescent="0.25">
      <c r="A948" s="4" t="s">
        <v>1</v>
      </c>
      <c r="B948" s="11">
        <v>3.1</v>
      </c>
      <c r="C948" s="88">
        <f t="shared" si="109"/>
        <v>3.2833981948142137</v>
      </c>
      <c r="D948" s="80">
        <v>-110.34699999999999</v>
      </c>
      <c r="E948" s="23">
        <v>43.338999999999999</v>
      </c>
      <c r="F948" s="1">
        <v>5</v>
      </c>
      <c r="G948" s="1">
        <v>1999</v>
      </c>
      <c r="H948" s="1">
        <v>11</v>
      </c>
      <c r="I948" s="1">
        <v>16</v>
      </c>
      <c r="J948" s="1">
        <v>21</v>
      </c>
      <c r="K948" s="1">
        <v>37</v>
      </c>
      <c r="L948" s="1">
        <v>43.26</v>
      </c>
      <c r="M948" s="81">
        <f t="shared" si="110"/>
        <v>0.10516774409862768</v>
      </c>
      <c r="N948" s="21">
        <v>0.01</v>
      </c>
      <c r="O948" s="3" t="s">
        <v>175</v>
      </c>
      <c r="P948" s="94">
        <f>1/((1/U948^2)+(1/X948^2)+(1/AA948^2))</f>
        <v>1.1060254398794437E-2</v>
      </c>
      <c r="Q948" s="72">
        <f>(P948/U948^2*V948)+(P948/X948^2*Y948)+(P948/AA948^2*AB948)</f>
        <v>3.2833981948142137</v>
      </c>
      <c r="R948" s="82">
        <f t="shared" si="120"/>
        <v>0.10516774409862768</v>
      </c>
      <c r="S948" s="49">
        <v>3.19</v>
      </c>
      <c r="T948" s="3" t="s">
        <v>3</v>
      </c>
      <c r="U948" s="82">
        <v>0.13900000000000001</v>
      </c>
      <c r="V948" s="43">
        <f>0.791*S948+0.851</f>
        <v>3.3742900000000002</v>
      </c>
      <c r="W948" s="49">
        <v>2.94</v>
      </c>
      <c r="X948" s="82">
        <v>0.22500000000000001</v>
      </c>
      <c r="Y948" s="43">
        <f t="shared" si="119"/>
        <v>2.9582600000000001</v>
      </c>
      <c r="Z948" s="55">
        <v>3.1</v>
      </c>
      <c r="AA948" s="82">
        <v>0.23</v>
      </c>
      <c r="AB948" s="43">
        <f>0.791*(Z948+0.09)+0.851</f>
        <v>3.3742900000000002</v>
      </c>
      <c r="AC948" s="53"/>
      <c r="AD948" s="82"/>
      <c r="AE948" s="43"/>
      <c r="AF948" s="45"/>
      <c r="AG948" s="82"/>
      <c r="AH948" s="43"/>
      <c r="AI948" s="47" t="s">
        <v>96</v>
      </c>
      <c r="AJ948" s="27"/>
      <c r="AK948" s="5"/>
      <c r="AL948" s="4" t="s">
        <v>92</v>
      </c>
      <c r="AM948" s="27">
        <v>3.1</v>
      </c>
      <c r="AN948" s="5"/>
      <c r="AO948" s="4">
        <v>460</v>
      </c>
      <c r="AP948" s="5" t="s">
        <v>44</v>
      </c>
      <c r="AQ948" s="5" t="s">
        <v>44</v>
      </c>
      <c r="AR948" s="19">
        <v>2.94</v>
      </c>
      <c r="AS948" s="19">
        <v>3.19</v>
      </c>
      <c r="AT948" s="3" t="s">
        <v>3</v>
      </c>
      <c r="AU948" s="2" t="s">
        <v>44</v>
      </c>
      <c r="AV948" s="2"/>
      <c r="AY948">
        <v>29</v>
      </c>
    </row>
    <row r="949" spans="1:51" x14ac:dyDescent="0.25">
      <c r="A949" s="3" t="s">
        <v>2</v>
      </c>
      <c r="B949" s="18">
        <v>2.54</v>
      </c>
      <c r="C949" s="88">
        <f t="shared" si="109"/>
        <v>2.7743327281045378</v>
      </c>
      <c r="D949" s="80">
        <v>-111.127</v>
      </c>
      <c r="E949" s="23">
        <v>42.615000000000002</v>
      </c>
      <c r="F949" s="1">
        <v>5</v>
      </c>
      <c r="G949" s="1">
        <v>1999</v>
      </c>
      <c r="H949" s="1">
        <v>11</v>
      </c>
      <c r="I949" s="1">
        <v>29</v>
      </c>
      <c r="J949" s="1">
        <v>15</v>
      </c>
      <c r="K949" s="1">
        <v>30</v>
      </c>
      <c r="L949" s="11">
        <v>33.4</v>
      </c>
      <c r="M949" s="81">
        <f t="shared" si="110"/>
        <v>0.11825400999467875</v>
      </c>
      <c r="N949" s="21">
        <v>0.01</v>
      </c>
      <c r="O949" s="3" t="s">
        <v>175</v>
      </c>
      <c r="P949" s="94">
        <f>1/((1/U949^2)+(1/X949^2))</f>
        <v>1.398401087982158E-2</v>
      </c>
      <c r="Q949" s="72">
        <f>(P949/U949^2*V949)+(P949/X949^2*Y949)</f>
        <v>2.7743327281045378</v>
      </c>
      <c r="R949" s="82">
        <f t="shared" si="120"/>
        <v>0.11825400999467875</v>
      </c>
      <c r="S949" s="49">
        <v>2.54</v>
      </c>
      <c r="T949" s="3" t="s">
        <v>3</v>
      </c>
      <c r="U949" s="82">
        <v>0.13900000000000001</v>
      </c>
      <c r="V949" s="43">
        <f>0.791*S949+0.851</f>
        <v>2.8601399999999999</v>
      </c>
      <c r="W949" s="49">
        <v>2.5</v>
      </c>
      <c r="X949" s="82">
        <v>0.22500000000000001</v>
      </c>
      <c r="Y949" s="43">
        <f t="shared" si="119"/>
        <v>2.5495000000000001</v>
      </c>
      <c r="Z949" s="53"/>
      <c r="AA949" s="82"/>
      <c r="AB949" s="43"/>
      <c r="AC949" s="47"/>
      <c r="AD949" s="82"/>
      <c r="AE949" s="43"/>
      <c r="AF949" s="45"/>
      <c r="AG949" s="82"/>
      <c r="AH949" s="43"/>
      <c r="AI949" s="47"/>
      <c r="AJ949" s="4"/>
      <c r="AK949" s="4"/>
      <c r="AL949" s="4"/>
      <c r="AM949" s="27"/>
      <c r="AN949" s="5"/>
      <c r="AO949" s="4"/>
      <c r="AP949" s="4"/>
      <c r="AQ949" s="4"/>
      <c r="AR949" s="19">
        <v>2.5</v>
      </c>
      <c r="AS949" s="19">
        <v>2.54</v>
      </c>
      <c r="AT949" s="3" t="s">
        <v>3</v>
      </c>
    </row>
    <row r="950" spans="1:51" x14ac:dyDescent="0.25">
      <c r="A950" s="3" t="s">
        <v>2</v>
      </c>
      <c r="B950" s="18">
        <v>3.29</v>
      </c>
      <c r="C950" s="88">
        <f t="shared" si="109"/>
        <v>3.4000167624765338</v>
      </c>
      <c r="D950" s="80">
        <v>-111.32299999999999</v>
      </c>
      <c r="E950" s="23">
        <v>42.615000000000002</v>
      </c>
      <c r="F950" s="1">
        <v>0</v>
      </c>
      <c r="G950" s="1">
        <v>1999</v>
      </c>
      <c r="H950" s="1">
        <v>12</v>
      </c>
      <c r="I950" s="1">
        <v>10</v>
      </c>
      <c r="J950" s="1">
        <v>16</v>
      </c>
      <c r="K950" s="1">
        <v>44</v>
      </c>
      <c r="L950" s="11">
        <v>31.9</v>
      </c>
      <c r="M950" s="81">
        <f t="shared" si="110"/>
        <v>0.10516774409862768</v>
      </c>
      <c r="N950" s="21">
        <v>0.01</v>
      </c>
      <c r="O950" s="3" t="s">
        <v>175</v>
      </c>
      <c r="P950" s="94">
        <f>1/((1/U950^2)+(1/X950^2)+(1/AA950^2))</f>
        <v>1.1060254398794437E-2</v>
      </c>
      <c r="Q950" s="72">
        <f>(P950/U950^2*V950)+(P950/X950^2*Y950)+(P950/AA950^2*AB950)</f>
        <v>3.4000167624765338</v>
      </c>
      <c r="R950" s="82">
        <f t="shared" si="120"/>
        <v>0.10516774409862768</v>
      </c>
      <c r="S950" s="49">
        <v>3.29</v>
      </c>
      <c r="T950" s="3" t="s">
        <v>3</v>
      </c>
      <c r="U950" s="82">
        <v>0.13900000000000001</v>
      </c>
      <c r="V950" s="43">
        <f>0.791*S950+0.851</f>
        <v>3.4533900000000002</v>
      </c>
      <c r="W950" s="49">
        <v>3.21</v>
      </c>
      <c r="X950" s="82">
        <v>0.22500000000000001</v>
      </c>
      <c r="Y950" s="43">
        <f t="shared" si="119"/>
        <v>3.2090899999999998</v>
      </c>
      <c r="Z950" s="55">
        <v>3.2</v>
      </c>
      <c r="AA950" s="82">
        <v>0.23</v>
      </c>
      <c r="AB950" s="43">
        <f>0.791*(Z950+0.09)+0.851</f>
        <v>3.4533900000000002</v>
      </c>
      <c r="AC950" s="47"/>
      <c r="AD950" s="82"/>
      <c r="AE950" s="43"/>
      <c r="AF950" s="45"/>
      <c r="AG950" s="82"/>
      <c r="AH950" s="43"/>
      <c r="AI950" s="47"/>
      <c r="AJ950" s="4"/>
      <c r="AK950" s="4"/>
      <c r="AL950" s="4" t="s">
        <v>79</v>
      </c>
      <c r="AM950" s="27">
        <v>3.2</v>
      </c>
      <c r="AN950" s="5"/>
      <c r="AO950" s="4"/>
      <c r="AP950" s="4"/>
      <c r="AQ950" s="4"/>
      <c r="AR950" s="19">
        <v>3.21</v>
      </c>
      <c r="AS950" s="19">
        <v>3.29</v>
      </c>
      <c r="AT950" s="3" t="s">
        <v>3</v>
      </c>
    </row>
    <row r="951" spans="1:51" x14ac:dyDescent="0.25">
      <c r="A951" s="4" t="s">
        <v>1</v>
      </c>
      <c r="B951" s="11">
        <v>3</v>
      </c>
      <c r="C951" s="88">
        <f t="shared" si="109"/>
        <v>3.1325170707558554</v>
      </c>
      <c r="D951" s="80">
        <v>-113.51</v>
      </c>
      <c r="E951" s="23">
        <v>36.512</v>
      </c>
      <c r="F951" s="1">
        <v>5</v>
      </c>
      <c r="G951" s="1">
        <v>2000</v>
      </c>
      <c r="H951" s="1">
        <v>3</v>
      </c>
      <c r="I951" s="1">
        <v>28</v>
      </c>
      <c r="J951" s="1">
        <v>4</v>
      </c>
      <c r="K951" s="1">
        <v>45</v>
      </c>
      <c r="L951" s="1">
        <v>20.49</v>
      </c>
      <c r="M951" s="81">
        <f t="shared" si="110"/>
        <v>0.16083765575665815</v>
      </c>
      <c r="N951" s="21">
        <v>0.01</v>
      </c>
      <c r="O951" s="3" t="s">
        <v>175</v>
      </c>
      <c r="P951" s="94">
        <f>1/((1/X951^2)+(1/AA951^2))</f>
        <v>2.586875150929727E-2</v>
      </c>
      <c r="Q951" s="72">
        <f>(P951/X951^2*Y951)+(P951/AA951^2*AB951)</f>
        <v>3.1325170707558554</v>
      </c>
      <c r="R951" s="82">
        <f t="shared" si="120"/>
        <v>0.16083765575665815</v>
      </c>
      <c r="S951" s="44"/>
      <c r="T951" s="3"/>
      <c r="V951" s="43"/>
      <c r="W951" s="49">
        <v>2.96</v>
      </c>
      <c r="X951" s="82">
        <v>0.22500000000000001</v>
      </c>
      <c r="Y951" s="43">
        <f t="shared" si="119"/>
        <v>2.9768400000000002</v>
      </c>
      <c r="Z951" s="55">
        <v>3</v>
      </c>
      <c r="AA951" s="82">
        <v>0.23</v>
      </c>
      <c r="AB951" s="43">
        <f>0.791*(Z951+0.09)+0.851</f>
        <v>3.2951899999999998</v>
      </c>
      <c r="AC951" s="53"/>
      <c r="AD951" s="82"/>
      <c r="AE951" s="43"/>
      <c r="AF951" s="45"/>
      <c r="AG951" s="82"/>
      <c r="AH951" s="43"/>
      <c r="AI951" s="47"/>
      <c r="AJ951" s="27"/>
      <c r="AK951" s="5"/>
      <c r="AL951" s="4" t="s">
        <v>50</v>
      </c>
      <c r="AM951" s="27">
        <v>3</v>
      </c>
      <c r="AN951" s="5"/>
      <c r="AO951" s="4">
        <v>42</v>
      </c>
      <c r="AP951" s="5" t="s">
        <v>44</v>
      </c>
      <c r="AQ951" s="5" t="s">
        <v>44</v>
      </c>
      <c r="AR951" s="19">
        <v>2.96</v>
      </c>
      <c r="AS951" s="5"/>
      <c r="AT951" s="3"/>
      <c r="AU951" s="2" t="s">
        <v>44</v>
      </c>
      <c r="AV951" s="2"/>
      <c r="AY951">
        <v>14</v>
      </c>
    </row>
    <row r="952" spans="1:51" x14ac:dyDescent="0.25">
      <c r="A952" s="3" t="s">
        <v>2</v>
      </c>
      <c r="B952" s="18">
        <v>3.02</v>
      </c>
      <c r="C952" s="88">
        <f t="shared" si="109"/>
        <v>3.2104804554901052</v>
      </c>
      <c r="D952" s="80">
        <v>-111.063</v>
      </c>
      <c r="E952" s="23">
        <v>42.69</v>
      </c>
      <c r="F952" s="1">
        <v>5</v>
      </c>
      <c r="G952" s="1">
        <v>2000</v>
      </c>
      <c r="H952" s="1">
        <v>4</v>
      </c>
      <c r="I952" s="1">
        <v>6</v>
      </c>
      <c r="J952" s="1">
        <v>3</v>
      </c>
      <c r="K952" s="1">
        <v>9</v>
      </c>
      <c r="L952" s="11">
        <v>33.6</v>
      </c>
      <c r="M952" s="81">
        <f t="shared" si="110"/>
        <v>0.10516774409862768</v>
      </c>
      <c r="N952" s="21">
        <v>0.01</v>
      </c>
      <c r="O952" s="3" t="s">
        <v>175</v>
      </c>
      <c r="P952" s="94">
        <f>1/((1/U952^2)+(1/X952^2)+(1/AA952^2))</f>
        <v>1.1060254398794437E-2</v>
      </c>
      <c r="Q952" s="72">
        <f>(P952/U952^2*V952)+(P952/X952^2*Y952)+(P952/AA952^2*AB952)</f>
        <v>3.2104804554901052</v>
      </c>
      <c r="R952" s="82">
        <f t="shared" si="120"/>
        <v>0.10516774409862768</v>
      </c>
      <c r="S952" s="49">
        <v>3.02</v>
      </c>
      <c r="T952" s="3" t="s">
        <v>3</v>
      </c>
      <c r="U952" s="82">
        <v>0.13900000000000001</v>
      </c>
      <c r="V952" s="43">
        <f>0.791*S952+0.851</f>
        <v>3.2398199999999999</v>
      </c>
      <c r="W952" s="49">
        <v>2.96</v>
      </c>
      <c r="X952" s="82">
        <v>0.22500000000000001</v>
      </c>
      <c r="Y952" s="43">
        <f t="shared" si="119"/>
        <v>2.9768400000000002</v>
      </c>
      <c r="Z952" s="55">
        <v>3.1</v>
      </c>
      <c r="AA952" s="82">
        <v>0.23</v>
      </c>
      <c r="AB952" s="43">
        <f>0.791*(Z952+0.09)+0.851</f>
        <v>3.3742900000000002</v>
      </c>
      <c r="AC952" s="47"/>
      <c r="AD952" s="82"/>
      <c r="AE952" s="43"/>
      <c r="AF952" s="45"/>
      <c r="AG952" s="82"/>
      <c r="AH952" s="43"/>
      <c r="AI952" s="47"/>
      <c r="AJ952" s="4"/>
      <c r="AK952" s="4"/>
      <c r="AL952" s="4" t="s">
        <v>92</v>
      </c>
      <c r="AM952" s="27">
        <v>3.1</v>
      </c>
      <c r="AN952" s="5"/>
      <c r="AO952" s="4"/>
      <c r="AP952" s="4"/>
      <c r="AQ952" s="4"/>
      <c r="AR952" s="19">
        <v>2.96</v>
      </c>
      <c r="AS952" s="19">
        <v>3.02</v>
      </c>
      <c r="AT952" s="3" t="s">
        <v>3</v>
      </c>
    </row>
    <row r="953" spans="1:51" x14ac:dyDescent="0.25">
      <c r="A953" s="4" t="s">
        <v>1</v>
      </c>
      <c r="B953" s="11">
        <v>3</v>
      </c>
      <c r="C953" s="88">
        <f t="shared" si="109"/>
        <v>2.8637576491865153</v>
      </c>
      <c r="D953" s="80">
        <v>-110.88</v>
      </c>
      <c r="E953" s="23">
        <v>43.46</v>
      </c>
      <c r="F953" s="1">
        <v>5</v>
      </c>
      <c r="G953" s="1">
        <v>2000</v>
      </c>
      <c r="H953" s="1">
        <v>4</v>
      </c>
      <c r="I953" s="1">
        <v>9</v>
      </c>
      <c r="J953" s="1">
        <v>7</v>
      </c>
      <c r="K953" s="1">
        <v>39</v>
      </c>
      <c r="L953" s="1">
        <v>10</v>
      </c>
      <c r="M953" s="81">
        <f t="shared" si="110"/>
        <v>0.11825400999467875</v>
      </c>
      <c r="N953" s="21">
        <v>0.01</v>
      </c>
      <c r="O953" s="3" t="s">
        <v>175</v>
      </c>
      <c r="P953" s="94">
        <f>1/((1/U953^2)+(1/X953^2))</f>
        <v>1.398401087982158E-2</v>
      </c>
      <c r="Q953" s="72">
        <f>(P953/U953^2*V953)+(P953/X953^2*Y953)</f>
        <v>2.8637576491865153</v>
      </c>
      <c r="R953" s="82">
        <f t="shared" si="120"/>
        <v>0.11825400999467875</v>
      </c>
      <c r="S953" s="49">
        <v>2.62</v>
      </c>
      <c r="T953" s="3" t="s">
        <v>3</v>
      </c>
      <c r="U953" s="82">
        <v>0.13900000000000001</v>
      </c>
      <c r="V953" s="43">
        <f>0.791*S953+0.851</f>
        <v>2.9234200000000001</v>
      </c>
      <c r="W953" s="49">
        <v>2.67</v>
      </c>
      <c r="X953" s="82">
        <v>0.22500000000000001</v>
      </c>
      <c r="Y953" s="43">
        <f t="shared" si="119"/>
        <v>2.70743</v>
      </c>
      <c r="Z953" s="53"/>
      <c r="AA953" s="82"/>
      <c r="AB953" s="43"/>
      <c r="AC953" s="53"/>
      <c r="AD953" s="82"/>
      <c r="AE953" s="43"/>
      <c r="AF953" s="45"/>
      <c r="AG953" s="82"/>
      <c r="AH953" s="43"/>
      <c r="AI953" s="47"/>
      <c r="AJ953" s="27"/>
      <c r="AK953" s="5"/>
      <c r="AL953" s="4" t="s">
        <v>142</v>
      </c>
      <c r="AM953" s="27"/>
      <c r="AN953" s="5"/>
      <c r="AO953" s="4">
        <v>460</v>
      </c>
      <c r="AP953" s="5" t="s">
        <v>44</v>
      </c>
      <c r="AQ953" s="5" t="s">
        <v>12</v>
      </c>
      <c r="AR953" s="19">
        <v>2.67</v>
      </c>
      <c r="AS953" s="19">
        <v>2.62</v>
      </c>
      <c r="AT953" s="3" t="s">
        <v>3</v>
      </c>
      <c r="AU953" s="2" t="s">
        <v>44</v>
      </c>
      <c r="AV953" s="2"/>
      <c r="AY953">
        <v>36</v>
      </c>
    </row>
    <row r="954" spans="1:51" x14ac:dyDescent="0.25">
      <c r="A954" s="3" t="s">
        <v>2</v>
      </c>
      <c r="B954" s="18">
        <v>2.4500000000000002</v>
      </c>
      <c r="C954" s="88">
        <f t="shared" si="109"/>
        <v>2.6381243284819718</v>
      </c>
      <c r="D954" s="80">
        <v>-111.84</v>
      </c>
      <c r="E954" s="23">
        <v>42.502000000000002</v>
      </c>
      <c r="F954" s="1">
        <v>2</v>
      </c>
      <c r="G954" s="1">
        <v>2000</v>
      </c>
      <c r="H954" s="1">
        <v>4</v>
      </c>
      <c r="I954" s="1">
        <v>20</v>
      </c>
      <c r="J954" s="1">
        <v>21</v>
      </c>
      <c r="K954" s="1">
        <v>53</v>
      </c>
      <c r="L954" s="11">
        <v>47.5</v>
      </c>
      <c r="M954" s="81">
        <f t="shared" si="110"/>
        <v>0.11825400999467875</v>
      </c>
      <c r="N954" s="21">
        <v>0.01</v>
      </c>
      <c r="O954" s="3" t="s">
        <v>175</v>
      </c>
      <c r="P954" s="94">
        <f>1/((1/U954^2)+(1/X954^2))</f>
        <v>1.398401087982158E-2</v>
      </c>
      <c r="Q954" s="72">
        <f>(P954/U954^2*V954)+(P954/X954^2*Y954)</f>
        <v>2.6381243284819718</v>
      </c>
      <c r="R954" s="82">
        <f t="shared" si="120"/>
        <v>0.11825400999467875</v>
      </c>
      <c r="S954" s="49">
        <v>2.4500000000000002</v>
      </c>
      <c r="T954" s="3" t="s">
        <v>3</v>
      </c>
      <c r="U954" s="82">
        <v>0.13900000000000001</v>
      </c>
      <c r="V954" s="43">
        <f>0.791*S954+0.851</f>
        <v>2.7889500000000003</v>
      </c>
      <c r="W954" s="49">
        <v>2.17</v>
      </c>
      <c r="X954" s="82">
        <v>0.22500000000000001</v>
      </c>
      <c r="Y954" s="43">
        <f t="shared" si="119"/>
        <v>2.2429299999999999</v>
      </c>
      <c r="Z954" s="53"/>
      <c r="AA954" s="82"/>
      <c r="AB954" s="43"/>
      <c r="AC954" s="47"/>
      <c r="AD954" s="82"/>
      <c r="AE954" s="43"/>
      <c r="AF954" s="45"/>
      <c r="AG954" s="82"/>
      <c r="AH954" s="43"/>
      <c r="AI954" s="47"/>
      <c r="AJ954" s="4"/>
      <c r="AK954" s="4"/>
      <c r="AL954" s="4"/>
      <c r="AM954" s="27"/>
      <c r="AN954" s="5"/>
      <c r="AO954" s="4"/>
      <c r="AP954" s="4"/>
      <c r="AQ954" s="4"/>
      <c r="AR954" s="19">
        <v>2.17</v>
      </c>
      <c r="AS954" s="19">
        <v>2.4500000000000002</v>
      </c>
      <c r="AT954" s="3" t="s">
        <v>3</v>
      </c>
    </row>
    <row r="955" spans="1:51" x14ac:dyDescent="0.25">
      <c r="A955" s="3" t="s">
        <v>2</v>
      </c>
      <c r="B955" s="18">
        <v>2.79</v>
      </c>
      <c r="C955" s="88">
        <f t="shared" si="109"/>
        <v>2.8189100000000002</v>
      </c>
      <c r="D955" s="80">
        <v>-114.13</v>
      </c>
      <c r="E955" s="23">
        <v>36.729999999999997</v>
      </c>
      <c r="F955" s="1">
        <v>0</v>
      </c>
      <c r="G955" s="1">
        <v>2000</v>
      </c>
      <c r="H955" s="1">
        <v>5</v>
      </c>
      <c r="I955" s="1">
        <v>2</v>
      </c>
      <c r="J955" s="1">
        <v>19</v>
      </c>
      <c r="K955" s="1">
        <v>4</v>
      </c>
      <c r="L955" s="11">
        <v>51.1</v>
      </c>
      <c r="M955" s="81">
        <f t="shared" si="110"/>
        <v>0.22500000000000001</v>
      </c>
      <c r="N955" s="21">
        <v>0.01</v>
      </c>
      <c r="O955" s="6" t="s">
        <v>174</v>
      </c>
      <c r="P955" s="94"/>
      <c r="Q955" s="72">
        <f>Y955</f>
        <v>2.8189100000000002</v>
      </c>
      <c r="R955" s="82">
        <f>X955</f>
        <v>0.22500000000000001</v>
      </c>
      <c r="S955" s="44"/>
      <c r="T955" s="3"/>
      <c r="V955" s="43"/>
      <c r="W955" s="49">
        <v>2.79</v>
      </c>
      <c r="X955" s="82">
        <v>0.22500000000000001</v>
      </c>
      <c r="Y955" s="43">
        <f t="shared" si="119"/>
        <v>2.8189100000000002</v>
      </c>
      <c r="Z955" s="53"/>
      <c r="AA955" s="82"/>
      <c r="AB955" s="43"/>
      <c r="AC955" s="47"/>
      <c r="AD955" s="82"/>
      <c r="AE955" s="43"/>
      <c r="AF955" s="45"/>
      <c r="AG955" s="82"/>
      <c r="AH955" s="43"/>
      <c r="AI955" s="47"/>
      <c r="AJ955" s="4"/>
      <c r="AK955" s="4"/>
      <c r="AL955" s="4"/>
      <c r="AM955" s="27"/>
      <c r="AN955" s="5"/>
      <c r="AO955" s="4"/>
      <c r="AP955" s="4"/>
      <c r="AQ955" s="4"/>
      <c r="AR955" s="19">
        <v>2.79</v>
      </c>
      <c r="AS955" s="5"/>
      <c r="AT955" s="3"/>
    </row>
    <row r="956" spans="1:51" x14ac:dyDescent="0.25">
      <c r="A956" s="3" t="s">
        <v>2</v>
      </c>
      <c r="B956" s="18">
        <v>2.91</v>
      </c>
      <c r="C956" s="88">
        <f t="shared" si="109"/>
        <v>3.0701008186428393</v>
      </c>
      <c r="D956" s="80">
        <v>-113.004</v>
      </c>
      <c r="E956" s="23">
        <v>36.716000000000001</v>
      </c>
      <c r="F956" s="1">
        <v>3</v>
      </c>
      <c r="G956" s="1">
        <v>2000</v>
      </c>
      <c r="H956" s="1">
        <v>5</v>
      </c>
      <c r="I956" s="1">
        <v>4</v>
      </c>
      <c r="J956" s="1">
        <v>7</v>
      </c>
      <c r="K956" s="1">
        <v>42</v>
      </c>
      <c r="L956" s="11">
        <v>17.8</v>
      </c>
      <c r="M956" s="81">
        <f t="shared" si="110"/>
        <v>0.16083765575665815</v>
      </c>
      <c r="N956" s="21">
        <v>0.01</v>
      </c>
      <c r="O956" s="3" t="s">
        <v>175</v>
      </c>
      <c r="P956" s="94">
        <f>1/((1/X956^2)+(1/AA956^2))</f>
        <v>2.586875150929727E-2</v>
      </c>
      <c r="Q956" s="72">
        <f>(P956/X956^2*Y956)+(P956/AA956^2*AB956)</f>
        <v>3.0701008186428393</v>
      </c>
      <c r="R956" s="82">
        <f>SQRT(P956)</f>
        <v>0.16083765575665815</v>
      </c>
      <c r="S956" s="44"/>
      <c r="T956" s="3"/>
      <c r="V956" s="43"/>
      <c r="W956" s="49">
        <v>2.91</v>
      </c>
      <c r="X956" s="82">
        <v>0.22500000000000001</v>
      </c>
      <c r="Y956" s="43">
        <f t="shared" si="119"/>
        <v>2.9303900000000001</v>
      </c>
      <c r="Z956" s="55">
        <v>2.9</v>
      </c>
      <c r="AA956" s="82">
        <v>0.23</v>
      </c>
      <c r="AB956" s="43">
        <f>0.791*(Z956+0.09)+0.851</f>
        <v>3.2160899999999999</v>
      </c>
      <c r="AC956" s="47"/>
      <c r="AD956" s="82"/>
      <c r="AE956" s="43"/>
      <c r="AF956" s="45"/>
      <c r="AG956" s="82"/>
      <c r="AH956" s="43"/>
      <c r="AI956" s="47"/>
      <c r="AJ956" s="4"/>
      <c r="AK956" s="4"/>
      <c r="AL956" s="4" t="s">
        <v>49</v>
      </c>
      <c r="AM956" s="27">
        <v>2.9</v>
      </c>
      <c r="AN956" s="5"/>
      <c r="AO956" s="4"/>
      <c r="AP956" s="4"/>
      <c r="AQ956" s="4"/>
      <c r="AR956" s="19">
        <v>2.91</v>
      </c>
      <c r="AS956" s="5"/>
      <c r="AT956" s="3"/>
    </row>
    <row r="957" spans="1:51" x14ac:dyDescent="0.25">
      <c r="A957" s="3" t="s">
        <v>2</v>
      </c>
      <c r="B957" s="18">
        <v>2.76</v>
      </c>
      <c r="C957" s="88">
        <f t="shared" si="109"/>
        <v>2.7910399999999997</v>
      </c>
      <c r="D957" s="80">
        <v>-114.098</v>
      </c>
      <c r="E957" s="23">
        <v>36.738</v>
      </c>
      <c r="F957" s="1">
        <v>0</v>
      </c>
      <c r="G957" s="1">
        <v>2000</v>
      </c>
      <c r="H957" s="1">
        <v>5</v>
      </c>
      <c r="I957" s="1">
        <v>23</v>
      </c>
      <c r="J957" s="1">
        <v>21</v>
      </c>
      <c r="K957" s="1">
        <v>35</v>
      </c>
      <c r="L957" s="11">
        <v>1.4</v>
      </c>
      <c r="M957" s="81">
        <f t="shared" si="110"/>
        <v>0.22500000000000001</v>
      </c>
      <c r="N957" s="21">
        <v>0.01</v>
      </c>
      <c r="O957" s="6" t="s">
        <v>174</v>
      </c>
      <c r="P957" s="94"/>
      <c r="Q957" s="72">
        <f>Y957</f>
        <v>2.7910399999999997</v>
      </c>
      <c r="R957" s="82">
        <f>X957</f>
        <v>0.22500000000000001</v>
      </c>
      <c r="S957" s="44"/>
      <c r="T957" s="3"/>
      <c r="V957" s="43"/>
      <c r="W957" s="49">
        <v>2.76</v>
      </c>
      <c r="X957" s="82">
        <v>0.22500000000000001</v>
      </c>
      <c r="Y957" s="43">
        <f t="shared" si="119"/>
        <v>2.7910399999999997</v>
      </c>
      <c r="Z957" s="53"/>
      <c r="AA957" s="82"/>
      <c r="AB957" s="43"/>
      <c r="AC957" s="47"/>
      <c r="AD957" s="82"/>
      <c r="AE957" s="43"/>
      <c r="AF957" s="45"/>
      <c r="AG957" s="82"/>
      <c r="AH957" s="43"/>
      <c r="AI957" s="47"/>
      <c r="AJ957" s="4"/>
      <c r="AK957" s="4"/>
      <c r="AL957" s="4"/>
      <c r="AM957" s="27"/>
      <c r="AN957" s="5"/>
      <c r="AO957" s="4"/>
      <c r="AP957" s="4"/>
      <c r="AQ957" s="4"/>
      <c r="AR957" s="19">
        <v>2.76</v>
      </c>
      <c r="AS957" s="5"/>
      <c r="AT957" s="3"/>
    </row>
    <row r="958" spans="1:51" x14ac:dyDescent="0.25">
      <c r="A958" s="4" t="s">
        <v>1</v>
      </c>
      <c r="B958" s="11">
        <v>3</v>
      </c>
      <c r="C958" s="88">
        <f t="shared" si="109"/>
        <v>3.4533900000000002</v>
      </c>
      <c r="D958" s="80">
        <v>-111.066</v>
      </c>
      <c r="E958" s="23">
        <v>42.646999999999998</v>
      </c>
      <c r="F958" s="1">
        <v>5</v>
      </c>
      <c r="G958" s="1">
        <v>2000</v>
      </c>
      <c r="H958" s="1">
        <v>6</v>
      </c>
      <c r="I958" s="1">
        <v>12</v>
      </c>
      <c r="J958" s="1">
        <v>4</v>
      </c>
      <c r="K958" s="1">
        <v>19</v>
      </c>
      <c r="L958" s="1">
        <v>10.95</v>
      </c>
      <c r="M958" s="81">
        <f t="shared" si="110"/>
        <v>0.23</v>
      </c>
      <c r="N958" s="21">
        <v>0.01</v>
      </c>
      <c r="O958" s="6" t="s">
        <v>174</v>
      </c>
      <c r="P958" s="94"/>
      <c r="Q958" s="72">
        <f>AB962</f>
        <v>3.4533900000000002</v>
      </c>
      <c r="R958" s="82">
        <f>AA958</f>
        <v>0.23</v>
      </c>
      <c r="S958" s="44"/>
      <c r="T958" s="3"/>
      <c r="V958" s="43"/>
      <c r="W958" s="46"/>
      <c r="Y958" s="43"/>
      <c r="Z958" s="55">
        <v>3</v>
      </c>
      <c r="AA958" s="82">
        <v>0.23</v>
      </c>
      <c r="AB958" s="43">
        <f>0.791*(Z958+0.09)+0.851</f>
        <v>3.2951899999999998</v>
      </c>
      <c r="AC958" s="53"/>
      <c r="AD958" s="82"/>
      <c r="AE958" s="43"/>
      <c r="AF958" s="45"/>
      <c r="AG958" s="82"/>
      <c r="AH958" s="43"/>
      <c r="AI958" s="47"/>
      <c r="AJ958" s="27"/>
      <c r="AK958" s="5"/>
      <c r="AL958" s="4" t="s">
        <v>50</v>
      </c>
      <c r="AM958" s="27">
        <v>3</v>
      </c>
      <c r="AN958" s="5"/>
      <c r="AO958" s="4">
        <v>457</v>
      </c>
      <c r="AP958" s="5" t="s">
        <v>44</v>
      </c>
      <c r="AQ958" s="5" t="s">
        <v>44</v>
      </c>
      <c r="AR958" s="9"/>
      <c r="AS958" s="5"/>
      <c r="AT958" s="3"/>
      <c r="AU958" s="2" t="s">
        <v>44</v>
      </c>
      <c r="AV958" s="2"/>
      <c r="AY958">
        <v>17</v>
      </c>
    </row>
    <row r="959" spans="1:51" x14ac:dyDescent="0.25">
      <c r="A959" s="4" t="s">
        <v>1</v>
      </c>
      <c r="B959" s="11">
        <v>3.3</v>
      </c>
      <c r="C959" s="88">
        <f t="shared" si="109"/>
        <v>3.3600341593656537</v>
      </c>
      <c r="D959" s="80">
        <v>-114.386</v>
      </c>
      <c r="E959" s="23">
        <v>37.651000000000003</v>
      </c>
      <c r="F959" s="1">
        <v>5</v>
      </c>
      <c r="G959" s="1">
        <v>2000</v>
      </c>
      <c r="H959" s="1">
        <v>6</v>
      </c>
      <c r="I959" s="1">
        <v>27</v>
      </c>
      <c r="J959" s="1">
        <v>18</v>
      </c>
      <c r="K959" s="1">
        <v>40</v>
      </c>
      <c r="L959" s="1">
        <v>26.11</v>
      </c>
      <c r="M959" s="81">
        <f t="shared" si="110"/>
        <v>0.10516774409862768</v>
      </c>
      <c r="N959" s="21">
        <v>0.01</v>
      </c>
      <c r="O959" s="3" t="s">
        <v>175</v>
      </c>
      <c r="P959" s="94">
        <f>1/((1/U959^2)+(1/X959^2)+(1/AA959^2))</f>
        <v>1.1060254398794437E-2</v>
      </c>
      <c r="Q959" s="72">
        <f>(P959/U959^2*V959)+(P959/X959^2*Y959)+(P959/AA959^2*AB959)</f>
        <v>3.3600341593656537</v>
      </c>
      <c r="R959" s="82">
        <f>SQRT(P959)</f>
        <v>0.10516774409862768</v>
      </c>
      <c r="S959" s="49">
        <v>3.21</v>
      </c>
      <c r="T959" s="3" t="s">
        <v>3</v>
      </c>
      <c r="U959" s="82">
        <v>0.13900000000000001</v>
      </c>
      <c r="V959" s="43">
        <f>0.791*S959+0.851</f>
        <v>3.39011</v>
      </c>
      <c r="W959" s="49">
        <v>3.11</v>
      </c>
      <c r="X959" s="82">
        <v>0.22500000000000001</v>
      </c>
      <c r="Y959" s="43">
        <f>0.929*W959+0.227</f>
        <v>3.11619</v>
      </c>
      <c r="Z959" s="55">
        <v>3.3</v>
      </c>
      <c r="AA959" s="82">
        <v>0.23</v>
      </c>
      <c r="AB959" s="43">
        <f>0.791*(Z959+0.09)+0.851</f>
        <v>3.5324899999999997</v>
      </c>
      <c r="AC959" s="53"/>
      <c r="AD959" s="82"/>
      <c r="AE959" s="43"/>
      <c r="AF959" s="45"/>
      <c r="AG959" s="82"/>
      <c r="AH959" s="43"/>
      <c r="AI959" s="47"/>
      <c r="AJ959" s="27"/>
      <c r="AK959" s="5"/>
      <c r="AL959" s="4" t="s">
        <v>56</v>
      </c>
      <c r="AM959" s="27">
        <v>3.3</v>
      </c>
      <c r="AN959" s="5"/>
      <c r="AO959" s="4">
        <v>41</v>
      </c>
      <c r="AP959" s="5" t="s">
        <v>44</v>
      </c>
      <c r="AQ959" s="5" t="s">
        <v>44</v>
      </c>
      <c r="AR959" s="19">
        <v>3.11</v>
      </c>
      <c r="AS959" s="19">
        <v>3.21</v>
      </c>
      <c r="AT959" s="3" t="s">
        <v>3</v>
      </c>
      <c r="AU959" s="2" t="s">
        <v>44</v>
      </c>
      <c r="AV959" s="2"/>
      <c r="AY959">
        <v>11</v>
      </c>
    </row>
    <row r="960" spans="1:51" x14ac:dyDescent="0.25">
      <c r="A960" s="3" t="s">
        <v>2</v>
      </c>
      <c r="B960" s="18">
        <v>3.2</v>
      </c>
      <c r="C960" s="88">
        <f t="shared" si="109"/>
        <v>3.334382279043834</v>
      </c>
      <c r="D960" s="80">
        <v>-111.46</v>
      </c>
      <c r="E960" s="23">
        <v>42.637999999999998</v>
      </c>
      <c r="F960" s="1">
        <v>3</v>
      </c>
      <c r="G960" s="1">
        <v>2000</v>
      </c>
      <c r="H960" s="1">
        <v>8</v>
      </c>
      <c r="I960" s="1">
        <v>6</v>
      </c>
      <c r="J960" s="1">
        <v>20</v>
      </c>
      <c r="K960" s="1">
        <v>16</v>
      </c>
      <c r="L960" s="11">
        <v>26.6</v>
      </c>
      <c r="M960" s="81">
        <f t="shared" si="110"/>
        <v>0.11825400999467875</v>
      </c>
      <c r="N960" s="21">
        <v>0.01</v>
      </c>
      <c r="O960" s="3" t="s">
        <v>175</v>
      </c>
      <c r="P960" s="94">
        <f>1/((1/U960^2)+(1/X960^2))</f>
        <v>1.398401087982158E-2</v>
      </c>
      <c r="Q960" s="72">
        <f>(P960/U960^2*V960)+(P960/X960^2*Y960)</f>
        <v>3.334382279043834</v>
      </c>
      <c r="R960" s="82">
        <f>SQRT(P960)</f>
        <v>0.11825400999467875</v>
      </c>
      <c r="S960" s="49">
        <v>3.2</v>
      </c>
      <c r="T960" s="3" t="s">
        <v>3</v>
      </c>
      <c r="U960" s="82">
        <v>0.13900000000000001</v>
      </c>
      <c r="V960" s="43">
        <f>0.791*S960+0.851</f>
        <v>3.3822000000000001</v>
      </c>
      <c r="W960" s="49">
        <v>3.21</v>
      </c>
      <c r="X960" s="82">
        <v>0.22500000000000001</v>
      </c>
      <c r="Y960" s="43">
        <f>0.929*W960+0.227</f>
        <v>3.2090899999999998</v>
      </c>
      <c r="Z960" s="53"/>
      <c r="AA960" s="82"/>
      <c r="AB960" s="43"/>
      <c r="AC960" s="47"/>
      <c r="AD960" s="82"/>
      <c r="AE960" s="43"/>
      <c r="AF960" s="45"/>
      <c r="AG960" s="82"/>
      <c r="AH960" s="43"/>
      <c r="AI960" s="47"/>
      <c r="AJ960" s="4"/>
      <c r="AK960" s="4"/>
      <c r="AL960" s="4"/>
      <c r="AM960" s="27"/>
      <c r="AN960" s="5"/>
      <c r="AO960" s="4"/>
      <c r="AP960" s="4"/>
      <c r="AQ960" s="4"/>
      <c r="AR960" s="19">
        <v>3.21</v>
      </c>
      <c r="AS960" s="19">
        <v>3.2</v>
      </c>
      <c r="AT960" s="3" t="s">
        <v>3</v>
      </c>
    </row>
    <row r="961" spans="1:51" x14ac:dyDescent="0.25">
      <c r="A961" s="3" t="s">
        <v>2</v>
      </c>
      <c r="B961" s="18">
        <v>2.65</v>
      </c>
      <c r="C961" s="88">
        <f t="shared" si="109"/>
        <v>2.8090805086781234</v>
      </c>
      <c r="D961" s="80">
        <v>-114.258</v>
      </c>
      <c r="E961" s="23">
        <v>41.755000000000003</v>
      </c>
      <c r="F961" s="1">
        <v>5</v>
      </c>
      <c r="G961" s="1">
        <v>2000</v>
      </c>
      <c r="H961" s="1">
        <v>8</v>
      </c>
      <c r="I961" s="1">
        <v>10</v>
      </c>
      <c r="J961" s="1">
        <v>4</v>
      </c>
      <c r="K961" s="1">
        <v>38</v>
      </c>
      <c r="L961" s="11">
        <v>54.9</v>
      </c>
      <c r="M961" s="81">
        <f t="shared" si="110"/>
        <v>0.11825400999467875</v>
      </c>
      <c r="N961" s="21">
        <v>0.01</v>
      </c>
      <c r="O961" s="3" t="s">
        <v>175</v>
      </c>
      <c r="P961" s="94">
        <f>1/((1/U961^2)+(1/X961^2))</f>
        <v>1.398401087982158E-2</v>
      </c>
      <c r="Q961" s="72">
        <f>(P961/U961^2*V961)+(P961/X961^2*Y961)</f>
        <v>2.8090805086781234</v>
      </c>
      <c r="R961" s="82">
        <f>SQRT(P961)</f>
        <v>0.11825400999467875</v>
      </c>
      <c r="S961" s="49">
        <v>2.65</v>
      </c>
      <c r="T961" s="3" t="s">
        <v>3</v>
      </c>
      <c r="U961" s="82">
        <v>0.13900000000000001</v>
      </c>
      <c r="V961" s="43">
        <f>0.791*S961+0.851</f>
        <v>2.9471500000000002</v>
      </c>
      <c r="W961" s="49">
        <v>2.39</v>
      </c>
      <c r="X961" s="82">
        <v>0.22500000000000001</v>
      </c>
      <c r="Y961" s="43">
        <f>0.929*W961+0.227</f>
        <v>2.4473100000000003</v>
      </c>
      <c r="Z961" s="53"/>
      <c r="AA961" s="82"/>
      <c r="AB961" s="43"/>
      <c r="AC961" s="47"/>
      <c r="AD961" s="82"/>
      <c r="AE961" s="43"/>
      <c r="AF961" s="45"/>
      <c r="AG961" s="82"/>
      <c r="AH961" s="43"/>
      <c r="AI961" s="47"/>
      <c r="AJ961" s="4"/>
      <c r="AK961" s="4"/>
      <c r="AL961" s="4"/>
      <c r="AM961" s="27"/>
      <c r="AN961" s="5"/>
      <c r="AO961" s="4"/>
      <c r="AP961" s="4"/>
      <c r="AQ961" s="4"/>
      <c r="AR961" s="19">
        <v>2.39</v>
      </c>
      <c r="AS961" s="19">
        <v>2.65</v>
      </c>
      <c r="AT961" s="3" t="s">
        <v>3</v>
      </c>
    </row>
    <row r="962" spans="1:51" x14ac:dyDescent="0.25">
      <c r="A962" s="4" t="s">
        <v>1</v>
      </c>
      <c r="B962" s="11">
        <v>3.2</v>
      </c>
      <c r="C962" s="88">
        <f t="shared" ref="C962:C1025" si="121">Q962</f>
        <v>3.4533900000000002</v>
      </c>
      <c r="D962" s="80">
        <v>-108.26</v>
      </c>
      <c r="E962" s="23">
        <v>42.554000000000002</v>
      </c>
      <c r="F962" s="1">
        <v>5</v>
      </c>
      <c r="G962" s="1">
        <v>2000</v>
      </c>
      <c r="H962" s="1">
        <v>8</v>
      </c>
      <c r="I962" s="1">
        <v>19</v>
      </c>
      <c r="J962" s="1">
        <v>2</v>
      </c>
      <c r="K962" s="1">
        <v>55</v>
      </c>
      <c r="L962" s="1">
        <v>43.79</v>
      </c>
      <c r="M962" s="81">
        <f t="shared" ref="M962:M1025" si="122">R962</f>
        <v>0.23</v>
      </c>
      <c r="N962" s="21">
        <v>0.01</v>
      </c>
      <c r="O962" s="6" t="s">
        <v>174</v>
      </c>
      <c r="P962" s="94"/>
      <c r="Q962" s="72">
        <f>AB966</f>
        <v>3.4533900000000002</v>
      </c>
      <c r="R962" s="82">
        <f>AA962</f>
        <v>0.23</v>
      </c>
      <c r="S962" s="44"/>
      <c r="T962" s="3"/>
      <c r="V962" s="43"/>
      <c r="W962" s="46"/>
      <c r="Y962" s="43"/>
      <c r="Z962" s="55">
        <v>3.2</v>
      </c>
      <c r="AA962" s="82">
        <v>0.23</v>
      </c>
      <c r="AB962" s="43">
        <f>0.791*(Z962+0.09)+0.851</f>
        <v>3.4533900000000002</v>
      </c>
      <c r="AC962" s="53"/>
      <c r="AD962" s="82"/>
      <c r="AE962" s="43"/>
      <c r="AF962" s="45"/>
      <c r="AG962" s="82"/>
      <c r="AH962" s="43"/>
      <c r="AI962" s="47"/>
      <c r="AJ962" s="27"/>
      <c r="AK962" s="5"/>
      <c r="AL962" s="4" t="s">
        <v>79</v>
      </c>
      <c r="AM962" s="27">
        <v>3.2</v>
      </c>
      <c r="AN962" s="5"/>
      <c r="AO962" s="4">
        <v>460</v>
      </c>
      <c r="AP962" s="5" t="s">
        <v>44</v>
      </c>
      <c r="AQ962" s="5" t="s">
        <v>12</v>
      </c>
      <c r="AR962" s="9"/>
      <c r="AS962" s="5"/>
      <c r="AT962" s="3"/>
      <c r="AU962" s="2" t="s">
        <v>44</v>
      </c>
      <c r="AV962" s="2"/>
      <c r="AY962">
        <v>13</v>
      </c>
    </row>
    <row r="963" spans="1:51" x14ac:dyDescent="0.25">
      <c r="A963" s="3" t="s">
        <v>2</v>
      </c>
      <c r="B963" s="18">
        <v>2.71</v>
      </c>
      <c r="C963" s="88">
        <f t="shared" si="121"/>
        <v>2.9050184130615051</v>
      </c>
      <c r="D963" s="80">
        <v>-110.744</v>
      </c>
      <c r="E963" s="23">
        <v>42.874000000000002</v>
      </c>
      <c r="F963" s="1">
        <v>0</v>
      </c>
      <c r="G963" s="1">
        <v>2000</v>
      </c>
      <c r="H963" s="1">
        <v>9</v>
      </c>
      <c r="I963" s="1">
        <v>10</v>
      </c>
      <c r="J963" s="1">
        <v>10</v>
      </c>
      <c r="K963" s="1">
        <v>28</v>
      </c>
      <c r="L963" s="11">
        <v>58.7</v>
      </c>
      <c r="M963" s="81">
        <f t="shared" si="122"/>
        <v>0.11825400999467875</v>
      </c>
      <c r="N963" s="21">
        <v>0.01</v>
      </c>
      <c r="O963" s="3" t="s">
        <v>175</v>
      </c>
      <c r="P963" s="94">
        <f>1/((1/U963^2)+(1/X963^2))</f>
        <v>1.398401087982158E-2</v>
      </c>
      <c r="Q963" s="72">
        <f>(P963/U963^2*V963)+(P963/X963^2*Y963)</f>
        <v>2.9050184130615051</v>
      </c>
      <c r="R963" s="82">
        <f>SQRT(P963)</f>
        <v>0.11825400999467875</v>
      </c>
      <c r="S963" s="49">
        <v>2.71</v>
      </c>
      <c r="T963" s="3" t="s">
        <v>3</v>
      </c>
      <c r="U963" s="82">
        <v>0.13900000000000001</v>
      </c>
      <c r="V963" s="43">
        <f>0.791*S963+0.851</f>
        <v>2.9946100000000002</v>
      </c>
      <c r="W963" s="49">
        <v>2.63</v>
      </c>
      <c r="X963" s="82">
        <v>0.22500000000000001</v>
      </c>
      <c r="Y963" s="43">
        <f t="shared" ref="Y963:Y970" si="123">0.929*W963+0.227</f>
        <v>2.6702699999999999</v>
      </c>
      <c r="Z963" s="53"/>
      <c r="AA963" s="82"/>
      <c r="AB963" s="43"/>
      <c r="AC963" s="47"/>
      <c r="AD963" s="82"/>
      <c r="AE963" s="43"/>
      <c r="AF963" s="45"/>
      <c r="AG963" s="82"/>
      <c r="AH963" s="43"/>
      <c r="AI963" s="47"/>
      <c r="AJ963" s="4"/>
      <c r="AK963" s="4"/>
      <c r="AL963" s="4"/>
      <c r="AM963" s="27"/>
      <c r="AN963" s="5"/>
      <c r="AO963" s="4"/>
      <c r="AP963" s="4"/>
      <c r="AQ963" s="4"/>
      <c r="AR963" s="19">
        <v>2.63</v>
      </c>
      <c r="AS963" s="19">
        <v>2.71</v>
      </c>
      <c r="AT963" s="3" t="s">
        <v>3</v>
      </c>
    </row>
    <row r="964" spans="1:51" x14ac:dyDescent="0.25">
      <c r="A964" s="3" t="s">
        <v>2</v>
      </c>
      <c r="B964" s="18">
        <v>2.62</v>
      </c>
      <c r="C964" s="88">
        <f t="shared" si="121"/>
        <v>2.6609799999999999</v>
      </c>
      <c r="D964" s="80">
        <v>-111.146</v>
      </c>
      <c r="E964" s="23">
        <v>42.662999999999997</v>
      </c>
      <c r="F964" s="1">
        <v>0</v>
      </c>
      <c r="G964" s="1">
        <v>2000</v>
      </c>
      <c r="H964" s="1">
        <v>9</v>
      </c>
      <c r="I964" s="1">
        <v>19</v>
      </c>
      <c r="J964" s="1">
        <v>21</v>
      </c>
      <c r="K964" s="1">
        <v>9</v>
      </c>
      <c r="L964" s="11">
        <v>18</v>
      </c>
      <c r="M964" s="81">
        <f t="shared" si="122"/>
        <v>0.22500000000000001</v>
      </c>
      <c r="N964" s="21">
        <v>0.01</v>
      </c>
      <c r="O964" s="6" t="s">
        <v>174</v>
      </c>
      <c r="P964" s="94"/>
      <c r="Q964" s="72">
        <f>Y964</f>
        <v>2.6609799999999999</v>
      </c>
      <c r="R964" s="82">
        <f>X964</f>
        <v>0.22500000000000001</v>
      </c>
      <c r="S964" s="44"/>
      <c r="T964" s="3"/>
      <c r="V964" s="43"/>
      <c r="W964" s="49">
        <v>2.62</v>
      </c>
      <c r="X964" s="82">
        <v>0.22500000000000001</v>
      </c>
      <c r="Y964" s="43">
        <f t="shared" si="123"/>
        <v>2.6609799999999999</v>
      </c>
      <c r="Z964" s="53"/>
      <c r="AA964" s="82"/>
      <c r="AB964" s="43"/>
      <c r="AC964" s="47"/>
      <c r="AD964" s="82"/>
      <c r="AE964" s="43"/>
      <c r="AF964" s="45"/>
      <c r="AG964" s="82"/>
      <c r="AH964" s="43"/>
      <c r="AI964" s="47"/>
      <c r="AJ964" s="4"/>
      <c r="AK964" s="4"/>
      <c r="AL964" s="4"/>
      <c r="AM964" s="27"/>
      <c r="AN964" s="5"/>
      <c r="AO964" s="4"/>
      <c r="AP964" s="4"/>
      <c r="AQ964" s="4"/>
      <c r="AR964" s="19">
        <v>2.62</v>
      </c>
      <c r="AS964" s="5"/>
      <c r="AT964" s="3"/>
    </row>
    <row r="965" spans="1:51" x14ac:dyDescent="0.25">
      <c r="A965" s="3" t="s">
        <v>2</v>
      </c>
      <c r="B965" s="18">
        <v>2.48</v>
      </c>
      <c r="C965" s="88">
        <f t="shared" si="121"/>
        <v>2.7348501747062022</v>
      </c>
      <c r="D965" s="80">
        <v>-111.471</v>
      </c>
      <c r="E965" s="23">
        <v>42.646999999999998</v>
      </c>
      <c r="F965" s="1">
        <v>1</v>
      </c>
      <c r="G965" s="1">
        <v>2000</v>
      </c>
      <c r="H965" s="1">
        <v>10</v>
      </c>
      <c r="I965" s="1">
        <v>17</v>
      </c>
      <c r="J965" s="1">
        <v>12</v>
      </c>
      <c r="K965" s="1">
        <v>11</v>
      </c>
      <c r="L965" s="11">
        <v>1.9</v>
      </c>
      <c r="M965" s="81">
        <f t="shared" si="122"/>
        <v>0.11825400999467875</v>
      </c>
      <c r="N965" s="21">
        <v>0.01</v>
      </c>
      <c r="O965" s="3" t="s">
        <v>175</v>
      </c>
      <c r="P965" s="94">
        <f>1/((1/U965^2)+(1/X965^2))</f>
        <v>1.398401087982158E-2</v>
      </c>
      <c r="Q965" s="72">
        <f>(P965/U965^2*V965)+(P965/X965^2*Y965)</f>
        <v>2.7348501747062022</v>
      </c>
      <c r="R965" s="82">
        <f>SQRT(P965)</f>
        <v>0.11825400999467875</v>
      </c>
      <c r="S965" s="49">
        <v>2.48</v>
      </c>
      <c r="T965" s="3" t="s">
        <v>3</v>
      </c>
      <c r="U965" s="82">
        <v>0.13900000000000001</v>
      </c>
      <c r="V965" s="43">
        <f>0.791*S965+0.851</f>
        <v>2.8126800000000003</v>
      </c>
      <c r="W965" s="49">
        <v>2.48</v>
      </c>
      <c r="X965" s="82">
        <v>0.22500000000000001</v>
      </c>
      <c r="Y965" s="43">
        <f t="shared" si="123"/>
        <v>2.5309200000000001</v>
      </c>
      <c r="Z965" s="53"/>
      <c r="AA965" s="82"/>
      <c r="AB965" s="43"/>
      <c r="AC965" s="47"/>
      <c r="AD965" s="82"/>
      <c r="AE965" s="43"/>
      <c r="AF965" s="45"/>
      <c r="AG965" s="82"/>
      <c r="AH965" s="43"/>
      <c r="AI965" s="47"/>
      <c r="AJ965" s="4"/>
      <c r="AK965" s="4"/>
      <c r="AL965" s="4"/>
      <c r="AM965" s="27"/>
      <c r="AN965" s="5"/>
      <c r="AO965" s="4"/>
      <c r="AP965" s="4"/>
      <c r="AQ965" s="4"/>
      <c r="AR965" s="19">
        <v>2.48</v>
      </c>
      <c r="AS965" s="19">
        <v>2.48</v>
      </c>
      <c r="AT965" s="3" t="s">
        <v>3</v>
      </c>
    </row>
    <row r="966" spans="1:51" x14ac:dyDescent="0.25">
      <c r="A966" s="4" t="s">
        <v>1</v>
      </c>
      <c r="B966" s="11">
        <v>3.2</v>
      </c>
      <c r="C966" s="88">
        <f t="shared" si="121"/>
        <v>3.227018567455032</v>
      </c>
      <c r="D966" s="80">
        <v>-110.745</v>
      </c>
      <c r="E966" s="23">
        <v>43.173999999999999</v>
      </c>
      <c r="F966" s="1">
        <v>5</v>
      </c>
      <c r="G966" s="1">
        <v>2000</v>
      </c>
      <c r="H966" s="1">
        <v>12</v>
      </c>
      <c r="I966" s="1">
        <v>1</v>
      </c>
      <c r="J966" s="1">
        <v>12</v>
      </c>
      <c r="K966" s="1">
        <v>16</v>
      </c>
      <c r="L966" s="1">
        <v>2.72</v>
      </c>
      <c r="M966" s="81">
        <f t="shared" si="122"/>
        <v>0.10516774409862768</v>
      </c>
      <c r="N966" s="21">
        <v>0.01</v>
      </c>
      <c r="O966" s="3" t="s">
        <v>175</v>
      </c>
      <c r="P966" s="94">
        <f>1/((1/U966^2)+(1/X966^2)+(1/AA966^2))</f>
        <v>1.1060254398794437E-2</v>
      </c>
      <c r="Q966" s="72">
        <f>(P966/U966^2*V966)+(P966/X966^2*Y966)+(P966/AA966^2*AB966)</f>
        <v>3.227018567455032</v>
      </c>
      <c r="R966" s="82">
        <f>SQRT(P966)</f>
        <v>0.10516774409862768</v>
      </c>
      <c r="S966" s="49">
        <v>3.02</v>
      </c>
      <c r="T966" s="3" t="s">
        <v>3</v>
      </c>
      <c r="U966" s="82">
        <v>0.13900000000000001</v>
      </c>
      <c r="V966" s="43">
        <f>0.791*S966+0.851</f>
        <v>3.2398199999999999</v>
      </c>
      <c r="W966" s="49">
        <v>2.96</v>
      </c>
      <c r="X966" s="82">
        <v>0.22500000000000001</v>
      </c>
      <c r="Y966" s="43">
        <f t="shared" si="123"/>
        <v>2.9768400000000002</v>
      </c>
      <c r="Z966" s="55">
        <v>3.2</v>
      </c>
      <c r="AA966" s="82">
        <v>0.23</v>
      </c>
      <c r="AB966" s="43">
        <f>0.791*(Z966+0.09)+0.851</f>
        <v>3.4533900000000002</v>
      </c>
      <c r="AC966" s="53"/>
      <c r="AD966" s="82"/>
      <c r="AE966" s="43"/>
      <c r="AF966" s="45"/>
      <c r="AG966" s="82"/>
      <c r="AH966" s="43"/>
      <c r="AI966" s="47"/>
      <c r="AJ966" s="27"/>
      <c r="AK966" s="5"/>
      <c r="AL966" s="4" t="s">
        <v>79</v>
      </c>
      <c r="AM966" s="27">
        <v>3.2</v>
      </c>
      <c r="AN966" s="5"/>
      <c r="AO966" s="4">
        <v>460</v>
      </c>
      <c r="AP966" s="5" t="s">
        <v>44</v>
      </c>
      <c r="AQ966" s="5" t="s">
        <v>44</v>
      </c>
      <c r="AR966" s="19">
        <v>2.96</v>
      </c>
      <c r="AS966" s="19">
        <v>3.02</v>
      </c>
      <c r="AT966" s="3" t="s">
        <v>3</v>
      </c>
      <c r="AU966" s="2" t="s">
        <v>44</v>
      </c>
      <c r="AV966" s="2"/>
      <c r="AY966">
        <v>21</v>
      </c>
    </row>
    <row r="967" spans="1:51" x14ac:dyDescent="0.25">
      <c r="A967" s="3" t="s">
        <v>2</v>
      </c>
      <c r="B967" s="18">
        <v>2.68</v>
      </c>
      <c r="C967" s="88">
        <f t="shared" si="121"/>
        <v>3.0095439907252342</v>
      </c>
      <c r="D967" s="80">
        <v>-111.08499999999999</v>
      </c>
      <c r="E967" s="23">
        <v>42.607999999999997</v>
      </c>
      <c r="F967" s="1">
        <v>4</v>
      </c>
      <c r="G967" s="1">
        <v>2001</v>
      </c>
      <c r="H967" s="1">
        <v>1</v>
      </c>
      <c r="I967" s="1">
        <v>5</v>
      </c>
      <c r="J967" s="1">
        <v>13</v>
      </c>
      <c r="K967" s="1">
        <v>56</v>
      </c>
      <c r="L967" s="11">
        <v>24.6</v>
      </c>
      <c r="M967" s="81">
        <f t="shared" si="122"/>
        <v>0.10516774409862768</v>
      </c>
      <c r="N967" s="21">
        <v>0.01</v>
      </c>
      <c r="O967" s="3" t="s">
        <v>175</v>
      </c>
      <c r="P967" s="94">
        <f>1/((1/U967^2)+(1/X967^2)+(1/AA967^2))</f>
        <v>1.1060254398794437E-2</v>
      </c>
      <c r="Q967" s="72">
        <f>(P967/U967^2*V967)+(P967/X967^2*Y967)+(P967/AA967^2*AB967)</f>
        <v>3.0095439907252342</v>
      </c>
      <c r="R967" s="82">
        <f>SQRT(P967)</f>
        <v>0.10516774409862768</v>
      </c>
      <c r="S967" s="49">
        <v>2.68</v>
      </c>
      <c r="T967" s="3" t="s">
        <v>3</v>
      </c>
      <c r="U967" s="82">
        <v>0.13900000000000001</v>
      </c>
      <c r="V967" s="43">
        <f>0.791*S967+0.851</f>
        <v>2.9708800000000002</v>
      </c>
      <c r="W967" s="49">
        <v>2.81</v>
      </c>
      <c r="X967" s="82">
        <v>0.22500000000000001</v>
      </c>
      <c r="Y967" s="43">
        <f t="shared" si="123"/>
        <v>2.8374899999999998</v>
      </c>
      <c r="Z967" s="55">
        <v>3</v>
      </c>
      <c r="AA967" s="82">
        <v>0.23</v>
      </c>
      <c r="AB967" s="43">
        <f>0.791*(Z967+0.09)+0.851</f>
        <v>3.2951899999999998</v>
      </c>
      <c r="AC967" s="47"/>
      <c r="AD967" s="82"/>
      <c r="AE967" s="43"/>
      <c r="AF967" s="45"/>
      <c r="AG967" s="82"/>
      <c r="AH967" s="43"/>
      <c r="AI967" s="47"/>
      <c r="AJ967" s="4"/>
      <c r="AK967" s="4"/>
      <c r="AL967" s="4" t="s">
        <v>50</v>
      </c>
      <c r="AM967" s="27">
        <v>3</v>
      </c>
      <c r="AN967" s="5"/>
      <c r="AO967" s="4"/>
      <c r="AP967" s="4"/>
      <c r="AQ967" s="4"/>
      <c r="AR967" s="19">
        <v>2.81</v>
      </c>
      <c r="AS967" s="19">
        <v>2.68</v>
      </c>
      <c r="AT967" s="3" t="s">
        <v>3</v>
      </c>
    </row>
    <row r="968" spans="1:51" x14ac:dyDescent="0.25">
      <c r="A968" s="3" t="s">
        <v>2</v>
      </c>
      <c r="B968" s="18">
        <v>2.69</v>
      </c>
      <c r="C968" s="88">
        <f t="shared" si="121"/>
        <v>2.72601</v>
      </c>
      <c r="D968" s="80">
        <v>-112.21299999999999</v>
      </c>
      <c r="E968" s="23">
        <v>36.406999999999996</v>
      </c>
      <c r="F968" s="1">
        <v>4</v>
      </c>
      <c r="G968" s="1">
        <v>2001</v>
      </c>
      <c r="H968" s="1">
        <v>1</v>
      </c>
      <c r="I968" s="1">
        <v>21</v>
      </c>
      <c r="J968" s="1">
        <v>16</v>
      </c>
      <c r="K968" s="1">
        <v>33</v>
      </c>
      <c r="L968" s="11">
        <v>19.3</v>
      </c>
      <c r="M968" s="81">
        <f t="shared" si="122"/>
        <v>0.22500000000000001</v>
      </c>
      <c r="N968" s="21">
        <v>0.01</v>
      </c>
      <c r="O968" s="6" t="s">
        <v>174</v>
      </c>
      <c r="P968" s="94"/>
      <c r="Q968" s="72">
        <f>Y968</f>
        <v>2.72601</v>
      </c>
      <c r="R968" s="82">
        <f>X968</f>
        <v>0.22500000000000001</v>
      </c>
      <c r="S968" s="44"/>
      <c r="T968" s="3"/>
      <c r="V968" s="43"/>
      <c r="W968" s="49">
        <v>2.69</v>
      </c>
      <c r="X968" s="82">
        <v>0.22500000000000001</v>
      </c>
      <c r="Y968" s="43">
        <f t="shared" si="123"/>
        <v>2.72601</v>
      </c>
      <c r="Z968" s="53"/>
      <c r="AA968" s="82"/>
      <c r="AB968" s="43"/>
      <c r="AC968" s="47"/>
      <c r="AD968" s="82"/>
      <c r="AE968" s="43"/>
      <c r="AF968" s="45"/>
      <c r="AG968" s="82"/>
      <c r="AH968" s="43"/>
      <c r="AI968" s="47"/>
      <c r="AJ968" s="4"/>
      <c r="AK968" s="4"/>
      <c r="AL968" s="4"/>
      <c r="AM968" s="27"/>
      <c r="AN968" s="5"/>
      <c r="AO968" s="4"/>
      <c r="AP968" s="4"/>
      <c r="AQ968" s="4"/>
      <c r="AR968" s="19">
        <v>2.69</v>
      </c>
      <c r="AS968" s="5"/>
      <c r="AT968" s="3"/>
    </row>
    <row r="969" spans="1:51" x14ac:dyDescent="0.25">
      <c r="A969" s="4" t="s">
        <v>1</v>
      </c>
      <c r="B969" s="11">
        <v>3.1</v>
      </c>
      <c r="C969" s="88">
        <f t="shared" si="121"/>
        <v>3.0868220922821452</v>
      </c>
      <c r="D969" s="80">
        <v>-111.003</v>
      </c>
      <c r="E969" s="23">
        <v>43.222000000000001</v>
      </c>
      <c r="F969" s="1">
        <v>5</v>
      </c>
      <c r="G969" s="1">
        <v>2001</v>
      </c>
      <c r="H969" s="1">
        <v>4</v>
      </c>
      <c r="I969" s="1">
        <v>1</v>
      </c>
      <c r="J969" s="1">
        <v>23</v>
      </c>
      <c r="K969" s="1">
        <v>58</v>
      </c>
      <c r="L969" s="1">
        <v>8.08</v>
      </c>
      <c r="M969" s="81">
        <f t="shared" si="122"/>
        <v>0.10516774409862768</v>
      </c>
      <c r="N969" s="21">
        <v>0.01</v>
      </c>
      <c r="O969" s="3" t="s">
        <v>175</v>
      </c>
      <c r="P969" s="94">
        <f>1/((1/U969^2)+(1/X969^2)+(1/AA969^2))</f>
        <v>1.1060254398794437E-2</v>
      </c>
      <c r="Q969" s="72">
        <f>(P969/U969^2*V969)+(P969/X969^2*Y969)+(P969/AA969^2*AB969)</f>
        <v>3.0868220922821452</v>
      </c>
      <c r="R969" s="82">
        <f>SQRT(P969)</f>
        <v>0.10516774409862768</v>
      </c>
      <c r="S969" s="49">
        <v>2.85</v>
      </c>
      <c r="T969" s="3" t="s">
        <v>3</v>
      </c>
      <c r="U969" s="82">
        <v>0.13900000000000001</v>
      </c>
      <c r="V969" s="43">
        <f>0.791*S969+0.851</f>
        <v>3.1053500000000001</v>
      </c>
      <c r="W969" s="49">
        <v>2.73</v>
      </c>
      <c r="X969" s="82">
        <v>0.22500000000000001</v>
      </c>
      <c r="Y969" s="43">
        <f t="shared" si="123"/>
        <v>2.7631700000000001</v>
      </c>
      <c r="Z969" s="55">
        <v>3.1</v>
      </c>
      <c r="AA969" s="82">
        <v>0.23</v>
      </c>
      <c r="AB969" s="43">
        <f>0.791*(Z969+0.09)+0.851</f>
        <v>3.3742900000000002</v>
      </c>
      <c r="AC969" s="53"/>
      <c r="AD969" s="82"/>
      <c r="AE969" s="43"/>
      <c r="AF969" s="45"/>
      <c r="AG969" s="82"/>
      <c r="AH969" s="43"/>
      <c r="AI969" s="47"/>
      <c r="AJ969" s="27"/>
      <c r="AK969" s="5"/>
      <c r="AL969" s="4" t="s">
        <v>92</v>
      </c>
      <c r="AM969" s="27">
        <v>3.1</v>
      </c>
      <c r="AN969" s="5"/>
      <c r="AO969" s="4">
        <v>457</v>
      </c>
      <c r="AP969" s="5" t="s">
        <v>44</v>
      </c>
      <c r="AQ969" s="5" t="s">
        <v>44</v>
      </c>
      <c r="AR969" s="19">
        <v>2.73</v>
      </c>
      <c r="AS969" s="19">
        <v>2.85</v>
      </c>
      <c r="AT969" s="3" t="s">
        <v>3</v>
      </c>
      <c r="AU969" s="2" t="s">
        <v>44</v>
      </c>
      <c r="AV969" s="2"/>
      <c r="AY969">
        <v>32</v>
      </c>
    </row>
    <row r="970" spans="1:51" x14ac:dyDescent="0.25">
      <c r="A970" s="3" t="s">
        <v>2</v>
      </c>
      <c r="B970" s="18">
        <v>2.5299999999999998</v>
      </c>
      <c r="C970" s="88">
        <f t="shared" si="121"/>
        <v>2.7378138588339578</v>
      </c>
      <c r="D970" s="80">
        <v>-111.124</v>
      </c>
      <c r="E970" s="23">
        <v>42.787999999999997</v>
      </c>
      <c r="F970" s="1">
        <v>0</v>
      </c>
      <c r="G970" s="1">
        <v>2001</v>
      </c>
      <c r="H970" s="1">
        <v>4</v>
      </c>
      <c r="I970" s="1">
        <v>3</v>
      </c>
      <c r="J970" s="1">
        <v>22</v>
      </c>
      <c r="K970" s="1">
        <v>5</v>
      </c>
      <c r="L970" s="11">
        <v>54.6</v>
      </c>
      <c r="M970" s="81">
        <f t="shared" si="122"/>
        <v>0.11825400999467875</v>
      </c>
      <c r="N970" s="21">
        <v>0.01</v>
      </c>
      <c r="O970" s="3" t="s">
        <v>175</v>
      </c>
      <c r="P970" s="94">
        <f>1/((1/U970^2)+(1/X970^2))</f>
        <v>1.398401087982158E-2</v>
      </c>
      <c r="Q970" s="72">
        <f>(P970/U970^2*V970)+(P970/X970^2*Y970)</f>
        <v>2.7378138588339578</v>
      </c>
      <c r="R970" s="82">
        <f>SQRT(P970)</f>
        <v>0.11825400999467875</v>
      </c>
      <c r="S970" s="49">
        <v>2.5299999999999998</v>
      </c>
      <c r="T970" s="3" t="s">
        <v>3</v>
      </c>
      <c r="U970" s="82">
        <v>0.13900000000000001</v>
      </c>
      <c r="V970" s="43">
        <f>0.791*S970+0.851</f>
        <v>2.85223</v>
      </c>
      <c r="W970" s="49">
        <v>2.38</v>
      </c>
      <c r="X970" s="82">
        <v>0.22500000000000001</v>
      </c>
      <c r="Y970" s="43">
        <f t="shared" si="123"/>
        <v>2.4380199999999999</v>
      </c>
      <c r="Z970" s="53"/>
      <c r="AA970" s="82"/>
      <c r="AB970" s="43"/>
      <c r="AC970" s="47"/>
      <c r="AD970" s="82"/>
      <c r="AE970" s="43"/>
      <c r="AF970" s="45"/>
      <c r="AG970" s="82"/>
      <c r="AH970" s="43"/>
      <c r="AI970" s="47"/>
      <c r="AJ970" s="4"/>
      <c r="AK970" s="4"/>
      <c r="AL970" s="4"/>
      <c r="AM970" s="27"/>
      <c r="AN970" s="5"/>
      <c r="AO970" s="4"/>
      <c r="AP970" s="4"/>
      <c r="AQ970" s="4"/>
      <c r="AR970" s="19">
        <v>2.38</v>
      </c>
      <c r="AS970" s="19">
        <v>2.5299999999999998</v>
      </c>
      <c r="AT970" s="3" t="s">
        <v>3</v>
      </c>
    </row>
    <row r="971" spans="1:51" x14ac:dyDescent="0.25">
      <c r="A971" s="4" t="s">
        <v>1</v>
      </c>
      <c r="B971" s="11">
        <v>3.5</v>
      </c>
      <c r="C971" s="88">
        <f t="shared" si="121"/>
        <v>3.69069</v>
      </c>
      <c r="D971" s="80">
        <v>-111.367</v>
      </c>
      <c r="E971" s="23">
        <v>42.908999999999999</v>
      </c>
      <c r="F971" s="1">
        <v>5</v>
      </c>
      <c r="G971" s="1">
        <v>2001</v>
      </c>
      <c r="H971" s="1">
        <v>4</v>
      </c>
      <c r="I971" s="1">
        <v>21</v>
      </c>
      <c r="J971" s="1">
        <v>17</v>
      </c>
      <c r="K971" s="1">
        <v>13</v>
      </c>
      <c r="L971" s="1">
        <v>48.73</v>
      </c>
      <c r="M971" s="81">
        <f t="shared" si="122"/>
        <v>0.23</v>
      </c>
      <c r="N971" s="21">
        <v>0.01</v>
      </c>
      <c r="O971" s="6" t="s">
        <v>174</v>
      </c>
      <c r="P971" s="94"/>
      <c r="Q971" s="72">
        <f>$AB$971</f>
        <v>3.69069</v>
      </c>
      <c r="R971" s="82">
        <f>AA971</f>
        <v>0.23</v>
      </c>
      <c r="S971" s="44"/>
      <c r="T971" s="3"/>
      <c r="V971" s="43"/>
      <c r="W971" s="46"/>
      <c r="Y971" s="43"/>
      <c r="Z971" s="55">
        <v>3.5</v>
      </c>
      <c r="AA971" s="82">
        <v>0.23</v>
      </c>
      <c r="AB971" s="43">
        <f>0.791*(Z971+0.09)+0.851</f>
        <v>3.69069</v>
      </c>
      <c r="AC971" s="53"/>
      <c r="AD971" s="82"/>
      <c r="AE971" s="43"/>
      <c r="AF971" s="45"/>
      <c r="AG971" s="82"/>
      <c r="AH971" s="43"/>
      <c r="AI971" s="47" t="s">
        <v>4</v>
      </c>
      <c r="AJ971" s="27"/>
      <c r="AK971" s="5"/>
      <c r="AL971" s="4" t="s">
        <v>54</v>
      </c>
      <c r="AM971" s="27">
        <v>3.5</v>
      </c>
      <c r="AN971" s="5"/>
      <c r="AO971" s="4">
        <v>457</v>
      </c>
      <c r="AP971" s="5" t="s">
        <v>44</v>
      </c>
      <c r="AQ971" s="5" t="s">
        <v>44</v>
      </c>
      <c r="AR971" s="9"/>
      <c r="AS971" s="5"/>
      <c r="AT971" s="3"/>
      <c r="AU971" s="2" t="s">
        <v>44</v>
      </c>
      <c r="AV971" s="2"/>
      <c r="AY971">
        <v>29</v>
      </c>
    </row>
    <row r="972" spans="1:51" x14ac:dyDescent="0.25">
      <c r="A972" s="3" t="s">
        <v>2</v>
      </c>
      <c r="B972" s="18">
        <v>2.62</v>
      </c>
      <c r="C972" s="88">
        <f t="shared" si="121"/>
        <v>2.8791545630915278</v>
      </c>
      <c r="D972" s="80">
        <v>-111.373</v>
      </c>
      <c r="E972" s="23">
        <v>42.957999999999998</v>
      </c>
      <c r="F972" s="1">
        <v>6</v>
      </c>
      <c r="G972" s="1">
        <v>2001</v>
      </c>
      <c r="H972" s="1">
        <v>4</v>
      </c>
      <c r="I972" s="1">
        <v>21</v>
      </c>
      <c r="J972" s="1">
        <v>21</v>
      </c>
      <c r="K972" s="1">
        <v>4</v>
      </c>
      <c r="L972" s="11">
        <v>11.2</v>
      </c>
      <c r="M972" s="81">
        <f t="shared" si="122"/>
        <v>0.11825400999467875</v>
      </c>
      <c r="N972" s="21">
        <v>0.01</v>
      </c>
      <c r="O972" s="3" t="s">
        <v>175</v>
      </c>
      <c r="P972" s="94">
        <f>1/((1/U972^2)+(1/X972^2))</f>
        <v>1.398401087982158E-2</v>
      </c>
      <c r="Q972" s="72">
        <f>(P972/U972^2*V972)+(P972/X972^2*Y972)</f>
        <v>2.8791545630915278</v>
      </c>
      <c r="R972" s="82">
        <f>SQRT(P972)</f>
        <v>0.11825400999467875</v>
      </c>
      <c r="S972" s="49">
        <v>2.62</v>
      </c>
      <c r="T972" s="3" t="s">
        <v>3</v>
      </c>
      <c r="U972" s="82">
        <v>0.13900000000000001</v>
      </c>
      <c r="V972" s="43">
        <f>0.791*S972+0.851</f>
        <v>2.9234200000000001</v>
      </c>
      <c r="W972" s="49">
        <v>2.73</v>
      </c>
      <c r="X972" s="82">
        <v>0.22500000000000001</v>
      </c>
      <c r="Y972" s="43">
        <f t="shared" ref="Y972:Y1012" si="124">0.929*W972+0.227</f>
        <v>2.7631700000000001</v>
      </c>
      <c r="Z972" s="53"/>
      <c r="AA972" s="82"/>
      <c r="AB972" s="43"/>
      <c r="AC972" s="47"/>
      <c r="AD972" s="82"/>
      <c r="AE972" s="43"/>
      <c r="AF972" s="45"/>
      <c r="AG972" s="82"/>
      <c r="AH972" s="43"/>
      <c r="AI972" s="47"/>
      <c r="AJ972" s="4"/>
      <c r="AK972" s="4"/>
      <c r="AL972" s="4"/>
      <c r="AM972" s="27"/>
      <c r="AN972" s="5"/>
      <c r="AO972" s="4"/>
      <c r="AP972" s="4"/>
      <c r="AQ972" s="4"/>
      <c r="AR972" s="19">
        <v>2.73</v>
      </c>
      <c r="AS972" s="19">
        <v>2.62</v>
      </c>
      <c r="AT972" s="3" t="s">
        <v>3</v>
      </c>
    </row>
    <row r="973" spans="1:51" x14ac:dyDescent="0.25">
      <c r="A973" s="3" t="s">
        <v>2</v>
      </c>
      <c r="B973" s="18">
        <v>2.74</v>
      </c>
      <c r="C973" s="88">
        <f t="shared" si="121"/>
        <v>2.8965320142681499</v>
      </c>
      <c r="D973" s="80">
        <v>-110.84399999999999</v>
      </c>
      <c r="E973" s="23">
        <v>43.296999999999997</v>
      </c>
      <c r="F973" s="1">
        <v>2</v>
      </c>
      <c r="G973" s="1">
        <v>2001</v>
      </c>
      <c r="H973" s="1">
        <v>6</v>
      </c>
      <c r="I973" s="1">
        <v>14</v>
      </c>
      <c r="J973" s="1">
        <v>22</v>
      </c>
      <c r="K973" s="1">
        <v>15</v>
      </c>
      <c r="L973" s="11">
        <v>14.7</v>
      </c>
      <c r="M973" s="81">
        <f t="shared" si="122"/>
        <v>0.11825400999467875</v>
      </c>
      <c r="N973" s="21">
        <v>0.01</v>
      </c>
      <c r="O973" s="3" t="s">
        <v>175</v>
      </c>
      <c r="P973" s="94">
        <f>1/((1/U973^2)+(1/X973^2))</f>
        <v>1.398401087982158E-2</v>
      </c>
      <c r="Q973" s="72">
        <f>(P973/U973^2*V973)+(P973/X973^2*Y973)</f>
        <v>2.8965320142681499</v>
      </c>
      <c r="R973" s="82">
        <f>SQRT(P973)</f>
        <v>0.11825400999467875</v>
      </c>
      <c r="S973" s="49">
        <v>2.74</v>
      </c>
      <c r="T973" s="3" t="s">
        <v>3</v>
      </c>
      <c r="U973" s="82">
        <v>0.13900000000000001</v>
      </c>
      <c r="V973" s="43">
        <f>0.791*S973+0.851</f>
        <v>3.0183400000000002</v>
      </c>
      <c r="W973" s="49">
        <v>2.5299999999999998</v>
      </c>
      <c r="X973" s="82">
        <v>0.22500000000000001</v>
      </c>
      <c r="Y973" s="43">
        <f t="shared" si="124"/>
        <v>2.5773699999999997</v>
      </c>
      <c r="Z973" s="53"/>
      <c r="AA973" s="82"/>
      <c r="AB973" s="43"/>
      <c r="AC973" s="47"/>
      <c r="AD973" s="82"/>
      <c r="AE973" s="43"/>
      <c r="AF973" s="45"/>
      <c r="AG973" s="82"/>
      <c r="AH973" s="43"/>
      <c r="AI973" s="47"/>
      <c r="AJ973" s="4"/>
      <c r="AK973" s="4"/>
      <c r="AL973" s="4"/>
      <c r="AM973" s="27"/>
      <c r="AN973" s="5"/>
      <c r="AO973" s="4"/>
      <c r="AP973" s="4"/>
      <c r="AQ973" s="4"/>
      <c r="AR973" s="19">
        <v>2.5299999999999998</v>
      </c>
      <c r="AS973" s="19">
        <v>2.74</v>
      </c>
      <c r="AT973" s="3" t="s">
        <v>3</v>
      </c>
    </row>
    <row r="974" spans="1:51" x14ac:dyDescent="0.25">
      <c r="A974" s="3" t="s">
        <v>2</v>
      </c>
      <c r="B974" s="18">
        <v>2.7</v>
      </c>
      <c r="C974" s="88">
        <f t="shared" si="121"/>
        <v>2.7353000000000001</v>
      </c>
      <c r="D974" s="80">
        <v>-114.91500000000001</v>
      </c>
      <c r="E974" s="23">
        <v>37.125999999999998</v>
      </c>
      <c r="F974" s="1">
        <v>0</v>
      </c>
      <c r="G974" s="1">
        <v>2001</v>
      </c>
      <c r="H974" s="1">
        <v>7</v>
      </c>
      <c r="I974" s="1">
        <v>5</v>
      </c>
      <c r="J974" s="1">
        <v>23</v>
      </c>
      <c r="K974" s="1">
        <v>22</v>
      </c>
      <c r="L974" s="11">
        <v>21.3</v>
      </c>
      <c r="M974" s="81">
        <f t="shared" si="122"/>
        <v>0.22500000000000001</v>
      </c>
      <c r="N974" s="21">
        <v>0.01</v>
      </c>
      <c r="O974" s="6" t="s">
        <v>174</v>
      </c>
      <c r="P974" s="94"/>
      <c r="Q974" s="72">
        <f>Y974</f>
        <v>2.7353000000000001</v>
      </c>
      <c r="R974" s="82">
        <f>X974</f>
        <v>0.22500000000000001</v>
      </c>
      <c r="S974" s="44"/>
      <c r="T974" s="3"/>
      <c r="V974" s="43"/>
      <c r="W974" s="49">
        <v>2.7</v>
      </c>
      <c r="X974" s="82">
        <v>0.22500000000000001</v>
      </c>
      <c r="Y974" s="43">
        <f t="shared" si="124"/>
        <v>2.7353000000000001</v>
      </c>
      <c r="Z974" s="53"/>
      <c r="AA974" s="82"/>
      <c r="AB974" s="43"/>
      <c r="AC974" s="47"/>
      <c r="AD974" s="82"/>
      <c r="AE974" s="43"/>
      <c r="AF974" s="45"/>
      <c r="AG974" s="82"/>
      <c r="AH974" s="43"/>
      <c r="AI974" s="47"/>
      <c r="AJ974" s="4"/>
      <c r="AK974" s="4"/>
      <c r="AL974" s="4"/>
      <c r="AM974" s="27"/>
      <c r="AN974" s="5"/>
      <c r="AO974" s="4"/>
      <c r="AP974" s="4"/>
      <c r="AQ974" s="4"/>
      <c r="AR974" s="19">
        <v>2.7</v>
      </c>
      <c r="AS974" s="5"/>
      <c r="AT974" s="3"/>
    </row>
    <row r="975" spans="1:51" x14ac:dyDescent="0.25">
      <c r="A975" s="3" t="s">
        <v>2</v>
      </c>
      <c r="B975" s="18">
        <v>2.77</v>
      </c>
      <c r="C975" s="88">
        <f t="shared" si="121"/>
        <v>2.8675163969347786</v>
      </c>
      <c r="D975" s="80">
        <v>-111.05500000000001</v>
      </c>
      <c r="E975" s="23">
        <v>42.703000000000003</v>
      </c>
      <c r="F975" s="1">
        <v>0</v>
      </c>
      <c r="G975" s="1">
        <v>2001</v>
      </c>
      <c r="H975" s="1">
        <v>8</v>
      </c>
      <c r="I975" s="1">
        <v>8</v>
      </c>
      <c r="J975" s="1">
        <v>21</v>
      </c>
      <c r="K975" s="1">
        <v>36</v>
      </c>
      <c r="L975" s="11">
        <v>30.2</v>
      </c>
      <c r="M975" s="81">
        <f t="shared" si="122"/>
        <v>0.11825400999467875</v>
      </c>
      <c r="N975" s="21">
        <v>0.01</v>
      </c>
      <c r="O975" s="3" t="s">
        <v>175</v>
      </c>
      <c r="P975" s="94">
        <f>1/((1/U975^2)+(1/X975^2))</f>
        <v>1.398401087982158E-2</v>
      </c>
      <c r="Q975" s="72">
        <f>(P975/U975^2*V975)+(P975/X975^2*Y975)</f>
        <v>2.8675163969347786</v>
      </c>
      <c r="R975" s="82">
        <f t="shared" ref="R975:R984" si="125">SQRT(P975)</f>
        <v>0.11825400999467875</v>
      </c>
      <c r="S975" s="49">
        <v>2.77</v>
      </c>
      <c r="T975" s="3" t="s">
        <v>3</v>
      </c>
      <c r="U975" s="82">
        <v>0.13900000000000001</v>
      </c>
      <c r="V975" s="43">
        <f t="shared" ref="V975:V984" si="126">0.791*S975+0.851</f>
        <v>3.0420700000000003</v>
      </c>
      <c r="W975" s="49">
        <v>2.35</v>
      </c>
      <c r="X975" s="82">
        <v>0.22500000000000001</v>
      </c>
      <c r="Y975" s="43">
        <f t="shared" si="124"/>
        <v>2.4101500000000002</v>
      </c>
      <c r="Z975" s="53"/>
      <c r="AA975" s="82"/>
      <c r="AB975" s="43"/>
      <c r="AC975" s="47"/>
      <c r="AD975" s="82"/>
      <c r="AE975" s="43"/>
      <c r="AF975" s="45"/>
      <c r="AG975" s="82"/>
      <c r="AH975" s="43"/>
      <c r="AI975" s="47"/>
      <c r="AJ975" s="4"/>
      <c r="AK975" s="4"/>
      <c r="AL975" s="4"/>
      <c r="AM975" s="27"/>
      <c r="AN975" s="5"/>
      <c r="AO975" s="4"/>
      <c r="AP975" s="4"/>
      <c r="AQ975" s="4"/>
      <c r="AR975" s="19">
        <v>2.35</v>
      </c>
      <c r="AS975" s="19">
        <v>2.77</v>
      </c>
      <c r="AT975" s="3" t="s">
        <v>3</v>
      </c>
    </row>
    <row r="976" spans="1:51" x14ac:dyDescent="0.25">
      <c r="A976" s="4" t="s">
        <v>1</v>
      </c>
      <c r="B976" s="11">
        <v>4.3</v>
      </c>
      <c r="C976" s="88">
        <f t="shared" si="121"/>
        <v>4.1056343449655373</v>
      </c>
      <c r="D976" s="80">
        <v>-110.051</v>
      </c>
      <c r="E976" s="23">
        <v>43.459000000000003</v>
      </c>
      <c r="F976" s="1">
        <v>5</v>
      </c>
      <c r="G976" s="1">
        <v>2001</v>
      </c>
      <c r="H976" s="1">
        <v>9</v>
      </c>
      <c r="I976" s="1">
        <v>27</v>
      </c>
      <c r="J976" s="1">
        <v>22</v>
      </c>
      <c r="K976" s="1">
        <v>5</v>
      </c>
      <c r="L976" s="1">
        <v>21.72</v>
      </c>
      <c r="M976" s="81">
        <f t="shared" si="122"/>
        <v>0.1026800070380199</v>
      </c>
      <c r="N976" s="21">
        <v>0.01</v>
      </c>
      <c r="O976" s="3" t="s">
        <v>175</v>
      </c>
      <c r="P976" s="94">
        <f>1/((1/U976^2)+(1/X976^2)+(1/AD976^2))</f>
        <v>1.0543183845327816E-2</v>
      </c>
      <c r="Q976" s="72">
        <f>(P976/U976^2*V976)+(P976/X976^2*Y976)+(P976/AD976^2*AE976)</f>
        <v>4.1056343449655373</v>
      </c>
      <c r="R976" s="82">
        <f t="shared" si="125"/>
        <v>0.1026800070380199</v>
      </c>
      <c r="S976" s="49">
        <v>4</v>
      </c>
      <c r="T976" s="3" t="s">
        <v>3</v>
      </c>
      <c r="U976" s="82">
        <v>0.13900000000000001</v>
      </c>
      <c r="V976" s="43">
        <f t="shared" si="126"/>
        <v>4.0150000000000006</v>
      </c>
      <c r="W976" s="49">
        <v>4.3</v>
      </c>
      <c r="X976" s="82">
        <v>0.22500000000000001</v>
      </c>
      <c r="Y976" s="43">
        <f t="shared" si="124"/>
        <v>4.2217000000000002</v>
      </c>
      <c r="Z976" s="53"/>
      <c r="AA976" s="82"/>
      <c r="AB976" s="43"/>
      <c r="AC976" s="55">
        <v>4.3</v>
      </c>
      <c r="AD976" s="82">
        <v>0.20699999999999999</v>
      </c>
      <c r="AE976" s="43">
        <f>1.078*AC976-0.427</f>
        <v>4.2084000000000001</v>
      </c>
      <c r="AF976" s="45"/>
      <c r="AG976" s="82"/>
      <c r="AH976" s="43"/>
      <c r="AI976" s="47"/>
      <c r="AJ976" s="27">
        <v>4.3</v>
      </c>
      <c r="AK976" s="5"/>
      <c r="AL976" s="4"/>
      <c r="AM976" s="27"/>
      <c r="AN976" s="5"/>
      <c r="AO976" s="4">
        <v>460</v>
      </c>
      <c r="AP976" s="5" t="s">
        <v>44</v>
      </c>
      <c r="AQ976" s="5" t="s">
        <v>12</v>
      </c>
      <c r="AR976" s="19">
        <v>4.3</v>
      </c>
      <c r="AS976" s="19">
        <v>4</v>
      </c>
      <c r="AT976" s="3" t="s">
        <v>3</v>
      </c>
      <c r="AU976" s="2" t="s">
        <v>44</v>
      </c>
      <c r="AV976" s="2"/>
      <c r="AY976">
        <v>53</v>
      </c>
    </row>
    <row r="977" spans="1:51" x14ac:dyDescent="0.25">
      <c r="A977" s="3" t="s">
        <v>2</v>
      </c>
      <c r="B977" s="18">
        <v>2.61</v>
      </c>
      <c r="C977" s="88">
        <f t="shared" si="121"/>
        <v>2.8554664554084579</v>
      </c>
      <c r="D977" s="80">
        <v>-111.488</v>
      </c>
      <c r="E977" s="23">
        <v>43.02</v>
      </c>
      <c r="F977" s="1">
        <v>4</v>
      </c>
      <c r="G977" s="1">
        <v>2001</v>
      </c>
      <c r="H977" s="1">
        <v>10</v>
      </c>
      <c r="I977" s="1">
        <v>2</v>
      </c>
      <c r="J977" s="1">
        <v>6</v>
      </c>
      <c r="K977" s="1">
        <v>32</v>
      </c>
      <c r="L977" s="11">
        <v>44.8</v>
      </c>
      <c r="M977" s="81">
        <f t="shared" si="122"/>
        <v>0.11825400999467875</v>
      </c>
      <c r="N977" s="21">
        <v>0.01</v>
      </c>
      <c r="O977" s="3" t="s">
        <v>175</v>
      </c>
      <c r="P977" s="94">
        <f>1/((1/U977^2)+(1/X977^2))</f>
        <v>1.398401087982158E-2</v>
      </c>
      <c r="Q977" s="72">
        <f>(P977/U977^2*V977)+(P977/X977^2*Y977)</f>
        <v>2.8554664554084579</v>
      </c>
      <c r="R977" s="82">
        <f t="shared" si="125"/>
        <v>0.11825400999467875</v>
      </c>
      <c r="S977" s="49">
        <v>2.61</v>
      </c>
      <c r="T977" s="3" t="s">
        <v>3</v>
      </c>
      <c r="U977" s="82">
        <v>0.13900000000000001</v>
      </c>
      <c r="V977" s="43">
        <f t="shared" si="126"/>
        <v>2.9155099999999998</v>
      </c>
      <c r="W977" s="49">
        <v>2.66</v>
      </c>
      <c r="X977" s="82">
        <v>0.22500000000000001</v>
      </c>
      <c r="Y977" s="43">
        <f t="shared" si="124"/>
        <v>2.69814</v>
      </c>
      <c r="Z977" s="53"/>
      <c r="AA977" s="82"/>
      <c r="AB977" s="43"/>
      <c r="AC977" s="47"/>
      <c r="AD977" s="82"/>
      <c r="AE977" s="43"/>
      <c r="AF977" s="45"/>
      <c r="AG977" s="82"/>
      <c r="AH977" s="43"/>
      <c r="AI977" s="47"/>
      <c r="AJ977" s="4"/>
      <c r="AK977" s="4"/>
      <c r="AL977" s="4"/>
      <c r="AM977" s="27"/>
      <c r="AN977" s="5"/>
      <c r="AO977" s="4"/>
      <c r="AP977" s="4"/>
      <c r="AQ977" s="4"/>
      <c r="AR977" s="19">
        <v>2.66</v>
      </c>
      <c r="AS977" s="19">
        <v>2.61</v>
      </c>
      <c r="AT977" s="3" t="s">
        <v>3</v>
      </c>
    </row>
    <row r="978" spans="1:51" x14ac:dyDescent="0.25">
      <c r="A978" s="4" t="s">
        <v>1</v>
      </c>
      <c r="B978" s="11">
        <v>3.3</v>
      </c>
      <c r="C978" s="88">
        <f t="shared" si="121"/>
        <v>3.3441059433969276</v>
      </c>
      <c r="D978" s="80">
        <v>-111.46299999999999</v>
      </c>
      <c r="E978" s="23">
        <v>42.987000000000002</v>
      </c>
      <c r="F978" s="1">
        <v>5</v>
      </c>
      <c r="G978" s="1">
        <v>2001</v>
      </c>
      <c r="H978" s="1">
        <v>10</v>
      </c>
      <c r="I978" s="1">
        <v>2</v>
      </c>
      <c r="J978" s="1">
        <v>16</v>
      </c>
      <c r="K978" s="1">
        <v>42</v>
      </c>
      <c r="L978" s="1">
        <v>53.59</v>
      </c>
      <c r="M978" s="81">
        <f t="shared" si="122"/>
        <v>0.10516774409862768</v>
      </c>
      <c r="N978" s="21">
        <v>0.01</v>
      </c>
      <c r="O978" s="3" t="s">
        <v>175</v>
      </c>
      <c r="P978" s="94">
        <f>1/((1/U978^2)+(1/X978^2)+(1/AA978^2))</f>
        <v>1.1060254398794437E-2</v>
      </c>
      <c r="Q978" s="72">
        <f>(P978/U978^2*V978)+(P978/X978^2*Y978)+(P978/AA978^2*AB978)</f>
        <v>3.3441059433969276</v>
      </c>
      <c r="R978" s="82">
        <f t="shared" si="125"/>
        <v>0.10516774409862768</v>
      </c>
      <c r="S978" s="49">
        <v>3.13</v>
      </c>
      <c r="T978" s="3" t="s">
        <v>3</v>
      </c>
      <c r="U978" s="82">
        <v>0.13900000000000001</v>
      </c>
      <c r="V978" s="43">
        <f t="shared" si="126"/>
        <v>3.3268300000000002</v>
      </c>
      <c r="W978" s="49">
        <v>3.21</v>
      </c>
      <c r="X978" s="82">
        <v>0.22500000000000001</v>
      </c>
      <c r="Y978" s="43">
        <f t="shared" si="124"/>
        <v>3.2090899999999998</v>
      </c>
      <c r="Z978" s="55">
        <v>3.3</v>
      </c>
      <c r="AA978" s="82">
        <v>0.23</v>
      </c>
      <c r="AB978" s="43">
        <f>0.791*(Z978+0.09)+0.851</f>
        <v>3.5324899999999997</v>
      </c>
      <c r="AC978" s="53"/>
      <c r="AD978" s="82"/>
      <c r="AE978" s="43"/>
      <c r="AF978" s="45"/>
      <c r="AG978" s="82"/>
      <c r="AH978" s="43"/>
      <c r="AI978" s="47"/>
      <c r="AJ978" s="27"/>
      <c r="AK978" s="5"/>
      <c r="AL978" s="4" t="s">
        <v>56</v>
      </c>
      <c r="AM978" s="27">
        <v>3.3</v>
      </c>
      <c r="AN978" s="5"/>
      <c r="AO978" s="4">
        <v>457</v>
      </c>
      <c r="AP978" s="5" t="s">
        <v>44</v>
      </c>
      <c r="AQ978" s="5" t="s">
        <v>44</v>
      </c>
      <c r="AR978" s="19">
        <v>3.21</v>
      </c>
      <c r="AS978" s="19">
        <v>3.13</v>
      </c>
      <c r="AT978" s="3" t="s">
        <v>3</v>
      </c>
      <c r="AU978" s="2" t="s">
        <v>44</v>
      </c>
      <c r="AV978" s="2"/>
      <c r="AY978">
        <v>25</v>
      </c>
    </row>
    <row r="979" spans="1:51" x14ac:dyDescent="0.25">
      <c r="A979" s="4" t="s">
        <v>1</v>
      </c>
      <c r="B979" s="11">
        <v>3.1</v>
      </c>
      <c r="C979" s="88">
        <f t="shared" si="121"/>
        <v>3.1858105395833349</v>
      </c>
      <c r="D979" s="80">
        <v>-111.479</v>
      </c>
      <c r="E979" s="23">
        <v>42.982999999999997</v>
      </c>
      <c r="F979" s="1">
        <v>5</v>
      </c>
      <c r="G979" s="1">
        <v>2001</v>
      </c>
      <c r="H979" s="1">
        <v>10</v>
      </c>
      <c r="I979" s="1">
        <v>11</v>
      </c>
      <c r="J979" s="1">
        <v>5</v>
      </c>
      <c r="K979" s="1">
        <v>47</v>
      </c>
      <c r="L979" s="1">
        <v>28.8</v>
      </c>
      <c r="M979" s="81">
        <f t="shared" si="122"/>
        <v>0.10516774409862768</v>
      </c>
      <c r="N979" s="21">
        <v>0.01</v>
      </c>
      <c r="O979" s="3" t="s">
        <v>175</v>
      </c>
      <c r="P979" s="94">
        <f>1/((1/U979^2)+(1/X979^2)+(1/AA979^2))</f>
        <v>1.1060254398794437E-2</v>
      </c>
      <c r="Q979" s="72">
        <f>(P979/U979^2*V979)+(P979/X979^2*Y979)+(P979/AA979^2*AB979)</f>
        <v>3.1858105395833349</v>
      </c>
      <c r="R979" s="82">
        <f t="shared" si="125"/>
        <v>0.10516774409862768</v>
      </c>
      <c r="S979" s="49">
        <v>2.97</v>
      </c>
      <c r="T979" s="3" t="s">
        <v>3</v>
      </c>
      <c r="U979" s="82">
        <v>0.13900000000000001</v>
      </c>
      <c r="V979" s="43">
        <f t="shared" si="126"/>
        <v>3.2002700000000002</v>
      </c>
      <c r="W979" s="49">
        <v>2.95</v>
      </c>
      <c r="X979" s="82">
        <v>0.22500000000000001</v>
      </c>
      <c r="Y979" s="43">
        <f t="shared" si="124"/>
        <v>2.9675500000000001</v>
      </c>
      <c r="Z979" s="55">
        <v>3.1</v>
      </c>
      <c r="AA979" s="82">
        <v>0.23</v>
      </c>
      <c r="AB979" s="43">
        <f>0.791*(Z979+0.09)+0.851</f>
        <v>3.3742900000000002</v>
      </c>
      <c r="AC979" s="53"/>
      <c r="AD979" s="82"/>
      <c r="AE979" s="43"/>
      <c r="AF979" s="45"/>
      <c r="AG979" s="82"/>
      <c r="AH979" s="43"/>
      <c r="AI979" s="47"/>
      <c r="AJ979" s="27"/>
      <c r="AK979" s="5"/>
      <c r="AL979" s="4" t="s">
        <v>92</v>
      </c>
      <c r="AM979" s="27">
        <v>3.1</v>
      </c>
      <c r="AN979" s="5"/>
      <c r="AO979" s="4">
        <v>457</v>
      </c>
      <c r="AP979" s="5" t="s">
        <v>44</v>
      </c>
      <c r="AQ979" s="5" t="s">
        <v>44</v>
      </c>
      <c r="AR979" s="19">
        <v>2.95</v>
      </c>
      <c r="AS979" s="19">
        <v>2.97</v>
      </c>
      <c r="AT979" s="3" t="s">
        <v>3</v>
      </c>
      <c r="AU979" s="2" t="s">
        <v>44</v>
      </c>
      <c r="AV979" s="2"/>
      <c r="AY979">
        <v>13</v>
      </c>
    </row>
    <row r="980" spans="1:51" x14ac:dyDescent="0.25">
      <c r="A980" s="3" t="s">
        <v>2</v>
      </c>
      <c r="B980" s="18">
        <v>2.5099999999999998</v>
      </c>
      <c r="C980" s="88">
        <f t="shared" si="121"/>
        <v>2.7058345573728304</v>
      </c>
      <c r="D980" s="80">
        <v>-110.636</v>
      </c>
      <c r="E980" s="23">
        <v>42.764000000000003</v>
      </c>
      <c r="F980" s="1">
        <v>0</v>
      </c>
      <c r="G980" s="1">
        <v>2001</v>
      </c>
      <c r="H980" s="1">
        <v>10</v>
      </c>
      <c r="I980" s="1">
        <v>28</v>
      </c>
      <c r="J980" s="1">
        <v>21</v>
      </c>
      <c r="K980" s="1">
        <v>3</v>
      </c>
      <c r="L980" s="11">
        <v>12.6</v>
      </c>
      <c r="M980" s="81">
        <f t="shared" si="122"/>
        <v>0.11825400999467875</v>
      </c>
      <c r="N980" s="21">
        <v>0.01</v>
      </c>
      <c r="O980" s="3" t="s">
        <v>175</v>
      </c>
      <c r="P980" s="94">
        <f>1/((1/U980^2)+(1/X980^2))</f>
        <v>1.398401087982158E-2</v>
      </c>
      <c r="Q980" s="72">
        <f>(P980/U980^2*V980)+(P980/X980^2*Y980)</f>
        <v>2.7058345573728304</v>
      </c>
      <c r="R980" s="82">
        <f t="shared" si="125"/>
        <v>0.11825400999467875</v>
      </c>
      <c r="S980" s="49">
        <v>2.5099999999999998</v>
      </c>
      <c r="T980" s="3" t="s">
        <v>3</v>
      </c>
      <c r="U980" s="82">
        <v>0.13900000000000001</v>
      </c>
      <c r="V980" s="43">
        <f t="shared" si="126"/>
        <v>2.8364099999999999</v>
      </c>
      <c r="W980" s="49">
        <v>2.2999999999999998</v>
      </c>
      <c r="X980" s="82">
        <v>0.22500000000000001</v>
      </c>
      <c r="Y980" s="43">
        <f t="shared" si="124"/>
        <v>2.3636999999999997</v>
      </c>
      <c r="Z980" s="53"/>
      <c r="AA980" s="82"/>
      <c r="AB980" s="43"/>
      <c r="AC980" s="47"/>
      <c r="AD980" s="82"/>
      <c r="AE980" s="43"/>
      <c r="AF980" s="45"/>
      <c r="AG980" s="82"/>
      <c r="AH980" s="43"/>
      <c r="AI980" s="47"/>
      <c r="AJ980" s="4"/>
      <c r="AK980" s="4"/>
      <c r="AL980" s="4"/>
      <c r="AM980" s="27"/>
      <c r="AN980" s="5"/>
      <c r="AO980" s="4"/>
      <c r="AP980" s="4"/>
      <c r="AQ980" s="4"/>
      <c r="AR980" s="19">
        <v>2.2999999999999998</v>
      </c>
      <c r="AS980" s="19">
        <v>2.5099999999999998</v>
      </c>
      <c r="AT980" s="3" t="s">
        <v>3</v>
      </c>
    </row>
    <row r="981" spans="1:51" x14ac:dyDescent="0.25">
      <c r="A981" s="3" t="s">
        <v>2</v>
      </c>
      <c r="B981" s="18">
        <v>2.5499999999999998</v>
      </c>
      <c r="C981" s="88">
        <f t="shared" si="121"/>
        <v>2.7774916172475912</v>
      </c>
      <c r="D981" s="80">
        <v>-111.489</v>
      </c>
      <c r="E981" s="23">
        <v>43.026000000000003</v>
      </c>
      <c r="F981" s="1">
        <v>0</v>
      </c>
      <c r="G981" s="1">
        <v>2001</v>
      </c>
      <c r="H981" s="1">
        <v>12</v>
      </c>
      <c r="I981" s="1">
        <v>18</v>
      </c>
      <c r="J981" s="1">
        <v>6</v>
      </c>
      <c r="K981" s="1">
        <v>59</v>
      </c>
      <c r="L981" s="11">
        <v>5.3</v>
      </c>
      <c r="M981" s="81">
        <f t="shared" si="122"/>
        <v>0.11825400999467875</v>
      </c>
      <c r="N981" s="21">
        <v>0.01</v>
      </c>
      <c r="O981" s="3" t="s">
        <v>175</v>
      </c>
      <c r="P981" s="94">
        <f>1/((1/U981^2)+(1/X981^2))</f>
        <v>1.398401087982158E-2</v>
      </c>
      <c r="Q981" s="72">
        <f>(P981/U981^2*V981)+(P981/X981^2*Y981)</f>
        <v>2.7774916172475912</v>
      </c>
      <c r="R981" s="82">
        <f t="shared" si="125"/>
        <v>0.11825400999467875</v>
      </c>
      <c r="S981" s="49">
        <v>2.5499999999999998</v>
      </c>
      <c r="T981" s="3" t="s">
        <v>3</v>
      </c>
      <c r="U981" s="82">
        <v>0.13900000000000001</v>
      </c>
      <c r="V981" s="43">
        <f t="shared" si="126"/>
        <v>2.8680499999999998</v>
      </c>
      <c r="W981" s="49">
        <v>2.4900000000000002</v>
      </c>
      <c r="X981" s="82">
        <v>0.22500000000000001</v>
      </c>
      <c r="Y981" s="43">
        <f t="shared" si="124"/>
        <v>2.5402100000000001</v>
      </c>
      <c r="Z981" s="53"/>
      <c r="AA981" s="82"/>
      <c r="AB981" s="43"/>
      <c r="AC981" s="47"/>
      <c r="AD981" s="82"/>
      <c r="AE981" s="43"/>
      <c r="AF981" s="45"/>
      <c r="AG981" s="82"/>
      <c r="AH981" s="43"/>
      <c r="AI981" s="47"/>
      <c r="AJ981" s="4"/>
      <c r="AK981" s="4"/>
      <c r="AL981" s="4"/>
      <c r="AM981" s="27"/>
      <c r="AN981" s="5"/>
      <c r="AO981" s="4"/>
      <c r="AP981" s="4"/>
      <c r="AQ981" s="4"/>
      <c r="AR981" s="19">
        <v>2.4900000000000002</v>
      </c>
      <c r="AS981" s="19">
        <v>2.5499999999999998</v>
      </c>
      <c r="AT981" s="3" t="s">
        <v>3</v>
      </c>
    </row>
    <row r="982" spans="1:51" x14ac:dyDescent="0.25">
      <c r="A982" s="3" t="s">
        <v>2</v>
      </c>
      <c r="B982" s="18">
        <v>2.84</v>
      </c>
      <c r="C982" s="88">
        <f t="shared" si="121"/>
        <v>3.0384654553512709</v>
      </c>
      <c r="D982" s="80">
        <v>-111.47</v>
      </c>
      <c r="E982" s="23">
        <v>43.036000000000001</v>
      </c>
      <c r="F982" s="1">
        <v>0</v>
      </c>
      <c r="G982" s="1">
        <v>2001</v>
      </c>
      <c r="H982" s="1">
        <v>12</v>
      </c>
      <c r="I982" s="1">
        <v>18</v>
      </c>
      <c r="J982" s="1">
        <v>20</v>
      </c>
      <c r="K982" s="1">
        <v>40</v>
      </c>
      <c r="L982" s="11">
        <v>50.7</v>
      </c>
      <c r="M982" s="81">
        <f t="shared" si="122"/>
        <v>0.11825400999467875</v>
      </c>
      <c r="N982" s="21">
        <v>0.01</v>
      </c>
      <c r="O982" s="3" t="s">
        <v>175</v>
      </c>
      <c r="P982" s="94">
        <f>1/((1/U982^2)+(1/X982^2))</f>
        <v>1.398401087982158E-2</v>
      </c>
      <c r="Q982" s="72">
        <f>(P982/U982^2*V982)+(P982/X982^2*Y982)</f>
        <v>3.0384654553512709</v>
      </c>
      <c r="R982" s="82">
        <f t="shared" si="125"/>
        <v>0.11825400999467875</v>
      </c>
      <c r="S982" s="49">
        <v>2.84</v>
      </c>
      <c r="T982" s="3" t="s">
        <v>3</v>
      </c>
      <c r="U982" s="82">
        <v>0.13900000000000001</v>
      </c>
      <c r="V982" s="43">
        <f t="shared" si="126"/>
        <v>3.0974399999999997</v>
      </c>
      <c r="W982" s="49">
        <v>2.86</v>
      </c>
      <c r="X982" s="82">
        <v>0.22500000000000001</v>
      </c>
      <c r="Y982" s="43">
        <f t="shared" si="124"/>
        <v>2.8839399999999999</v>
      </c>
      <c r="Z982" s="53"/>
      <c r="AA982" s="82"/>
      <c r="AB982" s="43"/>
      <c r="AC982" s="47"/>
      <c r="AD982" s="82"/>
      <c r="AE982" s="43"/>
      <c r="AF982" s="45"/>
      <c r="AG982" s="82"/>
      <c r="AH982" s="43"/>
      <c r="AI982" s="47"/>
      <c r="AJ982" s="4"/>
      <c r="AK982" s="4"/>
      <c r="AL982" s="4"/>
      <c r="AM982" s="27"/>
      <c r="AN982" s="5"/>
      <c r="AO982" s="4"/>
      <c r="AP982" s="4"/>
      <c r="AQ982" s="4"/>
      <c r="AR982" s="19">
        <v>2.86</v>
      </c>
      <c r="AS982" s="19">
        <v>2.84</v>
      </c>
      <c r="AT982" s="3" t="s">
        <v>3</v>
      </c>
    </row>
    <row r="983" spans="1:51" x14ac:dyDescent="0.25">
      <c r="A983" s="4" t="s">
        <v>1</v>
      </c>
      <c r="B983" s="11">
        <v>3.1</v>
      </c>
      <c r="C983" s="88">
        <f t="shared" si="121"/>
        <v>3.0226516856644965</v>
      </c>
      <c r="D983" s="80">
        <v>-110.236</v>
      </c>
      <c r="E983" s="23">
        <v>43.476999999999997</v>
      </c>
      <c r="F983" s="1">
        <v>5</v>
      </c>
      <c r="G983" s="1">
        <v>2002</v>
      </c>
      <c r="H983" s="1">
        <v>1</v>
      </c>
      <c r="I983" s="1">
        <v>2</v>
      </c>
      <c r="J983" s="1">
        <v>8</v>
      </c>
      <c r="K983" s="1">
        <v>30</v>
      </c>
      <c r="L983" s="1">
        <v>57.55</v>
      </c>
      <c r="M983" s="81">
        <f t="shared" si="122"/>
        <v>0.10516774409862768</v>
      </c>
      <c r="N983" s="21">
        <v>0.01</v>
      </c>
      <c r="O983" s="3" t="s">
        <v>175</v>
      </c>
      <c r="P983" s="94">
        <f>1/((1/U983^2)+(1/X983^2)+(1/AA983^2))</f>
        <v>1.1060254398794437E-2</v>
      </c>
      <c r="Q983" s="72">
        <f>(P983/U983^2*V983)+(P983/X983^2*Y983)+(P983/AA983^2*AB983)</f>
        <v>3.0226516856644965</v>
      </c>
      <c r="R983" s="82">
        <f t="shared" si="125"/>
        <v>0.10516774409862768</v>
      </c>
      <c r="S983" s="49">
        <v>2.78</v>
      </c>
      <c r="T983" s="3" t="s">
        <v>3</v>
      </c>
      <c r="U983" s="82">
        <v>0.13900000000000001</v>
      </c>
      <c r="V983" s="43">
        <f t="shared" si="126"/>
        <v>3.0499800000000001</v>
      </c>
      <c r="W983" s="49">
        <v>2.57</v>
      </c>
      <c r="X983" s="82">
        <v>0.22500000000000001</v>
      </c>
      <c r="Y983" s="43">
        <f t="shared" si="124"/>
        <v>2.6145299999999998</v>
      </c>
      <c r="Z983" s="55">
        <v>3.1</v>
      </c>
      <c r="AA983" s="82">
        <v>0.23</v>
      </c>
      <c r="AB983" s="43">
        <f>0.791*(Z983+0.09)+0.851</f>
        <v>3.3742900000000002</v>
      </c>
      <c r="AC983" s="53"/>
      <c r="AD983" s="82"/>
      <c r="AE983" s="43"/>
      <c r="AF983" s="45"/>
      <c r="AG983" s="82"/>
      <c r="AH983" s="43"/>
      <c r="AI983" s="47"/>
      <c r="AJ983" s="27"/>
      <c r="AK983" s="5"/>
      <c r="AL983" s="4" t="s">
        <v>92</v>
      </c>
      <c r="AM983" s="27">
        <v>3.1</v>
      </c>
      <c r="AN983" s="5"/>
      <c r="AO983" s="4">
        <v>460</v>
      </c>
      <c r="AP983" s="5" t="s">
        <v>44</v>
      </c>
      <c r="AQ983" s="5" t="s">
        <v>44</v>
      </c>
      <c r="AR983" s="19">
        <v>2.57</v>
      </c>
      <c r="AS983" s="19">
        <v>2.78</v>
      </c>
      <c r="AT983" s="3" t="s">
        <v>3</v>
      </c>
      <c r="AU983" s="2" t="s">
        <v>44</v>
      </c>
      <c r="AV983" s="2"/>
      <c r="AY983">
        <v>16</v>
      </c>
    </row>
    <row r="984" spans="1:51" x14ac:dyDescent="0.25">
      <c r="A984" s="4" t="s">
        <v>1</v>
      </c>
      <c r="B984" s="11">
        <v>3.2</v>
      </c>
      <c r="C984" s="88">
        <f t="shared" si="121"/>
        <v>3.1434838950745783</v>
      </c>
      <c r="D984" s="80">
        <v>-111.48</v>
      </c>
      <c r="E984" s="23">
        <v>43.006999999999998</v>
      </c>
      <c r="F984" s="1">
        <v>5</v>
      </c>
      <c r="G984" s="1">
        <v>2002</v>
      </c>
      <c r="H984" s="1">
        <v>1</v>
      </c>
      <c r="I984" s="1">
        <v>4</v>
      </c>
      <c r="J984" s="1">
        <v>13</v>
      </c>
      <c r="K984" s="1">
        <v>11</v>
      </c>
      <c r="L984" s="1">
        <v>40.86</v>
      </c>
      <c r="M984" s="81">
        <f t="shared" si="122"/>
        <v>0.10516774409862768</v>
      </c>
      <c r="N984" s="21">
        <v>0.01</v>
      </c>
      <c r="O984" s="3" t="s">
        <v>175</v>
      </c>
      <c r="P984" s="94">
        <f>1/((1/U984^2)+(1/X984^2)+(1/AA984^2))</f>
        <v>1.1060254398794437E-2</v>
      </c>
      <c r="Q984" s="72">
        <f>(P984/U984^2*V984)+(P984/X984^2*Y984)+(P984/AA984^2*AB984)</f>
        <v>3.1434838950745783</v>
      </c>
      <c r="R984" s="82">
        <f t="shared" si="125"/>
        <v>0.10516774409862768</v>
      </c>
      <c r="S984" s="49">
        <v>2.84</v>
      </c>
      <c r="T984" s="3" t="s">
        <v>3</v>
      </c>
      <c r="U984" s="82">
        <v>0.13900000000000001</v>
      </c>
      <c r="V984" s="43">
        <f t="shared" si="126"/>
        <v>3.0974399999999997</v>
      </c>
      <c r="W984" s="49">
        <v>2.95</v>
      </c>
      <c r="X984" s="82">
        <v>0.22500000000000001</v>
      </c>
      <c r="Y984" s="43">
        <f t="shared" si="124"/>
        <v>2.9675500000000001</v>
      </c>
      <c r="Z984" s="55">
        <v>3.2</v>
      </c>
      <c r="AA984" s="82">
        <v>0.23</v>
      </c>
      <c r="AB984" s="43">
        <f>0.791*(Z984+0.09)+0.851</f>
        <v>3.4533900000000002</v>
      </c>
      <c r="AC984" s="53"/>
      <c r="AD984" s="82"/>
      <c r="AE984" s="43"/>
      <c r="AF984" s="45"/>
      <c r="AG984" s="82"/>
      <c r="AH984" s="43"/>
      <c r="AI984" s="47"/>
      <c r="AJ984" s="27"/>
      <c r="AK984" s="5"/>
      <c r="AL984" s="4" t="s">
        <v>79</v>
      </c>
      <c r="AM984" s="27">
        <v>3.2</v>
      </c>
      <c r="AN984" s="5"/>
      <c r="AO984" s="4">
        <v>457</v>
      </c>
      <c r="AP984" s="5" t="s">
        <v>44</v>
      </c>
      <c r="AQ984" s="5" t="s">
        <v>44</v>
      </c>
      <c r="AR984" s="19">
        <v>2.95</v>
      </c>
      <c r="AS984" s="19">
        <v>2.84</v>
      </c>
      <c r="AT984" s="3" t="s">
        <v>3</v>
      </c>
      <c r="AU984" s="2" t="s">
        <v>44</v>
      </c>
      <c r="AV984" s="2"/>
      <c r="AY984">
        <v>18</v>
      </c>
    </row>
    <row r="985" spans="1:51" x14ac:dyDescent="0.25">
      <c r="A985" s="3" t="s">
        <v>2</v>
      </c>
      <c r="B985" s="18">
        <v>2.75</v>
      </c>
      <c r="C985" s="88">
        <f t="shared" si="121"/>
        <v>2.7817500000000002</v>
      </c>
      <c r="D985" s="80">
        <v>-114.697</v>
      </c>
      <c r="E985" s="23">
        <v>37.218000000000004</v>
      </c>
      <c r="F985" s="1">
        <v>3</v>
      </c>
      <c r="G985" s="1">
        <v>2002</v>
      </c>
      <c r="H985" s="1">
        <v>1</v>
      </c>
      <c r="I985" s="1">
        <v>6</v>
      </c>
      <c r="J985" s="1">
        <v>8</v>
      </c>
      <c r="K985" s="1">
        <v>51</v>
      </c>
      <c r="L985" s="11">
        <v>20.8</v>
      </c>
      <c r="M985" s="81">
        <f t="shared" si="122"/>
        <v>0.22500000000000001</v>
      </c>
      <c r="N985" s="21">
        <v>0.01</v>
      </c>
      <c r="O985" s="6" t="s">
        <v>174</v>
      </c>
      <c r="P985" s="94"/>
      <c r="Q985" s="72">
        <f>Y985</f>
        <v>2.7817500000000002</v>
      </c>
      <c r="R985" s="82">
        <f>X985</f>
        <v>0.22500000000000001</v>
      </c>
      <c r="S985" s="44"/>
      <c r="T985" s="3"/>
      <c r="V985" s="43"/>
      <c r="W985" s="49">
        <v>2.75</v>
      </c>
      <c r="X985" s="82">
        <v>0.22500000000000001</v>
      </c>
      <c r="Y985" s="43">
        <f t="shared" si="124"/>
        <v>2.7817500000000002</v>
      </c>
      <c r="Z985" s="53"/>
      <c r="AA985" s="82"/>
      <c r="AB985" s="43"/>
      <c r="AC985" s="47"/>
      <c r="AD985" s="82"/>
      <c r="AE985" s="43"/>
      <c r="AF985" s="45"/>
      <c r="AG985" s="82"/>
      <c r="AH985" s="43"/>
      <c r="AI985" s="47"/>
      <c r="AJ985" s="4"/>
      <c r="AK985" s="4"/>
      <c r="AL985" s="4"/>
      <c r="AM985" s="27"/>
      <c r="AN985" s="5"/>
      <c r="AO985" s="4"/>
      <c r="AP985" s="4"/>
      <c r="AQ985" s="4"/>
      <c r="AR985" s="19">
        <v>2.75</v>
      </c>
      <c r="AS985" s="5"/>
      <c r="AT985" s="3"/>
    </row>
    <row r="986" spans="1:51" x14ac:dyDescent="0.25">
      <c r="A986" s="3" t="s">
        <v>2</v>
      </c>
      <c r="B986" s="18">
        <v>2.5499999999999998</v>
      </c>
      <c r="C986" s="88">
        <f t="shared" si="121"/>
        <v>2.7543962463900726</v>
      </c>
      <c r="D986" s="80">
        <v>-111.46899999999999</v>
      </c>
      <c r="E986" s="23">
        <v>42.652999999999999</v>
      </c>
      <c r="F986" s="1">
        <v>0</v>
      </c>
      <c r="G986" s="1">
        <v>2002</v>
      </c>
      <c r="H986" s="1">
        <v>1</v>
      </c>
      <c r="I986" s="1">
        <v>21</v>
      </c>
      <c r="J986" s="1">
        <v>12</v>
      </c>
      <c r="K986" s="1">
        <v>25</v>
      </c>
      <c r="L986" s="11">
        <v>35.200000000000003</v>
      </c>
      <c r="M986" s="81">
        <f t="shared" si="122"/>
        <v>0.11825400999467875</v>
      </c>
      <c r="N986" s="21">
        <v>0.01</v>
      </c>
      <c r="O986" s="3" t="s">
        <v>175</v>
      </c>
      <c r="P986" s="94">
        <f>1/((1/U986^2)+(1/X986^2))</f>
        <v>1.398401087982158E-2</v>
      </c>
      <c r="Q986" s="72">
        <f>(P986/U986^2*V986)+(P986/X986^2*Y986)</f>
        <v>2.7543962463900726</v>
      </c>
      <c r="R986" s="82">
        <f>SQRT(P986)</f>
        <v>0.11825400999467875</v>
      </c>
      <c r="S986" s="49">
        <v>2.5499999999999998</v>
      </c>
      <c r="T986" s="3" t="s">
        <v>3</v>
      </c>
      <c r="U986" s="82">
        <v>0.13900000000000001</v>
      </c>
      <c r="V986" s="43">
        <f>0.791*S986+0.851</f>
        <v>2.8680499999999998</v>
      </c>
      <c r="W986" s="49">
        <v>2.4</v>
      </c>
      <c r="X986" s="82">
        <v>0.22500000000000001</v>
      </c>
      <c r="Y986" s="43">
        <f t="shared" si="124"/>
        <v>2.4565999999999999</v>
      </c>
      <c r="Z986" s="53"/>
      <c r="AA986" s="82"/>
      <c r="AB986" s="43"/>
      <c r="AC986" s="47"/>
      <c r="AD986" s="82"/>
      <c r="AE986" s="43"/>
      <c r="AF986" s="45"/>
      <c r="AG986" s="82"/>
      <c r="AH986" s="43"/>
      <c r="AI986" s="47"/>
      <c r="AJ986" s="4"/>
      <c r="AK986" s="4"/>
      <c r="AL986" s="4"/>
      <c r="AM986" s="27"/>
      <c r="AN986" s="5"/>
      <c r="AO986" s="4"/>
      <c r="AP986" s="4"/>
      <c r="AQ986" s="4"/>
      <c r="AR986" s="19">
        <v>2.4</v>
      </c>
      <c r="AS986" s="19">
        <v>2.5499999999999998</v>
      </c>
      <c r="AT986" s="3" t="s">
        <v>3</v>
      </c>
    </row>
    <row r="987" spans="1:51" x14ac:dyDescent="0.25">
      <c r="A987" s="4" t="s">
        <v>1</v>
      </c>
      <c r="B987" s="11">
        <v>2.9</v>
      </c>
      <c r="C987" s="88">
        <f t="shared" si="121"/>
        <v>3.2326729136343864</v>
      </c>
      <c r="D987" s="80">
        <v>-108.65</v>
      </c>
      <c r="E987" s="23">
        <v>39.537999999999997</v>
      </c>
      <c r="F987" s="1">
        <v>5</v>
      </c>
      <c r="G987" s="1">
        <v>2002</v>
      </c>
      <c r="H987" s="1">
        <v>3</v>
      </c>
      <c r="I987" s="1">
        <v>19</v>
      </c>
      <c r="J987" s="1">
        <v>5</v>
      </c>
      <c r="K987" s="1">
        <v>53</v>
      </c>
      <c r="L987" s="1">
        <v>14</v>
      </c>
      <c r="M987" s="81">
        <f t="shared" si="122"/>
        <v>0.10516774409862768</v>
      </c>
      <c r="N987" s="21">
        <v>0.01</v>
      </c>
      <c r="O987" s="3" t="s">
        <v>175</v>
      </c>
      <c r="P987" s="94">
        <f>1/((1/U987^2)+(1/X987^2)+(1/AA987^2))</f>
        <v>1.1060254398794437E-2</v>
      </c>
      <c r="Q987" s="72">
        <f>(P987/U987^2*V987)+(P987/X987^2*Y987)+(P987/AA987^2*AB987)</f>
        <v>3.2326729136343864</v>
      </c>
      <c r="R987" s="82">
        <f>SQRT(P987)</f>
        <v>0.10516774409862768</v>
      </c>
      <c r="S987" s="49">
        <v>3.03</v>
      </c>
      <c r="T987" s="3" t="s">
        <v>3</v>
      </c>
      <c r="U987" s="82">
        <v>0.13900000000000001</v>
      </c>
      <c r="V987" s="43">
        <f>0.791*S987+0.851</f>
        <v>3.2477299999999998</v>
      </c>
      <c r="W987" s="49">
        <v>3.21</v>
      </c>
      <c r="X987" s="82">
        <v>0.22500000000000001</v>
      </c>
      <c r="Y987" s="43">
        <f t="shared" si="124"/>
        <v>3.2090899999999998</v>
      </c>
      <c r="Z987" s="55">
        <v>2.9</v>
      </c>
      <c r="AA987" s="82">
        <v>0.23</v>
      </c>
      <c r="AB987" s="43">
        <f>0.791*(Z987+0.09)+0.851</f>
        <v>3.2160899999999999</v>
      </c>
      <c r="AC987" s="53"/>
      <c r="AD987" s="82"/>
      <c r="AE987" s="43"/>
      <c r="AF987" s="45"/>
      <c r="AG987" s="82"/>
      <c r="AH987" s="43"/>
      <c r="AI987" s="47"/>
      <c r="AJ987" s="27"/>
      <c r="AK987" s="5"/>
      <c r="AL987" s="4" t="s">
        <v>49</v>
      </c>
      <c r="AM987" s="27">
        <v>2.9</v>
      </c>
      <c r="AN987" s="5"/>
      <c r="AO987" s="4">
        <v>479</v>
      </c>
      <c r="AP987" s="5" t="s">
        <v>44</v>
      </c>
      <c r="AQ987" s="5" t="s">
        <v>44</v>
      </c>
      <c r="AR987" s="19">
        <v>3.21</v>
      </c>
      <c r="AS987" s="19">
        <v>3.03</v>
      </c>
      <c r="AT987" s="3" t="s">
        <v>3</v>
      </c>
      <c r="AU987" s="2" t="s">
        <v>44</v>
      </c>
      <c r="AV987" s="2"/>
      <c r="AY987">
        <v>24</v>
      </c>
    </row>
    <row r="988" spans="1:51" x14ac:dyDescent="0.25">
      <c r="A988" s="4" t="s">
        <v>1</v>
      </c>
      <c r="B988" s="11">
        <v>3.4</v>
      </c>
      <c r="C988" s="88">
        <f t="shared" si="121"/>
        <v>2.9529873652531959</v>
      </c>
      <c r="D988" s="80">
        <v>-110.79</v>
      </c>
      <c r="E988" s="23">
        <v>43.18</v>
      </c>
      <c r="F988" s="1">
        <v>0</v>
      </c>
      <c r="G988" s="1">
        <v>2002</v>
      </c>
      <c r="H988" s="1">
        <v>3</v>
      </c>
      <c r="I988" s="1">
        <v>24</v>
      </c>
      <c r="J988" s="1">
        <v>22</v>
      </c>
      <c r="K988" s="1">
        <v>0</v>
      </c>
      <c r="L988" s="1">
        <v>31</v>
      </c>
      <c r="M988" s="81">
        <f t="shared" si="122"/>
        <v>0.11825400999467875</v>
      </c>
      <c r="N988" s="21">
        <v>0.01</v>
      </c>
      <c r="O988" s="3" t="s">
        <v>175</v>
      </c>
      <c r="P988" s="94">
        <f>1/((1/U988^2)+(1/X988^2))</f>
        <v>1.398401087982158E-2</v>
      </c>
      <c r="Q988" s="72">
        <f>(P988/U988^2*V988)+(P988/X988^2*Y988)</f>
        <v>2.9529873652531959</v>
      </c>
      <c r="R988" s="82">
        <f>SQRT(P988)</f>
        <v>0.11825400999467875</v>
      </c>
      <c r="S988" s="49">
        <v>2.74</v>
      </c>
      <c r="T988" s="3" t="s">
        <v>3</v>
      </c>
      <c r="U988" s="82">
        <v>0.13900000000000001</v>
      </c>
      <c r="V988" s="43">
        <f>0.791*S988+0.851</f>
        <v>3.0183400000000002</v>
      </c>
      <c r="W988" s="49">
        <v>2.75</v>
      </c>
      <c r="X988" s="82">
        <v>0.22500000000000001</v>
      </c>
      <c r="Y988" s="43">
        <f t="shared" si="124"/>
        <v>2.7817500000000002</v>
      </c>
      <c r="Z988" s="53"/>
      <c r="AA988" s="82"/>
      <c r="AB988" s="43"/>
      <c r="AC988" s="53"/>
      <c r="AD988" s="82"/>
      <c r="AE988" s="43"/>
      <c r="AF988" s="45"/>
      <c r="AG988" s="82"/>
      <c r="AH988" s="43"/>
      <c r="AI988" s="47"/>
      <c r="AJ988" s="27"/>
      <c r="AK988" s="5"/>
      <c r="AL988" s="4" t="s">
        <v>145</v>
      </c>
      <c r="AM988" s="27"/>
      <c r="AN988" s="5"/>
      <c r="AO988" s="4">
        <v>460</v>
      </c>
      <c r="AP988" s="5" t="s">
        <v>44</v>
      </c>
      <c r="AQ988" s="5" t="s">
        <v>44</v>
      </c>
      <c r="AR988" s="19">
        <v>2.75</v>
      </c>
      <c r="AS988" s="19">
        <v>2.74</v>
      </c>
      <c r="AT988" s="3" t="s">
        <v>3</v>
      </c>
      <c r="AU988" s="2" t="s">
        <v>44</v>
      </c>
      <c r="AV988" s="2"/>
      <c r="AY988">
        <v>31</v>
      </c>
    </row>
    <row r="989" spans="1:51" x14ac:dyDescent="0.25">
      <c r="A989" s="4" t="s">
        <v>1</v>
      </c>
      <c r="B989" s="11">
        <v>3.5</v>
      </c>
      <c r="C989" s="88">
        <f t="shared" si="121"/>
        <v>3.6374598681969239</v>
      </c>
      <c r="D989" s="80">
        <v>-110.718</v>
      </c>
      <c r="E989" s="23">
        <v>43.158999999999999</v>
      </c>
      <c r="F989" s="1">
        <v>5</v>
      </c>
      <c r="G989" s="1">
        <v>2002</v>
      </c>
      <c r="H989" s="1">
        <v>3</v>
      </c>
      <c r="I989" s="1">
        <v>31</v>
      </c>
      <c r="J989" s="1">
        <v>18</v>
      </c>
      <c r="K989" s="1">
        <v>35</v>
      </c>
      <c r="L989" s="1">
        <v>1.74</v>
      </c>
      <c r="M989" s="81">
        <f t="shared" si="122"/>
        <v>0.10516774409862768</v>
      </c>
      <c r="N989" s="21">
        <v>0.01</v>
      </c>
      <c r="O989" s="3" t="s">
        <v>175</v>
      </c>
      <c r="P989" s="94">
        <f>1/((1/U989^2)+(1/X989^2)+(1/AA989^2))</f>
        <v>1.1060254398794437E-2</v>
      </c>
      <c r="Q989" s="72">
        <f>(P989/U989^2*V989)+(P989/X989^2*Y989)+(P989/AA989^2*AB989)</f>
        <v>3.6374598681969239</v>
      </c>
      <c r="R989" s="82">
        <f>SQRT(P989)</f>
        <v>0.10516774409862768</v>
      </c>
      <c r="S989" s="49">
        <v>3.53</v>
      </c>
      <c r="T989" s="3" t="s">
        <v>3</v>
      </c>
      <c r="U989" s="82">
        <v>0.13900000000000001</v>
      </c>
      <c r="V989" s="43">
        <f>0.791*S989+0.851</f>
        <v>3.64323</v>
      </c>
      <c r="W989" s="49">
        <v>3.6</v>
      </c>
      <c r="X989" s="82">
        <v>0.22500000000000001</v>
      </c>
      <c r="Y989" s="43">
        <f t="shared" si="124"/>
        <v>3.5714000000000001</v>
      </c>
      <c r="Z989" s="55">
        <v>3.5</v>
      </c>
      <c r="AA989" s="82">
        <v>0.23</v>
      </c>
      <c r="AB989" s="43">
        <f>0.791*(Z989+0.09)+0.851</f>
        <v>3.69069</v>
      </c>
      <c r="AC989" s="53"/>
      <c r="AD989" s="82"/>
      <c r="AE989" s="43"/>
      <c r="AF989" s="45"/>
      <c r="AG989" s="82"/>
      <c r="AH989" s="43"/>
      <c r="AI989" s="47" t="s">
        <v>4</v>
      </c>
      <c r="AJ989" s="27"/>
      <c r="AK989" s="5"/>
      <c r="AL989" s="4" t="s">
        <v>54</v>
      </c>
      <c r="AM989" s="27">
        <v>3.5</v>
      </c>
      <c r="AN989" s="5"/>
      <c r="AO989" s="4">
        <v>460</v>
      </c>
      <c r="AP989" s="5" t="s">
        <v>44</v>
      </c>
      <c r="AQ989" s="5" t="s">
        <v>44</v>
      </c>
      <c r="AR989" s="19">
        <v>3.6</v>
      </c>
      <c r="AS989" s="19">
        <v>3.53</v>
      </c>
      <c r="AT989" s="3" t="s">
        <v>3</v>
      </c>
      <c r="AU989" s="2" t="s">
        <v>44</v>
      </c>
      <c r="AV989" s="2"/>
      <c r="AY989">
        <v>35</v>
      </c>
    </row>
    <row r="990" spans="1:51" x14ac:dyDescent="0.25">
      <c r="A990" s="3" t="s">
        <v>2</v>
      </c>
      <c r="B990" s="18">
        <v>2.77</v>
      </c>
      <c r="C990" s="88">
        <f t="shared" si="121"/>
        <v>2.9085748340148116</v>
      </c>
      <c r="D990" s="80">
        <v>-113.54</v>
      </c>
      <c r="E990" s="23">
        <v>36.51</v>
      </c>
      <c r="F990" s="1">
        <v>4</v>
      </c>
      <c r="G990" s="1">
        <v>2002</v>
      </c>
      <c r="H990" s="1">
        <v>4</v>
      </c>
      <c r="I990" s="1">
        <v>13</v>
      </c>
      <c r="J990" s="1">
        <v>12</v>
      </c>
      <c r="K990" s="1">
        <v>11</v>
      </c>
      <c r="L990" s="11">
        <v>44.5</v>
      </c>
      <c r="M990" s="81">
        <f t="shared" si="122"/>
        <v>0.11825400999467875</v>
      </c>
      <c r="N990" s="21">
        <v>0.01</v>
      </c>
      <c r="O990" s="3" t="s">
        <v>175</v>
      </c>
      <c r="P990" s="94">
        <f>1/((1/U990^2)+(1/X990^2))</f>
        <v>1.398401087982158E-2</v>
      </c>
      <c r="Q990" s="72">
        <f>(P990/U990^2*V990)+(P990/X990^2*Y990)</f>
        <v>2.9085748340148116</v>
      </c>
      <c r="R990" s="82">
        <f>SQRT(P990)</f>
        <v>0.11825400999467875</v>
      </c>
      <c r="S990" s="49">
        <v>2.77</v>
      </c>
      <c r="T990" s="3" t="s">
        <v>3</v>
      </c>
      <c r="U990" s="82">
        <v>0.13900000000000001</v>
      </c>
      <c r="V990" s="43">
        <f>0.791*S990+0.851</f>
        <v>3.0420700000000003</v>
      </c>
      <c r="W990" s="49">
        <v>2.5099999999999998</v>
      </c>
      <c r="X990" s="82">
        <v>0.22500000000000001</v>
      </c>
      <c r="Y990" s="43">
        <f t="shared" si="124"/>
        <v>2.5587899999999997</v>
      </c>
      <c r="Z990" s="53"/>
      <c r="AA990" s="82"/>
      <c r="AB990" s="43"/>
      <c r="AC990" s="47"/>
      <c r="AD990" s="82"/>
      <c r="AE990" s="43"/>
      <c r="AF990" s="45"/>
      <c r="AG990" s="82"/>
      <c r="AH990" s="43"/>
      <c r="AI990" s="47"/>
      <c r="AJ990" s="4"/>
      <c r="AK990" s="4"/>
      <c r="AL990" s="4"/>
      <c r="AM990" s="27"/>
      <c r="AN990" s="5"/>
      <c r="AO990" s="4"/>
      <c r="AP990" s="4"/>
      <c r="AQ990" s="4"/>
      <c r="AR990" s="19">
        <v>2.5099999999999998</v>
      </c>
      <c r="AS990" s="19">
        <v>2.77</v>
      </c>
      <c r="AT990" s="3" t="s">
        <v>3</v>
      </c>
    </row>
    <row r="991" spans="1:51" x14ac:dyDescent="0.25">
      <c r="A991" s="3" t="s">
        <v>2</v>
      </c>
      <c r="B991" s="18">
        <v>2.66</v>
      </c>
      <c r="C991" s="88">
        <f t="shared" si="121"/>
        <v>2.69814</v>
      </c>
      <c r="D991" s="80">
        <v>-112.205</v>
      </c>
      <c r="E991" s="23">
        <v>36.69</v>
      </c>
      <c r="F991" s="1">
        <v>18</v>
      </c>
      <c r="G991" s="1">
        <v>2002</v>
      </c>
      <c r="H991" s="1">
        <v>4</v>
      </c>
      <c r="I991" s="1">
        <v>15</v>
      </c>
      <c r="J991" s="1">
        <v>6</v>
      </c>
      <c r="K991" s="1">
        <v>52</v>
      </c>
      <c r="L991" s="11">
        <v>53.4</v>
      </c>
      <c r="M991" s="81">
        <f t="shared" si="122"/>
        <v>0.22500000000000001</v>
      </c>
      <c r="N991" s="21">
        <v>0.01</v>
      </c>
      <c r="O991" s="6" t="s">
        <v>174</v>
      </c>
      <c r="P991" s="94"/>
      <c r="Q991" s="72">
        <f>Y991</f>
        <v>2.69814</v>
      </c>
      <c r="R991" s="82">
        <f>X991</f>
        <v>0.22500000000000001</v>
      </c>
      <c r="S991" s="44"/>
      <c r="T991" s="3"/>
      <c r="V991" s="43"/>
      <c r="W991" s="49">
        <v>2.66</v>
      </c>
      <c r="X991" s="82">
        <v>0.22500000000000001</v>
      </c>
      <c r="Y991" s="43">
        <f t="shared" si="124"/>
        <v>2.69814</v>
      </c>
      <c r="Z991" s="53"/>
      <c r="AA991" s="82"/>
      <c r="AB991" s="43"/>
      <c r="AC991" s="47"/>
      <c r="AD991" s="82"/>
      <c r="AE991" s="43"/>
      <c r="AF991" s="45"/>
      <c r="AG991" s="82"/>
      <c r="AH991" s="43"/>
      <c r="AI991" s="47"/>
      <c r="AJ991" s="4"/>
      <c r="AK991" s="4"/>
      <c r="AL991" s="4"/>
      <c r="AM991" s="27"/>
      <c r="AN991" s="5"/>
      <c r="AO991" s="4"/>
      <c r="AP991" s="4"/>
      <c r="AQ991" s="4"/>
      <c r="AR991" s="19">
        <v>2.66</v>
      </c>
      <c r="AS991" s="5"/>
      <c r="AT991" s="3"/>
    </row>
    <row r="992" spans="1:51" x14ac:dyDescent="0.25">
      <c r="A992" s="4" t="s">
        <v>1</v>
      </c>
      <c r="B992" s="11">
        <v>3.3</v>
      </c>
      <c r="C992" s="88">
        <f t="shared" si="121"/>
        <v>3.1002554377662772</v>
      </c>
      <c r="D992" s="80">
        <v>-110.77</v>
      </c>
      <c r="E992" s="23">
        <v>43.17</v>
      </c>
      <c r="F992" s="1">
        <v>7</v>
      </c>
      <c r="G992" s="1">
        <v>2002</v>
      </c>
      <c r="H992" s="1">
        <v>5</v>
      </c>
      <c r="I992" s="1">
        <v>8</v>
      </c>
      <c r="J992" s="1">
        <v>15</v>
      </c>
      <c r="K992" s="1">
        <v>19</v>
      </c>
      <c r="L992" s="1">
        <v>59</v>
      </c>
      <c r="M992" s="81">
        <f t="shared" si="122"/>
        <v>0.11825400999467875</v>
      </c>
      <c r="N992" s="21">
        <v>0.01</v>
      </c>
      <c r="O992" s="3" t="s">
        <v>175</v>
      </c>
      <c r="P992" s="94">
        <f>1/((1/U992^2)+(1/X992^2))</f>
        <v>1.398401087982158E-2</v>
      </c>
      <c r="Q992" s="72">
        <f>(P992/U992^2*V992)+(P992/X992^2*Y992)</f>
        <v>3.1002554377662772</v>
      </c>
      <c r="R992" s="82">
        <f>SQRT(P992)</f>
        <v>0.11825400999467875</v>
      </c>
      <c r="S992" s="49">
        <v>2.93</v>
      </c>
      <c r="T992" s="3" t="s">
        <v>3</v>
      </c>
      <c r="U992" s="82">
        <v>0.13900000000000001</v>
      </c>
      <c r="V992" s="43">
        <f>0.791*S992+0.851</f>
        <v>3.1686300000000003</v>
      </c>
      <c r="W992" s="49">
        <v>2.9</v>
      </c>
      <c r="X992" s="82">
        <v>0.22500000000000001</v>
      </c>
      <c r="Y992" s="43">
        <f t="shared" si="124"/>
        <v>2.9211</v>
      </c>
      <c r="Z992" s="53"/>
      <c r="AA992" s="82"/>
      <c r="AB992" s="43"/>
      <c r="AC992" s="53"/>
      <c r="AD992" s="82"/>
      <c r="AE992" s="43"/>
      <c r="AF992" s="45"/>
      <c r="AG992" s="82"/>
      <c r="AH992" s="43"/>
      <c r="AI992" s="47"/>
      <c r="AJ992" s="27"/>
      <c r="AK992" s="5"/>
      <c r="AL992" s="4" t="s">
        <v>146</v>
      </c>
      <c r="AM992" s="27"/>
      <c r="AN992" s="5"/>
      <c r="AO992" s="4">
        <v>460</v>
      </c>
      <c r="AP992" s="5" t="s">
        <v>44</v>
      </c>
      <c r="AQ992" s="5" t="s">
        <v>44</v>
      </c>
      <c r="AR992" s="19">
        <v>2.9</v>
      </c>
      <c r="AS992" s="19">
        <v>2.93</v>
      </c>
      <c r="AT992" s="3" t="s">
        <v>3</v>
      </c>
      <c r="AU992" s="2" t="s">
        <v>44</v>
      </c>
      <c r="AV992" s="2"/>
      <c r="AY992">
        <v>32</v>
      </c>
    </row>
    <row r="993" spans="1:52" x14ac:dyDescent="0.25">
      <c r="A993" s="4" t="s">
        <v>1</v>
      </c>
      <c r="B993" s="11">
        <v>3.2</v>
      </c>
      <c r="C993" s="88">
        <f t="shared" si="121"/>
        <v>2.50305</v>
      </c>
      <c r="D993" s="80">
        <v>-110.78</v>
      </c>
      <c r="E993" s="23">
        <v>43.17</v>
      </c>
      <c r="F993" s="1">
        <v>7</v>
      </c>
      <c r="G993" s="1">
        <v>2002</v>
      </c>
      <c r="H993" s="1">
        <v>5</v>
      </c>
      <c r="I993" s="1">
        <v>8</v>
      </c>
      <c r="J993" s="1">
        <v>15</v>
      </c>
      <c r="K993" s="1">
        <v>51</v>
      </c>
      <c r="L993" s="1">
        <v>30</v>
      </c>
      <c r="M993" s="81">
        <f t="shared" si="122"/>
        <v>0.22500000000000001</v>
      </c>
      <c r="N993" s="21">
        <v>0.01</v>
      </c>
      <c r="O993" s="6" t="s">
        <v>174</v>
      </c>
      <c r="P993" s="94"/>
      <c r="Q993" s="72">
        <f>Y993</f>
        <v>2.50305</v>
      </c>
      <c r="R993" s="82">
        <f>X993</f>
        <v>0.22500000000000001</v>
      </c>
      <c r="S993" s="44"/>
      <c r="T993" s="3"/>
      <c r="V993" s="43"/>
      <c r="W993" s="49">
        <v>2.4500000000000002</v>
      </c>
      <c r="X993" s="82">
        <v>0.22500000000000001</v>
      </c>
      <c r="Y993" s="43">
        <f t="shared" si="124"/>
        <v>2.50305</v>
      </c>
      <c r="Z993" s="53"/>
      <c r="AA993" s="82"/>
      <c r="AB993" s="43"/>
      <c r="AC993" s="53"/>
      <c r="AD993" s="82"/>
      <c r="AE993" s="43"/>
      <c r="AF993" s="45"/>
      <c r="AG993" s="82"/>
      <c r="AH993" s="43"/>
      <c r="AI993" s="47"/>
      <c r="AJ993" s="27"/>
      <c r="AK993" s="5"/>
      <c r="AL993" s="4" t="s">
        <v>147</v>
      </c>
      <c r="AM993" s="27"/>
      <c r="AN993" s="5"/>
      <c r="AO993" s="4">
        <v>460</v>
      </c>
      <c r="AP993" s="5" t="s">
        <v>44</v>
      </c>
      <c r="AQ993" s="5" t="s">
        <v>44</v>
      </c>
      <c r="AR993" s="19">
        <v>2.4500000000000002</v>
      </c>
      <c r="AS993" s="5"/>
      <c r="AT993" s="3"/>
      <c r="AU993" s="2" t="s">
        <v>44</v>
      </c>
      <c r="AV993" s="2"/>
      <c r="AY993">
        <v>26</v>
      </c>
    </row>
    <row r="994" spans="1:52" x14ac:dyDescent="0.25">
      <c r="A994" s="4" t="s">
        <v>1</v>
      </c>
      <c r="B994" s="11">
        <v>3.5</v>
      </c>
      <c r="C994" s="88">
        <f t="shared" si="121"/>
        <v>3.6156028019676043</v>
      </c>
      <c r="D994" s="80">
        <v>-113.55</v>
      </c>
      <c r="E994" s="23">
        <v>36.485999999999997</v>
      </c>
      <c r="F994" s="1">
        <v>5</v>
      </c>
      <c r="G994" s="1">
        <v>2002</v>
      </c>
      <c r="H994" s="1">
        <v>7</v>
      </c>
      <c r="I994" s="1">
        <v>7</v>
      </c>
      <c r="J994" s="1">
        <v>5</v>
      </c>
      <c r="K994" s="1">
        <v>37</v>
      </c>
      <c r="L994" s="1">
        <v>38.979999999999997</v>
      </c>
      <c r="M994" s="81">
        <f t="shared" si="122"/>
        <v>0.10516774409862768</v>
      </c>
      <c r="N994" s="21">
        <v>0.01</v>
      </c>
      <c r="O994" s="3" t="s">
        <v>175</v>
      </c>
      <c r="P994" s="94">
        <f>1/((1/U994^2)+(1/X994^2)+(1/AA994^2))</f>
        <v>1.1060254398794437E-2</v>
      </c>
      <c r="Q994" s="72">
        <f>(P994/U994^2*V994)+(P994/X994^2*Y994)+(P994/AA994^2*AB994)</f>
        <v>3.6156028019676043</v>
      </c>
      <c r="R994" s="82">
        <f>SQRT(P994)</f>
        <v>0.10516774409862768</v>
      </c>
      <c r="S994" s="49">
        <v>3.54</v>
      </c>
      <c r="T994" s="3" t="s">
        <v>3</v>
      </c>
      <c r="U994" s="82">
        <v>0.13900000000000001</v>
      </c>
      <c r="V994" s="43">
        <f>0.791*S994+0.851</f>
        <v>3.6511400000000003</v>
      </c>
      <c r="W994" s="49">
        <v>3.47</v>
      </c>
      <c r="X994" s="82">
        <v>0.22500000000000001</v>
      </c>
      <c r="Y994" s="43">
        <f t="shared" si="124"/>
        <v>3.4506300000000003</v>
      </c>
      <c r="Z994" s="55">
        <v>3.5</v>
      </c>
      <c r="AA994" s="82">
        <v>0.23</v>
      </c>
      <c r="AB994" s="43">
        <f>0.791*(Z994+0.09)+0.851</f>
        <v>3.69069</v>
      </c>
      <c r="AC994" s="53"/>
      <c r="AD994" s="82"/>
      <c r="AE994" s="43"/>
      <c r="AF994" s="45"/>
      <c r="AG994" s="82"/>
      <c r="AH994" s="43"/>
      <c r="AI994" s="47" t="s">
        <v>4</v>
      </c>
      <c r="AJ994" s="27"/>
      <c r="AK994" s="5"/>
      <c r="AL994" s="4" t="s">
        <v>54</v>
      </c>
      <c r="AM994" s="27">
        <v>3.5</v>
      </c>
      <c r="AN994" s="5"/>
      <c r="AO994" s="4">
        <v>42</v>
      </c>
      <c r="AP994" s="5" t="s">
        <v>44</v>
      </c>
      <c r="AQ994" s="5" t="s">
        <v>44</v>
      </c>
      <c r="AR994" s="19">
        <v>3.47</v>
      </c>
      <c r="AS994" s="19">
        <v>3.54</v>
      </c>
      <c r="AT994" s="3" t="s">
        <v>3</v>
      </c>
      <c r="AU994" s="2" t="s">
        <v>44</v>
      </c>
      <c r="AV994" s="2"/>
      <c r="AY994">
        <v>10</v>
      </c>
      <c r="AZ994" s="4"/>
    </row>
    <row r="995" spans="1:52" x14ac:dyDescent="0.25">
      <c r="A995" s="3" t="s">
        <v>2</v>
      </c>
      <c r="B995" s="18">
        <v>2.99</v>
      </c>
      <c r="C995" s="88">
        <f t="shared" si="121"/>
        <v>3.0909810971320737</v>
      </c>
      <c r="D995" s="80">
        <v>-109.759</v>
      </c>
      <c r="E995" s="23">
        <v>43.238</v>
      </c>
      <c r="F995" s="1">
        <v>6</v>
      </c>
      <c r="G995" s="1">
        <v>2002</v>
      </c>
      <c r="H995" s="1">
        <v>7</v>
      </c>
      <c r="I995" s="1">
        <v>12</v>
      </c>
      <c r="J995" s="1">
        <v>6</v>
      </c>
      <c r="K995" s="1">
        <v>18</v>
      </c>
      <c r="L995" s="11">
        <v>27.1</v>
      </c>
      <c r="M995" s="81">
        <f t="shared" si="122"/>
        <v>0.11825400999467875</v>
      </c>
      <c r="N995" s="21">
        <v>0.01</v>
      </c>
      <c r="O995" s="3" t="s">
        <v>175</v>
      </c>
      <c r="P995" s="94">
        <f>1/((1/U995^2)+(1/X995^2))</f>
        <v>1.398401087982158E-2</v>
      </c>
      <c r="Q995" s="72">
        <f>(P995/U995^2*V995)+(P995/X995^2*Y995)</f>
        <v>3.0909810971320737</v>
      </c>
      <c r="R995" s="82">
        <f>SQRT(P995)</f>
        <v>0.11825400999467875</v>
      </c>
      <c r="S995" s="49">
        <v>2.99</v>
      </c>
      <c r="T995" s="3" t="s">
        <v>3</v>
      </c>
      <c r="U995" s="82">
        <v>0.13900000000000001</v>
      </c>
      <c r="V995" s="43">
        <f>0.791*S995+0.851</f>
        <v>3.2160900000000003</v>
      </c>
      <c r="W995" s="49">
        <v>2.73</v>
      </c>
      <c r="X995" s="82">
        <v>0.22500000000000001</v>
      </c>
      <c r="Y995" s="43">
        <f t="shared" si="124"/>
        <v>2.7631700000000001</v>
      </c>
      <c r="Z995" s="53"/>
      <c r="AA995" s="82"/>
      <c r="AB995" s="43"/>
      <c r="AC995" s="47"/>
      <c r="AD995" s="82"/>
      <c r="AE995" s="43"/>
      <c r="AF995" s="45"/>
      <c r="AG995" s="82"/>
      <c r="AH995" s="43"/>
      <c r="AI995" s="47"/>
      <c r="AJ995" s="4"/>
      <c r="AK995" s="4"/>
      <c r="AL995" s="4"/>
      <c r="AM995" s="27"/>
      <c r="AN995" s="5"/>
      <c r="AO995" s="4"/>
      <c r="AP995" s="4"/>
      <c r="AQ995" s="4"/>
      <c r="AR995" s="19">
        <v>2.73</v>
      </c>
      <c r="AS995" s="19">
        <v>2.99</v>
      </c>
      <c r="AT995" s="3" t="s">
        <v>3</v>
      </c>
      <c r="AZ995" s="4"/>
    </row>
    <row r="996" spans="1:52" x14ac:dyDescent="0.25">
      <c r="A996" s="3" t="s">
        <v>2</v>
      </c>
      <c r="B996" s="18">
        <v>2.8</v>
      </c>
      <c r="C996" s="88">
        <f t="shared" si="121"/>
        <v>3.0801176886514665</v>
      </c>
      <c r="D996" s="80">
        <v>-111.252</v>
      </c>
      <c r="E996" s="23">
        <v>42.65</v>
      </c>
      <c r="F996" s="1">
        <v>0</v>
      </c>
      <c r="G996" s="1">
        <v>2002</v>
      </c>
      <c r="H996" s="1">
        <v>7</v>
      </c>
      <c r="I996" s="1">
        <v>23</v>
      </c>
      <c r="J996" s="1">
        <v>8</v>
      </c>
      <c r="K996" s="1">
        <v>17</v>
      </c>
      <c r="L996" s="11">
        <v>16.5</v>
      </c>
      <c r="M996" s="81">
        <f t="shared" si="122"/>
        <v>0.10516774409862768</v>
      </c>
      <c r="N996" s="21">
        <v>0.01</v>
      </c>
      <c r="O996" s="3" t="s">
        <v>175</v>
      </c>
      <c r="P996" s="94">
        <f>1/((1/U996^2)+(1/X996^2)+(1/AA996^2))</f>
        <v>1.1060254398794437E-2</v>
      </c>
      <c r="Q996" s="72">
        <f>(P996/U996^2*V996)+(P996/X996^2*Y996)+(P996/AA996^2*AB996)</f>
        <v>3.0801176886514665</v>
      </c>
      <c r="R996" s="82">
        <f>SQRT(P996)</f>
        <v>0.10516774409862768</v>
      </c>
      <c r="S996" s="49">
        <v>2.8</v>
      </c>
      <c r="T996" s="3" t="s">
        <v>3</v>
      </c>
      <c r="U996" s="82">
        <v>0.13900000000000001</v>
      </c>
      <c r="V996" s="43">
        <f>0.791*S996+0.851</f>
        <v>3.0657999999999999</v>
      </c>
      <c r="W996" s="49">
        <v>2.89</v>
      </c>
      <c r="X996" s="82">
        <v>0.22500000000000001</v>
      </c>
      <c r="Y996" s="43">
        <f t="shared" si="124"/>
        <v>2.91181</v>
      </c>
      <c r="Z996" s="55">
        <v>3</v>
      </c>
      <c r="AA996" s="82">
        <v>0.23</v>
      </c>
      <c r="AB996" s="43">
        <f>0.791*(Z996+0.09)+0.851</f>
        <v>3.2951899999999998</v>
      </c>
      <c r="AC996" s="47"/>
      <c r="AD996" s="82"/>
      <c r="AE996" s="43"/>
      <c r="AF996" s="45"/>
      <c r="AG996" s="82"/>
      <c r="AH996" s="43"/>
      <c r="AI996" s="47"/>
      <c r="AJ996" s="4"/>
      <c r="AK996" s="4"/>
      <c r="AL996" s="4" t="s">
        <v>50</v>
      </c>
      <c r="AM996" s="27">
        <v>3</v>
      </c>
      <c r="AN996" s="5"/>
      <c r="AO996" s="4"/>
      <c r="AP996" s="4"/>
      <c r="AQ996" s="4"/>
      <c r="AR996" s="19">
        <v>2.89</v>
      </c>
      <c r="AS996" s="19">
        <v>2.8</v>
      </c>
      <c r="AT996" s="3" t="s">
        <v>3</v>
      </c>
      <c r="AZ996" s="4"/>
    </row>
    <row r="997" spans="1:52" x14ac:dyDescent="0.25">
      <c r="A997" s="3" t="s">
        <v>2</v>
      </c>
      <c r="B997" s="18">
        <v>2.87</v>
      </c>
      <c r="C997" s="88">
        <f t="shared" si="121"/>
        <v>2.89323</v>
      </c>
      <c r="D997" s="80">
        <v>-110.381</v>
      </c>
      <c r="E997" s="23">
        <v>36.476999999999997</v>
      </c>
      <c r="F997" s="1">
        <v>1</v>
      </c>
      <c r="G997" s="1">
        <v>2002</v>
      </c>
      <c r="H997" s="1">
        <v>9</v>
      </c>
      <c r="I997" s="1">
        <v>17</v>
      </c>
      <c r="J997" s="1">
        <v>19</v>
      </c>
      <c r="K997" s="1">
        <v>39</v>
      </c>
      <c r="L997" s="11">
        <v>32.700000000000003</v>
      </c>
      <c r="M997" s="81">
        <f t="shared" si="122"/>
        <v>0.22500000000000001</v>
      </c>
      <c r="N997" s="21">
        <v>0.01</v>
      </c>
      <c r="O997" s="6" t="s">
        <v>174</v>
      </c>
      <c r="P997" s="94"/>
      <c r="Q997" s="72">
        <f>Y997</f>
        <v>2.89323</v>
      </c>
      <c r="R997" s="82">
        <f>X997</f>
        <v>0.22500000000000001</v>
      </c>
      <c r="S997" s="44"/>
      <c r="T997" s="3"/>
      <c r="V997" s="43"/>
      <c r="W997" s="49">
        <v>2.87</v>
      </c>
      <c r="X997" s="82">
        <v>0.22500000000000001</v>
      </c>
      <c r="Y997" s="43">
        <f t="shared" si="124"/>
        <v>2.89323</v>
      </c>
      <c r="Z997" s="53"/>
      <c r="AA997" s="82"/>
      <c r="AB997" s="43"/>
      <c r="AC997" s="47"/>
      <c r="AD997" s="82"/>
      <c r="AE997" s="43"/>
      <c r="AF997" s="45"/>
      <c r="AG997" s="82"/>
      <c r="AH997" s="43"/>
      <c r="AI997" s="47"/>
      <c r="AJ997" s="4"/>
      <c r="AK997" s="4"/>
      <c r="AL997" s="4"/>
      <c r="AM997" s="27"/>
      <c r="AN997" s="5"/>
      <c r="AO997" s="4"/>
      <c r="AP997" s="4"/>
      <c r="AQ997" s="4"/>
      <c r="AR997" s="19">
        <v>2.87</v>
      </c>
      <c r="AS997" s="5"/>
      <c r="AT997" s="3"/>
    </row>
    <row r="998" spans="1:52" x14ac:dyDescent="0.25">
      <c r="A998" s="4" t="s">
        <v>1</v>
      </c>
      <c r="B998" s="11">
        <v>3.2</v>
      </c>
      <c r="C998" s="88">
        <f t="shared" si="121"/>
        <v>3.2081287427402168</v>
      </c>
      <c r="D998" s="80">
        <v>-110.947</v>
      </c>
      <c r="E998" s="23">
        <v>43.197000000000003</v>
      </c>
      <c r="F998" s="1">
        <v>5</v>
      </c>
      <c r="G998" s="1">
        <v>2002</v>
      </c>
      <c r="H998" s="1">
        <v>10</v>
      </c>
      <c r="I998" s="1">
        <v>22</v>
      </c>
      <c r="J998" s="1">
        <v>4</v>
      </c>
      <c r="K998" s="1">
        <v>8</v>
      </c>
      <c r="L998" s="1">
        <v>10.24</v>
      </c>
      <c r="M998" s="81">
        <f t="shared" si="122"/>
        <v>0.10516774409862768</v>
      </c>
      <c r="N998" s="21">
        <v>0.01</v>
      </c>
      <c r="O998" s="3" t="s">
        <v>175</v>
      </c>
      <c r="P998" s="94">
        <f>1/((1/U998^2)+(1/X998^2)+(1/AA998^2))</f>
        <v>1.1060254398794437E-2</v>
      </c>
      <c r="Q998" s="72">
        <f>(P998/U998^2*V998)+(P998/X998^2*Y998)+(P998/AA998^2*AB998)</f>
        <v>3.2081287427402168</v>
      </c>
      <c r="R998" s="82">
        <f>SQRT(P998)</f>
        <v>0.10516774409862768</v>
      </c>
      <c r="S998" s="49">
        <v>3.05</v>
      </c>
      <c r="T998" s="3" t="s">
        <v>3</v>
      </c>
      <c r="U998" s="82">
        <v>0.13900000000000001</v>
      </c>
      <c r="V998" s="43">
        <f>0.791*S998+0.851</f>
        <v>3.26355</v>
      </c>
      <c r="W998" s="49">
        <v>2.8</v>
      </c>
      <c r="X998" s="82">
        <v>0.22500000000000001</v>
      </c>
      <c r="Y998" s="43">
        <f t="shared" si="124"/>
        <v>2.8281999999999998</v>
      </c>
      <c r="Z998" s="55">
        <v>3.2</v>
      </c>
      <c r="AA998" s="82">
        <v>0.23</v>
      </c>
      <c r="AB998" s="43">
        <f>0.791*(Z998+0.09)+0.851</f>
        <v>3.4533900000000002</v>
      </c>
      <c r="AC998" s="53"/>
      <c r="AD998" s="82"/>
      <c r="AE998" s="43"/>
      <c r="AF998" s="45"/>
      <c r="AG998" s="82"/>
      <c r="AH998" s="43"/>
      <c r="AI998" s="47"/>
      <c r="AJ998" s="27"/>
      <c r="AK998" s="5"/>
      <c r="AL998" s="4" t="s">
        <v>79</v>
      </c>
      <c r="AM998" s="27">
        <v>3.2</v>
      </c>
      <c r="AN998" s="5"/>
      <c r="AO998" s="4">
        <v>460</v>
      </c>
      <c r="AP998" s="5" t="s">
        <v>44</v>
      </c>
      <c r="AQ998" s="5" t="s">
        <v>12</v>
      </c>
      <c r="AR998" s="19">
        <v>2.8</v>
      </c>
      <c r="AS998" s="19">
        <v>3.05</v>
      </c>
      <c r="AT998" s="3" t="s">
        <v>3</v>
      </c>
      <c r="AU998" s="2" t="s">
        <v>44</v>
      </c>
      <c r="AV998" s="2"/>
      <c r="AY998">
        <v>28</v>
      </c>
    </row>
    <row r="999" spans="1:52" x14ac:dyDescent="0.25">
      <c r="A999" s="4" t="s">
        <v>1</v>
      </c>
      <c r="B999" s="11">
        <v>4.2</v>
      </c>
      <c r="C999" s="88">
        <f t="shared" si="121"/>
        <v>4.1300177099304181</v>
      </c>
      <c r="D999" s="80">
        <v>-110.822</v>
      </c>
      <c r="E999" s="23">
        <v>43.189</v>
      </c>
      <c r="F999" s="1">
        <v>5</v>
      </c>
      <c r="G999" s="1">
        <v>2002</v>
      </c>
      <c r="H999" s="1">
        <v>10</v>
      </c>
      <c r="I999" s="1">
        <v>22</v>
      </c>
      <c r="J999" s="1">
        <v>4</v>
      </c>
      <c r="K999" s="1">
        <v>11</v>
      </c>
      <c r="L999" s="1">
        <v>15.89</v>
      </c>
      <c r="M999" s="81">
        <f t="shared" si="122"/>
        <v>0.1026800070380199</v>
      </c>
      <c r="N999" s="21">
        <v>0.01</v>
      </c>
      <c r="O999" s="3" t="s">
        <v>175</v>
      </c>
      <c r="P999" s="94">
        <f>1/((1/U999^2)+(1/X999^2)+(1/AD999^2))</f>
        <v>1.0543183845327816E-2</v>
      </c>
      <c r="Q999" s="72">
        <f>(P999/U999^2*V999)+(P999/X999^2*Y999)+(P999/AD999^2*AE999)</f>
        <v>4.1300177099304181</v>
      </c>
      <c r="R999" s="82">
        <f>SQRT(P999)</f>
        <v>0.1026800070380199</v>
      </c>
      <c r="S999" s="49">
        <v>4.2300000000000004</v>
      </c>
      <c r="T999" s="3" t="s">
        <v>3</v>
      </c>
      <c r="U999" s="82">
        <v>0.13900000000000001</v>
      </c>
      <c r="V999" s="43">
        <f>0.791*S999+0.851</f>
        <v>4.19693</v>
      </c>
      <c r="W999" s="49">
        <v>4.05</v>
      </c>
      <c r="X999" s="82">
        <v>0.22500000000000001</v>
      </c>
      <c r="Y999" s="43">
        <f t="shared" si="124"/>
        <v>3.9894499999999997</v>
      </c>
      <c r="Z999" s="53"/>
      <c r="AA999" s="82"/>
      <c r="AB999" s="43"/>
      <c r="AC999" s="55">
        <v>4.2</v>
      </c>
      <c r="AD999" s="82">
        <v>0.20699999999999999</v>
      </c>
      <c r="AE999" s="43">
        <f>1.078*AC999-0.427</f>
        <v>4.1006000000000009</v>
      </c>
      <c r="AF999" s="45"/>
      <c r="AG999" s="82"/>
      <c r="AH999" s="43"/>
      <c r="AI999" s="47"/>
      <c r="AJ999" s="27">
        <v>4.2</v>
      </c>
      <c r="AK999" s="5"/>
      <c r="AL999" s="4"/>
      <c r="AM999" s="27"/>
      <c r="AN999" s="5"/>
      <c r="AO999" s="4">
        <v>460</v>
      </c>
      <c r="AP999" s="5">
        <v>4</v>
      </c>
      <c r="AQ999" s="5" t="s">
        <v>12</v>
      </c>
      <c r="AR999" s="19">
        <v>4.05</v>
      </c>
      <c r="AS999" s="19">
        <v>4.2300000000000004</v>
      </c>
      <c r="AT999" s="3" t="s">
        <v>3</v>
      </c>
      <c r="AU999" s="2">
        <v>4</v>
      </c>
      <c r="AV999" s="2" t="s">
        <v>1</v>
      </c>
      <c r="AY999">
        <v>101</v>
      </c>
    </row>
    <row r="1000" spans="1:52" x14ac:dyDescent="0.25">
      <c r="A1000" s="3" t="s">
        <v>2</v>
      </c>
      <c r="B1000" s="18">
        <v>2.78</v>
      </c>
      <c r="C1000" s="88">
        <f t="shared" si="121"/>
        <v>2.8629768291253255</v>
      </c>
      <c r="D1000" s="80">
        <v>-110.992</v>
      </c>
      <c r="E1000" s="23">
        <v>43.204000000000001</v>
      </c>
      <c r="F1000" s="1">
        <v>3</v>
      </c>
      <c r="G1000" s="1">
        <v>2002</v>
      </c>
      <c r="H1000" s="1">
        <v>10</v>
      </c>
      <c r="I1000" s="1">
        <v>22</v>
      </c>
      <c r="J1000" s="1">
        <v>4</v>
      </c>
      <c r="K1000" s="1">
        <v>29</v>
      </c>
      <c r="L1000" s="11">
        <v>28.6</v>
      </c>
      <c r="M1000" s="81">
        <f t="shared" si="122"/>
        <v>0.11825400999467875</v>
      </c>
      <c r="N1000" s="21">
        <v>0.01</v>
      </c>
      <c r="O1000" s="3" t="s">
        <v>175</v>
      </c>
      <c r="P1000" s="94">
        <f>1/((1/U1000^2)+(1/X1000^2))</f>
        <v>1.398401087982158E-2</v>
      </c>
      <c r="Q1000" s="72">
        <f>(P1000/U1000^2*V1000)+(P1000/X1000^2*Y1000)</f>
        <v>2.8629768291253255</v>
      </c>
      <c r="R1000" s="82">
        <f>SQRT(P1000)</f>
        <v>0.11825400999467875</v>
      </c>
      <c r="S1000" s="49">
        <v>2.78</v>
      </c>
      <c r="T1000" s="3" t="s">
        <v>3</v>
      </c>
      <c r="U1000" s="82">
        <v>0.13900000000000001</v>
      </c>
      <c r="V1000" s="43">
        <f>0.791*S1000+0.851</f>
        <v>3.0499800000000001</v>
      </c>
      <c r="W1000" s="49">
        <v>2.31</v>
      </c>
      <c r="X1000" s="82">
        <v>0.22500000000000001</v>
      </c>
      <c r="Y1000" s="43">
        <f t="shared" si="124"/>
        <v>2.3729900000000002</v>
      </c>
      <c r="Z1000" s="53"/>
      <c r="AA1000" s="82"/>
      <c r="AB1000" s="43"/>
      <c r="AC1000" s="47"/>
      <c r="AD1000" s="82"/>
      <c r="AE1000" s="43"/>
      <c r="AF1000" s="45"/>
      <c r="AG1000" s="82"/>
      <c r="AH1000" s="43"/>
      <c r="AI1000" s="47"/>
      <c r="AJ1000" s="4"/>
      <c r="AK1000" s="4"/>
      <c r="AL1000" s="4"/>
      <c r="AM1000" s="27"/>
      <c r="AN1000" s="5"/>
      <c r="AO1000" s="4"/>
      <c r="AP1000" s="4"/>
      <c r="AQ1000" s="4"/>
      <c r="AR1000" s="19">
        <v>2.31</v>
      </c>
      <c r="AS1000" s="19">
        <v>2.78</v>
      </c>
      <c r="AT1000" s="3" t="s">
        <v>3</v>
      </c>
    </row>
    <row r="1001" spans="1:52" x14ac:dyDescent="0.25">
      <c r="A1001" s="4" t="s">
        <v>1</v>
      </c>
      <c r="B1001" s="11">
        <v>3.4</v>
      </c>
      <c r="C1001" s="88">
        <f t="shared" si="121"/>
        <v>3.307873806522649</v>
      </c>
      <c r="D1001" s="80">
        <v>-110.983</v>
      </c>
      <c r="E1001" s="23">
        <v>43.206000000000003</v>
      </c>
      <c r="F1001" s="1">
        <v>5</v>
      </c>
      <c r="G1001" s="1">
        <v>2002</v>
      </c>
      <c r="H1001" s="1">
        <v>10</v>
      </c>
      <c r="I1001" s="1">
        <v>23</v>
      </c>
      <c r="J1001" s="1">
        <v>9</v>
      </c>
      <c r="K1001" s="1">
        <v>50</v>
      </c>
      <c r="L1001" s="1">
        <v>32.479999999999997</v>
      </c>
      <c r="M1001" s="81">
        <f t="shared" si="122"/>
        <v>0.10516774409862768</v>
      </c>
      <c r="N1001" s="21">
        <v>0.01</v>
      </c>
      <c r="O1001" s="3" t="s">
        <v>175</v>
      </c>
      <c r="P1001" s="94">
        <f>1/((1/U1001^2)+(1/X1001^2)+(1/AA1001^2))</f>
        <v>1.1060254398794437E-2</v>
      </c>
      <c r="Q1001" s="72">
        <f>(P1001/U1001^2*V1001)+(P1001/X1001^2*Y1001)+(P1001/AA1001^2*AB1001)</f>
        <v>3.307873806522649</v>
      </c>
      <c r="R1001" s="82">
        <f>SQRT(P1001)</f>
        <v>0.10516774409862768</v>
      </c>
      <c r="S1001" s="49">
        <v>3.13</v>
      </c>
      <c r="T1001" s="3" t="s">
        <v>3</v>
      </c>
      <c r="U1001" s="82">
        <v>0.13900000000000001</v>
      </c>
      <c r="V1001" s="43">
        <f>0.791*S1001+0.851</f>
        <v>3.3268300000000002</v>
      </c>
      <c r="W1001" s="49">
        <v>2.95</v>
      </c>
      <c r="X1001" s="82">
        <v>0.22500000000000001</v>
      </c>
      <c r="Y1001" s="43">
        <f t="shared" si="124"/>
        <v>2.9675500000000001</v>
      </c>
      <c r="Z1001" s="55">
        <v>3.4</v>
      </c>
      <c r="AA1001" s="82">
        <v>0.23</v>
      </c>
      <c r="AB1001" s="43">
        <f>0.791*(Z1001+0.09)+0.851</f>
        <v>3.6115900000000001</v>
      </c>
      <c r="AC1001" s="53"/>
      <c r="AD1001" s="82"/>
      <c r="AE1001" s="43"/>
      <c r="AF1001" s="45"/>
      <c r="AG1001" s="82"/>
      <c r="AH1001" s="43"/>
      <c r="AI1001" s="47"/>
      <c r="AJ1001" s="27"/>
      <c r="AK1001" s="5"/>
      <c r="AL1001" s="4" t="s">
        <v>95</v>
      </c>
      <c r="AM1001" s="27">
        <v>3.4</v>
      </c>
      <c r="AN1001" s="5"/>
      <c r="AO1001" s="4">
        <v>460</v>
      </c>
      <c r="AP1001" s="5" t="s">
        <v>44</v>
      </c>
      <c r="AQ1001" s="5" t="s">
        <v>44</v>
      </c>
      <c r="AR1001" s="19">
        <v>2.95</v>
      </c>
      <c r="AS1001" s="19">
        <v>3.13</v>
      </c>
      <c r="AT1001" s="3" t="s">
        <v>3</v>
      </c>
      <c r="AU1001" s="2" t="s">
        <v>44</v>
      </c>
      <c r="AV1001" s="2"/>
      <c r="AY1001">
        <v>17</v>
      </c>
    </row>
    <row r="1002" spans="1:52" x14ac:dyDescent="0.25">
      <c r="A1002" s="3" t="s">
        <v>2</v>
      </c>
      <c r="B1002" s="18">
        <v>3.47</v>
      </c>
      <c r="C1002" s="88">
        <f t="shared" si="121"/>
        <v>3.4506300000000003</v>
      </c>
      <c r="D1002" s="80">
        <v>-108.462</v>
      </c>
      <c r="E1002" s="23">
        <v>38.933999999999997</v>
      </c>
      <c r="F1002" s="1">
        <v>5</v>
      </c>
      <c r="G1002" s="1">
        <v>2002</v>
      </c>
      <c r="H1002" s="1">
        <v>11</v>
      </c>
      <c r="I1002" s="1">
        <v>26</v>
      </c>
      <c r="J1002" s="1">
        <v>5</v>
      </c>
      <c r="K1002" s="1">
        <v>46</v>
      </c>
      <c r="L1002" s="11">
        <v>29.5</v>
      </c>
      <c r="M1002" s="81">
        <f t="shared" si="122"/>
        <v>0.22500000000000001</v>
      </c>
      <c r="N1002" s="21">
        <v>0.01</v>
      </c>
      <c r="O1002" s="6" t="s">
        <v>174</v>
      </c>
      <c r="P1002" s="94"/>
      <c r="Q1002" s="72">
        <f>Y1002</f>
        <v>3.4506300000000003</v>
      </c>
      <c r="R1002" s="82">
        <f>X1002</f>
        <v>0.22500000000000001</v>
      </c>
      <c r="S1002" s="44"/>
      <c r="T1002" s="3"/>
      <c r="V1002" s="43"/>
      <c r="W1002" s="49">
        <v>3.47</v>
      </c>
      <c r="X1002" s="82">
        <v>0.22500000000000001</v>
      </c>
      <c r="Y1002" s="43">
        <f t="shared" si="124"/>
        <v>3.4506300000000003</v>
      </c>
      <c r="Z1002" s="53"/>
      <c r="AA1002" s="82"/>
      <c r="AB1002" s="43"/>
      <c r="AC1002" s="47"/>
      <c r="AD1002" s="82"/>
      <c r="AE1002" s="43"/>
      <c r="AF1002" s="45"/>
      <c r="AG1002" s="82"/>
      <c r="AH1002" s="43"/>
      <c r="AI1002" s="47"/>
      <c r="AJ1002" s="4"/>
      <c r="AK1002" s="4"/>
      <c r="AL1002" s="4"/>
      <c r="AM1002" s="27"/>
      <c r="AN1002" s="5"/>
      <c r="AO1002" s="4"/>
      <c r="AP1002" s="4"/>
      <c r="AQ1002" s="4"/>
      <c r="AR1002" s="19">
        <v>3.47</v>
      </c>
      <c r="AS1002" s="5"/>
      <c r="AT1002" s="3"/>
    </row>
    <row r="1003" spans="1:52" x14ac:dyDescent="0.25">
      <c r="A1003" s="4" t="s">
        <v>1</v>
      </c>
      <c r="B1003" s="11">
        <v>3.1</v>
      </c>
      <c r="C1003" s="88">
        <f t="shared" si="121"/>
        <v>3.0999918111567251</v>
      </c>
      <c r="D1003" s="80">
        <v>-111.545</v>
      </c>
      <c r="E1003" s="23">
        <v>42.957999999999998</v>
      </c>
      <c r="F1003" s="1">
        <v>5</v>
      </c>
      <c r="G1003" s="1">
        <v>2002</v>
      </c>
      <c r="H1003" s="1">
        <v>12</v>
      </c>
      <c r="I1003" s="1">
        <v>19</v>
      </c>
      <c r="J1003" s="1">
        <v>7</v>
      </c>
      <c r="K1003" s="1">
        <v>25</v>
      </c>
      <c r="L1003" s="1">
        <v>39.15</v>
      </c>
      <c r="M1003" s="81">
        <f t="shared" si="122"/>
        <v>0.16083765575665815</v>
      </c>
      <c r="N1003" s="21">
        <v>0.01</v>
      </c>
      <c r="O1003" s="3" t="s">
        <v>175</v>
      </c>
      <c r="P1003" s="94">
        <f>1/((1/X1003^2)+(1/AA1003^2))</f>
        <v>2.586875150929727E-2</v>
      </c>
      <c r="Q1003" s="72">
        <f>(P1003/X1003^2*Y1003)+(P1003/AA1003^2*AB1003)</f>
        <v>3.0999918111567251</v>
      </c>
      <c r="R1003" s="82">
        <f t="shared" ref="R1003:R1011" si="127">SQRT(P1003)</f>
        <v>0.16083765575665815</v>
      </c>
      <c r="S1003" s="44"/>
      <c r="T1003" s="3"/>
      <c r="V1003" s="43"/>
      <c r="W1003" s="49">
        <v>2.81</v>
      </c>
      <c r="X1003" s="82">
        <v>0.22500000000000001</v>
      </c>
      <c r="Y1003" s="43">
        <f t="shared" si="124"/>
        <v>2.8374899999999998</v>
      </c>
      <c r="Z1003" s="55">
        <v>3.1</v>
      </c>
      <c r="AA1003" s="82">
        <v>0.23</v>
      </c>
      <c r="AB1003" s="43">
        <f>0.791*(Z1003+0.09)+0.851</f>
        <v>3.3742900000000002</v>
      </c>
      <c r="AC1003" s="53"/>
      <c r="AD1003" s="82"/>
      <c r="AE1003" s="43"/>
      <c r="AF1003" s="45"/>
      <c r="AG1003" s="82"/>
      <c r="AH1003" s="43"/>
      <c r="AI1003" s="47"/>
      <c r="AJ1003" s="27"/>
      <c r="AK1003" s="5"/>
      <c r="AL1003" s="4" t="s">
        <v>92</v>
      </c>
      <c r="AM1003" s="27">
        <v>3.1</v>
      </c>
      <c r="AN1003" s="5"/>
      <c r="AO1003" s="4">
        <v>457</v>
      </c>
      <c r="AP1003" s="5" t="s">
        <v>44</v>
      </c>
      <c r="AQ1003" s="5" t="s">
        <v>44</v>
      </c>
      <c r="AR1003" s="19">
        <v>2.81</v>
      </c>
      <c r="AS1003" s="5"/>
      <c r="AT1003" s="3"/>
      <c r="AU1003" s="2" t="s">
        <v>44</v>
      </c>
      <c r="AV1003" s="2"/>
      <c r="AY1003">
        <v>14</v>
      </c>
    </row>
    <row r="1004" spans="1:52" x14ac:dyDescent="0.25">
      <c r="A1004" s="4" t="s">
        <v>1</v>
      </c>
      <c r="B1004" s="11">
        <v>2.9</v>
      </c>
      <c r="C1004" s="88">
        <f t="shared" si="121"/>
        <v>2.9324356266602267</v>
      </c>
      <c r="D1004" s="80">
        <v>-111.553</v>
      </c>
      <c r="E1004" s="23">
        <v>42.948</v>
      </c>
      <c r="F1004" s="1">
        <v>5</v>
      </c>
      <c r="G1004" s="1">
        <v>2002</v>
      </c>
      <c r="H1004" s="1">
        <v>12</v>
      </c>
      <c r="I1004" s="1">
        <v>19</v>
      </c>
      <c r="J1004" s="1">
        <v>7</v>
      </c>
      <c r="K1004" s="1">
        <v>40</v>
      </c>
      <c r="L1004" s="1">
        <v>19.829999999999998</v>
      </c>
      <c r="M1004" s="81">
        <f t="shared" si="122"/>
        <v>0.16083765575665815</v>
      </c>
      <c r="N1004" s="21">
        <v>0.01</v>
      </c>
      <c r="O1004" s="3" t="s">
        <v>175</v>
      </c>
      <c r="P1004" s="94">
        <f>1/((1/X1004^2)+(1/AA1004^2))</f>
        <v>2.586875150929727E-2</v>
      </c>
      <c r="Q1004" s="72">
        <f>(P1004/X1004^2*Y1004)+(P1004/AA1004^2*AB1004)</f>
        <v>2.9324356266602267</v>
      </c>
      <c r="R1004" s="82">
        <f t="shared" si="127"/>
        <v>0.16083765575665815</v>
      </c>
      <c r="S1004" s="44"/>
      <c r="T1004" s="3"/>
      <c r="V1004" s="43"/>
      <c r="W1004" s="49">
        <v>2.62</v>
      </c>
      <c r="X1004" s="82">
        <v>0.22500000000000001</v>
      </c>
      <c r="Y1004" s="43">
        <f t="shared" si="124"/>
        <v>2.6609799999999999</v>
      </c>
      <c r="Z1004" s="55">
        <v>2.9</v>
      </c>
      <c r="AA1004" s="82">
        <v>0.23</v>
      </c>
      <c r="AB1004" s="43">
        <f>0.791*(Z1004+0.09)+0.851</f>
        <v>3.2160899999999999</v>
      </c>
      <c r="AC1004" s="53"/>
      <c r="AD1004" s="82"/>
      <c r="AE1004" s="43"/>
      <c r="AF1004" s="45"/>
      <c r="AG1004" s="82"/>
      <c r="AH1004" s="43"/>
      <c r="AI1004" s="47"/>
      <c r="AJ1004" s="27"/>
      <c r="AK1004" s="5"/>
      <c r="AL1004" s="4" t="s">
        <v>49</v>
      </c>
      <c r="AM1004" s="27">
        <v>2.9</v>
      </c>
      <c r="AN1004" s="5"/>
      <c r="AO1004" s="4">
        <v>457</v>
      </c>
      <c r="AP1004" s="5" t="s">
        <v>44</v>
      </c>
      <c r="AQ1004" s="5" t="s">
        <v>44</v>
      </c>
      <c r="AR1004" s="19">
        <v>2.62</v>
      </c>
      <c r="AS1004" s="5"/>
      <c r="AT1004" s="3"/>
      <c r="AU1004" s="2" t="s">
        <v>44</v>
      </c>
      <c r="AV1004" s="2"/>
      <c r="AY1004">
        <v>12</v>
      </c>
    </row>
    <row r="1005" spans="1:52" x14ac:dyDescent="0.25">
      <c r="A1005" s="3" t="s">
        <v>2</v>
      </c>
      <c r="B1005" s="18">
        <v>3.14</v>
      </c>
      <c r="C1005" s="88">
        <f t="shared" si="121"/>
        <v>3.3773498632842625</v>
      </c>
      <c r="D1005" s="80">
        <v>-111.05500000000001</v>
      </c>
      <c r="E1005" s="23">
        <v>42.677</v>
      </c>
      <c r="F1005" s="1">
        <v>3</v>
      </c>
      <c r="G1005" s="1">
        <v>2003</v>
      </c>
      <c r="H1005" s="1">
        <v>1</v>
      </c>
      <c r="I1005" s="1">
        <v>16</v>
      </c>
      <c r="J1005" s="1">
        <v>10</v>
      </c>
      <c r="K1005" s="1">
        <v>7</v>
      </c>
      <c r="L1005" s="11">
        <v>31.8</v>
      </c>
      <c r="M1005" s="81">
        <f t="shared" si="122"/>
        <v>0.10516774409862768</v>
      </c>
      <c r="N1005" s="21">
        <v>0.01</v>
      </c>
      <c r="O1005" s="3" t="s">
        <v>175</v>
      </c>
      <c r="P1005" s="94">
        <f>1/((1/U1005^2)+(1/X1005^2)+(1/AA1005^2))</f>
        <v>1.1060254398794437E-2</v>
      </c>
      <c r="Q1005" s="72">
        <f>(P1005/U1005^2*V1005)+(P1005/X1005^2*Y1005)+(P1005/AA1005^2*AB1005)</f>
        <v>3.3773498632842625</v>
      </c>
      <c r="R1005" s="82">
        <f t="shared" si="127"/>
        <v>0.10516774409862768</v>
      </c>
      <c r="S1005" s="49">
        <v>3.14</v>
      </c>
      <c r="T1005" s="3" t="s">
        <v>3</v>
      </c>
      <c r="U1005" s="82">
        <v>0.13900000000000001</v>
      </c>
      <c r="V1005" s="43">
        <f t="shared" ref="V1005:V1011" si="128">0.791*S1005+0.851</f>
        <v>3.33474</v>
      </c>
      <c r="W1005" s="49">
        <v>3.27</v>
      </c>
      <c r="X1005" s="82">
        <v>0.22500000000000001</v>
      </c>
      <c r="Y1005" s="43">
        <f t="shared" si="124"/>
        <v>3.2648299999999999</v>
      </c>
      <c r="Z1005" s="55">
        <v>3.4</v>
      </c>
      <c r="AA1005" s="82">
        <v>0.23</v>
      </c>
      <c r="AB1005" s="43">
        <f>0.791*(Z1005+0.09)+0.851</f>
        <v>3.6115900000000001</v>
      </c>
      <c r="AC1005" s="47"/>
      <c r="AD1005" s="82"/>
      <c r="AE1005" s="43"/>
      <c r="AF1005" s="45"/>
      <c r="AG1005" s="82"/>
      <c r="AH1005" s="43"/>
      <c r="AI1005" s="47"/>
      <c r="AJ1005" s="4"/>
      <c r="AK1005" s="4"/>
      <c r="AL1005" s="4" t="s">
        <v>95</v>
      </c>
      <c r="AM1005" s="27">
        <v>3.4</v>
      </c>
      <c r="AN1005" s="5"/>
      <c r="AO1005" s="4"/>
      <c r="AP1005" s="4"/>
      <c r="AQ1005" s="4"/>
      <c r="AR1005" s="19">
        <v>3.27</v>
      </c>
      <c r="AS1005" s="19">
        <v>3.14</v>
      </c>
      <c r="AT1005" s="3" t="s">
        <v>3</v>
      </c>
    </row>
    <row r="1006" spans="1:52" x14ac:dyDescent="0.25">
      <c r="A1006" s="4" t="s">
        <v>1</v>
      </c>
      <c r="B1006" s="11">
        <v>3</v>
      </c>
      <c r="C1006" s="88">
        <f t="shared" si="121"/>
        <v>2.8943185437812118</v>
      </c>
      <c r="D1006" s="80">
        <v>-110.667</v>
      </c>
      <c r="E1006" s="23">
        <v>43.286999999999999</v>
      </c>
      <c r="F1006" s="1">
        <v>5</v>
      </c>
      <c r="G1006" s="1">
        <v>2003</v>
      </c>
      <c r="H1006" s="1">
        <v>3</v>
      </c>
      <c r="I1006" s="1">
        <v>6</v>
      </c>
      <c r="J1006" s="1">
        <v>11</v>
      </c>
      <c r="K1006" s="1">
        <v>38</v>
      </c>
      <c r="L1006" s="1">
        <v>55.88</v>
      </c>
      <c r="M1006" s="81">
        <f t="shared" si="122"/>
        <v>0.10516774409862768</v>
      </c>
      <c r="N1006" s="21">
        <v>0.01</v>
      </c>
      <c r="O1006" s="3" t="s">
        <v>175</v>
      </c>
      <c r="P1006" s="94">
        <f>1/((1/U1006^2)+(1/X1006^2)+(1/AA1006^2))</f>
        <v>1.1060254398794437E-2</v>
      </c>
      <c r="Q1006" s="72">
        <f>(P1006/U1006^2*V1006)+(P1006/X1006^2*Y1006)+(P1006/AA1006^2*AB1006)</f>
        <v>2.8943185437812118</v>
      </c>
      <c r="R1006" s="82">
        <f t="shared" si="127"/>
        <v>0.10516774409862768</v>
      </c>
      <c r="S1006" s="49">
        <v>2.56</v>
      </c>
      <c r="T1006" s="3" t="s">
        <v>3</v>
      </c>
      <c r="U1006" s="82">
        <v>0.13900000000000001</v>
      </c>
      <c r="V1006" s="43">
        <f t="shared" si="128"/>
        <v>2.8759600000000001</v>
      </c>
      <c r="W1006" s="49">
        <v>2.5099999999999998</v>
      </c>
      <c r="X1006" s="82">
        <v>0.22500000000000001</v>
      </c>
      <c r="Y1006" s="43">
        <f t="shared" si="124"/>
        <v>2.5587899999999997</v>
      </c>
      <c r="Z1006" s="55">
        <v>3</v>
      </c>
      <c r="AA1006" s="82">
        <v>0.23</v>
      </c>
      <c r="AB1006" s="43">
        <f>0.791*(Z1006+0.09)+0.851</f>
        <v>3.2951899999999998</v>
      </c>
      <c r="AC1006" s="53"/>
      <c r="AD1006" s="82"/>
      <c r="AE1006" s="43"/>
      <c r="AF1006" s="45"/>
      <c r="AG1006" s="82"/>
      <c r="AH1006" s="43"/>
      <c r="AI1006" s="47"/>
      <c r="AJ1006" s="27"/>
      <c r="AK1006" s="5"/>
      <c r="AL1006" s="4" t="s">
        <v>50</v>
      </c>
      <c r="AM1006" s="27">
        <v>3</v>
      </c>
      <c r="AN1006" s="5"/>
      <c r="AO1006" s="4">
        <v>460</v>
      </c>
      <c r="AP1006" s="5" t="s">
        <v>44</v>
      </c>
      <c r="AQ1006" s="5" t="s">
        <v>44</v>
      </c>
      <c r="AR1006" s="19">
        <v>2.5099999999999998</v>
      </c>
      <c r="AS1006" s="19">
        <v>2.56</v>
      </c>
      <c r="AT1006" s="3" t="s">
        <v>3</v>
      </c>
      <c r="AU1006" s="2" t="s">
        <v>44</v>
      </c>
      <c r="AV1006" s="2"/>
      <c r="AY1006">
        <v>18</v>
      </c>
    </row>
    <row r="1007" spans="1:52" x14ac:dyDescent="0.25">
      <c r="A1007" s="3" t="s">
        <v>2</v>
      </c>
      <c r="B1007" s="18">
        <v>2.57</v>
      </c>
      <c r="C1007" s="88">
        <f t="shared" si="121"/>
        <v>2.7992063094387096</v>
      </c>
      <c r="D1007" s="80">
        <v>-111.727</v>
      </c>
      <c r="E1007" s="23">
        <v>43.268000000000001</v>
      </c>
      <c r="F1007" s="1">
        <v>1</v>
      </c>
      <c r="G1007" s="1">
        <v>2003</v>
      </c>
      <c r="H1007" s="1">
        <v>3</v>
      </c>
      <c r="I1007" s="1">
        <v>25</v>
      </c>
      <c r="J1007" s="1">
        <v>11</v>
      </c>
      <c r="K1007" s="1">
        <v>10</v>
      </c>
      <c r="L1007" s="11">
        <v>15.7</v>
      </c>
      <c r="M1007" s="81">
        <f t="shared" si="122"/>
        <v>0.11825400999467875</v>
      </c>
      <c r="N1007" s="21">
        <v>0.01</v>
      </c>
      <c r="O1007" s="3" t="s">
        <v>175</v>
      </c>
      <c r="P1007" s="94">
        <f>1/((1/U1007^2)+(1/X1007^2))</f>
        <v>1.398401087982158E-2</v>
      </c>
      <c r="Q1007" s="72">
        <f>(P1007/U1007^2*V1007)+(P1007/X1007^2*Y1007)</f>
        <v>2.7992063094387096</v>
      </c>
      <c r="R1007" s="82">
        <f t="shared" si="127"/>
        <v>0.11825400999467875</v>
      </c>
      <c r="S1007" s="49">
        <v>2.57</v>
      </c>
      <c r="T1007" s="3" t="s">
        <v>3</v>
      </c>
      <c r="U1007" s="82">
        <v>0.13900000000000001</v>
      </c>
      <c r="V1007" s="43">
        <f t="shared" si="128"/>
        <v>2.8838699999999999</v>
      </c>
      <c r="W1007" s="49">
        <v>2.5299999999999998</v>
      </c>
      <c r="X1007" s="82">
        <v>0.22500000000000001</v>
      </c>
      <c r="Y1007" s="43">
        <f t="shared" si="124"/>
        <v>2.5773699999999997</v>
      </c>
      <c r="Z1007" s="53"/>
      <c r="AA1007" s="82"/>
      <c r="AB1007" s="43"/>
      <c r="AC1007" s="47"/>
      <c r="AD1007" s="82"/>
      <c r="AE1007" s="43"/>
      <c r="AF1007" s="45"/>
      <c r="AG1007" s="82"/>
      <c r="AH1007" s="43"/>
      <c r="AI1007" s="47"/>
      <c r="AJ1007" s="4"/>
      <c r="AK1007" s="4"/>
      <c r="AL1007" s="4"/>
      <c r="AM1007" s="27"/>
      <c r="AN1007" s="5"/>
      <c r="AO1007" s="4"/>
      <c r="AP1007" s="4"/>
      <c r="AQ1007" s="4"/>
      <c r="AR1007" s="19">
        <v>2.5299999999999998</v>
      </c>
      <c r="AS1007" s="19">
        <v>2.57</v>
      </c>
      <c r="AT1007" s="3" t="s">
        <v>3</v>
      </c>
    </row>
    <row r="1008" spans="1:52" x14ac:dyDescent="0.25">
      <c r="A1008" s="4" t="s">
        <v>1</v>
      </c>
      <c r="B1008" s="11">
        <v>3.5</v>
      </c>
      <c r="C1008" s="88">
        <f t="shared" si="121"/>
        <v>3.4671201310158195</v>
      </c>
      <c r="D1008" s="80">
        <v>-110.759</v>
      </c>
      <c r="E1008" s="23">
        <v>43.463000000000001</v>
      </c>
      <c r="F1008" s="1">
        <v>5</v>
      </c>
      <c r="G1008" s="1">
        <v>2003</v>
      </c>
      <c r="H1008" s="1">
        <v>4</v>
      </c>
      <c r="I1008" s="1">
        <v>30</v>
      </c>
      <c r="J1008" s="1">
        <v>8</v>
      </c>
      <c r="K1008" s="1">
        <v>38</v>
      </c>
      <c r="L1008" s="1">
        <v>43.57</v>
      </c>
      <c r="M1008" s="81">
        <f t="shared" si="122"/>
        <v>0.10516774409862768</v>
      </c>
      <c r="N1008" s="21">
        <v>0.01</v>
      </c>
      <c r="O1008" s="3" t="s">
        <v>175</v>
      </c>
      <c r="P1008" s="94">
        <f>1/((1/U1008^2)+(1/X1008^2)+(1/AA1008^2))</f>
        <v>1.1060254398794437E-2</v>
      </c>
      <c r="Q1008" s="72">
        <f>(P1008/U1008^2*V1008)+(P1008/X1008^2*Y1008)+(P1008/AA1008^2*AB1008)</f>
        <v>3.4671201310158195</v>
      </c>
      <c r="R1008" s="82">
        <f t="shared" si="127"/>
        <v>0.10516774409862768</v>
      </c>
      <c r="S1008" s="49">
        <v>3.36</v>
      </c>
      <c r="T1008" s="3" t="s">
        <v>3</v>
      </c>
      <c r="U1008" s="82">
        <v>0.13900000000000001</v>
      </c>
      <c r="V1008" s="43">
        <f t="shared" si="128"/>
        <v>3.5087600000000001</v>
      </c>
      <c r="W1008" s="49">
        <v>3.14</v>
      </c>
      <c r="X1008" s="82">
        <v>0.22500000000000001</v>
      </c>
      <c r="Y1008" s="43">
        <f t="shared" si="124"/>
        <v>3.1440600000000001</v>
      </c>
      <c r="Z1008" s="55">
        <v>3.5</v>
      </c>
      <c r="AA1008" s="82">
        <v>0.23</v>
      </c>
      <c r="AB1008" s="43">
        <f>0.791*(Z1008+0.09)+0.851</f>
        <v>3.69069</v>
      </c>
      <c r="AC1008" s="53"/>
      <c r="AD1008" s="82"/>
      <c r="AE1008" s="43"/>
      <c r="AF1008" s="45"/>
      <c r="AG1008" s="82"/>
      <c r="AH1008" s="43"/>
      <c r="AI1008" s="47" t="s">
        <v>4</v>
      </c>
      <c r="AJ1008" s="27"/>
      <c r="AK1008" s="5"/>
      <c r="AL1008" s="4" t="s">
        <v>54</v>
      </c>
      <c r="AM1008" s="27">
        <v>3.5</v>
      </c>
      <c r="AN1008" s="5"/>
      <c r="AO1008" s="4">
        <v>460</v>
      </c>
      <c r="AP1008" s="5" t="s">
        <v>44</v>
      </c>
      <c r="AQ1008" s="5" t="s">
        <v>12</v>
      </c>
      <c r="AR1008" s="19">
        <v>3.14</v>
      </c>
      <c r="AS1008" s="19">
        <v>3.36</v>
      </c>
      <c r="AT1008" s="3" t="s">
        <v>3</v>
      </c>
      <c r="AU1008" s="2" t="s">
        <v>44</v>
      </c>
      <c r="AV1008" s="2"/>
      <c r="AY1008">
        <v>27</v>
      </c>
    </row>
    <row r="1009" spans="1:51" x14ac:dyDescent="0.25">
      <c r="A1009" s="4" t="s">
        <v>1</v>
      </c>
      <c r="B1009" s="11">
        <v>3.3</v>
      </c>
      <c r="C1009" s="88">
        <f t="shared" si="121"/>
        <v>3.2841548112954557</v>
      </c>
      <c r="D1009" s="80">
        <v>-110.313</v>
      </c>
      <c r="E1009" s="23">
        <v>43.463000000000001</v>
      </c>
      <c r="F1009" s="1">
        <v>5</v>
      </c>
      <c r="G1009" s="1">
        <v>2003</v>
      </c>
      <c r="H1009" s="1">
        <v>5</v>
      </c>
      <c r="I1009" s="1">
        <v>1</v>
      </c>
      <c r="J1009" s="1">
        <v>0</v>
      </c>
      <c r="K1009" s="1">
        <v>54</v>
      </c>
      <c r="L1009" s="1">
        <v>44.8</v>
      </c>
      <c r="M1009" s="81">
        <f t="shared" si="122"/>
        <v>0.10516774409862768</v>
      </c>
      <c r="N1009" s="21">
        <v>0.01</v>
      </c>
      <c r="O1009" s="3" t="s">
        <v>175</v>
      </c>
      <c r="P1009" s="94">
        <f>1/((1/U1009^2)+(1/X1009^2)+(1/AA1009^2))</f>
        <v>1.1060254398794437E-2</v>
      </c>
      <c r="Q1009" s="72">
        <f>(P1009/U1009^2*V1009)+(P1009/X1009^2*Y1009)+(P1009/AA1009^2*AB1009)</f>
        <v>3.2841548112954557</v>
      </c>
      <c r="R1009" s="82">
        <f t="shared" si="127"/>
        <v>0.10516774409862768</v>
      </c>
      <c r="S1009" s="49">
        <v>3.15</v>
      </c>
      <c r="T1009" s="3" t="s">
        <v>3</v>
      </c>
      <c r="U1009" s="82">
        <v>0.13900000000000001</v>
      </c>
      <c r="V1009" s="43">
        <f t="shared" si="128"/>
        <v>3.3426499999999999</v>
      </c>
      <c r="W1009" s="49">
        <v>2.87</v>
      </c>
      <c r="X1009" s="82">
        <v>0.22500000000000001</v>
      </c>
      <c r="Y1009" s="43">
        <f t="shared" si="124"/>
        <v>2.89323</v>
      </c>
      <c r="Z1009" s="55">
        <v>3.3</v>
      </c>
      <c r="AA1009" s="82">
        <v>0.23</v>
      </c>
      <c r="AB1009" s="43">
        <f>0.791*(Z1009+0.09)+0.851</f>
        <v>3.5324899999999997</v>
      </c>
      <c r="AC1009" s="53"/>
      <c r="AD1009" s="82"/>
      <c r="AE1009" s="43"/>
      <c r="AF1009" s="45"/>
      <c r="AG1009" s="82"/>
      <c r="AH1009" s="43"/>
      <c r="AI1009" s="47"/>
      <c r="AJ1009" s="27"/>
      <c r="AK1009" s="5"/>
      <c r="AL1009" s="4" t="s">
        <v>56</v>
      </c>
      <c r="AM1009" s="27">
        <v>3.3</v>
      </c>
      <c r="AN1009" s="5"/>
      <c r="AO1009" s="4">
        <v>460</v>
      </c>
      <c r="AP1009" s="5" t="s">
        <v>44</v>
      </c>
      <c r="AQ1009" s="5" t="s">
        <v>44</v>
      </c>
      <c r="AR1009" s="19">
        <v>2.87</v>
      </c>
      <c r="AS1009" s="19">
        <v>3.15</v>
      </c>
      <c r="AT1009" s="3" t="s">
        <v>3</v>
      </c>
      <c r="AU1009" s="2" t="s">
        <v>44</v>
      </c>
      <c r="AV1009" s="2"/>
      <c r="AY1009">
        <v>32</v>
      </c>
    </row>
    <row r="1010" spans="1:51" x14ac:dyDescent="0.25">
      <c r="A1010" s="4" t="s">
        <v>1</v>
      </c>
      <c r="B1010" s="11">
        <v>3.5</v>
      </c>
      <c r="C1010" s="88">
        <f t="shared" si="121"/>
        <v>3.5487739375095582</v>
      </c>
      <c r="D1010" s="80">
        <v>-110.282</v>
      </c>
      <c r="E1010" s="23">
        <v>43.463000000000001</v>
      </c>
      <c r="F1010" s="1">
        <v>5</v>
      </c>
      <c r="G1010" s="1">
        <v>2003</v>
      </c>
      <c r="H1010" s="1">
        <v>5</v>
      </c>
      <c r="I1010" s="1">
        <v>17</v>
      </c>
      <c r="J1010" s="1">
        <v>17</v>
      </c>
      <c r="K1010" s="1">
        <v>1</v>
      </c>
      <c r="L1010" s="1">
        <v>50.38</v>
      </c>
      <c r="M1010" s="81">
        <f t="shared" si="122"/>
        <v>0.10516774409862768</v>
      </c>
      <c r="N1010" s="21">
        <v>0.01</v>
      </c>
      <c r="O1010" s="3" t="s">
        <v>175</v>
      </c>
      <c r="P1010" s="94">
        <f>1/((1/U1010^2)+(1/X1010^2)+(1/AA1010^2))</f>
        <v>1.1060254398794437E-2</v>
      </c>
      <c r="Q1010" s="72">
        <f>(P1010/U1010^2*V1010)+(P1010/X1010^2*Y1010)+(P1010/AA1010^2*AB1010)</f>
        <v>3.5487739375095582</v>
      </c>
      <c r="R1010" s="82">
        <f t="shared" si="127"/>
        <v>0.10516774409862768</v>
      </c>
      <c r="S1010" s="49">
        <v>3.37</v>
      </c>
      <c r="T1010" s="3" t="s">
        <v>3</v>
      </c>
      <c r="U1010" s="82">
        <v>0.13900000000000001</v>
      </c>
      <c r="V1010" s="43">
        <f t="shared" si="128"/>
        <v>3.5166700000000004</v>
      </c>
      <c r="W1010" s="49">
        <v>3.52</v>
      </c>
      <c r="X1010" s="82">
        <v>0.22500000000000001</v>
      </c>
      <c r="Y1010" s="43">
        <f t="shared" si="124"/>
        <v>3.49708</v>
      </c>
      <c r="Z1010" s="55">
        <v>3.5</v>
      </c>
      <c r="AA1010" s="82">
        <v>0.23</v>
      </c>
      <c r="AB1010" s="43">
        <f>0.791*(Z1010+0.09)+0.851</f>
        <v>3.69069</v>
      </c>
      <c r="AC1010" s="53"/>
      <c r="AD1010" s="82"/>
      <c r="AE1010" s="43"/>
      <c r="AF1010" s="45"/>
      <c r="AG1010" s="82"/>
      <c r="AH1010" s="43"/>
      <c r="AI1010" s="47" t="s">
        <v>4</v>
      </c>
      <c r="AJ1010" s="27"/>
      <c r="AK1010" s="5"/>
      <c r="AL1010" s="4" t="s">
        <v>54</v>
      </c>
      <c r="AM1010" s="27">
        <v>3.5</v>
      </c>
      <c r="AN1010" s="5"/>
      <c r="AO1010" s="4">
        <v>460</v>
      </c>
      <c r="AP1010" s="5" t="s">
        <v>44</v>
      </c>
      <c r="AQ1010" s="5" t="s">
        <v>44</v>
      </c>
      <c r="AR1010" s="19">
        <v>3.52</v>
      </c>
      <c r="AS1010" s="19">
        <v>3.37</v>
      </c>
      <c r="AT1010" s="3" t="s">
        <v>3</v>
      </c>
      <c r="AU1010" s="2" t="s">
        <v>44</v>
      </c>
      <c r="AV1010" s="2"/>
      <c r="AY1010">
        <v>35</v>
      </c>
    </row>
    <row r="1011" spans="1:51" x14ac:dyDescent="0.25">
      <c r="A1011" s="3" t="s">
        <v>2</v>
      </c>
      <c r="B1011" s="18">
        <v>2.4700000000000002</v>
      </c>
      <c r="C1011" s="88">
        <f t="shared" si="121"/>
        <v>2.6906328484831161</v>
      </c>
      <c r="D1011" s="80">
        <v>-111.569</v>
      </c>
      <c r="E1011" s="23">
        <v>42.503</v>
      </c>
      <c r="F1011" s="1">
        <v>4</v>
      </c>
      <c r="G1011" s="1">
        <v>2003</v>
      </c>
      <c r="H1011" s="1">
        <v>6</v>
      </c>
      <c r="I1011" s="1">
        <v>19</v>
      </c>
      <c r="J1011" s="1">
        <v>18</v>
      </c>
      <c r="K1011" s="1">
        <v>59</v>
      </c>
      <c r="L1011" s="11">
        <v>37.1</v>
      </c>
      <c r="M1011" s="81">
        <f t="shared" si="122"/>
        <v>0.11825400999467875</v>
      </c>
      <c r="N1011" s="21">
        <v>0.01</v>
      </c>
      <c r="O1011" s="3" t="s">
        <v>175</v>
      </c>
      <c r="P1011" s="94">
        <f>1/((1/U1011^2)+(1/X1011^2))</f>
        <v>1.398401087982158E-2</v>
      </c>
      <c r="Q1011" s="72">
        <f>(P1011/U1011^2*V1011)+(P1011/X1011^2*Y1011)</f>
        <v>2.6906328484831161</v>
      </c>
      <c r="R1011" s="82">
        <f t="shared" si="127"/>
        <v>0.11825400999467875</v>
      </c>
      <c r="S1011" s="49">
        <v>2.4700000000000002</v>
      </c>
      <c r="T1011" s="3" t="s">
        <v>3</v>
      </c>
      <c r="U1011" s="82">
        <v>0.13900000000000001</v>
      </c>
      <c r="V1011" s="43">
        <f t="shared" si="128"/>
        <v>2.8047700000000004</v>
      </c>
      <c r="W1011" s="49">
        <v>2.33</v>
      </c>
      <c r="X1011" s="82">
        <v>0.22500000000000001</v>
      </c>
      <c r="Y1011" s="43">
        <f t="shared" si="124"/>
        <v>2.3915700000000002</v>
      </c>
      <c r="Z1011" s="53"/>
      <c r="AA1011" s="82"/>
      <c r="AB1011" s="43"/>
      <c r="AC1011" s="47"/>
      <c r="AD1011" s="82"/>
      <c r="AE1011" s="43"/>
      <c r="AF1011" s="45"/>
      <c r="AG1011" s="82"/>
      <c r="AH1011" s="43"/>
      <c r="AI1011" s="47"/>
      <c r="AJ1011" s="4"/>
      <c r="AK1011" s="4"/>
      <c r="AL1011" s="4"/>
      <c r="AM1011" s="27"/>
      <c r="AN1011" s="5"/>
      <c r="AO1011" s="4"/>
      <c r="AP1011" s="4"/>
      <c r="AQ1011" s="4"/>
      <c r="AR1011" s="19">
        <v>2.33</v>
      </c>
      <c r="AS1011" s="19">
        <v>2.4700000000000002</v>
      </c>
      <c r="AT1011" s="3" t="s">
        <v>3</v>
      </c>
    </row>
    <row r="1012" spans="1:51" x14ac:dyDescent="0.25">
      <c r="A1012" s="3" t="s">
        <v>2</v>
      </c>
      <c r="B1012" s="18">
        <v>2.64</v>
      </c>
      <c r="C1012" s="88">
        <f t="shared" si="121"/>
        <v>2.6795599999999999</v>
      </c>
      <c r="D1012" s="80">
        <v>-113.556</v>
      </c>
      <c r="E1012" s="23">
        <v>36.482999999999997</v>
      </c>
      <c r="F1012" s="1">
        <v>3</v>
      </c>
      <c r="G1012" s="1">
        <v>2003</v>
      </c>
      <c r="H1012" s="1">
        <v>7</v>
      </c>
      <c r="I1012" s="1">
        <v>3</v>
      </c>
      <c r="J1012" s="1">
        <v>4</v>
      </c>
      <c r="K1012" s="1">
        <v>12</v>
      </c>
      <c r="L1012" s="11">
        <v>17.2</v>
      </c>
      <c r="M1012" s="81">
        <f t="shared" si="122"/>
        <v>0.22500000000000001</v>
      </c>
      <c r="N1012" s="21">
        <v>0.01</v>
      </c>
      <c r="O1012" s="6" t="s">
        <v>174</v>
      </c>
      <c r="P1012" s="94"/>
      <c r="Q1012" s="72">
        <f>Y1012</f>
        <v>2.6795599999999999</v>
      </c>
      <c r="R1012" s="82">
        <f>X1012</f>
        <v>0.22500000000000001</v>
      </c>
      <c r="S1012" s="44"/>
      <c r="T1012" s="3"/>
      <c r="V1012" s="43"/>
      <c r="W1012" s="49">
        <v>2.64</v>
      </c>
      <c r="X1012" s="82">
        <v>0.22500000000000001</v>
      </c>
      <c r="Y1012" s="43">
        <f t="shared" si="124"/>
        <v>2.6795599999999999</v>
      </c>
      <c r="Z1012" s="53"/>
      <c r="AA1012" s="82"/>
      <c r="AB1012" s="43"/>
      <c r="AC1012" s="47"/>
      <c r="AD1012" s="82"/>
      <c r="AE1012" s="43"/>
      <c r="AF1012" s="45"/>
      <c r="AG1012" s="82"/>
      <c r="AH1012" s="43"/>
      <c r="AI1012" s="47"/>
      <c r="AJ1012" s="4"/>
      <c r="AK1012" s="4"/>
      <c r="AL1012" s="4"/>
      <c r="AM1012" s="27"/>
      <c r="AN1012" s="5"/>
      <c r="AO1012" s="4"/>
      <c r="AP1012" s="4"/>
      <c r="AQ1012" s="4"/>
      <c r="AR1012" s="19">
        <v>2.64</v>
      </c>
      <c r="AS1012" s="5"/>
      <c r="AT1012" s="3"/>
    </row>
    <row r="1013" spans="1:51" x14ac:dyDescent="0.25">
      <c r="A1013" s="4" t="s">
        <v>1</v>
      </c>
      <c r="B1013" s="11">
        <v>2.8</v>
      </c>
      <c r="C1013" s="88">
        <f t="shared" si="121"/>
        <v>3.1369899999999999</v>
      </c>
      <c r="D1013" s="80">
        <v>-110.738</v>
      </c>
      <c r="E1013" s="23">
        <v>43.143000000000001</v>
      </c>
      <c r="F1013" s="1">
        <v>5</v>
      </c>
      <c r="G1013" s="1">
        <v>2003</v>
      </c>
      <c r="H1013" s="1">
        <v>8</v>
      </c>
      <c r="I1013" s="1">
        <v>6</v>
      </c>
      <c r="J1013" s="1">
        <v>3</v>
      </c>
      <c r="K1013" s="1">
        <v>59</v>
      </c>
      <c r="L1013" s="1">
        <v>34.17</v>
      </c>
      <c r="M1013" s="81">
        <f t="shared" si="122"/>
        <v>0.23</v>
      </c>
      <c r="N1013" s="21">
        <v>0.01</v>
      </c>
      <c r="O1013" s="6" t="s">
        <v>174</v>
      </c>
      <c r="P1013" s="94"/>
      <c r="Q1013" s="72">
        <f>$AB$1013</f>
        <v>3.1369899999999999</v>
      </c>
      <c r="R1013" s="82">
        <f>AA1013</f>
        <v>0.23</v>
      </c>
      <c r="S1013" s="44"/>
      <c r="T1013" s="3"/>
      <c r="V1013" s="43"/>
      <c r="W1013" s="46"/>
      <c r="Y1013" s="43"/>
      <c r="Z1013" s="55">
        <v>2.8</v>
      </c>
      <c r="AA1013" s="82">
        <v>0.23</v>
      </c>
      <c r="AB1013" s="43">
        <f>0.791*(Z1013+0.09)+0.851</f>
        <v>3.1369899999999999</v>
      </c>
      <c r="AC1013" s="53"/>
      <c r="AD1013" s="82"/>
      <c r="AE1013" s="43"/>
      <c r="AF1013" s="45"/>
      <c r="AG1013" s="82"/>
      <c r="AH1013" s="43"/>
      <c r="AI1013" s="47"/>
      <c r="AJ1013" s="27"/>
      <c r="AK1013" s="5"/>
      <c r="AL1013" s="4" t="s">
        <v>48</v>
      </c>
      <c r="AM1013" s="27">
        <v>2.8</v>
      </c>
      <c r="AN1013" s="5"/>
      <c r="AO1013" s="4">
        <v>460</v>
      </c>
      <c r="AP1013" s="5" t="s">
        <v>44</v>
      </c>
      <c r="AQ1013" s="5" t="s">
        <v>44</v>
      </c>
      <c r="AR1013" s="9"/>
      <c r="AS1013" s="5"/>
      <c r="AT1013" s="3"/>
      <c r="AU1013" s="2" t="s">
        <v>44</v>
      </c>
      <c r="AV1013" s="2"/>
      <c r="AY1013">
        <v>17</v>
      </c>
    </row>
    <row r="1014" spans="1:51" x14ac:dyDescent="0.25">
      <c r="A1014" s="3" t="s">
        <v>2</v>
      </c>
      <c r="B1014" s="18">
        <v>2.46</v>
      </c>
      <c r="C1014" s="88">
        <f t="shared" si="121"/>
        <v>2.7362308533726019</v>
      </c>
      <c r="D1014" s="80">
        <v>-113.532</v>
      </c>
      <c r="E1014" s="23">
        <v>36.457999999999998</v>
      </c>
      <c r="F1014" s="1">
        <v>2</v>
      </c>
      <c r="G1014" s="1">
        <v>2003</v>
      </c>
      <c r="H1014" s="1">
        <v>8</v>
      </c>
      <c r="I1014" s="1">
        <v>14</v>
      </c>
      <c r="J1014" s="1">
        <v>11</v>
      </c>
      <c r="K1014" s="1">
        <v>47</v>
      </c>
      <c r="L1014" s="11">
        <v>36</v>
      </c>
      <c r="M1014" s="81">
        <f t="shared" si="122"/>
        <v>0.11825400999467875</v>
      </c>
      <c r="N1014" s="21">
        <v>0.01</v>
      </c>
      <c r="O1014" s="3" t="s">
        <v>175</v>
      </c>
      <c r="P1014" s="94">
        <f>1/((1/U1014^2)+(1/X1014^2))</f>
        <v>1.398401087982158E-2</v>
      </c>
      <c r="Q1014" s="72">
        <f>(P1014/U1014^2*V1014)+(P1014/X1014^2*Y1014)</f>
        <v>2.7362308533726019</v>
      </c>
      <c r="R1014" s="82">
        <f t="shared" ref="R1014:R1020" si="129">SQRT(P1014)</f>
        <v>0.11825400999467875</v>
      </c>
      <c r="S1014" s="49">
        <v>2.46</v>
      </c>
      <c r="T1014" s="3" t="s">
        <v>3</v>
      </c>
      <c r="U1014" s="82">
        <v>0.13900000000000001</v>
      </c>
      <c r="V1014" s="43">
        <f t="shared" ref="V1014:V1020" si="130">0.791*S1014+0.851</f>
        <v>2.7968600000000001</v>
      </c>
      <c r="W1014" s="49">
        <v>2.5299999999999998</v>
      </c>
      <c r="X1014" s="82">
        <v>0.22500000000000001</v>
      </c>
      <c r="Y1014" s="43">
        <f t="shared" ref="Y1014:Y1034" si="131">0.929*W1014+0.227</f>
        <v>2.5773699999999997</v>
      </c>
      <c r="Z1014" s="53"/>
      <c r="AA1014" s="82"/>
      <c r="AB1014" s="43"/>
      <c r="AC1014" s="47"/>
      <c r="AD1014" s="82"/>
      <c r="AE1014" s="43"/>
      <c r="AF1014" s="45"/>
      <c r="AG1014" s="82"/>
      <c r="AH1014" s="43"/>
      <c r="AI1014" s="47"/>
      <c r="AJ1014" s="4"/>
      <c r="AK1014" s="4"/>
      <c r="AL1014" s="4"/>
      <c r="AM1014" s="27"/>
      <c r="AN1014" s="5"/>
      <c r="AO1014" s="4"/>
      <c r="AP1014" s="4"/>
      <c r="AQ1014" s="4"/>
      <c r="AR1014" s="19">
        <v>2.5299999999999998</v>
      </c>
      <c r="AS1014" s="19">
        <v>2.46</v>
      </c>
      <c r="AT1014" s="3" t="s">
        <v>3</v>
      </c>
    </row>
    <row r="1015" spans="1:51" x14ac:dyDescent="0.25">
      <c r="A1015" s="3" t="s">
        <v>2</v>
      </c>
      <c r="B1015" s="18">
        <v>2.61</v>
      </c>
      <c r="C1015" s="88">
        <f t="shared" si="121"/>
        <v>2.8477679984559519</v>
      </c>
      <c r="D1015" s="80">
        <v>-111.179</v>
      </c>
      <c r="E1015" s="23">
        <v>42.798999999999999</v>
      </c>
      <c r="F1015" s="1">
        <v>1</v>
      </c>
      <c r="G1015" s="1">
        <v>2003</v>
      </c>
      <c r="H1015" s="1">
        <v>8</v>
      </c>
      <c r="I1015" s="1">
        <v>31</v>
      </c>
      <c r="J1015" s="1">
        <v>22</v>
      </c>
      <c r="K1015" s="1">
        <v>48</v>
      </c>
      <c r="L1015" s="11">
        <v>54</v>
      </c>
      <c r="M1015" s="81">
        <f t="shared" si="122"/>
        <v>0.11825400999467875</v>
      </c>
      <c r="N1015" s="21">
        <v>0.01</v>
      </c>
      <c r="O1015" s="3" t="s">
        <v>175</v>
      </c>
      <c r="P1015" s="94">
        <f>1/((1/U1015^2)+(1/X1015^2))</f>
        <v>1.398401087982158E-2</v>
      </c>
      <c r="Q1015" s="72">
        <f>(P1015/U1015^2*V1015)+(P1015/X1015^2*Y1015)</f>
        <v>2.8477679984559519</v>
      </c>
      <c r="R1015" s="82">
        <f t="shared" si="129"/>
        <v>0.11825400999467875</v>
      </c>
      <c r="S1015" s="49">
        <v>2.61</v>
      </c>
      <c r="T1015" s="3" t="s">
        <v>3</v>
      </c>
      <c r="U1015" s="82">
        <v>0.13900000000000001</v>
      </c>
      <c r="V1015" s="43">
        <f t="shared" si="130"/>
        <v>2.9155099999999998</v>
      </c>
      <c r="W1015" s="49">
        <v>2.63</v>
      </c>
      <c r="X1015" s="82">
        <v>0.22500000000000001</v>
      </c>
      <c r="Y1015" s="43">
        <f t="shared" si="131"/>
        <v>2.6702699999999999</v>
      </c>
      <c r="Z1015" s="53"/>
      <c r="AA1015" s="82"/>
      <c r="AB1015" s="43"/>
      <c r="AC1015" s="47"/>
      <c r="AD1015" s="82"/>
      <c r="AE1015" s="43"/>
      <c r="AF1015" s="45"/>
      <c r="AG1015" s="82"/>
      <c r="AH1015" s="43"/>
      <c r="AI1015" s="47"/>
      <c r="AJ1015" s="4"/>
      <c r="AK1015" s="4"/>
      <c r="AL1015" s="4"/>
      <c r="AM1015" s="27"/>
      <c r="AN1015" s="5"/>
      <c r="AO1015" s="4"/>
      <c r="AP1015" s="4"/>
      <c r="AQ1015" s="4"/>
      <c r="AR1015" s="19">
        <v>2.63</v>
      </c>
      <c r="AS1015" s="19">
        <v>2.61</v>
      </c>
      <c r="AT1015" s="3" t="s">
        <v>3</v>
      </c>
    </row>
    <row r="1016" spans="1:51" x14ac:dyDescent="0.25">
      <c r="A1016" s="3" t="s">
        <v>2</v>
      </c>
      <c r="B1016" s="18">
        <v>2.58</v>
      </c>
      <c r="C1016" s="88">
        <f t="shared" si="121"/>
        <v>2.7561744568667264</v>
      </c>
      <c r="D1016" s="80">
        <v>-111.19499999999999</v>
      </c>
      <c r="E1016" s="23">
        <v>42.762</v>
      </c>
      <c r="F1016" s="1">
        <v>0</v>
      </c>
      <c r="G1016" s="1">
        <v>2003</v>
      </c>
      <c r="H1016" s="1">
        <v>9</v>
      </c>
      <c r="I1016" s="1">
        <v>15</v>
      </c>
      <c r="J1016" s="1">
        <v>3</v>
      </c>
      <c r="K1016" s="1">
        <v>2</v>
      </c>
      <c r="L1016" s="11">
        <v>57</v>
      </c>
      <c r="M1016" s="81">
        <f t="shared" si="122"/>
        <v>0.11825400999467875</v>
      </c>
      <c r="N1016" s="21">
        <v>0.01</v>
      </c>
      <c r="O1016" s="3" t="s">
        <v>175</v>
      </c>
      <c r="P1016" s="94">
        <f>1/((1/U1016^2)+(1/X1016^2))</f>
        <v>1.398401087982158E-2</v>
      </c>
      <c r="Q1016" s="72">
        <f>(P1016/U1016^2*V1016)+(P1016/X1016^2*Y1016)</f>
        <v>2.7561744568667264</v>
      </c>
      <c r="R1016" s="82">
        <f t="shared" si="129"/>
        <v>0.11825400999467875</v>
      </c>
      <c r="S1016" s="49">
        <v>2.58</v>
      </c>
      <c r="T1016" s="3" t="s">
        <v>3</v>
      </c>
      <c r="U1016" s="82">
        <v>0.13900000000000001</v>
      </c>
      <c r="V1016" s="43">
        <f t="shared" si="130"/>
        <v>2.8917800000000002</v>
      </c>
      <c r="W1016" s="49">
        <v>2.34</v>
      </c>
      <c r="X1016" s="82">
        <v>0.22500000000000001</v>
      </c>
      <c r="Y1016" s="43">
        <f t="shared" si="131"/>
        <v>2.4008599999999998</v>
      </c>
      <c r="Z1016" s="53"/>
      <c r="AA1016" s="82"/>
      <c r="AB1016" s="43"/>
      <c r="AC1016" s="47"/>
      <c r="AD1016" s="82"/>
      <c r="AE1016" s="43"/>
      <c r="AF1016" s="45"/>
      <c r="AG1016" s="82"/>
      <c r="AH1016" s="43"/>
      <c r="AI1016" s="47"/>
      <c r="AJ1016" s="4"/>
      <c r="AK1016" s="4"/>
      <c r="AL1016" s="4"/>
      <c r="AM1016" s="27"/>
      <c r="AN1016" s="5"/>
      <c r="AO1016" s="4"/>
      <c r="AP1016" s="4"/>
      <c r="AQ1016" s="4"/>
      <c r="AR1016" s="19">
        <v>2.34</v>
      </c>
      <c r="AS1016" s="19">
        <v>2.58</v>
      </c>
      <c r="AT1016" s="3" t="s">
        <v>3</v>
      </c>
    </row>
    <row r="1017" spans="1:51" x14ac:dyDescent="0.25">
      <c r="A1017" s="3" t="s">
        <v>2</v>
      </c>
      <c r="B1017" s="18">
        <v>3.07</v>
      </c>
      <c r="C1017" s="88">
        <f t="shared" si="121"/>
        <v>3.3420736142166816</v>
      </c>
      <c r="D1017" s="80">
        <v>-110.214</v>
      </c>
      <c r="E1017" s="23">
        <v>36.438000000000002</v>
      </c>
      <c r="F1017" s="1">
        <v>10</v>
      </c>
      <c r="G1017" s="1">
        <v>2004</v>
      </c>
      <c r="H1017" s="1">
        <v>1</v>
      </c>
      <c r="I1017" s="1">
        <v>13</v>
      </c>
      <c r="J1017" s="1">
        <v>21</v>
      </c>
      <c r="K1017" s="1">
        <v>4</v>
      </c>
      <c r="L1017" s="11">
        <v>53.4</v>
      </c>
      <c r="M1017" s="81">
        <f t="shared" si="122"/>
        <v>0.11825400999467875</v>
      </c>
      <c r="N1017" s="21">
        <v>0.01</v>
      </c>
      <c r="O1017" s="3" t="s">
        <v>175</v>
      </c>
      <c r="P1017" s="94">
        <f>1/((1/U1017^2)+(1/X1017^2))</f>
        <v>1.398401087982158E-2</v>
      </c>
      <c r="Q1017" s="72">
        <f>(P1017/U1017^2*V1017)+(P1017/X1017^2*Y1017)</f>
        <v>3.3420736142166816</v>
      </c>
      <c r="R1017" s="82">
        <f t="shared" si="129"/>
        <v>0.11825400999467875</v>
      </c>
      <c r="S1017" s="49">
        <v>3.07</v>
      </c>
      <c r="T1017" s="3" t="s">
        <v>3</v>
      </c>
      <c r="U1017" s="82">
        <v>0.13900000000000001</v>
      </c>
      <c r="V1017" s="43">
        <f t="shared" si="130"/>
        <v>3.2793700000000001</v>
      </c>
      <c r="W1017" s="49">
        <v>3.53</v>
      </c>
      <c r="X1017" s="82">
        <v>0.22500000000000001</v>
      </c>
      <c r="Y1017" s="43">
        <f t="shared" si="131"/>
        <v>3.50637</v>
      </c>
      <c r="Z1017" s="53"/>
      <c r="AA1017" s="82"/>
      <c r="AB1017" s="43"/>
      <c r="AC1017" s="47"/>
      <c r="AD1017" s="82"/>
      <c r="AE1017" s="43"/>
      <c r="AF1017" s="45"/>
      <c r="AG1017" s="82"/>
      <c r="AH1017" s="43"/>
      <c r="AI1017" s="47"/>
      <c r="AJ1017" s="4"/>
      <c r="AK1017" s="4"/>
      <c r="AL1017" s="4"/>
      <c r="AM1017" s="27"/>
      <c r="AN1017" s="5"/>
      <c r="AO1017" s="4"/>
      <c r="AP1017" s="4"/>
      <c r="AQ1017" s="4"/>
      <c r="AR1017" s="19">
        <v>3.53</v>
      </c>
      <c r="AS1017" s="19">
        <v>3.07</v>
      </c>
      <c r="AT1017" s="3" t="s">
        <v>3</v>
      </c>
    </row>
    <row r="1018" spans="1:51" x14ac:dyDescent="0.25">
      <c r="A1018" s="3" t="s">
        <v>2</v>
      </c>
      <c r="B1018" s="18">
        <v>2.65</v>
      </c>
      <c r="C1018" s="88">
        <f t="shared" si="121"/>
        <v>2.9301084806167705</v>
      </c>
      <c r="D1018" s="80">
        <v>-111.626</v>
      </c>
      <c r="E1018" s="23">
        <v>42.677</v>
      </c>
      <c r="F1018" s="1">
        <v>1</v>
      </c>
      <c r="G1018" s="1">
        <v>2004</v>
      </c>
      <c r="H1018" s="1">
        <v>2</v>
      </c>
      <c r="I1018" s="1">
        <v>13</v>
      </c>
      <c r="J1018" s="1">
        <v>11</v>
      </c>
      <c r="K1018" s="1">
        <v>56</v>
      </c>
      <c r="L1018" s="11">
        <v>31.4</v>
      </c>
      <c r="M1018" s="81">
        <f t="shared" si="122"/>
        <v>0.10516774409862768</v>
      </c>
      <c r="N1018" s="21">
        <v>0.01</v>
      </c>
      <c r="O1018" s="3" t="s">
        <v>175</v>
      </c>
      <c r="P1018" s="94">
        <f>1/((1/U1018^2)+(1/X1018^2)+(1/AA1018^2))</f>
        <v>1.1060254398794437E-2</v>
      </c>
      <c r="Q1018" s="72">
        <f>(P1018/U1018^2*V1018)+(P1018/X1018^2*Y1018)+(P1018/AA1018^2*AB1018)</f>
        <v>2.9301084806167705</v>
      </c>
      <c r="R1018" s="82">
        <f t="shared" si="129"/>
        <v>0.10516774409862768</v>
      </c>
      <c r="S1018" s="49">
        <v>2.65</v>
      </c>
      <c r="T1018" s="3" t="s">
        <v>3</v>
      </c>
      <c r="U1018" s="82">
        <v>0.13900000000000001</v>
      </c>
      <c r="V1018" s="43">
        <f t="shared" si="130"/>
        <v>2.9471500000000002</v>
      </c>
      <c r="W1018" s="49">
        <v>2.73</v>
      </c>
      <c r="X1018" s="82">
        <v>0.22500000000000001</v>
      </c>
      <c r="Y1018" s="43">
        <f t="shared" si="131"/>
        <v>2.7631700000000001</v>
      </c>
      <c r="Z1018" s="55">
        <v>2.7</v>
      </c>
      <c r="AA1018" s="82">
        <v>0.23</v>
      </c>
      <c r="AB1018" s="43">
        <f>0.791*(Z1018+0.09)+0.851</f>
        <v>3.05789</v>
      </c>
      <c r="AC1018" s="47"/>
      <c r="AD1018" s="82"/>
      <c r="AE1018" s="43"/>
      <c r="AF1018" s="45"/>
      <c r="AG1018" s="82"/>
      <c r="AH1018" s="43"/>
      <c r="AI1018" s="47"/>
      <c r="AJ1018" s="4"/>
      <c r="AK1018" s="4"/>
      <c r="AL1018" s="4" t="s">
        <v>93</v>
      </c>
      <c r="AM1018" s="27">
        <v>2.7</v>
      </c>
      <c r="AN1018" s="5"/>
      <c r="AO1018" s="4"/>
      <c r="AP1018" s="4"/>
      <c r="AQ1018" s="4"/>
      <c r="AR1018" s="19">
        <v>2.73</v>
      </c>
      <c r="AS1018" s="19">
        <v>2.65</v>
      </c>
      <c r="AT1018" s="3" t="s">
        <v>3</v>
      </c>
    </row>
    <row r="1019" spans="1:51" x14ac:dyDescent="0.25">
      <c r="A1019" s="3" t="s">
        <v>2</v>
      </c>
      <c r="B1019" s="18">
        <v>3.02</v>
      </c>
      <c r="C1019" s="88">
        <f t="shared" si="121"/>
        <v>3.2056700095788178</v>
      </c>
      <c r="D1019" s="80">
        <v>-111.215</v>
      </c>
      <c r="E1019" s="23">
        <v>42.552</v>
      </c>
      <c r="F1019" s="1">
        <v>1</v>
      </c>
      <c r="G1019" s="1">
        <v>2004</v>
      </c>
      <c r="H1019" s="1">
        <v>6</v>
      </c>
      <c r="I1019" s="1">
        <v>12</v>
      </c>
      <c r="J1019" s="1">
        <v>19</v>
      </c>
      <c r="K1019" s="1">
        <v>44</v>
      </c>
      <c r="L1019" s="11">
        <v>37.5</v>
      </c>
      <c r="M1019" s="81">
        <f t="shared" si="122"/>
        <v>0.11825400999467875</v>
      </c>
      <c r="N1019" s="21">
        <v>0.01</v>
      </c>
      <c r="O1019" s="3" t="s">
        <v>175</v>
      </c>
      <c r="P1019" s="94">
        <f>1/((1/U1019^2)+(1/X1019^2))</f>
        <v>1.398401087982158E-2</v>
      </c>
      <c r="Q1019" s="72">
        <f>(P1019/U1019^2*V1019)+(P1019/X1019^2*Y1019)</f>
        <v>3.2056700095788178</v>
      </c>
      <c r="R1019" s="82">
        <f t="shared" si="129"/>
        <v>0.11825400999467875</v>
      </c>
      <c r="S1019" s="49">
        <v>3.02</v>
      </c>
      <c r="T1019" s="3" t="s">
        <v>3</v>
      </c>
      <c r="U1019" s="82">
        <v>0.13900000000000001</v>
      </c>
      <c r="V1019" s="43">
        <f t="shared" si="130"/>
        <v>3.2398199999999999</v>
      </c>
      <c r="W1019" s="49">
        <v>3.11</v>
      </c>
      <c r="X1019" s="82">
        <v>0.22500000000000001</v>
      </c>
      <c r="Y1019" s="43">
        <f t="shared" si="131"/>
        <v>3.11619</v>
      </c>
      <c r="Z1019" s="53"/>
      <c r="AA1019" s="82"/>
      <c r="AB1019" s="43"/>
      <c r="AC1019" s="47"/>
      <c r="AD1019" s="82"/>
      <c r="AE1019" s="43"/>
      <c r="AF1019" s="45"/>
      <c r="AG1019" s="82"/>
      <c r="AH1019" s="43"/>
      <c r="AI1019" s="47"/>
      <c r="AJ1019" s="4"/>
      <c r="AK1019" s="4"/>
      <c r="AL1019" s="4"/>
      <c r="AM1019" s="27"/>
      <c r="AN1019" s="5"/>
      <c r="AO1019" s="4"/>
      <c r="AP1019" s="4"/>
      <c r="AQ1019" s="4"/>
      <c r="AR1019" s="19">
        <v>3.11</v>
      </c>
      <c r="AS1019" s="19">
        <v>3.02</v>
      </c>
      <c r="AT1019" s="3" t="s">
        <v>3</v>
      </c>
    </row>
    <row r="1020" spans="1:51" x14ac:dyDescent="0.25">
      <c r="A1020" s="3" t="s">
        <v>2</v>
      </c>
      <c r="B1020" s="18">
        <v>2.81</v>
      </c>
      <c r="C1020" s="88">
        <f t="shared" si="121"/>
        <v>3.0495180064621286</v>
      </c>
      <c r="D1020" s="80">
        <v>-112.96</v>
      </c>
      <c r="E1020" s="23">
        <v>36.648000000000003</v>
      </c>
      <c r="F1020" s="1">
        <v>3</v>
      </c>
      <c r="G1020" s="1">
        <v>2004</v>
      </c>
      <c r="H1020" s="1">
        <v>6</v>
      </c>
      <c r="I1020" s="1">
        <v>29</v>
      </c>
      <c r="J1020" s="1">
        <v>3</v>
      </c>
      <c r="K1020" s="1">
        <v>25</v>
      </c>
      <c r="L1020" s="11">
        <v>49.3</v>
      </c>
      <c r="M1020" s="81">
        <f t="shared" si="122"/>
        <v>0.11825400999467875</v>
      </c>
      <c r="N1020" s="21">
        <v>0.01</v>
      </c>
      <c r="O1020" s="3" t="s">
        <v>175</v>
      </c>
      <c r="P1020" s="94">
        <f>1/((1/U1020^2)+(1/X1020^2))</f>
        <v>1.398401087982158E-2</v>
      </c>
      <c r="Q1020" s="72">
        <f>(P1020/U1020^2*V1020)+(P1020/X1020^2*Y1020)</f>
        <v>3.0495180064621286</v>
      </c>
      <c r="R1020" s="82">
        <f t="shared" si="129"/>
        <v>0.11825400999467875</v>
      </c>
      <c r="S1020" s="49">
        <v>2.81</v>
      </c>
      <c r="T1020" s="3" t="s">
        <v>3</v>
      </c>
      <c r="U1020" s="82">
        <v>0.13900000000000001</v>
      </c>
      <c r="V1020" s="43">
        <f t="shared" si="130"/>
        <v>3.0737100000000002</v>
      </c>
      <c r="W1020" s="49">
        <v>2.97</v>
      </c>
      <c r="X1020" s="82">
        <v>0.22500000000000001</v>
      </c>
      <c r="Y1020" s="43">
        <f t="shared" si="131"/>
        <v>2.9861300000000002</v>
      </c>
      <c r="Z1020" s="53"/>
      <c r="AA1020" s="82"/>
      <c r="AB1020" s="43"/>
      <c r="AC1020" s="47"/>
      <c r="AD1020" s="82"/>
      <c r="AE1020" s="43"/>
      <c r="AF1020" s="45"/>
      <c r="AG1020" s="82"/>
      <c r="AH1020" s="43"/>
      <c r="AI1020" s="47"/>
      <c r="AJ1020" s="4"/>
      <c r="AK1020" s="4"/>
      <c r="AL1020" s="4"/>
      <c r="AM1020" s="27"/>
      <c r="AN1020" s="5"/>
      <c r="AO1020" s="4"/>
      <c r="AP1020" s="4"/>
      <c r="AQ1020" s="4"/>
      <c r="AR1020" s="19">
        <v>2.97</v>
      </c>
      <c r="AS1020" s="19">
        <v>2.81</v>
      </c>
      <c r="AT1020" s="3" t="s">
        <v>3</v>
      </c>
    </row>
    <row r="1021" spans="1:51" x14ac:dyDescent="0.25">
      <c r="A1021" s="3" t="s">
        <v>2</v>
      </c>
      <c r="B1021" s="18">
        <v>2.73</v>
      </c>
      <c r="C1021" s="88">
        <f t="shared" si="121"/>
        <v>2.7631700000000001</v>
      </c>
      <c r="D1021" s="80">
        <v>-112.15</v>
      </c>
      <c r="E1021" s="23">
        <v>36.744999999999997</v>
      </c>
      <c r="F1021" s="1">
        <v>10</v>
      </c>
      <c r="G1021" s="1">
        <v>2004</v>
      </c>
      <c r="H1021" s="1">
        <v>8</v>
      </c>
      <c r="I1021" s="1">
        <v>3</v>
      </c>
      <c r="J1021" s="1">
        <v>23</v>
      </c>
      <c r="K1021" s="1">
        <v>51</v>
      </c>
      <c r="L1021" s="11">
        <v>59.1</v>
      </c>
      <c r="M1021" s="81">
        <f t="shared" si="122"/>
        <v>0.22500000000000001</v>
      </c>
      <c r="N1021" s="21">
        <v>0.01</v>
      </c>
      <c r="O1021" s="6" t="s">
        <v>174</v>
      </c>
      <c r="P1021" s="94"/>
      <c r="Q1021" s="72">
        <f>Y1021</f>
        <v>2.7631700000000001</v>
      </c>
      <c r="R1021" s="82">
        <f>X1021</f>
        <v>0.22500000000000001</v>
      </c>
      <c r="S1021" s="44"/>
      <c r="T1021" s="3"/>
      <c r="V1021" s="43"/>
      <c r="W1021" s="49">
        <v>2.73</v>
      </c>
      <c r="X1021" s="82">
        <v>0.22500000000000001</v>
      </c>
      <c r="Y1021" s="43">
        <f t="shared" si="131"/>
        <v>2.7631700000000001</v>
      </c>
      <c r="Z1021" s="53"/>
      <c r="AA1021" s="82"/>
      <c r="AB1021" s="43"/>
      <c r="AC1021" s="47"/>
      <c r="AD1021" s="82"/>
      <c r="AE1021" s="43"/>
      <c r="AF1021" s="45"/>
      <c r="AG1021" s="82"/>
      <c r="AH1021" s="43"/>
      <c r="AI1021" s="47"/>
      <c r="AJ1021" s="4"/>
      <c r="AK1021" s="4"/>
      <c r="AL1021" s="4"/>
      <c r="AM1021" s="27"/>
      <c r="AN1021" s="5"/>
      <c r="AO1021" s="4"/>
      <c r="AP1021" s="4"/>
      <c r="AQ1021" s="4"/>
      <c r="AR1021" s="19">
        <v>2.73</v>
      </c>
      <c r="AS1021" s="5"/>
      <c r="AT1021" s="3"/>
    </row>
    <row r="1022" spans="1:51" x14ac:dyDescent="0.25">
      <c r="A1022" s="3" t="s">
        <v>2</v>
      </c>
      <c r="B1022" s="18">
        <v>2.69</v>
      </c>
      <c r="C1022" s="88">
        <f t="shared" si="121"/>
        <v>2.9217960056329169</v>
      </c>
      <c r="D1022" s="80">
        <v>-113.46899999999999</v>
      </c>
      <c r="E1022" s="23">
        <v>36.746000000000002</v>
      </c>
      <c r="F1022" s="1">
        <v>5</v>
      </c>
      <c r="G1022" s="1">
        <v>2004</v>
      </c>
      <c r="H1022" s="1">
        <v>8</v>
      </c>
      <c r="I1022" s="1">
        <v>17</v>
      </c>
      <c r="J1022" s="1">
        <v>11</v>
      </c>
      <c r="K1022" s="1">
        <v>40</v>
      </c>
      <c r="L1022" s="11">
        <v>39.4</v>
      </c>
      <c r="M1022" s="81">
        <f t="shared" si="122"/>
        <v>0.11825400999467875</v>
      </c>
      <c r="N1022" s="21">
        <v>0.01</v>
      </c>
      <c r="O1022" s="3" t="s">
        <v>175</v>
      </c>
      <c r="P1022" s="94">
        <f>1/((1/U1022^2)+(1/X1022^2))</f>
        <v>1.398401087982158E-2</v>
      </c>
      <c r="Q1022" s="72">
        <f>(P1022/U1022^2*V1022)+(P1022/X1022^2*Y1022)</f>
        <v>2.9217960056329169</v>
      </c>
      <c r="R1022" s="82">
        <f t="shared" ref="R1022:R1034" si="132">SQRT(P1022)</f>
        <v>0.11825400999467875</v>
      </c>
      <c r="S1022" s="49">
        <v>2.69</v>
      </c>
      <c r="T1022" s="3" t="s">
        <v>3</v>
      </c>
      <c r="U1022" s="82">
        <v>0.13900000000000001</v>
      </c>
      <c r="V1022" s="43">
        <f t="shared" ref="V1022:V1034" si="133">0.791*S1022+0.851</f>
        <v>2.97879</v>
      </c>
      <c r="W1022" s="49">
        <v>2.74</v>
      </c>
      <c r="X1022" s="82">
        <v>0.22500000000000001</v>
      </c>
      <c r="Y1022" s="43">
        <f t="shared" si="131"/>
        <v>2.7724600000000001</v>
      </c>
      <c r="Z1022" s="53"/>
      <c r="AA1022" s="82"/>
      <c r="AB1022" s="43"/>
      <c r="AC1022" s="47"/>
      <c r="AD1022" s="82"/>
      <c r="AE1022" s="43"/>
      <c r="AF1022" s="45"/>
      <c r="AG1022" s="82"/>
      <c r="AH1022" s="43"/>
      <c r="AI1022" s="47"/>
      <c r="AJ1022" s="4"/>
      <c r="AK1022" s="4"/>
      <c r="AL1022" s="4"/>
      <c r="AM1022" s="27"/>
      <c r="AN1022" s="5"/>
      <c r="AO1022" s="4"/>
      <c r="AP1022" s="4"/>
      <c r="AQ1022" s="4"/>
      <c r="AR1022" s="19">
        <v>2.74</v>
      </c>
      <c r="AS1022" s="19">
        <v>2.69</v>
      </c>
      <c r="AT1022" s="3" t="s">
        <v>3</v>
      </c>
    </row>
    <row r="1023" spans="1:51" x14ac:dyDescent="0.25">
      <c r="A1023" s="3" t="s">
        <v>2</v>
      </c>
      <c r="B1023" s="18">
        <v>2.62</v>
      </c>
      <c r="C1023" s="88">
        <f t="shared" si="121"/>
        <v>2.8355299736939927</v>
      </c>
      <c r="D1023" s="80">
        <v>-111.598</v>
      </c>
      <c r="E1023" s="23">
        <v>36.603000000000002</v>
      </c>
      <c r="F1023" s="1">
        <v>1</v>
      </c>
      <c r="G1023" s="1">
        <v>2004</v>
      </c>
      <c r="H1023" s="1">
        <v>8</v>
      </c>
      <c r="I1023" s="1">
        <v>24</v>
      </c>
      <c r="J1023" s="1">
        <v>13</v>
      </c>
      <c r="K1023" s="1">
        <v>38</v>
      </c>
      <c r="L1023" s="11">
        <v>30.8</v>
      </c>
      <c r="M1023" s="81">
        <f t="shared" si="122"/>
        <v>0.11825400999467875</v>
      </c>
      <c r="N1023" s="21">
        <v>0.01</v>
      </c>
      <c r="O1023" s="3" t="s">
        <v>175</v>
      </c>
      <c r="P1023" s="94">
        <f>1/((1/U1023^2)+(1/X1023^2))</f>
        <v>1.398401087982158E-2</v>
      </c>
      <c r="Q1023" s="72">
        <f>(P1023/U1023^2*V1023)+(P1023/X1023^2*Y1023)</f>
        <v>2.8355299736939927</v>
      </c>
      <c r="R1023" s="82">
        <f t="shared" si="132"/>
        <v>0.11825400999467875</v>
      </c>
      <c r="S1023" s="49">
        <v>2.62</v>
      </c>
      <c r="T1023" s="3" t="s">
        <v>3</v>
      </c>
      <c r="U1023" s="82">
        <v>0.13900000000000001</v>
      </c>
      <c r="V1023" s="43">
        <f t="shared" si="133"/>
        <v>2.9234200000000001</v>
      </c>
      <c r="W1023" s="49">
        <v>2.56</v>
      </c>
      <c r="X1023" s="82">
        <v>0.22500000000000001</v>
      </c>
      <c r="Y1023" s="43">
        <f t="shared" si="131"/>
        <v>2.6052400000000002</v>
      </c>
      <c r="Z1023" s="53"/>
      <c r="AA1023" s="82"/>
      <c r="AB1023" s="43"/>
      <c r="AC1023" s="47"/>
      <c r="AD1023" s="82"/>
      <c r="AE1023" s="43"/>
      <c r="AF1023" s="45"/>
      <c r="AG1023" s="82"/>
      <c r="AH1023" s="43"/>
      <c r="AI1023" s="47"/>
      <c r="AJ1023" s="4"/>
      <c r="AK1023" s="4"/>
      <c r="AL1023" s="4"/>
      <c r="AM1023" s="27"/>
      <c r="AN1023" s="5"/>
      <c r="AO1023" s="4"/>
      <c r="AP1023" s="4"/>
      <c r="AQ1023" s="4"/>
      <c r="AR1023" s="19">
        <v>2.56</v>
      </c>
      <c r="AS1023" s="19">
        <v>2.62</v>
      </c>
      <c r="AT1023" s="3" t="s">
        <v>3</v>
      </c>
    </row>
    <row r="1024" spans="1:51" x14ac:dyDescent="0.25">
      <c r="A1024" s="3" t="s">
        <v>2</v>
      </c>
      <c r="B1024" s="18">
        <v>3.4</v>
      </c>
      <c r="C1024" s="88">
        <f t="shared" si="121"/>
        <v>3.5350696506945218</v>
      </c>
      <c r="D1024" s="80">
        <v>-111.18</v>
      </c>
      <c r="E1024" s="23">
        <v>42.567999999999998</v>
      </c>
      <c r="F1024" s="1">
        <v>0</v>
      </c>
      <c r="G1024" s="1">
        <v>2004</v>
      </c>
      <c r="H1024" s="1">
        <v>10</v>
      </c>
      <c r="I1024" s="1">
        <v>17</v>
      </c>
      <c r="J1024" s="1">
        <v>20</v>
      </c>
      <c r="K1024" s="1">
        <v>31</v>
      </c>
      <c r="L1024" s="11">
        <v>56.9</v>
      </c>
      <c r="M1024" s="81">
        <f t="shared" si="122"/>
        <v>0.10516774409862768</v>
      </c>
      <c r="N1024" s="21">
        <v>0.01</v>
      </c>
      <c r="O1024" s="3" t="s">
        <v>175</v>
      </c>
      <c r="P1024" s="94">
        <f>1/((1/U1024^2)+(1/X1024^2)+(1/AA1024^2))</f>
        <v>1.1060254398794437E-2</v>
      </c>
      <c r="Q1024" s="72">
        <f>(P1024/U1024^2*V1024)+(P1024/X1024^2*Y1024)+(P1024/AA1024^2*AB1024)</f>
        <v>3.5350696506945218</v>
      </c>
      <c r="R1024" s="82">
        <f t="shared" si="132"/>
        <v>0.10516774409862768</v>
      </c>
      <c r="S1024" s="49">
        <v>3.4</v>
      </c>
      <c r="T1024" s="3" t="s">
        <v>3</v>
      </c>
      <c r="U1024" s="82">
        <v>0.13900000000000001</v>
      </c>
      <c r="V1024" s="43">
        <f t="shared" si="133"/>
        <v>3.5404</v>
      </c>
      <c r="W1024" s="49">
        <v>3.63</v>
      </c>
      <c r="X1024" s="82">
        <v>0.22500000000000001</v>
      </c>
      <c r="Y1024" s="43">
        <f t="shared" si="131"/>
        <v>3.5992699999999997</v>
      </c>
      <c r="Z1024" s="55">
        <v>3.2</v>
      </c>
      <c r="AA1024" s="82">
        <v>0.23</v>
      </c>
      <c r="AB1024" s="43">
        <f>0.791*(Z1024+0.09)+0.851</f>
        <v>3.4533900000000002</v>
      </c>
      <c r="AC1024" s="47"/>
      <c r="AD1024" s="82"/>
      <c r="AE1024" s="43"/>
      <c r="AF1024" s="45"/>
      <c r="AG1024" s="82"/>
      <c r="AH1024" s="43"/>
      <c r="AI1024" s="47"/>
      <c r="AJ1024" s="4"/>
      <c r="AK1024" s="4"/>
      <c r="AL1024" s="4" t="s">
        <v>79</v>
      </c>
      <c r="AM1024" s="27">
        <v>3.2</v>
      </c>
      <c r="AN1024" s="5"/>
      <c r="AO1024" s="4"/>
      <c r="AP1024" s="4"/>
      <c r="AQ1024" s="4"/>
      <c r="AR1024" s="19">
        <v>3.63</v>
      </c>
      <c r="AS1024" s="19">
        <v>3.4</v>
      </c>
      <c r="AT1024" s="3" t="s">
        <v>3</v>
      </c>
    </row>
    <row r="1025" spans="1:51" x14ac:dyDescent="0.25">
      <c r="A1025" s="3" t="s">
        <v>2</v>
      </c>
      <c r="B1025" s="18">
        <v>2.7</v>
      </c>
      <c r="C1025" s="88">
        <f t="shared" si="121"/>
        <v>2.8890287623309412</v>
      </c>
      <c r="D1025" s="80">
        <v>-111.44499999999999</v>
      </c>
      <c r="E1025" s="23">
        <v>42.607999999999997</v>
      </c>
      <c r="F1025" s="1">
        <v>0</v>
      </c>
      <c r="G1025" s="1">
        <v>2004</v>
      </c>
      <c r="H1025" s="1">
        <v>12</v>
      </c>
      <c r="I1025" s="1">
        <v>25</v>
      </c>
      <c r="J1025" s="1">
        <v>16</v>
      </c>
      <c r="K1025" s="1">
        <v>50</v>
      </c>
      <c r="L1025" s="11">
        <v>2.8</v>
      </c>
      <c r="M1025" s="81">
        <f t="shared" si="122"/>
        <v>0.11825400999467875</v>
      </c>
      <c r="N1025" s="21">
        <v>0.01</v>
      </c>
      <c r="O1025" s="3" t="s">
        <v>175</v>
      </c>
      <c r="P1025" s="94">
        <f t="shared" ref="P1025:P1034" si="134">1/((1/U1025^2)+(1/X1025^2))</f>
        <v>1.398401087982158E-2</v>
      </c>
      <c r="Q1025" s="72">
        <f t="shared" ref="Q1025:Q1034" si="135">(P1025/U1025^2*V1025)+(P1025/X1025^2*Y1025)</f>
        <v>2.8890287623309412</v>
      </c>
      <c r="R1025" s="82">
        <f t="shared" si="132"/>
        <v>0.11825400999467875</v>
      </c>
      <c r="S1025" s="49">
        <v>2.7</v>
      </c>
      <c r="T1025" s="3" t="s">
        <v>3</v>
      </c>
      <c r="U1025" s="82">
        <v>0.13900000000000001</v>
      </c>
      <c r="V1025" s="43">
        <f t="shared" si="133"/>
        <v>2.9867000000000004</v>
      </c>
      <c r="W1025" s="49">
        <v>2.59</v>
      </c>
      <c r="X1025" s="82">
        <v>0.22500000000000001</v>
      </c>
      <c r="Y1025" s="43">
        <f t="shared" si="131"/>
        <v>2.6331099999999998</v>
      </c>
      <c r="Z1025" s="53"/>
      <c r="AA1025" s="82"/>
      <c r="AB1025" s="43"/>
      <c r="AC1025" s="47"/>
      <c r="AD1025" s="82"/>
      <c r="AE1025" s="43"/>
      <c r="AF1025" s="45"/>
      <c r="AG1025" s="82"/>
      <c r="AH1025" s="43"/>
      <c r="AI1025" s="47"/>
      <c r="AJ1025" s="4"/>
      <c r="AK1025" s="4"/>
      <c r="AL1025" s="4"/>
      <c r="AM1025" s="27"/>
      <c r="AN1025" s="5"/>
      <c r="AO1025" s="4"/>
      <c r="AP1025" s="4"/>
      <c r="AQ1025" s="4"/>
      <c r="AR1025" s="19">
        <v>2.59</v>
      </c>
      <c r="AS1025" s="19">
        <v>2.7</v>
      </c>
      <c r="AT1025" s="3" t="s">
        <v>3</v>
      </c>
    </row>
    <row r="1026" spans="1:51" x14ac:dyDescent="0.25">
      <c r="A1026" s="3" t="s">
        <v>2</v>
      </c>
      <c r="B1026" s="18">
        <v>2.91</v>
      </c>
      <c r="C1026" s="88">
        <f t="shared" ref="C1026:C1089" si="136">Q1026</f>
        <v>3.140128401195208</v>
      </c>
      <c r="D1026" s="80">
        <v>-108.71599999999999</v>
      </c>
      <c r="E1026" s="23">
        <v>41.872999999999998</v>
      </c>
      <c r="F1026" s="1">
        <v>3</v>
      </c>
      <c r="G1026" s="1">
        <v>2005</v>
      </c>
      <c r="H1026" s="1">
        <v>1</v>
      </c>
      <c r="I1026" s="1">
        <v>9</v>
      </c>
      <c r="J1026" s="1">
        <v>13</v>
      </c>
      <c r="K1026" s="1">
        <v>11</v>
      </c>
      <c r="L1026" s="11">
        <v>7.9</v>
      </c>
      <c r="M1026" s="81">
        <f t="shared" ref="M1026:M1089" si="137">R1026</f>
        <v>0.11825400999467875</v>
      </c>
      <c r="N1026" s="21">
        <v>0.01</v>
      </c>
      <c r="O1026" s="3" t="s">
        <v>175</v>
      </c>
      <c r="P1026" s="94">
        <f t="shared" si="134"/>
        <v>1.398401087982158E-2</v>
      </c>
      <c r="Q1026" s="72">
        <f t="shared" si="135"/>
        <v>3.140128401195208</v>
      </c>
      <c r="R1026" s="82">
        <f t="shared" si="132"/>
        <v>0.11825400999467875</v>
      </c>
      <c r="S1026" s="49">
        <v>2.91</v>
      </c>
      <c r="T1026" s="3" t="s">
        <v>3</v>
      </c>
      <c r="U1026" s="82">
        <v>0.13900000000000001</v>
      </c>
      <c r="V1026" s="43">
        <f t="shared" si="133"/>
        <v>3.1528100000000001</v>
      </c>
      <c r="W1026" s="49">
        <v>3.1</v>
      </c>
      <c r="X1026" s="82">
        <v>0.22500000000000001</v>
      </c>
      <c r="Y1026" s="43">
        <f t="shared" si="131"/>
        <v>3.1069</v>
      </c>
      <c r="Z1026" s="53"/>
      <c r="AA1026" s="82"/>
      <c r="AB1026" s="43"/>
      <c r="AC1026" s="47"/>
      <c r="AD1026" s="82"/>
      <c r="AE1026" s="43"/>
      <c r="AF1026" s="45"/>
      <c r="AG1026" s="82"/>
      <c r="AH1026" s="43"/>
      <c r="AI1026" s="47"/>
      <c r="AJ1026" s="4"/>
      <c r="AK1026" s="4"/>
      <c r="AL1026" s="4"/>
      <c r="AM1026" s="27"/>
      <c r="AN1026" s="5"/>
      <c r="AO1026" s="4"/>
      <c r="AP1026" s="4"/>
      <c r="AQ1026" s="4"/>
      <c r="AR1026" s="19">
        <v>3.1</v>
      </c>
      <c r="AS1026" s="19">
        <v>2.91</v>
      </c>
      <c r="AT1026" s="3" t="s">
        <v>3</v>
      </c>
    </row>
    <row r="1027" spans="1:51" x14ac:dyDescent="0.25">
      <c r="A1027" s="3" t="s">
        <v>2</v>
      </c>
      <c r="B1027" s="18">
        <v>3.09</v>
      </c>
      <c r="C1027" s="88">
        <f t="shared" si="136"/>
        <v>3.3612221540902985</v>
      </c>
      <c r="D1027" s="80">
        <v>-110.358</v>
      </c>
      <c r="E1027" s="23">
        <v>36.473999999999997</v>
      </c>
      <c r="F1027" s="1">
        <v>5</v>
      </c>
      <c r="G1027" s="1">
        <v>2005</v>
      </c>
      <c r="H1027" s="1">
        <v>1</v>
      </c>
      <c r="I1027" s="1">
        <v>25</v>
      </c>
      <c r="J1027" s="1">
        <v>21</v>
      </c>
      <c r="K1027" s="1">
        <v>2</v>
      </c>
      <c r="L1027" s="11">
        <v>34.6</v>
      </c>
      <c r="M1027" s="81">
        <f t="shared" si="137"/>
        <v>0.11825400999467875</v>
      </c>
      <c r="N1027" s="21">
        <v>0.01</v>
      </c>
      <c r="O1027" s="3" t="s">
        <v>175</v>
      </c>
      <c r="P1027" s="94">
        <f t="shared" si="134"/>
        <v>1.398401087982158E-2</v>
      </c>
      <c r="Q1027" s="72">
        <f t="shared" si="135"/>
        <v>3.3612221540902985</v>
      </c>
      <c r="R1027" s="82">
        <f t="shared" si="132"/>
        <v>0.11825400999467875</v>
      </c>
      <c r="S1027" s="49">
        <v>3.09</v>
      </c>
      <c r="T1027" s="3" t="s">
        <v>3</v>
      </c>
      <c r="U1027" s="82">
        <v>0.13900000000000001</v>
      </c>
      <c r="V1027" s="43">
        <f t="shared" si="133"/>
        <v>3.2951899999999998</v>
      </c>
      <c r="W1027" s="49">
        <v>3.56</v>
      </c>
      <c r="X1027" s="82">
        <v>0.22500000000000001</v>
      </c>
      <c r="Y1027" s="43">
        <f t="shared" si="131"/>
        <v>3.53424</v>
      </c>
      <c r="Z1027" s="53"/>
      <c r="AA1027" s="82"/>
      <c r="AB1027" s="43"/>
      <c r="AC1027" s="47"/>
      <c r="AD1027" s="82"/>
      <c r="AE1027" s="43"/>
      <c r="AF1027" s="45"/>
      <c r="AG1027" s="82"/>
      <c r="AH1027" s="43"/>
      <c r="AI1027" s="47"/>
      <c r="AJ1027" s="4"/>
      <c r="AK1027" s="4"/>
      <c r="AL1027" s="4"/>
      <c r="AM1027" s="27"/>
      <c r="AN1027" s="5"/>
      <c r="AO1027" s="4"/>
      <c r="AP1027" s="4"/>
      <c r="AQ1027" s="4"/>
      <c r="AR1027" s="19">
        <v>3.56</v>
      </c>
      <c r="AS1027" s="19">
        <v>3.09</v>
      </c>
      <c r="AT1027" s="3" t="s">
        <v>3</v>
      </c>
    </row>
    <row r="1028" spans="1:51" x14ac:dyDescent="0.25">
      <c r="A1028" s="3" t="s">
        <v>2</v>
      </c>
      <c r="B1028" s="18">
        <v>3.2</v>
      </c>
      <c r="C1028" s="88">
        <f t="shared" si="136"/>
        <v>3.4139330008863982</v>
      </c>
      <c r="D1028" s="80">
        <v>-108.21</v>
      </c>
      <c r="E1028" s="23">
        <v>39.994999999999997</v>
      </c>
      <c r="F1028" s="1">
        <v>1</v>
      </c>
      <c r="G1028" s="1">
        <v>2005</v>
      </c>
      <c r="H1028" s="1">
        <v>2</v>
      </c>
      <c r="I1028" s="1">
        <v>5</v>
      </c>
      <c r="J1028" s="1">
        <v>23</v>
      </c>
      <c r="K1028" s="1">
        <v>6</v>
      </c>
      <c r="L1028" s="11">
        <v>23.9</v>
      </c>
      <c r="M1028" s="81">
        <f t="shared" si="137"/>
        <v>0.11825400999467875</v>
      </c>
      <c r="N1028" s="21">
        <v>0.01</v>
      </c>
      <c r="O1028" s="3" t="s">
        <v>175</v>
      </c>
      <c r="P1028" s="94">
        <f t="shared" si="134"/>
        <v>1.398401087982158E-2</v>
      </c>
      <c r="Q1028" s="72">
        <f t="shared" si="135"/>
        <v>3.4139330008863982</v>
      </c>
      <c r="R1028" s="82">
        <f t="shared" si="132"/>
        <v>0.11825400999467875</v>
      </c>
      <c r="S1028" s="49">
        <v>3.2</v>
      </c>
      <c r="T1028" s="3" t="s">
        <v>3</v>
      </c>
      <c r="U1028" s="82">
        <v>0.13900000000000001</v>
      </c>
      <c r="V1028" s="43">
        <f t="shared" si="133"/>
        <v>3.3822000000000001</v>
      </c>
      <c r="W1028" s="49">
        <v>3.52</v>
      </c>
      <c r="X1028" s="82">
        <v>0.22500000000000001</v>
      </c>
      <c r="Y1028" s="43">
        <f t="shared" si="131"/>
        <v>3.49708</v>
      </c>
      <c r="Z1028" s="53"/>
      <c r="AA1028" s="82"/>
      <c r="AB1028" s="43"/>
      <c r="AC1028" s="47"/>
      <c r="AD1028" s="82"/>
      <c r="AE1028" s="43"/>
      <c r="AF1028" s="45"/>
      <c r="AG1028" s="82"/>
      <c r="AH1028" s="43"/>
      <c r="AI1028" s="47"/>
      <c r="AJ1028" s="4"/>
      <c r="AK1028" s="4"/>
      <c r="AL1028" s="4"/>
      <c r="AM1028" s="27"/>
      <c r="AN1028" s="5"/>
      <c r="AO1028" s="4"/>
      <c r="AP1028" s="4"/>
      <c r="AQ1028" s="4"/>
      <c r="AR1028" s="19">
        <v>3.52</v>
      </c>
      <c r="AS1028" s="19">
        <v>3.2</v>
      </c>
      <c r="AT1028" s="3" t="s">
        <v>3</v>
      </c>
    </row>
    <row r="1029" spans="1:51" x14ac:dyDescent="0.25">
      <c r="A1029" s="3" t="s">
        <v>2</v>
      </c>
      <c r="B1029" s="18">
        <v>3.3</v>
      </c>
      <c r="C1029" s="88">
        <f t="shared" si="136"/>
        <v>3.5481679850170136</v>
      </c>
      <c r="D1029" s="80">
        <v>-108.063</v>
      </c>
      <c r="E1029" s="23">
        <v>40.101999999999997</v>
      </c>
      <c r="F1029" s="1">
        <v>0</v>
      </c>
      <c r="G1029" s="1">
        <v>2005</v>
      </c>
      <c r="H1029" s="1">
        <v>2</v>
      </c>
      <c r="I1029" s="1">
        <v>26</v>
      </c>
      <c r="J1029" s="1">
        <v>19</v>
      </c>
      <c r="K1029" s="1">
        <v>9</v>
      </c>
      <c r="L1029" s="11">
        <v>51.5</v>
      </c>
      <c r="M1029" s="81">
        <f t="shared" si="137"/>
        <v>0.11825400999467875</v>
      </c>
      <c r="N1029" s="21">
        <v>0.01</v>
      </c>
      <c r="O1029" s="3" t="s">
        <v>175</v>
      </c>
      <c r="P1029" s="94">
        <f t="shared" si="134"/>
        <v>1.398401087982158E-2</v>
      </c>
      <c r="Q1029" s="72">
        <f t="shared" si="135"/>
        <v>3.5481679850170136</v>
      </c>
      <c r="R1029" s="82">
        <f t="shared" si="132"/>
        <v>0.11825400999467875</v>
      </c>
      <c r="S1029" s="49">
        <v>3.3</v>
      </c>
      <c r="T1029" s="3" t="s">
        <v>3</v>
      </c>
      <c r="U1029" s="82">
        <v>0.13900000000000001</v>
      </c>
      <c r="V1029" s="43">
        <f t="shared" si="133"/>
        <v>3.4613</v>
      </c>
      <c r="W1029" s="49">
        <v>3.82</v>
      </c>
      <c r="X1029" s="82">
        <v>0.22500000000000001</v>
      </c>
      <c r="Y1029" s="43">
        <f t="shared" si="131"/>
        <v>3.7757799999999997</v>
      </c>
      <c r="Z1029" s="53"/>
      <c r="AA1029" s="82"/>
      <c r="AB1029" s="43"/>
      <c r="AC1029" s="47"/>
      <c r="AD1029" s="82"/>
      <c r="AE1029" s="43"/>
      <c r="AF1029" s="45"/>
      <c r="AG1029" s="82"/>
      <c r="AH1029" s="43"/>
      <c r="AI1029" s="47"/>
      <c r="AJ1029" s="4"/>
      <c r="AK1029" s="4"/>
      <c r="AL1029" s="4"/>
      <c r="AM1029" s="27"/>
      <c r="AN1029" s="5"/>
      <c r="AO1029" s="4"/>
      <c r="AP1029" s="4"/>
      <c r="AQ1029" s="4"/>
      <c r="AR1029" s="19">
        <v>3.82</v>
      </c>
      <c r="AS1029" s="19">
        <v>3.3</v>
      </c>
      <c r="AT1029" s="3" t="s">
        <v>3</v>
      </c>
    </row>
    <row r="1030" spans="1:51" x14ac:dyDescent="0.25">
      <c r="A1030" s="3" t="s">
        <v>2</v>
      </c>
      <c r="B1030" s="18">
        <v>2.54</v>
      </c>
      <c r="C1030" s="88">
        <f t="shared" si="136"/>
        <v>2.7358404433420067</v>
      </c>
      <c r="D1030" s="80">
        <v>-110.746</v>
      </c>
      <c r="E1030" s="23">
        <v>43.344000000000001</v>
      </c>
      <c r="F1030" s="1">
        <v>3</v>
      </c>
      <c r="G1030" s="1">
        <v>2005</v>
      </c>
      <c r="H1030" s="1">
        <v>4</v>
      </c>
      <c r="I1030" s="1">
        <v>14</v>
      </c>
      <c r="J1030" s="1">
        <v>4</v>
      </c>
      <c r="K1030" s="1">
        <v>44</v>
      </c>
      <c r="L1030" s="11">
        <v>4.3</v>
      </c>
      <c r="M1030" s="81">
        <f t="shared" si="137"/>
        <v>0.11825400999467875</v>
      </c>
      <c r="N1030" s="21">
        <v>0.01</v>
      </c>
      <c r="O1030" s="3" t="s">
        <v>175</v>
      </c>
      <c r="P1030" s="94">
        <f t="shared" si="134"/>
        <v>1.398401087982158E-2</v>
      </c>
      <c r="Q1030" s="72">
        <f t="shared" si="135"/>
        <v>2.7358404433420067</v>
      </c>
      <c r="R1030" s="82">
        <f t="shared" si="132"/>
        <v>0.11825400999467875</v>
      </c>
      <c r="S1030" s="49">
        <v>2.54</v>
      </c>
      <c r="T1030" s="3" t="s">
        <v>3</v>
      </c>
      <c r="U1030" s="82">
        <v>0.13900000000000001</v>
      </c>
      <c r="V1030" s="43">
        <f t="shared" si="133"/>
        <v>2.8601399999999999</v>
      </c>
      <c r="W1030" s="49">
        <v>2.35</v>
      </c>
      <c r="X1030" s="82">
        <v>0.22500000000000001</v>
      </c>
      <c r="Y1030" s="43">
        <f t="shared" si="131"/>
        <v>2.4101500000000002</v>
      </c>
      <c r="Z1030" s="53"/>
      <c r="AA1030" s="82"/>
      <c r="AB1030" s="43"/>
      <c r="AC1030" s="47"/>
      <c r="AD1030" s="82"/>
      <c r="AE1030" s="43"/>
      <c r="AF1030" s="45"/>
      <c r="AG1030" s="82"/>
      <c r="AH1030" s="43"/>
      <c r="AI1030" s="47"/>
      <c r="AJ1030" s="4"/>
      <c r="AK1030" s="4"/>
      <c r="AL1030" s="4"/>
      <c r="AM1030" s="27"/>
      <c r="AN1030" s="5"/>
      <c r="AO1030" s="4"/>
      <c r="AP1030" s="4"/>
      <c r="AQ1030" s="4"/>
      <c r="AR1030" s="19">
        <v>2.35</v>
      </c>
      <c r="AS1030" s="19">
        <v>2.54</v>
      </c>
      <c r="AT1030" s="3" t="s">
        <v>3</v>
      </c>
    </row>
    <row r="1031" spans="1:51" x14ac:dyDescent="0.25">
      <c r="A1031" s="3" t="s">
        <v>2</v>
      </c>
      <c r="B1031" s="18">
        <v>3.6</v>
      </c>
      <c r="C1031" s="88">
        <f t="shared" si="136"/>
        <v>3.722485381151174</v>
      </c>
      <c r="D1031" s="80">
        <v>-108.545</v>
      </c>
      <c r="E1031" s="23">
        <v>36.673000000000002</v>
      </c>
      <c r="F1031" s="1">
        <v>11</v>
      </c>
      <c r="G1031" s="1">
        <v>2005</v>
      </c>
      <c r="H1031" s="1">
        <v>5</v>
      </c>
      <c r="I1031" s="1">
        <v>13</v>
      </c>
      <c r="J1031" s="1">
        <v>21</v>
      </c>
      <c r="K1031" s="1">
        <v>28</v>
      </c>
      <c r="L1031" s="11">
        <v>41.9</v>
      </c>
      <c r="M1031" s="81">
        <f t="shared" si="137"/>
        <v>0.11825400999467875</v>
      </c>
      <c r="N1031" s="21">
        <v>0.01</v>
      </c>
      <c r="O1031" s="3" t="s">
        <v>175</v>
      </c>
      <c r="P1031" s="94">
        <f t="shared" si="134"/>
        <v>1.398401087982158E-2</v>
      </c>
      <c r="Q1031" s="72">
        <f t="shared" si="135"/>
        <v>3.722485381151174</v>
      </c>
      <c r="R1031" s="82">
        <f t="shared" si="132"/>
        <v>0.11825400999467875</v>
      </c>
      <c r="S1031" s="49">
        <v>3.6</v>
      </c>
      <c r="T1031" s="3" t="s">
        <v>3</v>
      </c>
      <c r="U1031" s="82">
        <v>0.13900000000000001</v>
      </c>
      <c r="V1031" s="43">
        <f t="shared" si="133"/>
        <v>3.6986000000000003</v>
      </c>
      <c r="W1031" s="49">
        <v>3.83</v>
      </c>
      <c r="X1031" s="82">
        <v>0.22500000000000001</v>
      </c>
      <c r="Y1031" s="43">
        <f t="shared" si="131"/>
        <v>3.7850700000000002</v>
      </c>
      <c r="Z1031" s="53"/>
      <c r="AA1031" s="82"/>
      <c r="AB1031" s="43"/>
      <c r="AC1031" s="47"/>
      <c r="AD1031" s="82"/>
      <c r="AE1031" s="43"/>
      <c r="AF1031" s="45"/>
      <c r="AG1031" s="82"/>
      <c r="AH1031" s="43"/>
      <c r="AI1031" s="47"/>
      <c r="AJ1031" s="4"/>
      <c r="AK1031" s="4"/>
      <c r="AL1031" s="4"/>
      <c r="AM1031" s="27"/>
      <c r="AN1031" s="5"/>
      <c r="AO1031" s="4"/>
      <c r="AP1031" s="4"/>
      <c r="AQ1031" s="4"/>
      <c r="AR1031" s="19">
        <v>3.83</v>
      </c>
      <c r="AS1031" s="19">
        <v>3.6</v>
      </c>
      <c r="AT1031" s="3" t="s">
        <v>3</v>
      </c>
    </row>
    <row r="1032" spans="1:51" x14ac:dyDescent="0.25">
      <c r="A1032" s="3" t="s">
        <v>2</v>
      </c>
      <c r="B1032" s="18">
        <v>2.5099999999999998</v>
      </c>
      <c r="C1032" s="88">
        <f t="shared" si="136"/>
        <v>2.7237976235953454</v>
      </c>
      <c r="D1032" s="80">
        <v>-111.447</v>
      </c>
      <c r="E1032" s="23">
        <v>42.633000000000003</v>
      </c>
      <c r="F1032" s="1">
        <v>0</v>
      </c>
      <c r="G1032" s="1">
        <v>2005</v>
      </c>
      <c r="H1032" s="1">
        <v>7</v>
      </c>
      <c r="I1032" s="1">
        <v>4</v>
      </c>
      <c r="J1032" s="1">
        <v>5</v>
      </c>
      <c r="K1032" s="1">
        <v>55</v>
      </c>
      <c r="L1032" s="11">
        <v>43.7</v>
      </c>
      <c r="M1032" s="81">
        <f t="shared" si="137"/>
        <v>0.11825400999467875</v>
      </c>
      <c r="N1032" s="21">
        <v>0.01</v>
      </c>
      <c r="O1032" s="3" t="s">
        <v>175</v>
      </c>
      <c r="P1032" s="94">
        <f t="shared" si="134"/>
        <v>1.398401087982158E-2</v>
      </c>
      <c r="Q1032" s="72">
        <f t="shared" si="135"/>
        <v>2.7237976235953454</v>
      </c>
      <c r="R1032" s="82">
        <f t="shared" si="132"/>
        <v>0.11825400999467875</v>
      </c>
      <c r="S1032" s="49">
        <v>2.5099999999999998</v>
      </c>
      <c r="T1032" s="3" t="s">
        <v>3</v>
      </c>
      <c r="U1032" s="82">
        <v>0.13900000000000001</v>
      </c>
      <c r="V1032" s="43">
        <f t="shared" si="133"/>
        <v>2.8364099999999999</v>
      </c>
      <c r="W1032" s="49">
        <v>2.37</v>
      </c>
      <c r="X1032" s="82">
        <v>0.22500000000000001</v>
      </c>
      <c r="Y1032" s="43">
        <f t="shared" si="131"/>
        <v>2.4287300000000003</v>
      </c>
      <c r="Z1032" s="53"/>
      <c r="AA1032" s="82"/>
      <c r="AB1032" s="43"/>
      <c r="AC1032" s="47"/>
      <c r="AD1032" s="82"/>
      <c r="AE1032" s="43"/>
      <c r="AF1032" s="45"/>
      <c r="AG1032" s="82"/>
      <c r="AH1032" s="43"/>
      <c r="AI1032" s="47"/>
      <c r="AJ1032" s="4"/>
      <c r="AK1032" s="4"/>
      <c r="AL1032" s="4"/>
      <c r="AM1032" s="27"/>
      <c r="AN1032" s="5"/>
      <c r="AO1032" s="4"/>
      <c r="AP1032" s="4"/>
      <c r="AQ1032" s="4"/>
      <c r="AR1032" s="19">
        <v>2.37</v>
      </c>
      <c r="AS1032" s="19">
        <v>2.5099999999999998</v>
      </c>
      <c r="AT1032" s="3" t="s">
        <v>3</v>
      </c>
    </row>
    <row r="1033" spans="1:51" x14ac:dyDescent="0.25">
      <c r="A1033" s="3" t="s">
        <v>2</v>
      </c>
      <c r="B1033" s="18">
        <v>3.11</v>
      </c>
      <c r="C1033" s="88">
        <f t="shared" si="136"/>
        <v>3.1699462039287454</v>
      </c>
      <c r="D1033" s="80">
        <v>-114.929</v>
      </c>
      <c r="E1033" s="23">
        <v>41.378</v>
      </c>
      <c r="F1033" s="1">
        <v>6</v>
      </c>
      <c r="G1033" s="1">
        <v>2005</v>
      </c>
      <c r="H1033" s="1">
        <v>7</v>
      </c>
      <c r="I1033" s="1">
        <v>4</v>
      </c>
      <c r="J1033" s="1">
        <v>14</v>
      </c>
      <c r="K1033" s="1">
        <v>5</v>
      </c>
      <c r="L1033" s="11">
        <v>24.6</v>
      </c>
      <c r="M1033" s="81">
        <f t="shared" si="137"/>
        <v>0.11825400999467875</v>
      </c>
      <c r="N1033" s="21">
        <v>0.01</v>
      </c>
      <c r="O1033" s="3" t="s">
        <v>175</v>
      </c>
      <c r="P1033" s="94">
        <f t="shared" si="134"/>
        <v>1.398401087982158E-2</v>
      </c>
      <c r="Q1033" s="72">
        <f t="shared" si="135"/>
        <v>3.1699462039287454</v>
      </c>
      <c r="R1033" s="82">
        <f t="shared" si="132"/>
        <v>0.11825400999467875</v>
      </c>
      <c r="S1033" s="49">
        <v>3.11</v>
      </c>
      <c r="T1033" s="3" t="s">
        <v>3</v>
      </c>
      <c r="U1033" s="82">
        <v>0.13900000000000001</v>
      </c>
      <c r="V1033" s="43">
        <f t="shared" si="133"/>
        <v>3.31101</v>
      </c>
      <c r="W1033" s="49">
        <v>2.77</v>
      </c>
      <c r="X1033" s="82">
        <v>0.22500000000000001</v>
      </c>
      <c r="Y1033" s="43">
        <f t="shared" si="131"/>
        <v>2.8003300000000002</v>
      </c>
      <c r="Z1033" s="53"/>
      <c r="AA1033" s="82"/>
      <c r="AB1033" s="43"/>
      <c r="AC1033" s="47"/>
      <c r="AD1033" s="82"/>
      <c r="AE1033" s="43"/>
      <c r="AF1033" s="45"/>
      <c r="AG1033" s="82"/>
      <c r="AH1033" s="43"/>
      <c r="AI1033" s="47"/>
      <c r="AJ1033" s="4"/>
      <c r="AK1033" s="4"/>
      <c r="AL1033" s="4"/>
      <c r="AM1033" s="27"/>
      <c r="AN1033" s="5"/>
      <c r="AO1033" s="4"/>
      <c r="AP1033" s="4"/>
      <c r="AQ1033" s="4"/>
      <c r="AR1033" s="19">
        <v>2.77</v>
      </c>
      <c r="AS1033" s="19">
        <v>3.11</v>
      </c>
      <c r="AT1033" s="3" t="s">
        <v>3</v>
      </c>
    </row>
    <row r="1034" spans="1:51" x14ac:dyDescent="0.25">
      <c r="A1034" s="3" t="s">
        <v>2</v>
      </c>
      <c r="B1034" s="18">
        <v>2.97</v>
      </c>
      <c r="C1034" s="88">
        <f t="shared" si="136"/>
        <v>3.2129709347210706</v>
      </c>
      <c r="D1034" s="80">
        <v>-112.95399999999999</v>
      </c>
      <c r="E1034" s="23">
        <v>36.656999999999996</v>
      </c>
      <c r="F1034" s="1">
        <v>4</v>
      </c>
      <c r="G1034" s="1">
        <v>2005</v>
      </c>
      <c r="H1034" s="1">
        <v>7</v>
      </c>
      <c r="I1034" s="1">
        <v>14</v>
      </c>
      <c r="J1034" s="1">
        <v>7</v>
      </c>
      <c r="K1034" s="1">
        <v>53</v>
      </c>
      <c r="L1034" s="11">
        <v>10.4</v>
      </c>
      <c r="M1034" s="81">
        <f t="shared" si="137"/>
        <v>0.11825400999467875</v>
      </c>
      <c r="N1034" s="21">
        <v>0.01</v>
      </c>
      <c r="O1034" s="3" t="s">
        <v>175</v>
      </c>
      <c r="P1034" s="94">
        <f t="shared" si="134"/>
        <v>1.398401087982158E-2</v>
      </c>
      <c r="Q1034" s="72">
        <f t="shared" si="135"/>
        <v>3.2129709347210706</v>
      </c>
      <c r="R1034" s="82">
        <f t="shared" si="132"/>
        <v>0.11825400999467875</v>
      </c>
      <c r="S1034" s="49">
        <v>2.97</v>
      </c>
      <c r="T1034" s="3" t="s">
        <v>3</v>
      </c>
      <c r="U1034" s="82">
        <v>0.13900000000000001</v>
      </c>
      <c r="V1034" s="43">
        <f t="shared" si="133"/>
        <v>3.2002700000000002</v>
      </c>
      <c r="W1034" s="49">
        <v>3.25</v>
      </c>
      <c r="X1034" s="82">
        <v>0.22500000000000001</v>
      </c>
      <c r="Y1034" s="43">
        <f t="shared" si="131"/>
        <v>3.2462499999999999</v>
      </c>
      <c r="Z1034" s="53"/>
      <c r="AA1034" s="82"/>
      <c r="AB1034" s="43"/>
      <c r="AC1034" s="47"/>
      <c r="AD1034" s="82"/>
      <c r="AE1034" s="43"/>
      <c r="AF1034" s="45"/>
      <c r="AG1034" s="82"/>
      <c r="AH1034" s="43"/>
      <c r="AI1034" s="47"/>
      <c r="AJ1034" s="4"/>
      <c r="AK1034" s="4"/>
      <c r="AL1034" s="4"/>
      <c r="AM1034" s="27"/>
      <c r="AN1034" s="5"/>
      <c r="AO1034" s="4"/>
      <c r="AP1034" s="4"/>
      <c r="AQ1034" s="4"/>
      <c r="AR1034" s="19">
        <v>3.25</v>
      </c>
      <c r="AS1034" s="19">
        <v>2.97</v>
      </c>
      <c r="AT1034" s="3" t="s">
        <v>3</v>
      </c>
    </row>
    <row r="1035" spans="1:51" x14ac:dyDescent="0.25">
      <c r="A1035" s="4" t="s">
        <v>1</v>
      </c>
      <c r="B1035" s="11">
        <v>2.2999999999999998</v>
      </c>
      <c r="C1035" s="88">
        <f t="shared" si="136"/>
        <v>2.7414899999999998</v>
      </c>
      <c r="D1035" s="80">
        <v>-108.35599999999999</v>
      </c>
      <c r="E1035" s="23">
        <v>39.165999999999997</v>
      </c>
      <c r="F1035" s="1">
        <v>5</v>
      </c>
      <c r="G1035" s="1">
        <v>2005</v>
      </c>
      <c r="H1035" s="1">
        <v>7</v>
      </c>
      <c r="I1035" s="1">
        <v>17</v>
      </c>
      <c r="J1035" s="1">
        <v>0</v>
      </c>
      <c r="K1035" s="1">
        <v>10</v>
      </c>
      <c r="L1035" s="1">
        <v>28.02</v>
      </c>
      <c r="M1035" s="81">
        <f t="shared" si="137"/>
        <v>0.23</v>
      </c>
      <c r="N1035" s="21">
        <v>0.01</v>
      </c>
      <c r="O1035" s="6" t="s">
        <v>174</v>
      </c>
      <c r="P1035" s="94"/>
      <c r="Q1035" s="72">
        <f>AB1035</f>
        <v>2.7414899999999998</v>
      </c>
      <c r="R1035" s="82">
        <f>AA1035</f>
        <v>0.23</v>
      </c>
      <c r="S1035" s="44"/>
      <c r="T1035" s="3"/>
      <c r="V1035" s="43"/>
      <c r="W1035" s="46"/>
      <c r="Y1035" s="43"/>
      <c r="Z1035" s="55">
        <v>2.2999999999999998</v>
      </c>
      <c r="AA1035" s="82">
        <v>0.23</v>
      </c>
      <c r="AB1035" s="43">
        <f>0.791*(Z1035+0.09)+0.851</f>
        <v>2.7414899999999998</v>
      </c>
      <c r="AC1035" s="53"/>
      <c r="AD1035" s="82"/>
      <c r="AE1035" s="43"/>
      <c r="AF1035" s="45"/>
      <c r="AG1035" s="82"/>
      <c r="AH1035" s="43"/>
      <c r="AI1035" s="47"/>
      <c r="AJ1035" s="27"/>
      <c r="AK1035" s="5"/>
      <c r="AL1035" s="4" t="s">
        <v>106</v>
      </c>
      <c r="AM1035" s="27">
        <v>2.2999999999999998</v>
      </c>
      <c r="AN1035" s="5"/>
      <c r="AO1035" s="4">
        <v>479</v>
      </c>
      <c r="AP1035" s="5" t="s">
        <v>44</v>
      </c>
      <c r="AQ1035" s="5" t="s">
        <v>12</v>
      </c>
      <c r="AR1035" s="9"/>
      <c r="AS1035" s="5"/>
      <c r="AT1035" s="3"/>
      <c r="AU1035" s="2" t="s">
        <v>44</v>
      </c>
      <c r="AV1035" s="2"/>
      <c r="AY1035">
        <v>14</v>
      </c>
    </row>
    <row r="1036" spans="1:51" x14ac:dyDescent="0.25">
      <c r="A1036" s="3" t="s">
        <v>2</v>
      </c>
      <c r="B1036" s="18">
        <v>2.9</v>
      </c>
      <c r="C1036" s="88">
        <f t="shared" si="136"/>
        <v>3.2088217769422127</v>
      </c>
      <c r="D1036" s="80">
        <v>-110.44499999999999</v>
      </c>
      <c r="E1036" s="23">
        <v>36.591999999999999</v>
      </c>
      <c r="F1036" s="1">
        <v>0</v>
      </c>
      <c r="G1036" s="1">
        <v>2005</v>
      </c>
      <c r="H1036" s="1">
        <v>10</v>
      </c>
      <c r="I1036" s="1">
        <v>14</v>
      </c>
      <c r="J1036" s="1">
        <v>20</v>
      </c>
      <c r="K1036" s="1">
        <v>21</v>
      </c>
      <c r="L1036" s="11">
        <v>36.799999999999997</v>
      </c>
      <c r="M1036" s="81">
        <f t="shared" si="137"/>
        <v>0.11825400999467875</v>
      </c>
      <c r="N1036" s="21">
        <v>0.01</v>
      </c>
      <c r="O1036" s="3" t="s">
        <v>175</v>
      </c>
      <c r="P1036" s="94">
        <f>1/((1/U1036^2)+(1/X1036^2))</f>
        <v>1.398401087982158E-2</v>
      </c>
      <c r="Q1036" s="72">
        <f>(P1036/U1036^2*V1036)+(P1036/X1036^2*Y1036)</f>
        <v>3.2088217769422127</v>
      </c>
      <c r="R1036" s="82">
        <f>SQRT(P1036)</f>
        <v>0.11825400999467875</v>
      </c>
      <c r="S1036" s="49">
        <v>2.9</v>
      </c>
      <c r="T1036" s="3" t="s">
        <v>3</v>
      </c>
      <c r="U1036" s="82">
        <v>0.13900000000000001</v>
      </c>
      <c r="V1036" s="43">
        <f>0.791*S1036+0.851</f>
        <v>3.1448999999999998</v>
      </c>
      <c r="W1036" s="49">
        <v>3.39</v>
      </c>
      <c r="X1036" s="82">
        <v>0.22500000000000001</v>
      </c>
      <c r="Y1036" s="43">
        <f t="shared" ref="Y1036:Y1052" si="138">0.929*W1036+0.227</f>
        <v>3.3763100000000001</v>
      </c>
      <c r="Z1036" s="53"/>
      <c r="AA1036" s="82"/>
      <c r="AB1036" s="43"/>
      <c r="AC1036" s="47"/>
      <c r="AD1036" s="82"/>
      <c r="AE1036" s="43"/>
      <c r="AF1036" s="45"/>
      <c r="AG1036" s="82"/>
      <c r="AH1036" s="43"/>
      <c r="AI1036" s="47"/>
      <c r="AJ1036" s="4"/>
      <c r="AK1036" s="4"/>
      <c r="AL1036" s="4"/>
      <c r="AM1036" s="27"/>
      <c r="AN1036" s="5"/>
      <c r="AO1036" s="4"/>
      <c r="AP1036" s="4"/>
      <c r="AQ1036" s="4"/>
      <c r="AR1036" s="19">
        <v>3.39</v>
      </c>
      <c r="AS1036" s="19">
        <v>2.9</v>
      </c>
      <c r="AT1036" s="3" t="s">
        <v>3</v>
      </c>
    </row>
    <row r="1037" spans="1:51" x14ac:dyDescent="0.25">
      <c r="A1037" s="3" t="s">
        <v>2</v>
      </c>
      <c r="B1037" s="18">
        <v>3.01</v>
      </c>
      <c r="C1037" s="88">
        <f t="shared" si="136"/>
        <v>3.0232899999999998</v>
      </c>
      <c r="D1037" s="80">
        <v>-110.364</v>
      </c>
      <c r="E1037" s="23">
        <v>36.470999999999997</v>
      </c>
      <c r="F1037" s="1">
        <v>5</v>
      </c>
      <c r="G1037" s="1">
        <v>2005</v>
      </c>
      <c r="H1037" s="1">
        <v>10</v>
      </c>
      <c r="I1037" s="1">
        <v>17</v>
      </c>
      <c r="J1037" s="1">
        <v>15</v>
      </c>
      <c r="K1037" s="1">
        <v>19</v>
      </c>
      <c r="L1037" s="11">
        <v>49</v>
      </c>
      <c r="M1037" s="81">
        <f t="shared" si="137"/>
        <v>0.22500000000000001</v>
      </c>
      <c r="N1037" s="21">
        <v>0.01</v>
      </c>
      <c r="O1037" s="6" t="s">
        <v>174</v>
      </c>
      <c r="P1037" s="94"/>
      <c r="Q1037" s="72">
        <f>Y1037</f>
        <v>3.0232899999999998</v>
      </c>
      <c r="R1037" s="82">
        <f>X1037</f>
        <v>0.22500000000000001</v>
      </c>
      <c r="S1037" s="44"/>
      <c r="T1037" s="3"/>
      <c r="V1037" s="43"/>
      <c r="W1037" s="49">
        <v>3.01</v>
      </c>
      <c r="X1037" s="82">
        <v>0.22500000000000001</v>
      </c>
      <c r="Y1037" s="43">
        <f t="shared" si="138"/>
        <v>3.0232899999999998</v>
      </c>
      <c r="Z1037" s="53"/>
      <c r="AA1037" s="82"/>
      <c r="AB1037" s="43"/>
      <c r="AC1037" s="47"/>
      <c r="AD1037" s="82"/>
      <c r="AE1037" s="43"/>
      <c r="AF1037" s="45"/>
      <c r="AG1037" s="82"/>
      <c r="AH1037" s="43"/>
      <c r="AI1037" s="47"/>
      <c r="AJ1037" s="4"/>
      <c r="AK1037" s="4"/>
      <c r="AL1037" s="4"/>
      <c r="AM1037" s="27"/>
      <c r="AN1037" s="5"/>
      <c r="AO1037" s="4"/>
      <c r="AP1037" s="4"/>
      <c r="AQ1037" s="4"/>
      <c r="AR1037" s="19">
        <v>3.01</v>
      </c>
      <c r="AS1037" s="5"/>
      <c r="AT1037" s="3"/>
    </row>
    <row r="1038" spans="1:51" x14ac:dyDescent="0.25">
      <c r="A1038" s="3" t="s">
        <v>2</v>
      </c>
      <c r="B1038" s="18">
        <v>2.96</v>
      </c>
      <c r="C1038" s="88">
        <f t="shared" si="136"/>
        <v>3.1482243899579676</v>
      </c>
      <c r="D1038" s="80">
        <v>-108.11</v>
      </c>
      <c r="E1038" s="23">
        <v>40.090000000000003</v>
      </c>
      <c r="F1038" s="1">
        <v>0</v>
      </c>
      <c r="G1038" s="1">
        <v>2005</v>
      </c>
      <c r="H1038" s="1">
        <v>10</v>
      </c>
      <c r="I1038" s="1">
        <v>21</v>
      </c>
      <c r="J1038" s="1">
        <v>22</v>
      </c>
      <c r="K1038" s="1">
        <v>11</v>
      </c>
      <c r="L1038" s="11">
        <v>16.100000000000001</v>
      </c>
      <c r="M1038" s="81">
        <f t="shared" si="137"/>
        <v>0.11825400999467875</v>
      </c>
      <c r="N1038" s="21">
        <v>0.01</v>
      </c>
      <c r="O1038" s="3" t="s">
        <v>175</v>
      </c>
      <c r="P1038" s="94">
        <f>1/((1/U1038^2)+(1/X1038^2))</f>
        <v>1.398401087982158E-2</v>
      </c>
      <c r="Q1038" s="72">
        <f>(P1038/U1038^2*V1038)+(P1038/X1038^2*Y1038)</f>
        <v>3.1482243899579676</v>
      </c>
      <c r="R1038" s="82">
        <f>SQRT(P1038)</f>
        <v>0.11825400999467875</v>
      </c>
      <c r="S1038" s="49">
        <v>2.96</v>
      </c>
      <c r="T1038" s="3" t="s">
        <v>3</v>
      </c>
      <c r="U1038" s="82">
        <v>0.13900000000000001</v>
      </c>
      <c r="V1038" s="43">
        <f>0.791*S1038+0.851</f>
        <v>3.1923599999999999</v>
      </c>
      <c r="W1038" s="49">
        <v>3.02</v>
      </c>
      <c r="X1038" s="82">
        <v>0.22500000000000001</v>
      </c>
      <c r="Y1038" s="43">
        <f t="shared" si="138"/>
        <v>3.0325799999999998</v>
      </c>
      <c r="Z1038" s="53"/>
      <c r="AA1038" s="82"/>
      <c r="AB1038" s="43"/>
      <c r="AC1038" s="47"/>
      <c r="AD1038" s="82"/>
      <c r="AE1038" s="43"/>
      <c r="AF1038" s="45"/>
      <c r="AG1038" s="82"/>
      <c r="AH1038" s="43"/>
      <c r="AI1038" s="47"/>
      <c r="AJ1038" s="4"/>
      <c r="AK1038" s="4"/>
      <c r="AL1038" s="4"/>
      <c r="AM1038" s="27"/>
      <c r="AN1038" s="5"/>
      <c r="AO1038" s="4"/>
      <c r="AP1038" s="4"/>
      <c r="AQ1038" s="4"/>
      <c r="AR1038" s="19">
        <v>3.02</v>
      </c>
      <c r="AS1038" s="19">
        <v>2.96</v>
      </c>
      <c r="AT1038" s="3" t="s">
        <v>3</v>
      </c>
    </row>
    <row r="1039" spans="1:51" x14ac:dyDescent="0.25">
      <c r="A1039" s="3" t="s">
        <v>2</v>
      </c>
      <c r="B1039" s="18">
        <v>3.03</v>
      </c>
      <c r="C1039" s="88">
        <f t="shared" si="136"/>
        <v>3.1932067025163757</v>
      </c>
      <c r="D1039" s="80">
        <v>-111.05800000000001</v>
      </c>
      <c r="E1039" s="23">
        <v>42.588000000000001</v>
      </c>
      <c r="F1039" s="1">
        <v>6</v>
      </c>
      <c r="G1039" s="1">
        <v>2005</v>
      </c>
      <c r="H1039" s="1">
        <v>10</v>
      </c>
      <c r="I1039" s="1">
        <v>27</v>
      </c>
      <c r="J1039" s="1">
        <v>10</v>
      </c>
      <c r="K1039" s="1">
        <v>12</v>
      </c>
      <c r="L1039" s="11">
        <v>44.7</v>
      </c>
      <c r="M1039" s="81">
        <f t="shared" si="137"/>
        <v>0.10516774409862768</v>
      </c>
      <c r="N1039" s="21">
        <v>0.01</v>
      </c>
      <c r="O1039" s="3" t="s">
        <v>175</v>
      </c>
      <c r="P1039" s="94">
        <f>1/((1/U1039^2)+(1/X1039^2)+(1/AA1039^2))</f>
        <v>1.1060254398794437E-2</v>
      </c>
      <c r="Q1039" s="72">
        <f>(P1039/U1039^2*V1039)+(P1039/X1039^2*Y1039)+(P1039/AA1039^2*AB1039)</f>
        <v>3.1932067025163757</v>
      </c>
      <c r="R1039" s="82">
        <f>SQRT(P1039)</f>
        <v>0.10516774409862768</v>
      </c>
      <c r="S1039" s="49">
        <v>3.03</v>
      </c>
      <c r="T1039" s="3" t="s">
        <v>3</v>
      </c>
      <c r="U1039" s="82">
        <v>0.13900000000000001</v>
      </c>
      <c r="V1039" s="43">
        <f>0.791*S1039+0.851</f>
        <v>3.2477299999999998</v>
      </c>
      <c r="W1039" s="49">
        <v>3.26</v>
      </c>
      <c r="X1039" s="82">
        <v>0.22500000000000001</v>
      </c>
      <c r="Y1039" s="43">
        <f t="shared" si="138"/>
        <v>3.2555399999999999</v>
      </c>
      <c r="Z1039" s="55">
        <v>2.6</v>
      </c>
      <c r="AA1039" s="82">
        <v>0.23</v>
      </c>
      <c r="AB1039" s="43">
        <f>0.791*(Z1039+0.09)+0.851</f>
        <v>2.97879</v>
      </c>
      <c r="AC1039" s="47"/>
      <c r="AD1039" s="82"/>
      <c r="AE1039" s="43"/>
      <c r="AF1039" s="45"/>
      <c r="AG1039" s="82"/>
      <c r="AH1039" s="43"/>
      <c r="AI1039" s="47"/>
      <c r="AJ1039" s="4"/>
      <c r="AK1039" s="4"/>
      <c r="AL1039" s="4" t="s">
        <v>121</v>
      </c>
      <c r="AM1039" s="27">
        <v>2.6</v>
      </c>
      <c r="AN1039" s="5"/>
      <c r="AO1039" s="4"/>
      <c r="AP1039" s="4"/>
      <c r="AQ1039" s="4"/>
      <c r="AR1039" s="19">
        <v>3.26</v>
      </c>
      <c r="AS1039" s="19">
        <v>3.03</v>
      </c>
      <c r="AT1039" s="3" t="s">
        <v>3</v>
      </c>
    </row>
    <row r="1040" spans="1:51" x14ac:dyDescent="0.25">
      <c r="A1040" s="3" t="s">
        <v>2</v>
      </c>
      <c r="B1040" s="18">
        <v>2.5499999999999998</v>
      </c>
      <c r="C1040" s="88">
        <f t="shared" si="136"/>
        <v>2.7723593126125872</v>
      </c>
      <c r="D1040" s="80">
        <v>-111.10299999999999</v>
      </c>
      <c r="E1040" s="23">
        <v>42.591000000000001</v>
      </c>
      <c r="F1040" s="1">
        <v>0</v>
      </c>
      <c r="G1040" s="1">
        <v>2005</v>
      </c>
      <c r="H1040" s="1">
        <v>10</v>
      </c>
      <c r="I1040" s="1">
        <v>28</v>
      </c>
      <c r="J1040" s="1">
        <v>10</v>
      </c>
      <c r="K1040" s="1">
        <v>21</v>
      </c>
      <c r="L1040" s="11">
        <v>3.3</v>
      </c>
      <c r="M1040" s="81">
        <f t="shared" si="137"/>
        <v>0.11825400999467875</v>
      </c>
      <c r="N1040" s="21">
        <v>0.01</v>
      </c>
      <c r="O1040" s="3" t="s">
        <v>175</v>
      </c>
      <c r="P1040" s="94">
        <f>1/((1/U1040^2)+(1/X1040^2))</f>
        <v>1.398401087982158E-2</v>
      </c>
      <c r="Q1040" s="72">
        <f>(P1040/U1040^2*V1040)+(P1040/X1040^2*Y1040)</f>
        <v>2.7723593126125872</v>
      </c>
      <c r="R1040" s="82">
        <f>SQRT(P1040)</f>
        <v>0.11825400999467875</v>
      </c>
      <c r="S1040" s="49">
        <v>2.5499999999999998</v>
      </c>
      <c r="T1040" s="3" t="s">
        <v>3</v>
      </c>
      <c r="U1040" s="82">
        <v>0.13900000000000001</v>
      </c>
      <c r="V1040" s="43">
        <f>0.791*S1040+0.851</f>
        <v>2.8680499999999998</v>
      </c>
      <c r="W1040" s="49">
        <v>2.4700000000000002</v>
      </c>
      <c r="X1040" s="82">
        <v>0.22500000000000001</v>
      </c>
      <c r="Y1040" s="43">
        <f t="shared" si="138"/>
        <v>2.52163</v>
      </c>
      <c r="Z1040" s="53"/>
      <c r="AA1040" s="82"/>
      <c r="AB1040" s="43"/>
      <c r="AC1040" s="47"/>
      <c r="AD1040" s="82"/>
      <c r="AE1040" s="43"/>
      <c r="AF1040" s="45"/>
      <c r="AG1040" s="82"/>
      <c r="AH1040" s="43"/>
      <c r="AI1040" s="47"/>
      <c r="AJ1040" s="4"/>
      <c r="AK1040" s="4"/>
      <c r="AL1040" s="4"/>
      <c r="AM1040" s="27"/>
      <c r="AN1040" s="5"/>
      <c r="AO1040" s="4"/>
      <c r="AP1040" s="4"/>
      <c r="AQ1040" s="4"/>
      <c r="AR1040" s="19">
        <v>2.4700000000000002</v>
      </c>
      <c r="AS1040" s="19">
        <v>2.5499999999999998</v>
      </c>
      <c r="AT1040" s="3" t="s">
        <v>3</v>
      </c>
    </row>
    <row r="1041" spans="1:58" x14ac:dyDescent="0.25">
      <c r="A1041" s="4" t="s">
        <v>1</v>
      </c>
      <c r="B1041" s="11">
        <v>3.2</v>
      </c>
      <c r="C1041" s="88">
        <f t="shared" si="136"/>
        <v>3.53429205874084</v>
      </c>
      <c r="D1041" s="80">
        <v>-113.854</v>
      </c>
      <c r="E1041" s="23">
        <v>36.185000000000002</v>
      </c>
      <c r="F1041" s="1">
        <v>5</v>
      </c>
      <c r="G1041" s="1">
        <v>2005</v>
      </c>
      <c r="H1041" s="1">
        <v>11</v>
      </c>
      <c r="I1041" s="1">
        <v>20</v>
      </c>
      <c r="J1041" s="1">
        <v>8</v>
      </c>
      <c r="K1041" s="1">
        <v>45</v>
      </c>
      <c r="L1041" s="1">
        <v>36.39</v>
      </c>
      <c r="M1041" s="81">
        <f t="shared" si="137"/>
        <v>0.10516774409862768</v>
      </c>
      <c r="N1041" s="21">
        <v>0.01</v>
      </c>
      <c r="O1041" s="3" t="s">
        <v>175</v>
      </c>
      <c r="P1041" s="94">
        <f>1/((1/U1041^2)+(1/X1041^2)+(1/AA1041^2))</f>
        <v>1.1060254398794437E-2</v>
      </c>
      <c r="Q1041" s="72">
        <f>(P1041/U1041^2*V1041)+(P1041/X1041^2*Y1041)+(P1041/AA1041^2*AB1041)</f>
        <v>3.53429205874084</v>
      </c>
      <c r="R1041" s="82">
        <f>SQRT(P1041)</f>
        <v>0.10516774409862768</v>
      </c>
      <c r="S1041" s="49">
        <v>3.47</v>
      </c>
      <c r="T1041" s="3" t="s">
        <v>3</v>
      </c>
      <c r="U1041" s="82">
        <v>0.13900000000000001</v>
      </c>
      <c r="V1041" s="43">
        <f>0.791*S1041+0.851</f>
        <v>3.5957700000000004</v>
      </c>
      <c r="W1041" s="49">
        <v>3.47</v>
      </c>
      <c r="X1041" s="82">
        <v>0.22500000000000001</v>
      </c>
      <c r="Y1041" s="43">
        <f t="shared" si="138"/>
        <v>3.4506300000000003</v>
      </c>
      <c r="Z1041" s="55">
        <v>3.2</v>
      </c>
      <c r="AA1041" s="82">
        <v>0.23</v>
      </c>
      <c r="AB1041" s="43">
        <f>0.791*(Z1041+0.09)+0.851</f>
        <v>3.4533900000000002</v>
      </c>
      <c r="AC1041" s="53"/>
      <c r="AD1041" s="82"/>
      <c r="AE1041" s="43"/>
      <c r="AF1041" s="45"/>
      <c r="AG1041" s="82"/>
      <c r="AH1041" s="43"/>
      <c r="AI1041" s="47"/>
      <c r="AJ1041" s="27"/>
      <c r="AK1041" s="5"/>
      <c r="AL1041" s="4" t="s">
        <v>79</v>
      </c>
      <c r="AM1041" s="27">
        <v>3.2</v>
      </c>
      <c r="AN1041" s="5"/>
      <c r="AO1041" s="4">
        <v>42</v>
      </c>
      <c r="AP1041" s="5" t="s">
        <v>44</v>
      </c>
      <c r="AQ1041" s="5" t="s">
        <v>44</v>
      </c>
      <c r="AR1041" s="19">
        <v>3.47</v>
      </c>
      <c r="AS1041" s="19">
        <v>3.47</v>
      </c>
      <c r="AT1041" s="3" t="s">
        <v>3</v>
      </c>
      <c r="AU1041" s="2" t="s">
        <v>44</v>
      </c>
      <c r="AV1041" s="2"/>
      <c r="AY1041">
        <v>37</v>
      </c>
    </row>
    <row r="1042" spans="1:58" x14ac:dyDescent="0.25">
      <c r="A1042" s="3" t="s">
        <v>2</v>
      </c>
      <c r="B1042" s="18">
        <v>3.05</v>
      </c>
      <c r="C1042" s="88">
        <f t="shared" si="136"/>
        <v>3.3049620081205506</v>
      </c>
      <c r="D1042" s="80">
        <v>-110.209</v>
      </c>
      <c r="E1042" s="23">
        <v>36.435000000000002</v>
      </c>
      <c r="F1042" s="1">
        <v>11</v>
      </c>
      <c r="G1042" s="1">
        <v>2005</v>
      </c>
      <c r="H1042" s="1">
        <v>11</v>
      </c>
      <c r="I1042" s="1">
        <v>23</v>
      </c>
      <c r="J1042" s="1">
        <v>20</v>
      </c>
      <c r="K1042" s="1">
        <v>34</v>
      </c>
      <c r="L1042" s="11">
        <v>54.3</v>
      </c>
      <c r="M1042" s="81">
        <f t="shared" si="137"/>
        <v>0.11825400999467875</v>
      </c>
      <c r="N1042" s="21">
        <v>0.01</v>
      </c>
      <c r="O1042" s="3" t="s">
        <v>175</v>
      </c>
      <c r="P1042" s="94">
        <f>1/((1/U1042^2)+(1/X1042^2))</f>
        <v>1.398401087982158E-2</v>
      </c>
      <c r="Q1042" s="72">
        <f>(P1042/U1042^2*V1042)+(P1042/X1042^2*Y1042)</f>
        <v>3.3049620081205506</v>
      </c>
      <c r="R1042" s="82">
        <f>SQRT(P1042)</f>
        <v>0.11825400999467875</v>
      </c>
      <c r="S1042" s="49">
        <v>3.05</v>
      </c>
      <c r="T1042" s="3" t="s">
        <v>3</v>
      </c>
      <c r="U1042" s="82">
        <v>0.13900000000000001</v>
      </c>
      <c r="V1042" s="43">
        <f>0.791*S1042+0.851</f>
        <v>3.26355</v>
      </c>
      <c r="W1042" s="49">
        <v>3.43</v>
      </c>
      <c r="X1042" s="82">
        <v>0.22500000000000001</v>
      </c>
      <c r="Y1042" s="43">
        <f t="shared" si="138"/>
        <v>3.4134700000000002</v>
      </c>
      <c r="Z1042" s="53"/>
      <c r="AA1042" s="82"/>
      <c r="AB1042" s="43"/>
      <c r="AC1042" s="47"/>
      <c r="AD1042" s="82"/>
      <c r="AE1042" s="43"/>
      <c r="AF1042" s="45"/>
      <c r="AG1042" s="82"/>
      <c r="AH1042" s="43"/>
      <c r="AI1042" s="47"/>
      <c r="AJ1042" s="4"/>
      <c r="AK1042" s="4"/>
      <c r="AL1042" s="4"/>
      <c r="AM1042" s="27"/>
      <c r="AN1042" s="5"/>
      <c r="AO1042" s="4"/>
      <c r="AP1042" s="4"/>
      <c r="AQ1042" s="4"/>
      <c r="AR1042" s="19">
        <v>3.43</v>
      </c>
      <c r="AS1042" s="19">
        <v>3.05</v>
      </c>
      <c r="AT1042" s="3" t="s">
        <v>3</v>
      </c>
    </row>
    <row r="1043" spans="1:58" x14ac:dyDescent="0.25">
      <c r="A1043" s="3" t="s">
        <v>2</v>
      </c>
      <c r="B1043" s="18">
        <v>2.84</v>
      </c>
      <c r="C1043" s="88">
        <f t="shared" si="136"/>
        <v>2.8653599999999999</v>
      </c>
      <c r="D1043" s="80">
        <v>-114.87</v>
      </c>
      <c r="E1043" s="23">
        <v>37.220999999999997</v>
      </c>
      <c r="F1043" s="1">
        <v>1</v>
      </c>
      <c r="G1043" s="1">
        <v>2006</v>
      </c>
      <c r="H1043" s="1">
        <v>3</v>
      </c>
      <c r="I1043" s="1">
        <v>9</v>
      </c>
      <c r="J1043" s="1">
        <v>19</v>
      </c>
      <c r="K1043" s="1">
        <v>6</v>
      </c>
      <c r="L1043" s="11">
        <v>50.1</v>
      </c>
      <c r="M1043" s="81">
        <f t="shared" si="137"/>
        <v>0.22500000000000001</v>
      </c>
      <c r="N1043" s="21">
        <v>0.01</v>
      </c>
      <c r="O1043" s="6" t="s">
        <v>174</v>
      </c>
      <c r="P1043" s="94"/>
      <c r="Q1043" s="72">
        <f>Y1043</f>
        <v>2.8653599999999999</v>
      </c>
      <c r="R1043" s="82">
        <f>X1043</f>
        <v>0.22500000000000001</v>
      </c>
      <c r="S1043" s="44"/>
      <c r="T1043" s="3"/>
      <c r="V1043" s="43"/>
      <c r="W1043" s="49">
        <v>2.84</v>
      </c>
      <c r="X1043" s="82">
        <v>0.22500000000000001</v>
      </c>
      <c r="Y1043" s="43">
        <f t="shared" si="138"/>
        <v>2.8653599999999999</v>
      </c>
      <c r="Z1043" s="53"/>
      <c r="AA1043" s="82"/>
      <c r="AB1043" s="43"/>
      <c r="AC1043" s="47"/>
      <c r="AD1043" s="82"/>
      <c r="AE1043" s="43"/>
      <c r="AF1043" s="45"/>
      <c r="AG1043" s="82"/>
      <c r="AH1043" s="43"/>
      <c r="AI1043" s="47"/>
      <c r="AJ1043" s="4"/>
      <c r="AK1043" s="4"/>
      <c r="AL1043" s="4"/>
      <c r="AM1043" s="27"/>
      <c r="AN1043" s="5"/>
      <c r="AO1043" s="4"/>
      <c r="AP1043" s="4"/>
      <c r="AQ1043" s="4"/>
      <c r="AR1043" s="19">
        <v>2.84</v>
      </c>
      <c r="AS1043" s="5"/>
      <c r="AT1043" s="3"/>
    </row>
    <row r="1044" spans="1:58" x14ac:dyDescent="0.25">
      <c r="A1044" s="4" t="s">
        <v>1</v>
      </c>
      <c r="B1044" s="11">
        <v>2.8</v>
      </c>
      <c r="C1044" s="88">
        <f t="shared" si="136"/>
        <v>2.7062320891830844</v>
      </c>
      <c r="D1044" s="80">
        <v>-110.446</v>
      </c>
      <c r="E1044" s="23">
        <v>43.488</v>
      </c>
      <c r="F1044" s="1">
        <v>10</v>
      </c>
      <c r="G1044" s="1">
        <v>2006</v>
      </c>
      <c r="H1044" s="1">
        <v>3</v>
      </c>
      <c r="I1044" s="1">
        <v>16</v>
      </c>
      <c r="J1044" s="1">
        <v>5</v>
      </c>
      <c r="K1044" s="1">
        <v>23</v>
      </c>
      <c r="L1044" s="1">
        <v>49.47</v>
      </c>
      <c r="M1044" s="81">
        <f t="shared" si="137"/>
        <v>0.11825400999467875</v>
      </c>
      <c r="N1044" s="21">
        <v>0.01</v>
      </c>
      <c r="O1044" s="3" t="s">
        <v>175</v>
      </c>
      <c r="P1044" s="94">
        <f>1/((1/U1044^2)+(1/X1044^2))</f>
        <v>1.398401087982158E-2</v>
      </c>
      <c r="Q1044" s="72">
        <f>(P1044/U1044^2*V1044)+(P1044/X1044^2*Y1044)</f>
        <v>2.7062320891830844</v>
      </c>
      <c r="R1044" s="82">
        <f>SQRT(P1044)</f>
        <v>0.11825400999467875</v>
      </c>
      <c r="S1044" s="49">
        <v>2.56</v>
      </c>
      <c r="T1044" s="3" t="s">
        <v>3</v>
      </c>
      <c r="U1044" s="82">
        <v>0.13900000000000001</v>
      </c>
      <c r="V1044" s="43">
        <f>0.791*S1044+0.851</f>
        <v>2.8759600000000001</v>
      </c>
      <c r="W1044" s="49">
        <v>2.19</v>
      </c>
      <c r="X1044" s="82">
        <v>0.22500000000000001</v>
      </c>
      <c r="Y1044" s="43">
        <f t="shared" si="138"/>
        <v>2.2615099999999999</v>
      </c>
      <c r="Z1044" s="53"/>
      <c r="AA1044" s="82"/>
      <c r="AB1044" s="43"/>
      <c r="AC1044" s="53"/>
      <c r="AD1044" s="82"/>
      <c r="AE1044" s="43"/>
      <c r="AF1044" s="45"/>
      <c r="AG1044" s="82"/>
      <c r="AH1044" s="43"/>
      <c r="AI1044" s="47"/>
      <c r="AJ1044" s="27"/>
      <c r="AK1044" s="5"/>
      <c r="AL1044" s="4" t="s">
        <v>138</v>
      </c>
      <c r="AM1044" s="27"/>
      <c r="AN1044" s="5"/>
      <c r="AO1044" s="4">
        <v>460</v>
      </c>
      <c r="AP1044" s="5" t="s">
        <v>44</v>
      </c>
      <c r="AQ1044" s="5" t="s">
        <v>44</v>
      </c>
      <c r="AR1044" s="19">
        <v>2.19</v>
      </c>
      <c r="AS1044" s="19">
        <v>2.56</v>
      </c>
      <c r="AT1044" s="3" t="s">
        <v>3</v>
      </c>
      <c r="AU1044" s="2" t="s">
        <v>44</v>
      </c>
      <c r="AV1044" s="2"/>
      <c r="AY1044">
        <v>26</v>
      </c>
    </row>
    <row r="1045" spans="1:58" x14ac:dyDescent="0.25">
      <c r="A1045" s="3" t="s">
        <v>2</v>
      </c>
      <c r="B1045" s="18">
        <v>2.74</v>
      </c>
      <c r="C1045" s="88">
        <f t="shared" si="136"/>
        <v>3.0274057824607556</v>
      </c>
      <c r="D1045" s="80">
        <v>-111.148</v>
      </c>
      <c r="E1045" s="23">
        <v>42.569000000000003</v>
      </c>
      <c r="F1045" s="1">
        <v>0</v>
      </c>
      <c r="G1045" s="1">
        <v>2006</v>
      </c>
      <c r="H1045" s="1">
        <v>4</v>
      </c>
      <c r="I1045" s="1">
        <v>30</v>
      </c>
      <c r="J1045" s="1">
        <v>14</v>
      </c>
      <c r="K1045" s="1">
        <v>9</v>
      </c>
      <c r="L1045" s="11">
        <v>23</v>
      </c>
      <c r="M1045" s="81">
        <f t="shared" si="137"/>
        <v>0.11825400999467875</v>
      </c>
      <c r="N1045" s="21">
        <v>0.01</v>
      </c>
      <c r="O1045" s="3" t="s">
        <v>175</v>
      </c>
      <c r="P1045" s="94">
        <f>1/((1/U1045^2)+(1/X1045^2))</f>
        <v>1.398401087982158E-2</v>
      </c>
      <c r="Q1045" s="72">
        <f>(P1045/U1045^2*V1045)+(P1045/X1045^2*Y1045)</f>
        <v>3.0274057824607556</v>
      </c>
      <c r="R1045" s="82">
        <f>SQRT(P1045)</f>
        <v>0.11825400999467875</v>
      </c>
      <c r="S1045" s="49">
        <v>2.74</v>
      </c>
      <c r="T1045" s="3" t="s">
        <v>3</v>
      </c>
      <c r="U1045" s="82">
        <v>0.13900000000000001</v>
      </c>
      <c r="V1045" s="43">
        <f>0.791*S1045+0.851</f>
        <v>3.0183400000000002</v>
      </c>
      <c r="W1045" s="49">
        <v>3.04</v>
      </c>
      <c r="X1045" s="82">
        <v>0.22500000000000001</v>
      </c>
      <c r="Y1045" s="43">
        <f t="shared" si="138"/>
        <v>3.0511599999999999</v>
      </c>
      <c r="Z1045" s="53"/>
      <c r="AA1045" s="82"/>
      <c r="AB1045" s="43"/>
      <c r="AC1045" s="47"/>
      <c r="AD1045" s="82"/>
      <c r="AE1045" s="43"/>
      <c r="AF1045" s="45"/>
      <c r="AG1045" s="82"/>
      <c r="AH1045" s="43"/>
      <c r="AI1045" s="47"/>
      <c r="AJ1045" s="4"/>
      <c r="AK1045" s="4"/>
      <c r="AL1045" s="4"/>
      <c r="AM1045" s="27"/>
      <c r="AN1045" s="5"/>
      <c r="AO1045" s="4"/>
      <c r="AP1045" s="4"/>
      <c r="AQ1045" s="4"/>
      <c r="AR1045" s="19">
        <v>3.04</v>
      </c>
      <c r="AS1045" s="19">
        <v>2.74</v>
      </c>
      <c r="AT1045" s="3" t="s">
        <v>3</v>
      </c>
    </row>
    <row r="1046" spans="1:58" x14ac:dyDescent="0.25">
      <c r="A1046" s="3" t="s">
        <v>2</v>
      </c>
      <c r="B1046" s="18">
        <v>2.68</v>
      </c>
      <c r="C1046" s="88">
        <f t="shared" si="136"/>
        <v>2.9417324873473829</v>
      </c>
      <c r="D1046" s="80">
        <v>-111.145</v>
      </c>
      <c r="E1046" s="23">
        <v>42.573</v>
      </c>
      <c r="F1046" s="1">
        <v>1</v>
      </c>
      <c r="G1046" s="1">
        <v>2006</v>
      </c>
      <c r="H1046" s="1">
        <v>5</v>
      </c>
      <c r="I1046" s="1">
        <v>2</v>
      </c>
      <c r="J1046" s="1">
        <v>8</v>
      </c>
      <c r="K1046" s="1">
        <v>50</v>
      </c>
      <c r="L1046" s="11">
        <v>17.899999999999999</v>
      </c>
      <c r="M1046" s="81">
        <f t="shared" si="137"/>
        <v>0.11825400999467875</v>
      </c>
      <c r="N1046" s="21">
        <v>0.01</v>
      </c>
      <c r="O1046" s="3" t="s">
        <v>175</v>
      </c>
      <c r="P1046" s="94">
        <f>1/((1/U1046^2)+(1/X1046^2))</f>
        <v>1.398401087982158E-2</v>
      </c>
      <c r="Q1046" s="72">
        <f>(P1046/U1046^2*V1046)+(P1046/X1046^2*Y1046)</f>
        <v>2.9417324873473829</v>
      </c>
      <c r="R1046" s="82">
        <f>SQRT(P1046)</f>
        <v>0.11825400999467875</v>
      </c>
      <c r="S1046" s="49">
        <v>2.68</v>
      </c>
      <c r="T1046" s="3" t="s">
        <v>3</v>
      </c>
      <c r="U1046" s="82">
        <v>0.13900000000000001</v>
      </c>
      <c r="V1046" s="43">
        <f>0.791*S1046+0.851</f>
        <v>2.9708800000000002</v>
      </c>
      <c r="W1046" s="49">
        <v>2.84</v>
      </c>
      <c r="X1046" s="82">
        <v>0.22500000000000001</v>
      </c>
      <c r="Y1046" s="43">
        <f t="shared" si="138"/>
        <v>2.8653599999999999</v>
      </c>
      <c r="Z1046" s="53"/>
      <c r="AA1046" s="82"/>
      <c r="AB1046" s="43"/>
      <c r="AC1046" s="47"/>
      <c r="AD1046" s="82"/>
      <c r="AE1046" s="43"/>
      <c r="AF1046" s="45"/>
      <c r="AG1046" s="82"/>
      <c r="AH1046" s="43"/>
      <c r="AI1046" s="47"/>
      <c r="AJ1046" s="4"/>
      <c r="AK1046" s="4"/>
      <c r="AL1046" s="4"/>
      <c r="AM1046" s="27"/>
      <c r="AN1046" s="5"/>
      <c r="AO1046" s="4"/>
      <c r="AP1046" s="4"/>
      <c r="AQ1046" s="4"/>
      <c r="AR1046" s="19">
        <v>2.84</v>
      </c>
      <c r="AS1046" s="19">
        <v>2.68</v>
      </c>
      <c r="AT1046" s="3" t="s">
        <v>3</v>
      </c>
    </row>
    <row r="1047" spans="1:58" x14ac:dyDescent="0.25">
      <c r="A1047" s="3" t="s">
        <v>2</v>
      </c>
      <c r="B1047" s="18">
        <v>2.94</v>
      </c>
      <c r="C1047" s="88">
        <f t="shared" si="136"/>
        <v>3.0811161930443389</v>
      </c>
      <c r="D1047" s="80">
        <v>-111.14100000000001</v>
      </c>
      <c r="E1047" s="23">
        <v>42.58</v>
      </c>
      <c r="F1047" s="1">
        <v>1</v>
      </c>
      <c r="G1047" s="1">
        <v>2006</v>
      </c>
      <c r="H1047" s="1">
        <v>5</v>
      </c>
      <c r="I1047" s="1">
        <v>2</v>
      </c>
      <c r="J1047" s="1">
        <v>9</v>
      </c>
      <c r="K1047" s="1">
        <v>8</v>
      </c>
      <c r="L1047" s="11">
        <v>11.1</v>
      </c>
      <c r="M1047" s="81">
        <f t="shared" si="137"/>
        <v>0.10516774409862768</v>
      </c>
      <c r="N1047" s="21">
        <v>0.01</v>
      </c>
      <c r="O1047" s="3" t="s">
        <v>175</v>
      </c>
      <c r="P1047" s="94">
        <f>1/((1/U1047^2)+(1/X1047^2)+(1/AA1047^2))</f>
        <v>1.1060254398794437E-2</v>
      </c>
      <c r="Q1047" s="72">
        <f>(P1047/U1047^2*V1047)+(P1047/X1047^2*Y1047)+(P1047/AA1047^2*AB1047)</f>
        <v>3.0811161930443389</v>
      </c>
      <c r="R1047" s="82">
        <f>SQRT(P1047)</f>
        <v>0.10516774409862768</v>
      </c>
      <c r="S1047" s="49">
        <v>2.94</v>
      </c>
      <c r="T1047" s="3" t="s">
        <v>3</v>
      </c>
      <c r="U1047" s="82">
        <v>0.13900000000000001</v>
      </c>
      <c r="V1047" s="43">
        <f>0.791*S1047+0.851</f>
        <v>3.1765400000000001</v>
      </c>
      <c r="W1047" s="49">
        <v>2.99</v>
      </c>
      <c r="X1047" s="82">
        <v>0.22500000000000001</v>
      </c>
      <c r="Y1047" s="43">
        <f t="shared" si="138"/>
        <v>3.0047100000000002</v>
      </c>
      <c r="Z1047" s="55">
        <v>2.5</v>
      </c>
      <c r="AA1047" s="82">
        <v>0.23</v>
      </c>
      <c r="AB1047" s="43">
        <f>0.791*(Z1047+0.09)+0.851</f>
        <v>2.8996900000000001</v>
      </c>
      <c r="AC1047" s="47"/>
      <c r="AD1047" s="82"/>
      <c r="AE1047" s="43"/>
      <c r="AF1047" s="45"/>
      <c r="AG1047" s="82"/>
      <c r="AH1047" s="43"/>
      <c r="AI1047" s="47"/>
      <c r="AJ1047" s="4"/>
      <c r="AK1047" s="4"/>
      <c r="AL1047" s="4" t="s">
        <v>58</v>
      </c>
      <c r="AM1047" s="27">
        <v>2.5</v>
      </c>
      <c r="AN1047" s="5"/>
      <c r="AO1047" s="4"/>
      <c r="AP1047" s="4"/>
      <c r="AQ1047" s="4"/>
      <c r="AR1047" s="19">
        <v>2.99</v>
      </c>
      <c r="AS1047" s="19">
        <v>2.94</v>
      </c>
      <c r="AT1047" s="3" t="s">
        <v>3</v>
      </c>
    </row>
    <row r="1048" spans="1:58" x14ac:dyDescent="0.25">
      <c r="A1048" s="3" t="s">
        <v>2</v>
      </c>
      <c r="B1048" s="18">
        <v>2.94</v>
      </c>
      <c r="C1048" s="88">
        <f t="shared" si="136"/>
        <v>3.0628495684461523</v>
      </c>
      <c r="D1048" s="80">
        <v>-111.136</v>
      </c>
      <c r="E1048" s="23">
        <v>42.569000000000003</v>
      </c>
      <c r="F1048" s="1">
        <v>0</v>
      </c>
      <c r="G1048" s="1">
        <v>2006</v>
      </c>
      <c r="H1048" s="1">
        <v>5</v>
      </c>
      <c r="I1048" s="1">
        <v>3</v>
      </c>
      <c r="J1048" s="1">
        <v>11</v>
      </c>
      <c r="K1048" s="1">
        <v>27</v>
      </c>
      <c r="L1048" s="11">
        <v>51</v>
      </c>
      <c r="M1048" s="81">
        <f t="shared" si="137"/>
        <v>0.10516774409862768</v>
      </c>
      <c r="N1048" s="21">
        <v>0.01</v>
      </c>
      <c r="O1048" s="3" t="s">
        <v>175</v>
      </c>
      <c r="P1048" s="94">
        <f>1/((1/U1048^2)+(1/X1048^2)+(1/AA1048^2))</f>
        <v>1.1060254398794437E-2</v>
      </c>
      <c r="Q1048" s="72">
        <f>(P1048/U1048^2*V1048)+(P1048/X1048^2*Y1048)+(P1048/AA1048^2*AB1048)</f>
        <v>3.0628495684461523</v>
      </c>
      <c r="R1048" s="82">
        <f>SQRT(P1048)</f>
        <v>0.10516774409862768</v>
      </c>
      <c r="S1048" s="49">
        <v>2.94</v>
      </c>
      <c r="T1048" s="3" t="s">
        <v>3</v>
      </c>
      <c r="U1048" s="82">
        <v>0.13900000000000001</v>
      </c>
      <c r="V1048" s="43">
        <f>0.791*S1048+0.851</f>
        <v>3.1765400000000001</v>
      </c>
      <c r="W1048" s="49">
        <v>2.9</v>
      </c>
      <c r="X1048" s="82">
        <v>0.22500000000000001</v>
      </c>
      <c r="Y1048" s="43">
        <f t="shared" si="138"/>
        <v>2.9211</v>
      </c>
      <c r="Z1048" s="55">
        <v>2.5</v>
      </c>
      <c r="AA1048" s="82">
        <v>0.23</v>
      </c>
      <c r="AB1048" s="43">
        <f>0.791*(Z1048+0.09)+0.851</f>
        <v>2.8996900000000001</v>
      </c>
      <c r="AC1048" s="47"/>
      <c r="AD1048" s="82"/>
      <c r="AE1048" s="43"/>
      <c r="AF1048" s="45"/>
      <c r="AG1048" s="82"/>
      <c r="AH1048" s="43"/>
      <c r="AI1048" s="47"/>
      <c r="AJ1048" s="4"/>
      <c r="AK1048" s="4"/>
      <c r="AL1048" s="4" t="s">
        <v>58</v>
      </c>
      <c r="AM1048" s="27">
        <v>2.5</v>
      </c>
      <c r="AN1048" s="5"/>
      <c r="AO1048" s="4"/>
      <c r="AP1048" s="4"/>
      <c r="AQ1048" s="4"/>
      <c r="AR1048" s="19">
        <v>2.9</v>
      </c>
      <c r="AS1048" s="19">
        <v>2.94</v>
      </c>
      <c r="AT1048" s="3" t="s">
        <v>3</v>
      </c>
      <c r="BA1048" s="4"/>
      <c r="BB1048" s="4"/>
      <c r="BC1048" s="4"/>
      <c r="BD1048" s="4"/>
      <c r="BE1048" s="4"/>
      <c r="BF1048" s="4"/>
    </row>
    <row r="1049" spans="1:58" x14ac:dyDescent="0.25">
      <c r="A1049" s="3" t="s">
        <v>2</v>
      </c>
      <c r="B1049" s="18">
        <v>2.4700000000000002</v>
      </c>
      <c r="C1049" s="88">
        <f t="shared" si="136"/>
        <v>2.52163</v>
      </c>
      <c r="D1049" s="80">
        <v>-114.58</v>
      </c>
      <c r="E1049" s="23">
        <v>37.165999999999997</v>
      </c>
      <c r="F1049" s="1">
        <v>0</v>
      </c>
      <c r="G1049" s="1">
        <v>2006</v>
      </c>
      <c r="H1049" s="1">
        <v>11</v>
      </c>
      <c r="I1049" s="1">
        <v>12</v>
      </c>
      <c r="J1049" s="1">
        <v>22</v>
      </c>
      <c r="K1049" s="1">
        <v>35</v>
      </c>
      <c r="L1049" s="11">
        <v>10.4</v>
      </c>
      <c r="M1049" s="81">
        <f t="shared" si="137"/>
        <v>0.22500000000000001</v>
      </c>
      <c r="N1049" s="21">
        <v>0.01</v>
      </c>
      <c r="O1049" s="6" t="s">
        <v>174</v>
      </c>
      <c r="P1049" s="94"/>
      <c r="Q1049" s="72">
        <f>Y1049</f>
        <v>2.52163</v>
      </c>
      <c r="R1049" s="82">
        <f>X1049</f>
        <v>0.22500000000000001</v>
      </c>
      <c r="S1049" s="44"/>
      <c r="T1049" s="3"/>
      <c r="V1049" s="43"/>
      <c r="W1049" s="49">
        <v>2.4700000000000002</v>
      </c>
      <c r="X1049" s="82">
        <v>0.22500000000000001</v>
      </c>
      <c r="Y1049" s="43">
        <f t="shared" si="138"/>
        <v>2.52163</v>
      </c>
      <c r="Z1049" s="53"/>
      <c r="AA1049" s="82"/>
      <c r="AB1049" s="43"/>
      <c r="AC1049" s="47"/>
      <c r="AD1049" s="82"/>
      <c r="AE1049" s="43"/>
      <c r="AF1049" s="45"/>
      <c r="AG1049" s="82"/>
      <c r="AH1049" s="43"/>
      <c r="AI1049" s="47"/>
      <c r="AJ1049" s="4"/>
      <c r="AK1049" s="4"/>
      <c r="AL1049" s="4"/>
      <c r="AM1049" s="27"/>
      <c r="AN1049" s="5"/>
      <c r="AO1049" s="4"/>
      <c r="AP1049" s="4"/>
      <c r="AQ1049" s="4"/>
      <c r="AR1049" s="19">
        <v>2.4700000000000002</v>
      </c>
      <c r="AS1049" s="5"/>
      <c r="AT1049" s="3"/>
    </row>
    <row r="1050" spans="1:58" x14ac:dyDescent="0.25">
      <c r="A1050" s="4" t="s">
        <v>1</v>
      </c>
      <c r="B1050" s="11">
        <v>3.3</v>
      </c>
      <c r="C1050" s="88">
        <f t="shared" si="136"/>
        <v>3.7483438897969856</v>
      </c>
      <c r="D1050" s="80">
        <v>-108.004</v>
      </c>
      <c r="E1050" s="23">
        <v>38.170999999999999</v>
      </c>
      <c r="F1050" s="1">
        <v>5</v>
      </c>
      <c r="G1050" s="1">
        <v>2006</v>
      </c>
      <c r="H1050" s="1">
        <v>11</v>
      </c>
      <c r="I1050" s="1">
        <v>21</v>
      </c>
      <c r="J1050" s="1">
        <v>19</v>
      </c>
      <c r="K1050" s="1">
        <v>37</v>
      </c>
      <c r="L1050" s="1">
        <v>58.38</v>
      </c>
      <c r="M1050" s="81">
        <f t="shared" si="137"/>
        <v>0.10516774409862768</v>
      </c>
      <c r="N1050" s="21">
        <v>0.01</v>
      </c>
      <c r="O1050" s="3" t="s">
        <v>175</v>
      </c>
      <c r="P1050" s="94">
        <f>1/((1/U1050^2)+(1/X1050^2)+(1/AA1050^2))</f>
        <v>1.1060254398794437E-2</v>
      </c>
      <c r="Q1050" s="72">
        <f>(P1050/U1050^2*V1050)+(P1050/X1050^2*Y1050)+(P1050/AA1050^2*AB1050)</f>
        <v>3.7483438897969856</v>
      </c>
      <c r="R1050" s="82">
        <f>SQRT(P1050)</f>
        <v>0.10516774409862768</v>
      </c>
      <c r="S1050" s="49">
        <v>3.83</v>
      </c>
      <c r="T1050" s="3" t="s">
        <v>3</v>
      </c>
      <c r="U1050" s="82">
        <v>0.13900000000000001</v>
      </c>
      <c r="V1050" s="43">
        <f>0.791*S1050+0.851</f>
        <v>3.8805300000000003</v>
      </c>
      <c r="W1050" s="49">
        <v>3.64</v>
      </c>
      <c r="X1050" s="82">
        <v>0.22500000000000001</v>
      </c>
      <c r="Y1050" s="43">
        <f t="shared" si="138"/>
        <v>3.6085600000000002</v>
      </c>
      <c r="Z1050" s="55">
        <v>3.3</v>
      </c>
      <c r="AA1050" s="82">
        <v>0.23</v>
      </c>
      <c r="AB1050" s="43">
        <f>0.791*(Z1050+0.09)+0.851</f>
        <v>3.5324899999999997</v>
      </c>
      <c r="AC1050" s="53"/>
      <c r="AD1050" s="82"/>
      <c r="AE1050" s="43"/>
      <c r="AF1050" s="45"/>
      <c r="AG1050" s="82"/>
      <c r="AH1050" s="43"/>
      <c r="AI1050" s="47"/>
      <c r="AJ1050" s="27"/>
      <c r="AK1050" s="5"/>
      <c r="AL1050" s="4" t="s">
        <v>56</v>
      </c>
      <c r="AM1050" s="27">
        <v>3.3</v>
      </c>
      <c r="AN1050" s="5"/>
      <c r="AO1050" s="4">
        <v>479</v>
      </c>
      <c r="AP1050" s="5">
        <v>3</v>
      </c>
      <c r="AQ1050" s="5" t="s">
        <v>12</v>
      </c>
      <c r="AR1050" s="19">
        <v>3.64</v>
      </c>
      <c r="AS1050" s="19">
        <v>3.83</v>
      </c>
      <c r="AT1050" s="3" t="s">
        <v>3</v>
      </c>
      <c r="AU1050" s="2">
        <v>3</v>
      </c>
      <c r="AV1050" s="2" t="s">
        <v>1</v>
      </c>
      <c r="AY1050">
        <v>19</v>
      </c>
    </row>
    <row r="1051" spans="1:58" x14ac:dyDescent="0.25">
      <c r="A1051" s="3" t="s">
        <v>2</v>
      </c>
      <c r="B1051" s="18">
        <v>2.65</v>
      </c>
      <c r="C1051" s="88">
        <f t="shared" si="136"/>
        <v>2.68885</v>
      </c>
      <c r="D1051" s="80">
        <v>-111.331</v>
      </c>
      <c r="E1051" s="23">
        <v>36.101999999999997</v>
      </c>
      <c r="F1051" s="1">
        <v>0</v>
      </c>
      <c r="G1051" s="1">
        <v>2006</v>
      </c>
      <c r="H1051" s="1">
        <v>12</v>
      </c>
      <c r="I1051" s="1">
        <v>13</v>
      </c>
      <c r="J1051" s="1">
        <v>9</v>
      </c>
      <c r="K1051" s="1">
        <v>32</v>
      </c>
      <c r="L1051" s="11">
        <v>57.9</v>
      </c>
      <c r="M1051" s="81">
        <f t="shared" si="137"/>
        <v>0.22500000000000001</v>
      </c>
      <c r="N1051" s="21">
        <v>0.01</v>
      </c>
      <c r="O1051" s="6" t="s">
        <v>174</v>
      </c>
      <c r="P1051" s="94"/>
      <c r="Q1051" s="72">
        <f>Y1051</f>
        <v>2.68885</v>
      </c>
      <c r="R1051" s="82">
        <f>X1051</f>
        <v>0.22500000000000001</v>
      </c>
      <c r="S1051" s="44"/>
      <c r="T1051" s="3"/>
      <c r="V1051" s="43"/>
      <c r="W1051" s="49">
        <v>2.65</v>
      </c>
      <c r="X1051" s="82">
        <v>0.22500000000000001</v>
      </c>
      <c r="Y1051" s="43">
        <f t="shared" si="138"/>
        <v>2.68885</v>
      </c>
      <c r="Z1051" s="53"/>
      <c r="AA1051" s="82"/>
      <c r="AB1051" s="43"/>
      <c r="AC1051" s="47"/>
      <c r="AD1051" s="82"/>
      <c r="AE1051" s="43"/>
      <c r="AF1051" s="45"/>
      <c r="AG1051" s="82"/>
      <c r="AH1051" s="43"/>
      <c r="AI1051" s="47"/>
      <c r="AJ1051" s="4"/>
      <c r="AK1051" s="4"/>
      <c r="AL1051" s="4"/>
      <c r="AM1051" s="27"/>
      <c r="AN1051" s="5"/>
      <c r="AO1051" s="4"/>
      <c r="AP1051" s="4"/>
      <c r="AQ1051" s="4"/>
      <c r="AR1051" s="19">
        <v>2.65</v>
      </c>
      <c r="AS1051" s="5"/>
      <c r="AT1051" s="3"/>
    </row>
    <row r="1052" spans="1:58" x14ac:dyDescent="0.25">
      <c r="A1052" s="3" t="s">
        <v>2</v>
      </c>
      <c r="B1052" s="18">
        <v>2.78</v>
      </c>
      <c r="C1052" s="88">
        <f t="shared" si="136"/>
        <v>2.9733213787779151</v>
      </c>
      <c r="D1052" s="80">
        <v>-111.40300000000001</v>
      </c>
      <c r="E1052" s="23">
        <v>42.584000000000003</v>
      </c>
      <c r="F1052" s="1">
        <v>2</v>
      </c>
      <c r="G1052" s="1">
        <v>2007</v>
      </c>
      <c r="H1052" s="1">
        <v>2</v>
      </c>
      <c r="I1052" s="1">
        <v>24</v>
      </c>
      <c r="J1052" s="1">
        <v>20</v>
      </c>
      <c r="K1052" s="1">
        <v>11</v>
      </c>
      <c r="L1052" s="11">
        <v>24.6</v>
      </c>
      <c r="M1052" s="81">
        <f t="shared" si="137"/>
        <v>0.11825400999467875</v>
      </c>
      <c r="N1052" s="21">
        <v>0.01</v>
      </c>
      <c r="O1052" s="3" t="s">
        <v>175</v>
      </c>
      <c r="P1052" s="94">
        <f>1/((1/U1052^2)+(1/X1052^2))</f>
        <v>1.398401087982158E-2</v>
      </c>
      <c r="Q1052" s="72">
        <f>(P1052/U1052^2*V1052)+(P1052/X1052^2*Y1052)</f>
        <v>2.9733213787779151</v>
      </c>
      <c r="R1052" s="82">
        <f>SQRT(P1052)</f>
        <v>0.11825400999467875</v>
      </c>
      <c r="S1052" s="49">
        <v>2.78</v>
      </c>
      <c r="T1052" s="3" t="s">
        <v>3</v>
      </c>
      <c r="U1052" s="82">
        <v>0.13900000000000001</v>
      </c>
      <c r="V1052" s="43">
        <f>0.791*S1052+0.851</f>
        <v>3.0499800000000001</v>
      </c>
      <c r="W1052" s="49">
        <v>2.74</v>
      </c>
      <c r="X1052" s="82">
        <v>0.22500000000000001</v>
      </c>
      <c r="Y1052" s="43">
        <f t="shared" si="138"/>
        <v>2.7724600000000001</v>
      </c>
      <c r="Z1052" s="53"/>
      <c r="AA1052" s="82"/>
      <c r="AB1052" s="43"/>
      <c r="AC1052" s="47"/>
      <c r="AD1052" s="82"/>
      <c r="AE1052" s="43"/>
      <c r="AF1052" s="45"/>
      <c r="AG1052" s="82"/>
      <c r="AH1052" s="43"/>
      <c r="AI1052" s="47"/>
      <c r="AJ1052" s="4"/>
      <c r="AK1052" s="4"/>
      <c r="AL1052" s="4"/>
      <c r="AM1052" s="27"/>
      <c r="AN1052" s="5"/>
      <c r="AO1052" s="4"/>
      <c r="AP1052" s="4"/>
      <c r="AQ1052" s="4"/>
      <c r="AR1052" s="19">
        <v>2.74</v>
      </c>
      <c r="AS1052" s="19">
        <v>2.78</v>
      </c>
      <c r="AT1052" s="3" t="s">
        <v>3</v>
      </c>
    </row>
    <row r="1053" spans="1:58" x14ac:dyDescent="0.25">
      <c r="A1053" s="4" t="s">
        <v>1</v>
      </c>
      <c r="B1053" s="11">
        <v>2.6</v>
      </c>
      <c r="C1053" s="88">
        <f t="shared" si="136"/>
        <v>2.97879</v>
      </c>
      <c r="D1053" s="80">
        <v>-111.399</v>
      </c>
      <c r="E1053" s="23">
        <v>42.941000000000003</v>
      </c>
      <c r="F1053" s="1">
        <v>5</v>
      </c>
      <c r="G1053" s="1">
        <v>2007</v>
      </c>
      <c r="H1053" s="1">
        <v>2</v>
      </c>
      <c r="I1053" s="1">
        <v>25</v>
      </c>
      <c r="J1053" s="1">
        <v>18</v>
      </c>
      <c r="K1053" s="1">
        <v>43</v>
      </c>
      <c r="L1053" s="1">
        <v>25.87</v>
      </c>
      <c r="M1053" s="81">
        <f t="shared" si="137"/>
        <v>0.23</v>
      </c>
      <c r="N1053" s="21">
        <v>0.01</v>
      </c>
      <c r="O1053" s="6" t="s">
        <v>174</v>
      </c>
      <c r="P1053" s="94"/>
      <c r="Q1053" s="72">
        <f>$AB$1053</f>
        <v>2.97879</v>
      </c>
      <c r="R1053" s="82">
        <f>AA1053</f>
        <v>0.23</v>
      </c>
      <c r="S1053" s="44"/>
      <c r="T1053" s="3"/>
      <c r="V1053" s="43"/>
      <c r="W1053" s="46"/>
      <c r="Y1053" s="43"/>
      <c r="Z1053" s="55">
        <v>2.6</v>
      </c>
      <c r="AA1053" s="82">
        <v>0.23</v>
      </c>
      <c r="AB1053" s="43">
        <f>0.791*(Z1053+0.09)+0.851</f>
        <v>2.97879</v>
      </c>
      <c r="AC1053" s="53"/>
      <c r="AD1053" s="82"/>
      <c r="AE1053" s="43"/>
      <c r="AF1053" s="45"/>
      <c r="AG1053" s="82"/>
      <c r="AH1053" s="43"/>
      <c r="AI1053" s="47"/>
      <c r="AJ1053" s="27"/>
      <c r="AK1053" s="5"/>
      <c r="AL1053" s="4" t="s">
        <v>121</v>
      </c>
      <c r="AM1053" s="27">
        <v>2.6</v>
      </c>
      <c r="AN1053" s="5"/>
      <c r="AO1053" s="4">
        <v>457</v>
      </c>
      <c r="AP1053" s="5" t="s">
        <v>44</v>
      </c>
      <c r="AQ1053" s="5" t="s">
        <v>44</v>
      </c>
      <c r="AR1053" s="9"/>
      <c r="AS1053" s="5"/>
      <c r="AT1053" s="3"/>
      <c r="AU1053" s="2" t="s">
        <v>44</v>
      </c>
      <c r="AV1053" s="2"/>
      <c r="AY1053">
        <v>27</v>
      </c>
    </row>
    <row r="1054" spans="1:58" x14ac:dyDescent="0.25">
      <c r="A1054" s="3" t="s">
        <v>2</v>
      </c>
      <c r="B1054" s="18">
        <v>2.59</v>
      </c>
      <c r="C1054" s="88">
        <f t="shared" si="136"/>
        <v>2.7695979552797878</v>
      </c>
      <c r="D1054" s="80">
        <v>-114.785</v>
      </c>
      <c r="E1054" s="23">
        <v>41.036000000000001</v>
      </c>
      <c r="F1054" s="1">
        <v>5</v>
      </c>
      <c r="G1054" s="1">
        <v>2007</v>
      </c>
      <c r="H1054" s="1">
        <v>3</v>
      </c>
      <c r="I1054" s="1">
        <v>6</v>
      </c>
      <c r="J1054" s="1">
        <v>12</v>
      </c>
      <c r="K1054" s="1">
        <v>32</v>
      </c>
      <c r="L1054" s="11">
        <v>28.5</v>
      </c>
      <c r="M1054" s="81">
        <f t="shared" si="137"/>
        <v>0.11825400999467875</v>
      </c>
      <c r="N1054" s="21">
        <v>0.01</v>
      </c>
      <c r="O1054" s="3" t="s">
        <v>175</v>
      </c>
      <c r="P1054" s="94">
        <f>1/((1/U1054^2)+(1/X1054^2))</f>
        <v>1.398401087982158E-2</v>
      </c>
      <c r="Q1054" s="72">
        <f>(P1054/U1054^2*V1054)+(P1054/X1054^2*Y1054)</f>
        <v>2.7695979552797878</v>
      </c>
      <c r="R1054" s="82">
        <f>SQRT(P1054)</f>
        <v>0.11825400999467875</v>
      </c>
      <c r="S1054" s="49">
        <v>2.59</v>
      </c>
      <c r="T1054" s="3" t="s">
        <v>3</v>
      </c>
      <c r="U1054" s="82">
        <v>0.13900000000000001</v>
      </c>
      <c r="V1054" s="43">
        <f>0.791*S1054+0.851</f>
        <v>2.8996900000000001</v>
      </c>
      <c r="W1054" s="49">
        <v>2.37</v>
      </c>
      <c r="X1054" s="82">
        <v>0.22500000000000001</v>
      </c>
      <c r="Y1054" s="43">
        <f t="shared" ref="Y1054:Y1059" si="139">0.929*W1054+0.227</f>
        <v>2.4287300000000003</v>
      </c>
      <c r="Z1054" s="53"/>
      <c r="AA1054" s="82"/>
      <c r="AB1054" s="43"/>
      <c r="AC1054" s="47"/>
      <c r="AD1054" s="82"/>
      <c r="AE1054" s="43"/>
      <c r="AF1054" s="45"/>
      <c r="AG1054" s="82"/>
      <c r="AH1054" s="43"/>
      <c r="AI1054" s="47"/>
      <c r="AJ1054" s="4"/>
      <c r="AK1054" s="4"/>
      <c r="AL1054" s="4"/>
      <c r="AM1054" s="27"/>
      <c r="AN1054" s="5"/>
      <c r="AO1054" s="4"/>
      <c r="AP1054" s="4"/>
      <c r="AQ1054" s="4"/>
      <c r="AR1054" s="19">
        <v>2.37</v>
      </c>
      <c r="AS1054" s="19">
        <v>2.59</v>
      </c>
      <c r="AT1054" s="3" t="s">
        <v>3</v>
      </c>
    </row>
    <row r="1055" spans="1:58" x14ac:dyDescent="0.25">
      <c r="A1055" s="3" t="s">
        <v>2</v>
      </c>
      <c r="B1055" s="18">
        <v>2.57</v>
      </c>
      <c r="C1055" s="88">
        <f t="shared" si="136"/>
        <v>2.7812432432161955</v>
      </c>
      <c r="D1055" s="80">
        <v>-111.502</v>
      </c>
      <c r="E1055" s="23">
        <v>42.500999999999998</v>
      </c>
      <c r="F1055" s="1">
        <v>6</v>
      </c>
      <c r="G1055" s="1">
        <v>2007</v>
      </c>
      <c r="H1055" s="1">
        <v>5</v>
      </c>
      <c r="I1055" s="1">
        <v>7</v>
      </c>
      <c r="J1055" s="1">
        <v>4</v>
      </c>
      <c r="K1055" s="1">
        <v>21</v>
      </c>
      <c r="L1055" s="11">
        <v>20.100000000000001</v>
      </c>
      <c r="M1055" s="81">
        <f t="shared" si="137"/>
        <v>0.11825400999467875</v>
      </c>
      <c r="N1055" s="21">
        <v>0.01</v>
      </c>
      <c r="O1055" s="3" t="s">
        <v>175</v>
      </c>
      <c r="P1055" s="94">
        <f>1/((1/U1055^2)+(1/X1055^2))</f>
        <v>1.398401087982158E-2</v>
      </c>
      <c r="Q1055" s="72">
        <f>(P1055/U1055^2*V1055)+(P1055/X1055^2*Y1055)</f>
        <v>2.7812432432161955</v>
      </c>
      <c r="R1055" s="82">
        <f>SQRT(P1055)</f>
        <v>0.11825400999467875</v>
      </c>
      <c r="S1055" s="49">
        <v>2.57</v>
      </c>
      <c r="T1055" s="3" t="s">
        <v>3</v>
      </c>
      <c r="U1055" s="82">
        <v>0.13900000000000001</v>
      </c>
      <c r="V1055" s="43">
        <f>0.791*S1055+0.851</f>
        <v>2.8838699999999999</v>
      </c>
      <c r="W1055" s="49">
        <v>2.46</v>
      </c>
      <c r="X1055" s="82">
        <v>0.22500000000000001</v>
      </c>
      <c r="Y1055" s="43">
        <f t="shared" si="139"/>
        <v>2.51234</v>
      </c>
      <c r="Z1055" s="53"/>
      <c r="AA1055" s="82"/>
      <c r="AB1055" s="43"/>
      <c r="AC1055" s="47"/>
      <c r="AD1055" s="82"/>
      <c r="AE1055" s="43"/>
      <c r="AF1055" s="45"/>
      <c r="AG1055" s="82"/>
      <c r="AH1055" s="43"/>
      <c r="AI1055" s="47"/>
      <c r="AJ1055" s="4"/>
      <c r="AK1055" s="4"/>
      <c r="AL1055" s="4"/>
      <c r="AM1055" s="27"/>
      <c r="AN1055" s="5"/>
      <c r="AO1055" s="4"/>
      <c r="AP1055" s="4"/>
      <c r="AQ1055" s="4"/>
      <c r="AR1055" s="19">
        <v>2.46</v>
      </c>
      <c r="AS1055" s="19">
        <v>2.57</v>
      </c>
      <c r="AT1055" s="3" t="s">
        <v>3</v>
      </c>
    </row>
    <row r="1056" spans="1:58" x14ac:dyDescent="0.25">
      <c r="A1056" s="3" t="s">
        <v>2</v>
      </c>
      <c r="B1056" s="18">
        <v>2.86</v>
      </c>
      <c r="C1056" s="88">
        <f t="shared" si="136"/>
        <v>2.9395709886197925</v>
      </c>
      <c r="D1056" s="80">
        <v>-111.497</v>
      </c>
      <c r="E1056" s="23">
        <v>42.508000000000003</v>
      </c>
      <c r="F1056" s="1">
        <v>4</v>
      </c>
      <c r="G1056" s="1">
        <v>2007</v>
      </c>
      <c r="H1056" s="1">
        <v>5</v>
      </c>
      <c r="I1056" s="1">
        <v>7</v>
      </c>
      <c r="J1056" s="1">
        <v>14</v>
      </c>
      <c r="K1056" s="1">
        <v>41</v>
      </c>
      <c r="L1056" s="11">
        <v>42.9</v>
      </c>
      <c r="M1056" s="81">
        <f t="shared" si="137"/>
        <v>0.11825400999467875</v>
      </c>
      <c r="N1056" s="21">
        <v>0.01</v>
      </c>
      <c r="O1056" s="3" t="s">
        <v>175</v>
      </c>
      <c r="P1056" s="94">
        <f>1/((1/U1056^2)+(1/X1056^2))</f>
        <v>1.398401087982158E-2</v>
      </c>
      <c r="Q1056" s="72">
        <f>(P1056/U1056^2*V1056)+(P1056/X1056^2*Y1056)</f>
        <v>2.9395709886197925</v>
      </c>
      <c r="R1056" s="82">
        <f>SQRT(P1056)</f>
        <v>0.11825400999467875</v>
      </c>
      <c r="S1056" s="49">
        <v>2.86</v>
      </c>
      <c r="T1056" s="3" t="s">
        <v>3</v>
      </c>
      <c r="U1056" s="82">
        <v>0.13900000000000001</v>
      </c>
      <c r="V1056" s="43">
        <f>0.791*S1056+0.851</f>
        <v>3.1132599999999999</v>
      </c>
      <c r="W1056" s="49">
        <v>2.4300000000000002</v>
      </c>
      <c r="X1056" s="82">
        <v>0.22500000000000001</v>
      </c>
      <c r="Y1056" s="43">
        <f t="shared" si="139"/>
        <v>2.48447</v>
      </c>
      <c r="Z1056" s="53"/>
      <c r="AA1056" s="82"/>
      <c r="AB1056" s="43"/>
      <c r="AC1056" s="47"/>
      <c r="AD1056" s="82"/>
      <c r="AE1056" s="43"/>
      <c r="AF1056" s="45"/>
      <c r="AG1056" s="82"/>
      <c r="AH1056" s="43"/>
      <c r="AI1056" s="47"/>
      <c r="AJ1056" s="4"/>
      <c r="AK1056" s="4"/>
      <c r="AL1056" s="4"/>
      <c r="AM1056" s="27"/>
      <c r="AN1056" s="5"/>
      <c r="AO1056" s="4"/>
      <c r="AP1056" s="4"/>
      <c r="AQ1056" s="4"/>
      <c r="AR1056" s="19">
        <v>2.4300000000000002</v>
      </c>
      <c r="AS1056" s="19">
        <v>2.86</v>
      </c>
      <c r="AT1056" s="3" t="s">
        <v>3</v>
      </c>
    </row>
    <row r="1057" spans="1:58" x14ac:dyDescent="0.25">
      <c r="A1057" s="3" t="s">
        <v>2</v>
      </c>
      <c r="B1057" s="18">
        <v>2.56</v>
      </c>
      <c r="C1057" s="88">
        <f t="shared" si="136"/>
        <v>2.7498566785806196</v>
      </c>
      <c r="D1057" s="80">
        <v>-111.505</v>
      </c>
      <c r="E1057" s="23">
        <v>42.515999999999998</v>
      </c>
      <c r="F1057" s="1">
        <v>1</v>
      </c>
      <c r="G1057" s="1">
        <v>2007</v>
      </c>
      <c r="H1057" s="1">
        <v>5</v>
      </c>
      <c r="I1057" s="1">
        <v>11</v>
      </c>
      <c r="J1057" s="1">
        <v>2</v>
      </c>
      <c r="K1057" s="1">
        <v>50</v>
      </c>
      <c r="L1057" s="11">
        <v>54.9</v>
      </c>
      <c r="M1057" s="81">
        <f t="shared" si="137"/>
        <v>0.11825400999467875</v>
      </c>
      <c r="N1057" s="21">
        <v>0.01</v>
      </c>
      <c r="O1057" s="3" t="s">
        <v>175</v>
      </c>
      <c r="P1057" s="94">
        <f>1/((1/U1057^2)+(1/X1057^2))</f>
        <v>1.398401087982158E-2</v>
      </c>
      <c r="Q1057" s="72">
        <f>(P1057/U1057^2*V1057)+(P1057/X1057^2*Y1057)</f>
        <v>2.7498566785806196</v>
      </c>
      <c r="R1057" s="82">
        <f>SQRT(P1057)</f>
        <v>0.11825400999467875</v>
      </c>
      <c r="S1057" s="49">
        <v>2.56</v>
      </c>
      <c r="T1057" s="3" t="s">
        <v>3</v>
      </c>
      <c r="U1057" s="82">
        <v>0.13900000000000001</v>
      </c>
      <c r="V1057" s="43">
        <f>0.791*S1057+0.851</f>
        <v>2.8759600000000001</v>
      </c>
      <c r="W1057" s="49">
        <v>2.36</v>
      </c>
      <c r="X1057" s="82">
        <v>0.22500000000000001</v>
      </c>
      <c r="Y1057" s="43">
        <f t="shared" si="139"/>
        <v>2.4194399999999998</v>
      </c>
      <c r="Z1057" s="53"/>
      <c r="AA1057" s="82"/>
      <c r="AB1057" s="43"/>
      <c r="AC1057" s="47"/>
      <c r="AD1057" s="82"/>
      <c r="AE1057" s="43"/>
      <c r="AF1057" s="45"/>
      <c r="AG1057" s="82"/>
      <c r="AH1057" s="43"/>
      <c r="AI1057" s="47"/>
      <c r="AJ1057" s="4"/>
      <c r="AK1057" s="4"/>
      <c r="AL1057" s="4"/>
      <c r="AM1057" s="27"/>
      <c r="AN1057" s="5"/>
      <c r="AO1057" s="4"/>
      <c r="AP1057" s="4"/>
      <c r="AQ1057" s="4"/>
      <c r="AR1057" s="19">
        <v>2.36</v>
      </c>
      <c r="AS1057" s="19">
        <v>2.56</v>
      </c>
      <c r="AT1057" s="3" t="s">
        <v>3</v>
      </c>
    </row>
    <row r="1058" spans="1:58" x14ac:dyDescent="0.25">
      <c r="A1058" s="3" t="s">
        <v>2</v>
      </c>
      <c r="B1058" s="18">
        <v>2.48</v>
      </c>
      <c r="C1058" s="88">
        <f t="shared" si="136"/>
        <v>2.5309200000000001</v>
      </c>
      <c r="D1058" s="80">
        <v>-112.248</v>
      </c>
      <c r="E1058" s="23">
        <v>36.069000000000003</v>
      </c>
      <c r="F1058" s="1">
        <v>0</v>
      </c>
      <c r="G1058" s="1">
        <v>2007</v>
      </c>
      <c r="H1058" s="1">
        <v>5</v>
      </c>
      <c r="I1058" s="1">
        <v>18</v>
      </c>
      <c r="J1058" s="1">
        <v>10</v>
      </c>
      <c r="K1058" s="1">
        <v>18</v>
      </c>
      <c r="L1058" s="11">
        <v>4.9000000000000004</v>
      </c>
      <c r="M1058" s="81">
        <f t="shared" si="137"/>
        <v>0.22500000000000001</v>
      </c>
      <c r="N1058" s="21">
        <v>0.01</v>
      </c>
      <c r="O1058" s="6" t="s">
        <v>174</v>
      </c>
      <c r="P1058" s="94"/>
      <c r="Q1058" s="72">
        <f>Y1058</f>
        <v>2.5309200000000001</v>
      </c>
      <c r="R1058" s="82">
        <f>X1058</f>
        <v>0.22500000000000001</v>
      </c>
      <c r="S1058" s="44"/>
      <c r="T1058" s="3"/>
      <c r="V1058" s="43"/>
      <c r="W1058" s="49">
        <v>2.48</v>
      </c>
      <c r="X1058" s="82">
        <v>0.22500000000000001</v>
      </c>
      <c r="Y1058" s="43">
        <f t="shared" si="139"/>
        <v>2.5309200000000001</v>
      </c>
      <c r="Z1058" s="53"/>
      <c r="AA1058" s="82"/>
      <c r="AB1058" s="43"/>
      <c r="AC1058" s="47"/>
      <c r="AD1058" s="82"/>
      <c r="AE1058" s="43"/>
      <c r="AF1058" s="45"/>
      <c r="AG1058" s="82"/>
      <c r="AH1058" s="43"/>
      <c r="AI1058" s="47"/>
      <c r="AJ1058" s="4"/>
      <c r="AK1058" s="4"/>
      <c r="AL1058" s="4"/>
      <c r="AM1058" s="27"/>
      <c r="AN1058" s="5"/>
      <c r="AO1058" s="4"/>
      <c r="AP1058" s="4"/>
      <c r="AQ1058" s="4"/>
      <c r="AR1058" s="19">
        <v>2.48</v>
      </c>
      <c r="AS1058" s="5"/>
      <c r="AT1058" s="3"/>
    </row>
    <row r="1059" spans="1:58" x14ac:dyDescent="0.25">
      <c r="A1059" s="3" t="s">
        <v>2</v>
      </c>
      <c r="B1059" s="18">
        <v>3.08</v>
      </c>
      <c r="C1059" s="88">
        <f t="shared" si="136"/>
        <v>3.1775852316381594</v>
      </c>
      <c r="D1059" s="80">
        <v>-111.349</v>
      </c>
      <c r="E1059" s="23">
        <v>42.603999999999999</v>
      </c>
      <c r="F1059" s="1">
        <v>1</v>
      </c>
      <c r="G1059" s="1">
        <v>2007</v>
      </c>
      <c r="H1059" s="1">
        <v>6</v>
      </c>
      <c r="I1059" s="1">
        <v>11</v>
      </c>
      <c r="J1059" s="1">
        <v>8</v>
      </c>
      <c r="K1059" s="1">
        <v>13</v>
      </c>
      <c r="L1059" s="11">
        <v>48.2</v>
      </c>
      <c r="M1059" s="81">
        <f t="shared" si="137"/>
        <v>0.10516774409862768</v>
      </c>
      <c r="N1059" s="21">
        <v>0.01</v>
      </c>
      <c r="O1059" s="3" t="s">
        <v>175</v>
      </c>
      <c r="P1059" s="94">
        <f>1/((1/U1059^2)+(1/X1059^2)+(1/AA1059^2))</f>
        <v>1.1060254398794437E-2</v>
      </c>
      <c r="Q1059" s="72">
        <f>(P1059/U1059^2*V1059)+(P1059/X1059^2*Y1059)+(P1059/AA1059^2*AB1059)</f>
        <v>3.1775852316381594</v>
      </c>
      <c r="R1059" s="82">
        <f>SQRT(P1059)</f>
        <v>0.10516774409862768</v>
      </c>
      <c r="S1059" s="49">
        <v>3.08</v>
      </c>
      <c r="T1059" s="3" t="s">
        <v>3</v>
      </c>
      <c r="U1059" s="82">
        <v>0.13900000000000001</v>
      </c>
      <c r="V1059" s="43">
        <f>0.791*S1059+0.851</f>
        <v>3.28728</v>
      </c>
      <c r="W1059" s="49">
        <v>2.99</v>
      </c>
      <c r="X1059" s="82">
        <v>0.22500000000000001</v>
      </c>
      <c r="Y1059" s="43">
        <f t="shared" si="139"/>
        <v>3.0047100000000002</v>
      </c>
      <c r="Z1059" s="55">
        <v>2.7</v>
      </c>
      <c r="AA1059" s="82">
        <v>0.23</v>
      </c>
      <c r="AB1059" s="43">
        <f>0.791*(Z1059+0.09)+0.851</f>
        <v>3.05789</v>
      </c>
      <c r="AC1059" s="47"/>
      <c r="AD1059" s="82"/>
      <c r="AE1059" s="43"/>
      <c r="AF1059" s="45"/>
      <c r="AG1059" s="82"/>
      <c r="AH1059" s="43"/>
      <c r="AI1059" s="47"/>
      <c r="AJ1059" s="4"/>
      <c r="AK1059" s="4"/>
      <c r="AL1059" s="4" t="s">
        <v>93</v>
      </c>
      <c r="AM1059" s="27">
        <v>2.7</v>
      </c>
      <c r="AN1059" s="5"/>
      <c r="AO1059" s="4"/>
      <c r="AP1059" s="4"/>
      <c r="AQ1059" s="4"/>
      <c r="AR1059" s="19">
        <v>2.99</v>
      </c>
      <c r="AS1059" s="19">
        <v>3.08</v>
      </c>
      <c r="AT1059" s="3" t="s">
        <v>3</v>
      </c>
      <c r="BA1059" s="4"/>
      <c r="BB1059" s="4"/>
      <c r="BC1059" s="4"/>
      <c r="BD1059" s="4"/>
      <c r="BE1059" s="4"/>
      <c r="BF1059" s="4"/>
    </row>
    <row r="1060" spans="1:58" x14ac:dyDescent="0.25">
      <c r="A1060" s="4" t="s">
        <v>1</v>
      </c>
      <c r="B1060" s="11">
        <v>3.2</v>
      </c>
      <c r="C1060" s="88">
        <f t="shared" si="136"/>
        <v>3.4533900000000002</v>
      </c>
      <c r="D1060" s="80">
        <v>-111.209</v>
      </c>
      <c r="E1060" s="23">
        <v>36.029000000000003</v>
      </c>
      <c r="F1060" s="1">
        <v>5</v>
      </c>
      <c r="G1060" s="1">
        <v>2007</v>
      </c>
      <c r="H1060" s="1">
        <v>7</v>
      </c>
      <c r="I1060" s="1">
        <v>4</v>
      </c>
      <c r="J1060" s="1">
        <v>18</v>
      </c>
      <c r="K1060" s="1">
        <v>30</v>
      </c>
      <c r="L1060" s="1">
        <v>29.64</v>
      </c>
      <c r="M1060" s="81">
        <f t="shared" si="137"/>
        <v>0.23</v>
      </c>
      <c r="N1060" s="21">
        <v>0.01</v>
      </c>
      <c r="O1060" s="6" t="s">
        <v>174</v>
      </c>
      <c r="P1060" s="94"/>
      <c r="Q1060" s="72">
        <f>$AB$1060</f>
        <v>3.4533900000000002</v>
      </c>
      <c r="R1060" s="82">
        <f>AA1060</f>
        <v>0.23</v>
      </c>
      <c r="S1060" s="44"/>
      <c r="T1060" s="3"/>
      <c r="V1060" s="43"/>
      <c r="W1060" s="46"/>
      <c r="Y1060" s="43"/>
      <c r="Z1060" s="55">
        <v>3.2</v>
      </c>
      <c r="AA1060" s="82">
        <v>0.23</v>
      </c>
      <c r="AB1060" s="43">
        <f>0.791*(Z1060+0.09)+0.851</f>
        <v>3.4533900000000002</v>
      </c>
      <c r="AC1060" s="53"/>
      <c r="AD1060" s="82"/>
      <c r="AE1060" s="43"/>
      <c r="AF1060" s="45"/>
      <c r="AG1060" s="82"/>
      <c r="AH1060" s="43"/>
      <c r="AI1060" s="47"/>
      <c r="AJ1060" s="27"/>
      <c r="AK1060" s="5"/>
      <c r="AL1060" s="4" t="s">
        <v>79</v>
      </c>
      <c r="AM1060" s="27">
        <v>3.2</v>
      </c>
      <c r="AN1060" s="5"/>
      <c r="AO1060" s="4">
        <v>495</v>
      </c>
      <c r="AP1060" s="5" t="s">
        <v>44</v>
      </c>
      <c r="AQ1060" s="5" t="s">
        <v>12</v>
      </c>
      <c r="AR1060" s="9"/>
      <c r="AS1060" s="5"/>
      <c r="AT1060" s="3"/>
      <c r="AU1060" s="2" t="s">
        <v>44</v>
      </c>
      <c r="AV1060" s="2"/>
      <c r="AY1060">
        <v>23</v>
      </c>
    </row>
    <row r="1061" spans="1:58" x14ac:dyDescent="0.25">
      <c r="A1061" s="4" t="s">
        <v>1</v>
      </c>
      <c r="B1061" s="11">
        <v>2.7</v>
      </c>
      <c r="C1061" s="88">
        <f t="shared" si="136"/>
        <v>3.099676258612607</v>
      </c>
      <c r="D1061" s="80">
        <v>-109.5</v>
      </c>
      <c r="E1061" s="23">
        <v>43.393000000000001</v>
      </c>
      <c r="F1061" s="1">
        <v>3</v>
      </c>
      <c r="G1061" s="1">
        <v>2007</v>
      </c>
      <c r="H1061" s="1">
        <v>7</v>
      </c>
      <c r="I1061" s="1">
        <v>5</v>
      </c>
      <c r="J1061" s="1">
        <v>11</v>
      </c>
      <c r="K1061" s="1">
        <v>44</v>
      </c>
      <c r="L1061" s="1">
        <v>10.43</v>
      </c>
      <c r="M1061" s="81">
        <f t="shared" si="137"/>
        <v>0.10516774409862768</v>
      </c>
      <c r="N1061" s="21">
        <v>0.01</v>
      </c>
      <c r="O1061" s="3" t="s">
        <v>175</v>
      </c>
      <c r="P1061" s="94">
        <f>1/((1/U1061^2)+(1/X1061^2)+(1/AA1061^2))</f>
        <v>1.1060254398794437E-2</v>
      </c>
      <c r="Q1061" s="72">
        <f>(P1061/U1061^2*V1061)+(P1061/X1061^2*Y1061)+(P1061/AA1061^2*AB1061)</f>
        <v>3.099676258612607</v>
      </c>
      <c r="R1061" s="82">
        <f>SQRT(P1061)</f>
        <v>0.10516774409862768</v>
      </c>
      <c r="S1061" s="49">
        <v>3.02</v>
      </c>
      <c r="T1061" s="3" t="s">
        <v>3</v>
      </c>
      <c r="U1061" s="82">
        <v>0.13900000000000001</v>
      </c>
      <c r="V1061" s="43">
        <f>0.791*S1061+0.851</f>
        <v>3.2398199999999999</v>
      </c>
      <c r="W1061" s="49">
        <v>2.74</v>
      </c>
      <c r="X1061" s="82">
        <v>0.22500000000000001</v>
      </c>
      <c r="Y1061" s="43">
        <f t="shared" ref="Y1061:Y1066" si="140">0.929*W1061+0.227</f>
        <v>2.7724600000000001</v>
      </c>
      <c r="Z1061" s="55">
        <v>2.7</v>
      </c>
      <c r="AA1061" s="82">
        <v>0.23</v>
      </c>
      <c r="AB1061" s="43">
        <f>0.791*(Z1061+0.09)+0.851</f>
        <v>3.05789</v>
      </c>
      <c r="AC1061" s="53"/>
      <c r="AD1061" s="82"/>
      <c r="AE1061" s="43"/>
      <c r="AF1061" s="45"/>
      <c r="AG1061" s="82"/>
      <c r="AH1061" s="43"/>
      <c r="AI1061" s="47"/>
      <c r="AJ1061" s="27"/>
      <c r="AK1061" s="5"/>
      <c r="AL1061" s="4" t="s">
        <v>93</v>
      </c>
      <c r="AM1061" s="27">
        <v>2.7</v>
      </c>
      <c r="AN1061" s="5"/>
      <c r="AO1061" s="4">
        <v>460</v>
      </c>
      <c r="AP1061" s="5" t="s">
        <v>44</v>
      </c>
      <c r="AQ1061" s="5" t="s">
        <v>44</v>
      </c>
      <c r="AR1061" s="19">
        <v>2.74</v>
      </c>
      <c r="AS1061" s="19">
        <v>3.02</v>
      </c>
      <c r="AT1061" s="3" t="s">
        <v>3</v>
      </c>
      <c r="AU1061" s="2" t="s">
        <v>44</v>
      </c>
      <c r="AV1061" s="2"/>
      <c r="AY1061">
        <v>34</v>
      </c>
    </row>
    <row r="1062" spans="1:58" x14ac:dyDescent="0.25">
      <c r="A1062" s="3" t="s">
        <v>2</v>
      </c>
      <c r="B1062" s="18">
        <v>3.11</v>
      </c>
      <c r="C1062" s="88">
        <f t="shared" si="136"/>
        <v>3.1699462039287454</v>
      </c>
      <c r="D1062" s="80">
        <v>-110.328</v>
      </c>
      <c r="E1062" s="23">
        <v>36.468000000000004</v>
      </c>
      <c r="F1062" s="1">
        <v>7</v>
      </c>
      <c r="G1062" s="1">
        <v>2007</v>
      </c>
      <c r="H1062" s="1">
        <v>8</v>
      </c>
      <c r="I1062" s="1">
        <v>18</v>
      </c>
      <c r="J1062" s="1">
        <v>13</v>
      </c>
      <c r="K1062" s="1">
        <v>14</v>
      </c>
      <c r="L1062" s="11">
        <v>25.7</v>
      </c>
      <c r="M1062" s="81">
        <f t="shared" si="137"/>
        <v>0.11825400999467875</v>
      </c>
      <c r="N1062" s="21">
        <v>0.01</v>
      </c>
      <c r="O1062" s="3" t="s">
        <v>175</v>
      </c>
      <c r="P1062" s="94">
        <f>1/((1/U1062^2)+(1/X1062^2))</f>
        <v>1.398401087982158E-2</v>
      </c>
      <c r="Q1062" s="72">
        <f>(P1062/U1062^2*V1062)+(P1062/X1062^2*Y1062)</f>
        <v>3.1699462039287454</v>
      </c>
      <c r="R1062" s="82">
        <f>SQRT(P1062)</f>
        <v>0.11825400999467875</v>
      </c>
      <c r="S1062" s="49">
        <v>3.11</v>
      </c>
      <c r="T1062" s="3" t="s">
        <v>3</v>
      </c>
      <c r="U1062" s="82">
        <v>0.13900000000000001</v>
      </c>
      <c r="V1062" s="43">
        <f>0.791*S1062+0.851</f>
        <v>3.31101</v>
      </c>
      <c r="W1062" s="49">
        <v>2.77</v>
      </c>
      <c r="X1062" s="82">
        <v>0.22500000000000001</v>
      </c>
      <c r="Y1062" s="43">
        <f t="shared" si="140"/>
        <v>2.8003300000000002</v>
      </c>
      <c r="Z1062" s="53"/>
      <c r="AA1062" s="82"/>
      <c r="AB1062" s="43"/>
      <c r="AC1062" s="47"/>
      <c r="AD1062" s="82"/>
      <c r="AE1062" s="43"/>
      <c r="AF1062" s="45"/>
      <c r="AG1062" s="82"/>
      <c r="AH1062" s="43"/>
      <c r="AI1062" s="47"/>
      <c r="AJ1062" s="4"/>
      <c r="AK1062" s="4"/>
      <c r="AL1062" s="4"/>
      <c r="AM1062" s="27"/>
      <c r="AN1062" s="5"/>
      <c r="AO1062" s="4"/>
      <c r="AP1062" s="4"/>
      <c r="AQ1062" s="4"/>
      <c r="AR1062" s="19">
        <v>2.77</v>
      </c>
      <c r="AS1062" s="19">
        <v>3.11</v>
      </c>
      <c r="AT1062" s="3" t="s">
        <v>3</v>
      </c>
    </row>
    <row r="1063" spans="1:58" x14ac:dyDescent="0.25">
      <c r="A1063" s="3" t="s">
        <v>2</v>
      </c>
      <c r="B1063" s="18">
        <v>3.2</v>
      </c>
      <c r="C1063" s="88">
        <f t="shared" si="136"/>
        <v>3.4421606763789208</v>
      </c>
      <c r="D1063" s="80">
        <v>-110.39400000000001</v>
      </c>
      <c r="E1063" s="23">
        <v>36.533000000000001</v>
      </c>
      <c r="F1063" s="1">
        <v>7</v>
      </c>
      <c r="G1063" s="1">
        <v>2007</v>
      </c>
      <c r="H1063" s="1">
        <v>8</v>
      </c>
      <c r="I1063" s="1">
        <v>21</v>
      </c>
      <c r="J1063" s="1">
        <v>16</v>
      </c>
      <c r="K1063" s="1">
        <v>17</v>
      </c>
      <c r="L1063" s="11">
        <v>55</v>
      </c>
      <c r="M1063" s="81">
        <f t="shared" si="137"/>
        <v>0.11825400999467875</v>
      </c>
      <c r="N1063" s="21">
        <v>0.01</v>
      </c>
      <c r="O1063" s="3" t="s">
        <v>175</v>
      </c>
      <c r="P1063" s="94">
        <f>1/((1/U1063^2)+(1/X1063^2))</f>
        <v>1.398401087982158E-2</v>
      </c>
      <c r="Q1063" s="72">
        <f>(P1063/U1063^2*V1063)+(P1063/X1063^2*Y1063)</f>
        <v>3.4421606763789208</v>
      </c>
      <c r="R1063" s="82">
        <f>SQRT(P1063)</f>
        <v>0.11825400999467875</v>
      </c>
      <c r="S1063" s="49">
        <v>3.2</v>
      </c>
      <c r="T1063" s="3" t="s">
        <v>3</v>
      </c>
      <c r="U1063" s="82">
        <v>0.13900000000000001</v>
      </c>
      <c r="V1063" s="43">
        <f>0.791*S1063+0.851</f>
        <v>3.3822000000000001</v>
      </c>
      <c r="W1063" s="49">
        <v>3.63</v>
      </c>
      <c r="X1063" s="82">
        <v>0.22500000000000001</v>
      </c>
      <c r="Y1063" s="43">
        <f t="shared" si="140"/>
        <v>3.5992699999999997</v>
      </c>
      <c r="Z1063" s="53"/>
      <c r="AA1063" s="82"/>
      <c r="AB1063" s="43"/>
      <c r="AC1063" s="47"/>
      <c r="AD1063" s="82"/>
      <c r="AE1063" s="43"/>
      <c r="AF1063" s="45"/>
      <c r="AG1063" s="82"/>
      <c r="AH1063" s="43"/>
      <c r="AI1063" s="47"/>
      <c r="AJ1063" s="4"/>
      <c r="AK1063" s="4"/>
      <c r="AL1063" s="4"/>
      <c r="AM1063" s="27"/>
      <c r="AN1063" s="5"/>
      <c r="AO1063" s="4"/>
      <c r="AP1063" s="4"/>
      <c r="AQ1063" s="4"/>
      <c r="AR1063" s="19">
        <v>3.63</v>
      </c>
      <c r="AS1063" s="19">
        <v>3.2</v>
      </c>
      <c r="AT1063" s="3" t="s">
        <v>3</v>
      </c>
    </row>
    <row r="1064" spans="1:58" x14ac:dyDescent="0.25">
      <c r="A1064" s="3" t="s">
        <v>2</v>
      </c>
      <c r="B1064" s="18">
        <v>2.65</v>
      </c>
      <c r="C1064" s="88">
        <f t="shared" si="136"/>
        <v>2.68885</v>
      </c>
      <c r="D1064" s="80">
        <v>-110.428</v>
      </c>
      <c r="E1064" s="23">
        <v>36.584000000000003</v>
      </c>
      <c r="F1064" s="1">
        <v>1</v>
      </c>
      <c r="G1064" s="1">
        <v>2007</v>
      </c>
      <c r="H1064" s="1">
        <v>8</v>
      </c>
      <c r="I1064" s="1">
        <v>26</v>
      </c>
      <c r="J1064" s="1">
        <v>19</v>
      </c>
      <c r="K1064" s="1">
        <v>41</v>
      </c>
      <c r="L1064" s="11">
        <v>3.3</v>
      </c>
      <c r="M1064" s="81">
        <f t="shared" si="137"/>
        <v>0.22500000000000001</v>
      </c>
      <c r="N1064" s="21">
        <v>0.01</v>
      </c>
      <c r="O1064" s="6" t="s">
        <v>174</v>
      </c>
      <c r="P1064" s="94"/>
      <c r="Q1064" s="72">
        <f>Y1064</f>
        <v>2.68885</v>
      </c>
      <c r="R1064" s="82">
        <f>X1064</f>
        <v>0.22500000000000001</v>
      </c>
      <c r="S1064" s="44"/>
      <c r="T1064" s="3"/>
      <c r="V1064" s="43"/>
      <c r="W1064" s="49">
        <v>2.65</v>
      </c>
      <c r="X1064" s="82">
        <v>0.22500000000000001</v>
      </c>
      <c r="Y1064" s="43">
        <f t="shared" si="140"/>
        <v>2.68885</v>
      </c>
      <c r="Z1064" s="53"/>
      <c r="AA1064" s="82"/>
      <c r="AB1064" s="43"/>
      <c r="AC1064" s="47"/>
      <c r="AD1064" s="82"/>
      <c r="AE1064" s="43"/>
      <c r="AF1064" s="45"/>
      <c r="AG1064" s="82"/>
      <c r="AH1064" s="43"/>
      <c r="AI1064" s="47"/>
      <c r="AJ1064" s="4"/>
      <c r="AK1064" s="4"/>
      <c r="AL1064" s="4"/>
      <c r="AM1064" s="27"/>
      <c r="AN1064" s="5"/>
      <c r="AO1064" s="4"/>
      <c r="AP1064" s="4"/>
      <c r="AQ1064" s="4"/>
      <c r="AR1064" s="19">
        <v>2.65</v>
      </c>
      <c r="AS1064" s="5"/>
      <c r="AT1064" s="3"/>
    </row>
    <row r="1065" spans="1:58" x14ac:dyDescent="0.25">
      <c r="A1065" s="3" t="s">
        <v>2</v>
      </c>
      <c r="B1065" s="18">
        <v>2.64</v>
      </c>
      <c r="C1065" s="88">
        <f t="shared" si="136"/>
        <v>2.8516105870674573</v>
      </c>
      <c r="D1065" s="80">
        <v>-111.59399999999999</v>
      </c>
      <c r="E1065" s="23">
        <v>42.655000000000001</v>
      </c>
      <c r="F1065" s="1">
        <v>4</v>
      </c>
      <c r="G1065" s="1">
        <v>2007</v>
      </c>
      <c r="H1065" s="1">
        <v>8</v>
      </c>
      <c r="I1065" s="1">
        <v>31</v>
      </c>
      <c r="J1065" s="1">
        <v>2</v>
      </c>
      <c r="K1065" s="1">
        <v>19</v>
      </c>
      <c r="L1065" s="11">
        <v>14.2</v>
      </c>
      <c r="M1065" s="81">
        <f t="shared" si="137"/>
        <v>0.10516774409862768</v>
      </c>
      <c r="N1065" s="21">
        <v>0.01</v>
      </c>
      <c r="O1065" s="3" t="s">
        <v>175</v>
      </c>
      <c r="P1065" s="94">
        <f>1/((1/U1065^2)+(1/X1065^2)+(1/AA1065^2))</f>
        <v>1.1060254398794437E-2</v>
      </c>
      <c r="Q1065" s="72">
        <f>(P1065/U1065^2*V1065)+(P1065/X1065^2*Y1065)+(P1065/AA1065^2*AB1065)</f>
        <v>2.8516105870674573</v>
      </c>
      <c r="R1065" s="82">
        <f>SQRT(P1065)</f>
        <v>0.10516774409862768</v>
      </c>
      <c r="S1065" s="49">
        <v>2.64</v>
      </c>
      <c r="T1065" s="3" t="s">
        <v>3</v>
      </c>
      <c r="U1065" s="82">
        <v>0.13900000000000001</v>
      </c>
      <c r="V1065" s="43">
        <f>0.791*S1065+0.851</f>
        <v>2.9392400000000003</v>
      </c>
      <c r="W1065" s="49">
        <v>2.61</v>
      </c>
      <c r="X1065" s="82">
        <v>0.22500000000000001</v>
      </c>
      <c r="Y1065" s="43">
        <f t="shared" si="140"/>
        <v>2.6516899999999999</v>
      </c>
      <c r="Z1065" s="55">
        <v>2.4</v>
      </c>
      <c r="AA1065" s="82">
        <v>0.23</v>
      </c>
      <c r="AB1065" s="43">
        <f>0.791*(Z1065+0.09)+0.851</f>
        <v>2.8205900000000002</v>
      </c>
      <c r="AC1065" s="47"/>
      <c r="AD1065" s="82"/>
      <c r="AE1065" s="43"/>
      <c r="AF1065" s="45"/>
      <c r="AG1065" s="82"/>
      <c r="AH1065" s="43"/>
      <c r="AI1065" s="47"/>
      <c r="AJ1065" s="4"/>
      <c r="AK1065" s="4"/>
      <c r="AL1065" s="4" t="s">
        <v>80</v>
      </c>
      <c r="AM1065" s="27">
        <v>2.4</v>
      </c>
      <c r="AN1065" s="5"/>
      <c r="AO1065" s="4"/>
      <c r="AP1065" s="4"/>
      <c r="AQ1065" s="4"/>
      <c r="AR1065" s="19">
        <v>2.61</v>
      </c>
      <c r="AS1065" s="19">
        <v>2.64</v>
      </c>
      <c r="AT1065" s="3" t="s">
        <v>3</v>
      </c>
    </row>
    <row r="1066" spans="1:58" x14ac:dyDescent="0.25">
      <c r="A1066" s="3" t="s">
        <v>2</v>
      </c>
      <c r="B1066" s="18">
        <v>2.54</v>
      </c>
      <c r="C1066" s="88">
        <f t="shared" si="136"/>
        <v>2.7538035095645212</v>
      </c>
      <c r="D1066" s="80">
        <v>-111.599</v>
      </c>
      <c r="E1066" s="23">
        <v>42.658000000000001</v>
      </c>
      <c r="F1066" s="1">
        <v>3</v>
      </c>
      <c r="G1066" s="1">
        <v>2007</v>
      </c>
      <c r="H1066" s="1">
        <v>8</v>
      </c>
      <c r="I1066" s="1">
        <v>31</v>
      </c>
      <c r="J1066" s="1">
        <v>2</v>
      </c>
      <c r="K1066" s="1">
        <v>58</v>
      </c>
      <c r="L1066" s="11">
        <v>29.6</v>
      </c>
      <c r="M1066" s="81">
        <f t="shared" si="137"/>
        <v>0.11825400999467875</v>
      </c>
      <c r="N1066" s="21">
        <v>0.01</v>
      </c>
      <c r="O1066" s="3" t="s">
        <v>175</v>
      </c>
      <c r="P1066" s="94">
        <f>1/((1/U1066^2)+(1/X1066^2))</f>
        <v>1.398401087982158E-2</v>
      </c>
      <c r="Q1066" s="72">
        <f>(P1066/U1066^2*V1066)+(P1066/X1066^2*Y1066)</f>
        <v>2.7538035095645212</v>
      </c>
      <c r="R1066" s="82">
        <f>SQRT(P1066)</f>
        <v>0.11825400999467875</v>
      </c>
      <c r="S1066" s="49">
        <v>2.54</v>
      </c>
      <c r="T1066" s="3" t="s">
        <v>3</v>
      </c>
      <c r="U1066" s="82">
        <v>0.13900000000000001</v>
      </c>
      <c r="V1066" s="43">
        <f>0.791*S1066+0.851</f>
        <v>2.8601399999999999</v>
      </c>
      <c r="W1066" s="49">
        <v>2.42</v>
      </c>
      <c r="X1066" s="82">
        <v>0.22500000000000001</v>
      </c>
      <c r="Y1066" s="43">
        <f t="shared" si="140"/>
        <v>2.4751799999999999</v>
      </c>
      <c r="Z1066" s="53"/>
      <c r="AA1066" s="82"/>
      <c r="AB1066" s="43"/>
      <c r="AC1066" s="47"/>
      <c r="AD1066" s="82"/>
      <c r="AE1066" s="43"/>
      <c r="AF1066" s="45"/>
      <c r="AG1066" s="82"/>
      <c r="AH1066" s="43"/>
      <c r="AI1066" s="47"/>
      <c r="AJ1066" s="4"/>
      <c r="AK1066" s="4"/>
      <c r="AL1066" s="4"/>
      <c r="AM1066" s="27"/>
      <c r="AN1066" s="5"/>
      <c r="AO1066" s="4"/>
      <c r="AP1066" s="4"/>
      <c r="AQ1066" s="4"/>
      <c r="AR1066" s="19">
        <v>2.42</v>
      </c>
      <c r="AS1066" s="19">
        <v>2.54</v>
      </c>
      <c r="AT1066" s="3" t="s">
        <v>3</v>
      </c>
    </row>
    <row r="1067" spans="1:58" x14ac:dyDescent="0.25">
      <c r="A1067" s="4" t="s">
        <v>1</v>
      </c>
      <c r="B1067" s="11">
        <v>2.5</v>
      </c>
      <c r="C1067" s="88">
        <f t="shared" si="136"/>
        <v>4.0861900000000002</v>
      </c>
      <c r="D1067" s="80">
        <v>-108.212</v>
      </c>
      <c r="E1067" s="23">
        <v>42.689</v>
      </c>
      <c r="F1067" s="1">
        <v>5</v>
      </c>
      <c r="G1067" s="1">
        <v>2007</v>
      </c>
      <c r="H1067" s="1">
        <v>9</v>
      </c>
      <c r="I1067" s="1">
        <v>5</v>
      </c>
      <c r="J1067" s="1">
        <v>10</v>
      </c>
      <c r="K1067" s="1">
        <v>58</v>
      </c>
      <c r="L1067" s="1">
        <v>0.19</v>
      </c>
      <c r="M1067" s="81">
        <f t="shared" si="137"/>
        <v>0.23</v>
      </c>
      <c r="N1067" s="21">
        <v>0.01</v>
      </c>
      <c r="O1067" s="6" t="s">
        <v>174</v>
      </c>
      <c r="P1067" s="94"/>
      <c r="Q1067" s="72">
        <f>AB1071</f>
        <v>4.0861900000000002</v>
      </c>
      <c r="R1067" s="82">
        <f>AA1067</f>
        <v>0.23</v>
      </c>
      <c r="S1067" s="44"/>
      <c r="T1067" s="3"/>
      <c r="V1067" s="43"/>
      <c r="W1067" s="46"/>
      <c r="Y1067" s="43"/>
      <c r="Z1067" s="55">
        <v>2.5</v>
      </c>
      <c r="AA1067" s="82">
        <v>0.23</v>
      </c>
      <c r="AB1067" s="43">
        <f>0.791*(Z1067+0.09)+0.851</f>
        <v>2.8996900000000001</v>
      </c>
      <c r="AC1067" s="53"/>
      <c r="AD1067" s="82"/>
      <c r="AE1067" s="43"/>
      <c r="AF1067" s="45"/>
      <c r="AG1067" s="82"/>
      <c r="AH1067" s="43"/>
      <c r="AI1067" s="47"/>
      <c r="AJ1067" s="27"/>
      <c r="AK1067" s="5"/>
      <c r="AL1067" s="4" t="s">
        <v>58</v>
      </c>
      <c r="AM1067" s="27">
        <v>2.5</v>
      </c>
      <c r="AN1067" s="5"/>
      <c r="AO1067" s="4">
        <v>460</v>
      </c>
      <c r="AP1067" s="5" t="s">
        <v>44</v>
      </c>
      <c r="AQ1067" s="5" t="s">
        <v>44</v>
      </c>
      <c r="AR1067" s="9"/>
      <c r="AS1067" s="5"/>
      <c r="AT1067" s="3"/>
      <c r="AU1067" s="2" t="s">
        <v>44</v>
      </c>
      <c r="AV1067" s="2"/>
      <c r="AY1067">
        <v>16</v>
      </c>
    </row>
    <row r="1068" spans="1:58" x14ac:dyDescent="0.25">
      <c r="A1068" s="4" t="s">
        <v>1</v>
      </c>
      <c r="B1068" s="11">
        <v>2.6</v>
      </c>
      <c r="C1068" s="88">
        <f t="shared" si="136"/>
        <v>2.97879</v>
      </c>
      <c r="D1068" s="80">
        <v>-110.911</v>
      </c>
      <c r="E1068" s="23">
        <v>43.286000000000001</v>
      </c>
      <c r="F1068" s="1">
        <v>5</v>
      </c>
      <c r="G1068" s="1">
        <v>2007</v>
      </c>
      <c r="H1068" s="1">
        <v>10</v>
      </c>
      <c r="I1068" s="1">
        <v>24</v>
      </c>
      <c r="J1068" s="1">
        <v>1</v>
      </c>
      <c r="K1068" s="1">
        <v>50</v>
      </c>
      <c r="L1068" s="1">
        <v>13.42</v>
      </c>
      <c r="M1068" s="81">
        <f t="shared" si="137"/>
        <v>0.23</v>
      </c>
      <c r="N1068" s="21">
        <v>0.01</v>
      </c>
      <c r="O1068" s="6" t="s">
        <v>174</v>
      </c>
      <c r="P1068" s="94"/>
      <c r="Q1068" s="72">
        <f>$AB$1068</f>
        <v>2.97879</v>
      </c>
      <c r="R1068" s="82">
        <f>AA1068</f>
        <v>0.23</v>
      </c>
      <c r="S1068" s="44"/>
      <c r="T1068" s="3"/>
      <c r="V1068" s="43"/>
      <c r="W1068" s="46"/>
      <c r="Y1068" s="43"/>
      <c r="Z1068" s="55">
        <v>2.6</v>
      </c>
      <c r="AA1068" s="82">
        <v>0.23</v>
      </c>
      <c r="AB1068" s="43">
        <f>0.791*(Z1068+0.09)+0.851</f>
        <v>2.97879</v>
      </c>
      <c r="AC1068" s="53"/>
      <c r="AD1068" s="82"/>
      <c r="AE1068" s="43"/>
      <c r="AF1068" s="45"/>
      <c r="AG1068" s="82"/>
      <c r="AH1068" s="43"/>
      <c r="AI1068" s="47"/>
      <c r="AJ1068" s="27"/>
      <c r="AK1068" s="5"/>
      <c r="AL1068" s="4" t="s">
        <v>121</v>
      </c>
      <c r="AM1068" s="27">
        <v>2.6</v>
      </c>
      <c r="AN1068" s="5"/>
      <c r="AO1068" s="4">
        <v>460</v>
      </c>
      <c r="AP1068" s="5" t="s">
        <v>44</v>
      </c>
      <c r="AQ1068" s="5" t="s">
        <v>44</v>
      </c>
      <c r="AR1068" s="9"/>
      <c r="AS1068" s="5"/>
      <c r="AT1068" s="3"/>
      <c r="AU1068" s="2" t="s">
        <v>44</v>
      </c>
      <c r="AV1068" s="2"/>
      <c r="AY1068">
        <v>31</v>
      </c>
    </row>
    <row r="1069" spans="1:58" x14ac:dyDescent="0.25">
      <c r="A1069" s="3" t="s">
        <v>2</v>
      </c>
      <c r="B1069" s="18">
        <v>2.8</v>
      </c>
      <c r="C1069" s="88">
        <f t="shared" si="136"/>
        <v>2.9976022232865356</v>
      </c>
      <c r="D1069" s="80">
        <v>-114.488</v>
      </c>
      <c r="E1069" s="23">
        <v>36.469000000000001</v>
      </c>
      <c r="F1069" s="1">
        <v>4</v>
      </c>
      <c r="G1069" s="1">
        <v>2007</v>
      </c>
      <c r="H1069" s="1">
        <v>10</v>
      </c>
      <c r="I1069" s="1">
        <v>25</v>
      </c>
      <c r="J1069" s="1">
        <v>21</v>
      </c>
      <c r="K1069" s="1">
        <v>56</v>
      </c>
      <c r="L1069" s="11">
        <v>21.9</v>
      </c>
      <c r="M1069" s="81">
        <f t="shared" si="137"/>
        <v>0.11825400999467875</v>
      </c>
      <c r="N1069" s="21">
        <v>0.01</v>
      </c>
      <c r="O1069" s="3" t="s">
        <v>175</v>
      </c>
      <c r="P1069" s="94">
        <f>1/((1/U1069^2)+(1/X1069^2))</f>
        <v>1.398401087982158E-2</v>
      </c>
      <c r="Q1069" s="72">
        <f>(P1069/U1069^2*V1069)+(P1069/X1069^2*Y1069)</f>
        <v>2.9976022232865356</v>
      </c>
      <c r="R1069" s="82">
        <f>SQRT(P1069)</f>
        <v>0.11825400999467875</v>
      </c>
      <c r="S1069" s="49">
        <v>2.8</v>
      </c>
      <c r="T1069" s="3" t="s">
        <v>3</v>
      </c>
      <c r="U1069" s="82">
        <v>0.13900000000000001</v>
      </c>
      <c r="V1069" s="43">
        <f>0.791*S1069+0.851</f>
        <v>3.0657999999999999</v>
      </c>
      <c r="W1069" s="49">
        <v>2.79</v>
      </c>
      <c r="X1069" s="82">
        <v>0.22500000000000001</v>
      </c>
      <c r="Y1069" s="43">
        <f t="shared" ref="Y1069:Y1078" si="141">0.929*W1069+0.227</f>
        <v>2.8189100000000002</v>
      </c>
      <c r="Z1069" s="53"/>
      <c r="AA1069" s="82"/>
      <c r="AB1069" s="43"/>
      <c r="AC1069" s="47"/>
      <c r="AD1069" s="82"/>
      <c r="AE1069" s="43"/>
      <c r="AF1069" s="45"/>
      <c r="AG1069" s="82"/>
      <c r="AH1069" s="43"/>
      <c r="AI1069" s="47"/>
      <c r="AJ1069" s="4"/>
      <c r="AK1069" s="4"/>
      <c r="AL1069" s="4"/>
      <c r="AM1069" s="27"/>
      <c r="AN1069" s="5"/>
      <c r="AO1069" s="4"/>
      <c r="AP1069" s="4"/>
      <c r="AQ1069" s="4"/>
      <c r="AR1069" s="19">
        <v>2.79</v>
      </c>
      <c r="AS1069" s="19">
        <v>2.8</v>
      </c>
      <c r="AT1069" s="3" t="s">
        <v>3</v>
      </c>
    </row>
    <row r="1070" spans="1:58" x14ac:dyDescent="0.25">
      <c r="A1070" s="4" t="s">
        <v>1</v>
      </c>
      <c r="B1070" s="11">
        <v>3.1</v>
      </c>
      <c r="C1070" s="88">
        <f t="shared" si="136"/>
        <v>3.3394501016104456</v>
      </c>
      <c r="D1070" s="80">
        <v>-110.509</v>
      </c>
      <c r="E1070" s="23">
        <v>43.441000000000003</v>
      </c>
      <c r="F1070" s="1">
        <v>5</v>
      </c>
      <c r="G1070" s="1">
        <v>2007</v>
      </c>
      <c r="H1070" s="1">
        <v>10</v>
      </c>
      <c r="I1070" s="1">
        <v>28</v>
      </c>
      <c r="J1070" s="1">
        <v>13</v>
      </c>
      <c r="K1070" s="1">
        <v>35</v>
      </c>
      <c r="L1070" s="1">
        <v>27.68</v>
      </c>
      <c r="M1070" s="81">
        <f t="shared" si="137"/>
        <v>0.10516774409862768</v>
      </c>
      <c r="N1070" s="21">
        <v>0.01</v>
      </c>
      <c r="O1070" s="3" t="s">
        <v>175</v>
      </c>
      <c r="P1070" s="94">
        <f>1/((1/U1070^2)+(1/X1070^2)+(1/AA1070^2))</f>
        <v>1.1060254398794437E-2</v>
      </c>
      <c r="Q1070" s="72">
        <f>(P1070/U1070^2*V1070)+(P1070/X1070^2*Y1070)+(P1070/AA1070^2*AB1070)</f>
        <v>3.3394501016104456</v>
      </c>
      <c r="R1070" s="82">
        <f>SQRT(P1070)</f>
        <v>0.10516774409862768</v>
      </c>
      <c r="S1070" s="49">
        <v>3.26</v>
      </c>
      <c r="T1070" s="3" t="s">
        <v>3</v>
      </c>
      <c r="U1070" s="82">
        <v>0.13900000000000001</v>
      </c>
      <c r="V1070" s="43">
        <f>0.791*S1070+0.851</f>
        <v>3.4296599999999997</v>
      </c>
      <c r="W1070" s="49">
        <v>3.06</v>
      </c>
      <c r="X1070" s="82">
        <v>0.22500000000000001</v>
      </c>
      <c r="Y1070" s="43">
        <f t="shared" si="141"/>
        <v>3.0697399999999999</v>
      </c>
      <c r="Z1070" s="55">
        <v>3.1</v>
      </c>
      <c r="AA1070" s="82">
        <v>0.23</v>
      </c>
      <c r="AB1070" s="43">
        <f>0.791*(Z1070+0.09)+0.851</f>
        <v>3.3742900000000002</v>
      </c>
      <c r="AC1070" s="53"/>
      <c r="AD1070" s="82"/>
      <c r="AE1070" s="43"/>
      <c r="AF1070" s="45"/>
      <c r="AG1070" s="82"/>
      <c r="AH1070" s="43"/>
      <c r="AI1070" s="47" t="s">
        <v>96</v>
      </c>
      <c r="AJ1070" s="27"/>
      <c r="AK1070" s="5"/>
      <c r="AL1070" s="4" t="s">
        <v>92</v>
      </c>
      <c r="AM1070" s="27">
        <v>3.1</v>
      </c>
      <c r="AN1070" s="5"/>
      <c r="AO1070" s="4">
        <v>460</v>
      </c>
      <c r="AP1070" s="5" t="s">
        <v>44</v>
      </c>
      <c r="AQ1070" s="5" t="s">
        <v>44</v>
      </c>
      <c r="AR1070" s="19">
        <v>3.06</v>
      </c>
      <c r="AS1070" s="19">
        <v>3.26</v>
      </c>
      <c r="AT1070" s="3" t="s">
        <v>3</v>
      </c>
      <c r="AU1070" s="2" t="s">
        <v>44</v>
      </c>
      <c r="AV1070" s="2"/>
      <c r="AY1070">
        <v>43</v>
      </c>
    </row>
    <row r="1071" spans="1:58" x14ac:dyDescent="0.25">
      <c r="A1071" s="4" t="s">
        <v>1</v>
      </c>
      <c r="B1071" s="11">
        <v>4</v>
      </c>
      <c r="C1071" s="88">
        <f t="shared" si="136"/>
        <v>3.8842525312679621</v>
      </c>
      <c r="D1071" s="80">
        <v>-110.215</v>
      </c>
      <c r="E1071" s="23">
        <v>43.292999999999999</v>
      </c>
      <c r="F1071" s="1">
        <v>5</v>
      </c>
      <c r="G1071" s="1">
        <v>2007</v>
      </c>
      <c r="H1071" s="1">
        <v>10</v>
      </c>
      <c r="I1071" s="1">
        <v>31</v>
      </c>
      <c r="J1071" s="1">
        <v>5</v>
      </c>
      <c r="K1071" s="1">
        <v>23</v>
      </c>
      <c r="L1071" s="1">
        <v>23.31</v>
      </c>
      <c r="M1071" s="81">
        <f t="shared" si="137"/>
        <v>0.10516774409862768</v>
      </c>
      <c r="N1071" s="21">
        <v>0.01</v>
      </c>
      <c r="O1071" s="3" t="s">
        <v>175</v>
      </c>
      <c r="P1071" s="94">
        <f>1/((1/U1071^2)+(1/X1071^2)+(1/AA1071^2))</f>
        <v>1.1060254398794437E-2</v>
      </c>
      <c r="Q1071" s="72">
        <f>(P1071/U1071^2*V1071)+(P1071/X1071^2*Y1071)+(P1071/AA1071^2*AB1071)</f>
        <v>3.8842525312679621</v>
      </c>
      <c r="R1071" s="82">
        <f>SQRT(P1071)</f>
        <v>0.10516774409862768</v>
      </c>
      <c r="S1071" s="49">
        <v>3.87</v>
      </c>
      <c r="T1071" s="3" t="s">
        <v>3</v>
      </c>
      <c r="U1071" s="82">
        <v>0.13900000000000001</v>
      </c>
      <c r="V1071" s="43">
        <f>0.791*S1071+0.851</f>
        <v>3.9121700000000001</v>
      </c>
      <c r="W1071" s="49">
        <v>3.65</v>
      </c>
      <c r="X1071" s="82">
        <v>0.22500000000000001</v>
      </c>
      <c r="Y1071" s="43">
        <f t="shared" si="141"/>
        <v>3.6178499999999998</v>
      </c>
      <c r="Z1071" s="55">
        <v>4</v>
      </c>
      <c r="AA1071" s="82">
        <v>0.23</v>
      </c>
      <c r="AB1071" s="43">
        <f>0.791*(Z1071+0.09)+0.851</f>
        <v>4.0861900000000002</v>
      </c>
      <c r="AC1071" s="53"/>
      <c r="AD1071" s="82"/>
      <c r="AE1071" s="43"/>
      <c r="AF1071" s="45"/>
      <c r="AG1071" s="82"/>
      <c r="AH1071" s="43"/>
      <c r="AI1071" s="47"/>
      <c r="AJ1071" s="27"/>
      <c r="AK1071" s="5"/>
      <c r="AL1071" s="4" t="s">
        <v>83</v>
      </c>
      <c r="AM1071" s="27">
        <v>4</v>
      </c>
      <c r="AN1071" s="5"/>
      <c r="AO1071" s="4">
        <v>460</v>
      </c>
      <c r="AP1071" s="5">
        <v>4</v>
      </c>
      <c r="AQ1071" s="5" t="s">
        <v>12</v>
      </c>
      <c r="AR1071" s="19">
        <v>3.65</v>
      </c>
      <c r="AS1071" s="19">
        <v>3.87</v>
      </c>
      <c r="AT1071" s="3" t="s">
        <v>3</v>
      </c>
      <c r="AU1071" s="2">
        <v>4</v>
      </c>
      <c r="AV1071" s="2" t="s">
        <v>1</v>
      </c>
      <c r="AY1071">
        <v>39</v>
      </c>
    </row>
    <row r="1072" spans="1:58" x14ac:dyDescent="0.25">
      <c r="A1072" s="4" t="s">
        <v>1</v>
      </c>
      <c r="B1072" s="11">
        <v>3.4</v>
      </c>
      <c r="C1072" s="88">
        <f t="shared" si="136"/>
        <v>3.5268579464158067</v>
      </c>
      <c r="D1072" s="80">
        <v>-113.182</v>
      </c>
      <c r="E1072" s="23">
        <v>36.429000000000002</v>
      </c>
      <c r="F1072" s="1">
        <v>5</v>
      </c>
      <c r="G1072" s="1">
        <v>2007</v>
      </c>
      <c r="H1072" s="1">
        <v>12</v>
      </c>
      <c r="I1072" s="1">
        <v>5</v>
      </c>
      <c r="J1072" s="1">
        <v>0</v>
      </c>
      <c r="K1072" s="1">
        <v>22</v>
      </c>
      <c r="L1072" s="1">
        <v>41.66</v>
      </c>
      <c r="M1072" s="81">
        <f t="shared" si="137"/>
        <v>0.11825400999467875</v>
      </c>
      <c r="N1072" s="21">
        <v>0.01</v>
      </c>
      <c r="O1072" s="3" t="s">
        <v>175</v>
      </c>
      <c r="P1072" s="94">
        <f>1/((1/U1072^2)+(1/X1072^2))</f>
        <v>1.398401087982158E-2</v>
      </c>
      <c r="Q1072" s="72">
        <f>(P1072/U1072^2*V1072)+(P1072/X1072^2*Y1072)</f>
        <v>3.5268579464158067</v>
      </c>
      <c r="R1072" s="82">
        <f>SQRT(P1072)</f>
        <v>0.11825400999467875</v>
      </c>
      <c r="S1072" s="49">
        <v>3.46</v>
      </c>
      <c r="T1072" s="3" t="s">
        <v>3</v>
      </c>
      <c r="U1072" s="82">
        <v>0.13900000000000001</v>
      </c>
      <c r="V1072" s="43">
        <f>0.791*S1072+0.851</f>
        <v>3.58786</v>
      </c>
      <c r="W1072" s="49">
        <v>3.38</v>
      </c>
      <c r="X1072" s="82">
        <v>0.22500000000000001</v>
      </c>
      <c r="Y1072" s="43">
        <f t="shared" si="141"/>
        <v>3.3670200000000001</v>
      </c>
      <c r="Z1072" s="53"/>
      <c r="AA1072" s="82"/>
      <c r="AB1072" s="43"/>
      <c r="AC1072" s="53"/>
      <c r="AD1072" s="82"/>
      <c r="AE1072" s="43"/>
      <c r="AF1072" s="45"/>
      <c r="AG1072" s="82"/>
      <c r="AH1072" s="43"/>
      <c r="AI1072" s="47"/>
      <c r="AJ1072" s="27"/>
      <c r="AK1072" s="5"/>
      <c r="AL1072" s="4" t="s">
        <v>53</v>
      </c>
      <c r="AM1072" s="27"/>
      <c r="AN1072" s="5"/>
      <c r="AO1072" s="4">
        <v>42</v>
      </c>
      <c r="AP1072" s="5" t="s">
        <v>44</v>
      </c>
      <c r="AQ1072" s="5" t="s">
        <v>44</v>
      </c>
      <c r="AR1072" s="19">
        <v>3.38</v>
      </c>
      <c r="AS1072" s="19">
        <v>3.46</v>
      </c>
      <c r="AT1072" s="3" t="s">
        <v>3</v>
      </c>
      <c r="AU1072" s="2" t="s">
        <v>44</v>
      </c>
      <c r="AV1072" s="2"/>
      <c r="AY1072">
        <v>22</v>
      </c>
    </row>
    <row r="1073" spans="1:51" x14ac:dyDescent="0.25">
      <c r="A1073" s="4" t="s">
        <v>1</v>
      </c>
      <c r="B1073" s="11">
        <v>2.5</v>
      </c>
      <c r="C1073" s="88">
        <f t="shared" si="136"/>
        <v>2.51234</v>
      </c>
      <c r="D1073" s="80">
        <v>-113.03100000000001</v>
      </c>
      <c r="E1073" s="23">
        <v>36.459000000000003</v>
      </c>
      <c r="F1073" s="1">
        <v>5</v>
      </c>
      <c r="G1073" s="1">
        <v>2007</v>
      </c>
      <c r="H1073" s="1">
        <v>12</v>
      </c>
      <c r="I1073" s="1">
        <v>5</v>
      </c>
      <c r="J1073" s="1">
        <v>0</v>
      </c>
      <c r="K1073" s="1">
        <v>54</v>
      </c>
      <c r="L1073" s="1">
        <v>11.17</v>
      </c>
      <c r="M1073" s="81">
        <f t="shared" si="137"/>
        <v>0.22500000000000001</v>
      </c>
      <c r="N1073" s="21">
        <v>0.01</v>
      </c>
      <c r="O1073" s="6" t="s">
        <v>174</v>
      </c>
      <c r="P1073" s="94"/>
      <c r="Q1073" s="72">
        <f>Y1073</f>
        <v>2.51234</v>
      </c>
      <c r="R1073" s="82">
        <f>X1073</f>
        <v>0.22500000000000001</v>
      </c>
      <c r="S1073" s="44"/>
      <c r="T1073" s="3"/>
      <c r="V1073" s="43"/>
      <c r="W1073" s="49">
        <v>2.46</v>
      </c>
      <c r="X1073" s="82">
        <v>0.22500000000000001</v>
      </c>
      <c r="Y1073" s="43">
        <f t="shared" si="141"/>
        <v>2.51234</v>
      </c>
      <c r="Z1073" s="53"/>
      <c r="AA1073" s="82"/>
      <c r="AB1073" s="43"/>
      <c r="AC1073" s="53"/>
      <c r="AD1073" s="82"/>
      <c r="AE1073" s="43"/>
      <c r="AF1073" s="45"/>
      <c r="AG1073" s="82"/>
      <c r="AH1073" s="43"/>
      <c r="AI1073" s="47"/>
      <c r="AJ1073" s="27"/>
      <c r="AK1073" s="5"/>
      <c r="AL1073" s="4" t="s">
        <v>84</v>
      </c>
      <c r="AM1073" s="27"/>
      <c r="AN1073" s="5"/>
      <c r="AO1073" s="4">
        <v>42</v>
      </c>
      <c r="AP1073" s="5" t="s">
        <v>44</v>
      </c>
      <c r="AQ1073" s="5" t="s">
        <v>44</v>
      </c>
      <c r="AR1073" s="19">
        <v>2.46</v>
      </c>
      <c r="AS1073" s="5"/>
      <c r="AT1073" s="3"/>
      <c r="AU1073" s="2" t="s">
        <v>44</v>
      </c>
      <c r="AV1073" s="2"/>
      <c r="AY1073">
        <v>8</v>
      </c>
    </row>
    <row r="1074" spans="1:51" x14ac:dyDescent="0.25">
      <c r="A1074" s="3" t="s">
        <v>2</v>
      </c>
      <c r="B1074" s="18">
        <v>2.79</v>
      </c>
      <c r="C1074" s="88">
        <f t="shared" si="136"/>
        <v>3.0201048573185032</v>
      </c>
      <c r="D1074" s="80">
        <v>-108.593</v>
      </c>
      <c r="E1074" s="23">
        <v>41.588999999999999</v>
      </c>
      <c r="F1074" s="1">
        <v>1</v>
      </c>
      <c r="G1074" s="1">
        <v>2007</v>
      </c>
      <c r="H1074" s="1">
        <v>12</v>
      </c>
      <c r="I1074" s="1">
        <v>13</v>
      </c>
      <c r="J1074" s="1">
        <v>20</v>
      </c>
      <c r="K1074" s="1">
        <v>17</v>
      </c>
      <c r="L1074" s="11">
        <v>19</v>
      </c>
      <c r="M1074" s="81">
        <f t="shared" si="137"/>
        <v>0.11825400999467875</v>
      </c>
      <c r="N1074" s="21">
        <v>0.01</v>
      </c>
      <c r="O1074" s="3" t="s">
        <v>175</v>
      </c>
      <c r="P1074" s="94">
        <f>1/((1/U1074^2)+(1/X1074^2))</f>
        <v>1.398401087982158E-2</v>
      </c>
      <c r="Q1074" s="72">
        <f>(P1074/U1074^2*V1074)+(P1074/X1074^2*Y1074)</f>
        <v>3.0201048573185032</v>
      </c>
      <c r="R1074" s="82">
        <f t="shared" ref="R1074:R1083" si="142">SQRT(P1074)</f>
        <v>0.11825400999467875</v>
      </c>
      <c r="S1074" s="49">
        <v>2.79</v>
      </c>
      <c r="T1074" s="3" t="s">
        <v>3</v>
      </c>
      <c r="U1074" s="82">
        <v>0.13900000000000001</v>
      </c>
      <c r="V1074" s="43">
        <f>0.791*S1074+0.851</f>
        <v>3.05789</v>
      </c>
      <c r="W1074" s="49">
        <v>2.9</v>
      </c>
      <c r="X1074" s="82">
        <v>0.22500000000000001</v>
      </c>
      <c r="Y1074" s="43">
        <f t="shared" si="141"/>
        <v>2.9211</v>
      </c>
      <c r="Z1074" s="53"/>
      <c r="AA1074" s="82"/>
      <c r="AB1074" s="43"/>
      <c r="AC1074" s="47"/>
      <c r="AD1074" s="82"/>
      <c r="AE1074" s="43"/>
      <c r="AF1074" s="45"/>
      <c r="AG1074" s="82"/>
      <c r="AH1074" s="43"/>
      <c r="AI1074" s="47"/>
      <c r="AJ1074" s="4"/>
      <c r="AK1074" s="4"/>
      <c r="AL1074" s="4"/>
      <c r="AM1074" s="27"/>
      <c r="AN1074" s="5"/>
      <c r="AO1074" s="4"/>
      <c r="AP1074" s="4"/>
      <c r="AQ1074" s="4"/>
      <c r="AR1074" s="19">
        <v>2.9</v>
      </c>
      <c r="AS1074" s="19">
        <v>2.79</v>
      </c>
      <c r="AT1074" s="3" t="s">
        <v>3</v>
      </c>
    </row>
    <row r="1075" spans="1:51" x14ac:dyDescent="0.25">
      <c r="A1075" s="3" t="s">
        <v>2</v>
      </c>
      <c r="B1075" s="18">
        <v>2.5499999999999998</v>
      </c>
      <c r="C1075" s="88">
        <f t="shared" si="136"/>
        <v>2.7364331801675581</v>
      </c>
      <c r="D1075" s="80">
        <v>-113.164</v>
      </c>
      <c r="E1075" s="23">
        <v>36.468000000000004</v>
      </c>
      <c r="F1075" s="1">
        <v>7</v>
      </c>
      <c r="G1075" s="1">
        <v>2007</v>
      </c>
      <c r="H1075" s="1">
        <v>12</v>
      </c>
      <c r="I1075" s="1">
        <v>16</v>
      </c>
      <c r="J1075" s="1">
        <v>10</v>
      </c>
      <c r="K1075" s="1">
        <v>57</v>
      </c>
      <c r="L1075" s="11">
        <v>35.299999999999997</v>
      </c>
      <c r="M1075" s="81">
        <f t="shared" si="137"/>
        <v>0.11825400999467875</v>
      </c>
      <c r="N1075" s="21">
        <v>0.01</v>
      </c>
      <c r="O1075" s="3" t="s">
        <v>175</v>
      </c>
      <c r="P1075" s="94">
        <f>1/((1/U1075^2)+(1/X1075^2))</f>
        <v>1.398401087982158E-2</v>
      </c>
      <c r="Q1075" s="72">
        <f>(P1075/U1075^2*V1075)+(P1075/X1075^2*Y1075)</f>
        <v>2.7364331801675581</v>
      </c>
      <c r="R1075" s="82">
        <f t="shared" si="142"/>
        <v>0.11825400999467875</v>
      </c>
      <c r="S1075" s="49">
        <v>2.5499999999999998</v>
      </c>
      <c r="T1075" s="3" t="s">
        <v>3</v>
      </c>
      <c r="U1075" s="82">
        <v>0.13900000000000001</v>
      </c>
      <c r="V1075" s="43">
        <f>0.791*S1075+0.851</f>
        <v>2.8680499999999998</v>
      </c>
      <c r="W1075" s="49">
        <v>2.33</v>
      </c>
      <c r="X1075" s="82">
        <v>0.22500000000000001</v>
      </c>
      <c r="Y1075" s="43">
        <f t="shared" si="141"/>
        <v>2.3915700000000002</v>
      </c>
      <c r="Z1075" s="53"/>
      <c r="AA1075" s="82"/>
      <c r="AB1075" s="43"/>
      <c r="AC1075" s="47"/>
      <c r="AD1075" s="82"/>
      <c r="AE1075" s="43"/>
      <c r="AF1075" s="45"/>
      <c r="AG1075" s="82"/>
      <c r="AH1075" s="43"/>
      <c r="AI1075" s="47"/>
      <c r="AJ1075" s="4"/>
      <c r="AK1075" s="4"/>
      <c r="AL1075" s="4"/>
      <c r="AM1075" s="27"/>
      <c r="AN1075" s="5"/>
      <c r="AO1075" s="4"/>
      <c r="AP1075" s="4"/>
      <c r="AQ1075" s="4"/>
      <c r="AR1075" s="19">
        <v>2.33</v>
      </c>
      <c r="AS1075" s="19">
        <v>2.5499999999999998</v>
      </c>
      <c r="AT1075" s="3" t="s">
        <v>3</v>
      </c>
    </row>
    <row r="1076" spans="1:51" x14ac:dyDescent="0.25">
      <c r="A1076" s="4" t="s">
        <v>1</v>
      </c>
      <c r="B1076" s="11">
        <v>2.8</v>
      </c>
      <c r="C1076" s="88">
        <f t="shared" si="136"/>
        <v>3.1895952854128033</v>
      </c>
      <c r="D1076" s="80">
        <v>-112.307</v>
      </c>
      <c r="E1076" s="23">
        <v>36.438000000000002</v>
      </c>
      <c r="F1076" s="1">
        <v>5</v>
      </c>
      <c r="G1076" s="1">
        <v>2007</v>
      </c>
      <c r="H1076" s="1">
        <v>12</v>
      </c>
      <c r="I1076" s="1">
        <v>27</v>
      </c>
      <c r="J1076" s="1">
        <v>0</v>
      </c>
      <c r="K1076" s="1">
        <v>13</v>
      </c>
      <c r="L1076" s="1">
        <v>20.74</v>
      </c>
      <c r="M1076" s="81">
        <f t="shared" si="137"/>
        <v>0.10516774409862768</v>
      </c>
      <c r="N1076" s="21">
        <v>0.01</v>
      </c>
      <c r="O1076" s="3" t="s">
        <v>175</v>
      </c>
      <c r="P1076" s="94">
        <f>1/((1/U1076^2)+(1/X1076^2)+(1/AA1076^2))</f>
        <v>1.1060254398794437E-2</v>
      </c>
      <c r="Q1076" s="72">
        <f>(P1076/U1076^2*V1076)+(P1076/X1076^2*Y1076)+(P1076/AA1076^2*AB1076)</f>
        <v>3.1895952854128033</v>
      </c>
      <c r="R1076" s="82">
        <f t="shared" si="142"/>
        <v>0.10516774409862768</v>
      </c>
      <c r="S1076" s="49">
        <v>3.07</v>
      </c>
      <c r="T1076" s="3" t="s">
        <v>3</v>
      </c>
      <c r="U1076" s="82">
        <v>0.13900000000000001</v>
      </c>
      <c r="V1076" s="43">
        <f>0.791*S1076+0.851</f>
        <v>3.2793700000000001</v>
      </c>
      <c r="W1076" s="49">
        <v>2.99</v>
      </c>
      <c r="X1076" s="82">
        <v>0.22500000000000001</v>
      </c>
      <c r="Y1076" s="43">
        <f t="shared" si="141"/>
        <v>3.0047100000000002</v>
      </c>
      <c r="Z1076" s="55">
        <v>2.8</v>
      </c>
      <c r="AA1076" s="82">
        <v>0.23</v>
      </c>
      <c r="AB1076" s="43">
        <f>0.791*(Z1076+0.09)+0.851</f>
        <v>3.1369899999999999</v>
      </c>
      <c r="AC1076" s="53"/>
      <c r="AD1076" s="82"/>
      <c r="AE1076" s="43"/>
      <c r="AF1076" s="45"/>
      <c r="AG1076" s="82"/>
      <c r="AH1076" s="43"/>
      <c r="AI1076" s="47"/>
      <c r="AJ1076" s="27"/>
      <c r="AK1076" s="5"/>
      <c r="AL1076" s="4" t="s">
        <v>48</v>
      </c>
      <c r="AM1076" s="27">
        <v>2.8</v>
      </c>
      <c r="AN1076" s="5"/>
      <c r="AO1076" s="4">
        <v>42</v>
      </c>
      <c r="AP1076" s="5" t="s">
        <v>44</v>
      </c>
      <c r="AQ1076" s="5" t="s">
        <v>44</v>
      </c>
      <c r="AR1076" s="19">
        <v>2.99</v>
      </c>
      <c r="AS1076" s="19">
        <v>3.07</v>
      </c>
      <c r="AT1076" s="3" t="s">
        <v>3</v>
      </c>
      <c r="AU1076" s="2" t="s">
        <v>44</v>
      </c>
      <c r="AV1076" s="2"/>
      <c r="AY1076">
        <v>14</v>
      </c>
    </row>
    <row r="1077" spans="1:51" x14ac:dyDescent="0.25">
      <c r="A1077" s="3" t="s">
        <v>2</v>
      </c>
      <c r="B1077" s="18">
        <v>2.72</v>
      </c>
      <c r="C1077" s="88">
        <f t="shared" si="136"/>
        <v>2.8619865604895205</v>
      </c>
      <c r="D1077" s="80">
        <v>-114.336</v>
      </c>
      <c r="E1077" s="23">
        <v>37.792000000000002</v>
      </c>
      <c r="F1077" s="1">
        <v>1</v>
      </c>
      <c r="G1077" s="1">
        <v>2008</v>
      </c>
      <c r="H1077" s="1">
        <v>1</v>
      </c>
      <c r="I1077" s="1">
        <v>12</v>
      </c>
      <c r="J1077" s="1">
        <v>6</v>
      </c>
      <c r="K1077" s="1">
        <v>51</v>
      </c>
      <c r="L1077" s="11">
        <v>27.8</v>
      </c>
      <c r="M1077" s="81">
        <f t="shared" si="137"/>
        <v>0.11825400999467875</v>
      </c>
      <c r="N1077" s="21">
        <v>0.01</v>
      </c>
      <c r="O1077" s="3" t="s">
        <v>175</v>
      </c>
      <c r="P1077" s="94">
        <f>1/((1/U1077^2)+(1/X1077^2))</f>
        <v>1.398401087982158E-2</v>
      </c>
      <c r="Q1077" s="72">
        <f>(P1077/U1077^2*V1077)+(P1077/X1077^2*Y1077)</f>
        <v>2.8619865604895205</v>
      </c>
      <c r="R1077" s="82">
        <f t="shared" si="142"/>
        <v>0.11825400999467875</v>
      </c>
      <c r="S1077" s="49">
        <v>2.72</v>
      </c>
      <c r="T1077" s="3" t="s">
        <v>3</v>
      </c>
      <c r="U1077" s="82">
        <v>0.13900000000000001</v>
      </c>
      <c r="V1077" s="43">
        <f>0.791*S1077+0.851</f>
        <v>3.0025200000000001</v>
      </c>
      <c r="W1077" s="49">
        <v>2.44</v>
      </c>
      <c r="X1077" s="82">
        <v>0.22500000000000001</v>
      </c>
      <c r="Y1077" s="43">
        <f t="shared" si="141"/>
        <v>2.49376</v>
      </c>
      <c r="Z1077" s="53"/>
      <c r="AA1077" s="82"/>
      <c r="AB1077" s="43"/>
      <c r="AC1077" s="47"/>
      <c r="AD1077" s="82"/>
      <c r="AE1077" s="43"/>
      <c r="AF1077" s="45"/>
      <c r="AG1077" s="82"/>
      <c r="AH1077" s="43"/>
      <c r="AI1077" s="47"/>
      <c r="AJ1077" s="4"/>
      <c r="AK1077" s="4"/>
      <c r="AL1077" s="4"/>
      <c r="AM1077" s="27"/>
      <c r="AN1077" s="5"/>
      <c r="AO1077" s="4"/>
      <c r="AP1077" s="4"/>
      <c r="AQ1077" s="4"/>
      <c r="AR1077" s="19">
        <v>2.44</v>
      </c>
      <c r="AS1077" s="19">
        <v>2.72</v>
      </c>
      <c r="AT1077" s="3" t="s">
        <v>3</v>
      </c>
    </row>
    <row r="1078" spans="1:51" x14ac:dyDescent="0.25">
      <c r="A1078" s="3" t="s">
        <v>2</v>
      </c>
      <c r="B1078" s="18">
        <v>3.05</v>
      </c>
      <c r="C1078" s="88">
        <f t="shared" si="136"/>
        <v>3.1330298028479113</v>
      </c>
      <c r="D1078" s="80">
        <v>-114.51600000000001</v>
      </c>
      <c r="E1078" s="23">
        <v>36.497999999999998</v>
      </c>
      <c r="F1078" s="1">
        <v>3</v>
      </c>
      <c r="G1078" s="1">
        <v>2008</v>
      </c>
      <c r="H1078" s="1">
        <v>1</v>
      </c>
      <c r="I1078" s="1">
        <v>18</v>
      </c>
      <c r="J1078" s="1">
        <v>23</v>
      </c>
      <c r="K1078" s="1">
        <v>6</v>
      </c>
      <c r="L1078" s="11">
        <v>30.2</v>
      </c>
      <c r="M1078" s="81">
        <f t="shared" si="137"/>
        <v>0.11825400999467875</v>
      </c>
      <c r="N1078" s="21">
        <v>0.01</v>
      </c>
      <c r="O1078" s="3" t="s">
        <v>175</v>
      </c>
      <c r="P1078" s="94">
        <f>1/((1/U1078^2)+(1/X1078^2))</f>
        <v>1.398401087982158E-2</v>
      </c>
      <c r="Q1078" s="72">
        <f>(P1078/U1078^2*V1078)+(P1078/X1078^2*Y1078)</f>
        <v>3.1330298028479113</v>
      </c>
      <c r="R1078" s="82">
        <f t="shared" si="142"/>
        <v>0.11825400999467875</v>
      </c>
      <c r="S1078" s="49">
        <v>3.05</v>
      </c>
      <c r="T1078" s="3" t="s">
        <v>3</v>
      </c>
      <c r="U1078" s="82">
        <v>0.13900000000000001</v>
      </c>
      <c r="V1078" s="43">
        <f>0.791*S1078+0.851</f>
        <v>3.26355</v>
      </c>
      <c r="W1078" s="49">
        <v>2.76</v>
      </c>
      <c r="X1078" s="82">
        <v>0.22500000000000001</v>
      </c>
      <c r="Y1078" s="43">
        <f t="shared" si="141"/>
        <v>2.7910399999999997</v>
      </c>
      <c r="Z1078" s="53"/>
      <c r="AA1078" s="82"/>
      <c r="AB1078" s="43"/>
      <c r="AC1078" s="47"/>
      <c r="AD1078" s="82"/>
      <c r="AE1078" s="43"/>
      <c r="AF1078" s="45"/>
      <c r="AG1078" s="82"/>
      <c r="AH1078" s="43"/>
      <c r="AI1078" s="47"/>
      <c r="AJ1078" s="4"/>
      <c r="AK1078" s="4"/>
      <c r="AL1078" s="4"/>
      <c r="AM1078" s="27"/>
      <c r="AN1078" s="5"/>
      <c r="AO1078" s="4"/>
      <c r="AP1078" s="4"/>
      <c r="AQ1078" s="4"/>
      <c r="AR1078" s="19">
        <v>2.76</v>
      </c>
      <c r="AS1078" s="19">
        <v>3.05</v>
      </c>
      <c r="AT1078" s="3" t="s">
        <v>3</v>
      </c>
    </row>
    <row r="1079" spans="1:51" x14ac:dyDescent="0.25">
      <c r="A1079" s="4" t="s">
        <v>1</v>
      </c>
      <c r="B1079" s="11">
        <v>4.8</v>
      </c>
      <c r="C1079" s="88">
        <f t="shared" si="136"/>
        <v>4.5708319510466566</v>
      </c>
      <c r="D1079" s="80">
        <v>-114.898</v>
      </c>
      <c r="E1079" s="23">
        <v>41.113999999999997</v>
      </c>
      <c r="F1079" s="1">
        <v>6</v>
      </c>
      <c r="G1079" s="1">
        <v>2008</v>
      </c>
      <c r="H1079" s="1">
        <v>2</v>
      </c>
      <c r="I1079" s="1">
        <v>21</v>
      </c>
      <c r="J1079" s="1">
        <v>14</v>
      </c>
      <c r="K1079" s="1">
        <v>20</v>
      </c>
      <c r="L1079" s="1">
        <v>51.63</v>
      </c>
      <c r="M1079" s="81">
        <f t="shared" si="137"/>
        <v>0.13642131889392123</v>
      </c>
      <c r="N1079" s="21">
        <v>0.01</v>
      </c>
      <c r="O1079" s="3" t="s">
        <v>175</v>
      </c>
      <c r="P1079" s="94">
        <f>1/((1/AA1079^2)+(1/AD1079^2)+(1/AG1079^2))</f>
        <v>1.8610776248756952E-2</v>
      </c>
      <c r="Q1079" s="72">
        <f>(P1079/AA1079^2*AB1079)+(P1079/AD1079^2*AE1079)+(P1079/AG1079^2*AH1079)</f>
        <v>4.5708319510466566</v>
      </c>
      <c r="R1079" s="82">
        <f t="shared" si="142"/>
        <v>0.13642131889392123</v>
      </c>
      <c r="S1079" s="44"/>
      <c r="T1079" s="3"/>
      <c r="V1079" s="43"/>
      <c r="W1079" s="46"/>
      <c r="Y1079" s="43"/>
      <c r="Z1079" s="55">
        <v>4.4000000000000004</v>
      </c>
      <c r="AA1079" s="82">
        <v>0.23</v>
      </c>
      <c r="AB1079" s="43">
        <f>0.791*(Z1079+0.09)+0.851</f>
        <v>4.40259</v>
      </c>
      <c r="AC1079" s="55">
        <v>4.8</v>
      </c>
      <c r="AD1079" s="82">
        <v>0.20699999999999999</v>
      </c>
      <c r="AE1079" s="43">
        <f>1.078*AC1079-0.427</f>
        <v>4.7474000000000007</v>
      </c>
      <c r="AF1079" s="56">
        <v>4.5</v>
      </c>
      <c r="AG1079" s="82">
        <v>0.29499999999999998</v>
      </c>
      <c r="AH1079" s="43">
        <f>1.162*AF1079-0.74</f>
        <v>4.488999999999999</v>
      </c>
      <c r="AI1079" s="47" t="s">
        <v>6</v>
      </c>
      <c r="AJ1079" s="27">
        <v>4.8</v>
      </c>
      <c r="AK1079" s="5"/>
      <c r="AL1079" s="4" t="s">
        <v>123</v>
      </c>
      <c r="AM1079" s="27">
        <v>4.4000000000000004</v>
      </c>
      <c r="AN1079" s="5">
        <v>4.5</v>
      </c>
      <c r="AO1079" s="4">
        <v>37</v>
      </c>
      <c r="AP1079" s="5" t="s">
        <v>44</v>
      </c>
      <c r="AQ1079" s="5" t="s">
        <v>44</v>
      </c>
      <c r="AR1079" s="9"/>
      <c r="AS1079" s="5"/>
      <c r="AT1079" s="3"/>
      <c r="AU1079" s="2" t="s">
        <v>44</v>
      </c>
      <c r="AV1079" s="2"/>
      <c r="AY1079">
        <v>34</v>
      </c>
    </row>
    <row r="1080" spans="1:51" x14ac:dyDescent="0.25">
      <c r="A1080" s="4" t="s">
        <v>1</v>
      </c>
      <c r="B1080" s="11">
        <v>4.0999999999999996</v>
      </c>
      <c r="C1080" s="88">
        <f t="shared" si="136"/>
        <v>4.3430862121532883</v>
      </c>
      <c r="D1080" s="80">
        <v>-114.791</v>
      </c>
      <c r="E1080" s="23">
        <v>41.003999999999998</v>
      </c>
      <c r="F1080" s="1">
        <v>5</v>
      </c>
      <c r="G1080" s="1">
        <v>2008</v>
      </c>
      <c r="H1080" s="1">
        <v>2</v>
      </c>
      <c r="I1080" s="1">
        <v>21</v>
      </c>
      <c r="J1080" s="1">
        <v>14</v>
      </c>
      <c r="K1080" s="1">
        <v>34</v>
      </c>
      <c r="L1080" s="1">
        <v>41.87</v>
      </c>
      <c r="M1080" s="81">
        <f t="shared" si="137"/>
        <v>9.9061001132857235E-2</v>
      </c>
      <c r="N1080" s="21">
        <v>0.01</v>
      </c>
      <c r="O1080" s="3" t="s">
        <v>175</v>
      </c>
      <c r="P1080" s="94">
        <f>1/((1/U1080^2)+(1/X1080^2)+(1/AA1080^2)+(1/AG1080^2))</f>
        <v>9.8130819454439432E-3</v>
      </c>
      <c r="Q1080" s="72">
        <f>(P1080/U1080^2*V1080)+(P1080/X1080^2*Y1080)+(P1080/AA1080^2*AB1080)+(P1080/AG1080^2*AH1080)</f>
        <v>4.3430862121532883</v>
      </c>
      <c r="R1080" s="82">
        <f t="shared" si="142"/>
        <v>9.9061001132857235E-2</v>
      </c>
      <c r="S1080" s="49">
        <v>4.51</v>
      </c>
      <c r="T1080" s="3" t="s">
        <v>3</v>
      </c>
      <c r="U1080" s="82">
        <v>0.13900000000000001</v>
      </c>
      <c r="V1080" s="43">
        <f t="shared" ref="V1080:V1096" si="143">0.791*S1080+0.851</f>
        <v>4.4184099999999997</v>
      </c>
      <c r="W1080" s="49">
        <v>4.3099999999999996</v>
      </c>
      <c r="X1080" s="82">
        <v>0.22500000000000001</v>
      </c>
      <c r="Y1080" s="43">
        <f>0.929*W1080+0.227</f>
        <v>4.2309900000000003</v>
      </c>
      <c r="Z1080" s="55">
        <v>4.0999999999999996</v>
      </c>
      <c r="AA1080" s="82">
        <v>0.23</v>
      </c>
      <c r="AB1080" s="43">
        <f>0.791*(Z1080+0.09)+0.851</f>
        <v>4.1652899999999997</v>
      </c>
      <c r="AC1080" s="53"/>
      <c r="AD1080" s="82"/>
      <c r="AE1080" s="43"/>
      <c r="AF1080" s="56">
        <v>4.5</v>
      </c>
      <c r="AG1080" s="82">
        <v>0.29499999999999998</v>
      </c>
      <c r="AH1080" s="43">
        <f>1.162*AF1080-0.74</f>
        <v>4.488999999999999</v>
      </c>
      <c r="AI1080" s="47" t="s">
        <v>5</v>
      </c>
      <c r="AJ1080" s="27"/>
      <c r="AK1080" s="5"/>
      <c r="AL1080" s="4" t="s">
        <v>126</v>
      </c>
      <c r="AM1080" s="27">
        <v>4.0999999999999996</v>
      </c>
      <c r="AN1080" s="5">
        <v>4.5</v>
      </c>
      <c r="AO1080" s="4">
        <v>37</v>
      </c>
      <c r="AP1080" s="5" t="s">
        <v>44</v>
      </c>
      <c r="AQ1080" s="5" t="s">
        <v>12</v>
      </c>
      <c r="AR1080" s="19">
        <v>4.3099999999999996</v>
      </c>
      <c r="AS1080" s="19">
        <v>4.51</v>
      </c>
      <c r="AT1080" s="3" t="s">
        <v>3</v>
      </c>
      <c r="AU1080" s="2" t="s">
        <v>44</v>
      </c>
      <c r="AV1080" s="2"/>
      <c r="AY1080">
        <v>43</v>
      </c>
    </row>
    <row r="1081" spans="1:51" x14ac:dyDescent="0.25">
      <c r="A1081" s="4" t="s">
        <v>1</v>
      </c>
      <c r="B1081" s="11">
        <v>3.1</v>
      </c>
      <c r="C1081" s="88">
        <f t="shared" si="136"/>
        <v>3.3791106169267917</v>
      </c>
      <c r="D1081" s="80">
        <v>-114.928</v>
      </c>
      <c r="E1081" s="23">
        <v>41.162999999999997</v>
      </c>
      <c r="F1081" s="1">
        <v>3</v>
      </c>
      <c r="G1081" s="1">
        <v>2008</v>
      </c>
      <c r="H1081" s="1">
        <v>2</v>
      </c>
      <c r="I1081" s="1">
        <v>21</v>
      </c>
      <c r="J1081" s="1">
        <v>14</v>
      </c>
      <c r="K1081" s="1">
        <v>46</v>
      </c>
      <c r="L1081" s="1">
        <v>31.01</v>
      </c>
      <c r="M1081" s="81">
        <f t="shared" si="137"/>
        <v>0.10516774409862768</v>
      </c>
      <c r="N1081" s="21">
        <v>0.01</v>
      </c>
      <c r="O1081" s="3" t="s">
        <v>175</v>
      </c>
      <c r="P1081" s="94">
        <f>1/((1/U1081^2)+(1/X1081^2)+(1/AA1081^2))</f>
        <v>1.1060254398794437E-2</v>
      </c>
      <c r="Q1081" s="72">
        <f>(P1081/U1081^2*V1081)+(P1081/X1081^2*Y1081)+(P1081/AA1081^2*AB1081)</f>
        <v>3.3791106169267917</v>
      </c>
      <c r="R1081" s="82">
        <f t="shared" si="142"/>
        <v>0.10516774409862768</v>
      </c>
      <c r="S1081" s="49">
        <v>3.37</v>
      </c>
      <c r="T1081" s="3" t="s">
        <v>3</v>
      </c>
      <c r="U1081" s="82">
        <v>0.13900000000000001</v>
      </c>
      <c r="V1081" s="43">
        <f t="shared" si="143"/>
        <v>3.5166700000000004</v>
      </c>
      <c r="W1081" s="49">
        <v>3.01</v>
      </c>
      <c r="X1081" s="82">
        <v>0.22500000000000001</v>
      </c>
      <c r="Y1081" s="43">
        <f>0.929*W1081+0.227</f>
        <v>3.0232899999999998</v>
      </c>
      <c r="Z1081" s="55">
        <v>3.1</v>
      </c>
      <c r="AA1081" s="82">
        <v>0.23</v>
      </c>
      <c r="AB1081" s="43">
        <f>0.791*(Z1081+0.09)+0.851</f>
        <v>3.3742900000000002</v>
      </c>
      <c r="AC1081" s="53"/>
      <c r="AD1081" s="82"/>
      <c r="AE1081" s="43"/>
      <c r="AF1081" s="45"/>
      <c r="AG1081" s="82"/>
      <c r="AH1081" s="43"/>
      <c r="AI1081" s="47"/>
      <c r="AJ1081" s="27"/>
      <c r="AK1081" s="5"/>
      <c r="AL1081" s="4" t="s">
        <v>92</v>
      </c>
      <c r="AM1081" s="27">
        <v>3.1</v>
      </c>
      <c r="AN1081" s="5"/>
      <c r="AO1081" s="4">
        <v>37</v>
      </c>
      <c r="AP1081" s="5" t="s">
        <v>44</v>
      </c>
      <c r="AQ1081" s="5" t="s">
        <v>44</v>
      </c>
      <c r="AR1081" s="19">
        <v>3.01</v>
      </c>
      <c r="AS1081" s="19">
        <v>3.37</v>
      </c>
      <c r="AT1081" s="3" t="s">
        <v>3</v>
      </c>
      <c r="AU1081" s="2" t="s">
        <v>44</v>
      </c>
      <c r="AV1081" s="2"/>
      <c r="AY1081">
        <v>33</v>
      </c>
    </row>
    <row r="1082" spans="1:51" x14ac:dyDescent="0.25">
      <c r="A1082" s="4" t="s">
        <v>1</v>
      </c>
      <c r="B1082" s="11">
        <v>2.8</v>
      </c>
      <c r="C1082" s="88">
        <f t="shared" si="136"/>
        <v>3.1639933857152966</v>
      </c>
      <c r="D1082" s="80">
        <v>-114.916</v>
      </c>
      <c r="E1082" s="23">
        <v>41.119</v>
      </c>
      <c r="F1082" s="1">
        <v>4</v>
      </c>
      <c r="G1082" s="1">
        <v>2008</v>
      </c>
      <c r="H1082" s="1">
        <v>2</v>
      </c>
      <c r="I1082" s="1">
        <v>21</v>
      </c>
      <c r="J1082" s="1">
        <v>14</v>
      </c>
      <c r="K1082" s="1">
        <v>59</v>
      </c>
      <c r="L1082" s="1">
        <v>6.33</v>
      </c>
      <c r="M1082" s="81">
        <f t="shared" si="137"/>
        <v>0.10516774409862768</v>
      </c>
      <c r="N1082" s="21">
        <v>0.01</v>
      </c>
      <c r="O1082" s="3" t="s">
        <v>175</v>
      </c>
      <c r="P1082" s="94">
        <f>1/((1/U1082^2)+(1/X1082^2)+(1/AA1082^2))</f>
        <v>1.1060254398794437E-2</v>
      </c>
      <c r="Q1082" s="72">
        <f>(P1082/U1082^2*V1082)+(P1082/X1082^2*Y1082)+(P1082/AA1082^2*AB1082)</f>
        <v>3.1639933857152966</v>
      </c>
      <c r="R1082" s="82">
        <f t="shared" si="142"/>
        <v>0.10516774409862768</v>
      </c>
      <c r="S1082" s="49">
        <v>3.13</v>
      </c>
      <c r="T1082" s="3" t="s">
        <v>3</v>
      </c>
      <c r="U1082" s="82">
        <v>0.13900000000000001</v>
      </c>
      <c r="V1082" s="43">
        <f t="shared" si="143"/>
        <v>3.3268300000000002</v>
      </c>
      <c r="W1082" s="49">
        <v>2.73</v>
      </c>
      <c r="X1082" s="82">
        <v>0.22500000000000001</v>
      </c>
      <c r="Y1082" s="43">
        <f>0.929*W1082+0.227</f>
        <v>2.7631700000000001</v>
      </c>
      <c r="Z1082" s="55">
        <v>2.8</v>
      </c>
      <c r="AA1082" s="82">
        <v>0.23</v>
      </c>
      <c r="AB1082" s="43">
        <f>0.791*(Z1082+0.09)+0.851</f>
        <v>3.1369899999999999</v>
      </c>
      <c r="AC1082" s="53"/>
      <c r="AD1082" s="82"/>
      <c r="AE1082" s="43"/>
      <c r="AF1082" s="45"/>
      <c r="AG1082" s="82"/>
      <c r="AH1082" s="43"/>
      <c r="AI1082" s="47"/>
      <c r="AJ1082" s="27"/>
      <c r="AK1082" s="5"/>
      <c r="AL1082" s="4" t="s">
        <v>48</v>
      </c>
      <c r="AM1082" s="27">
        <v>2.8</v>
      </c>
      <c r="AN1082" s="5"/>
      <c r="AO1082" s="4">
        <v>37</v>
      </c>
      <c r="AP1082" s="5" t="s">
        <v>44</v>
      </c>
      <c r="AQ1082" s="5" t="s">
        <v>44</v>
      </c>
      <c r="AR1082" s="19">
        <v>2.73</v>
      </c>
      <c r="AS1082" s="19">
        <v>3.13</v>
      </c>
      <c r="AT1082" s="3" t="s">
        <v>3</v>
      </c>
      <c r="AU1082" s="2" t="s">
        <v>44</v>
      </c>
      <c r="AV1082" s="2"/>
      <c r="AY1082">
        <v>25</v>
      </c>
    </row>
    <row r="1083" spans="1:51" x14ac:dyDescent="0.25">
      <c r="A1083" s="4" t="s">
        <v>1</v>
      </c>
      <c r="B1083" s="11">
        <v>3</v>
      </c>
      <c r="C1083" s="88">
        <f t="shared" si="136"/>
        <v>3.3190071315718641</v>
      </c>
      <c r="D1083" s="80">
        <v>-114.91500000000001</v>
      </c>
      <c r="E1083" s="23">
        <v>41.131</v>
      </c>
      <c r="F1083" s="1">
        <v>9</v>
      </c>
      <c r="G1083" s="1">
        <v>2008</v>
      </c>
      <c r="H1083" s="1">
        <v>2</v>
      </c>
      <c r="I1083" s="1">
        <v>21</v>
      </c>
      <c r="J1083" s="1">
        <v>15</v>
      </c>
      <c r="K1083" s="1">
        <v>6</v>
      </c>
      <c r="L1083" s="1">
        <v>8</v>
      </c>
      <c r="M1083" s="81">
        <f t="shared" si="137"/>
        <v>0.10516774409862768</v>
      </c>
      <c r="N1083" s="21">
        <v>0.01</v>
      </c>
      <c r="O1083" s="3" t="s">
        <v>175</v>
      </c>
      <c r="P1083" s="94">
        <f>1/((1/U1083^2)+(1/X1083^2)+(1/AA1083^2))</f>
        <v>1.1060254398794437E-2</v>
      </c>
      <c r="Q1083" s="72">
        <f>(P1083/U1083^2*V1083)+(P1083/X1083^2*Y1083)+(P1083/AA1083^2*AB1083)</f>
        <v>3.3190071315718641</v>
      </c>
      <c r="R1083" s="82">
        <f t="shared" si="142"/>
        <v>0.10516774409862768</v>
      </c>
      <c r="S1083" s="49">
        <v>3.22</v>
      </c>
      <c r="T1083" s="3" t="s">
        <v>3</v>
      </c>
      <c r="U1083" s="82">
        <v>0.13900000000000001</v>
      </c>
      <c r="V1083" s="43">
        <f t="shared" si="143"/>
        <v>3.3980200000000003</v>
      </c>
      <c r="W1083" s="49">
        <v>3.13</v>
      </c>
      <c r="X1083" s="82">
        <v>0.22500000000000001</v>
      </c>
      <c r="Y1083" s="43">
        <f>0.929*W1083+0.227</f>
        <v>3.1347700000000001</v>
      </c>
      <c r="Z1083" s="55">
        <v>3</v>
      </c>
      <c r="AA1083" s="82">
        <v>0.23</v>
      </c>
      <c r="AB1083" s="43">
        <f>0.791*(Z1083+0.09)+0.851</f>
        <v>3.2951899999999998</v>
      </c>
      <c r="AC1083" s="53"/>
      <c r="AD1083" s="82"/>
      <c r="AE1083" s="43"/>
      <c r="AF1083" s="45"/>
      <c r="AG1083" s="82"/>
      <c r="AH1083" s="43"/>
      <c r="AI1083" s="47"/>
      <c r="AJ1083" s="27"/>
      <c r="AK1083" s="5"/>
      <c r="AL1083" s="4" t="s">
        <v>50</v>
      </c>
      <c r="AM1083" s="27">
        <v>3</v>
      </c>
      <c r="AN1083" s="5"/>
      <c r="AO1083" s="4">
        <v>37</v>
      </c>
      <c r="AP1083" s="5" t="s">
        <v>44</v>
      </c>
      <c r="AQ1083" s="5" t="s">
        <v>44</v>
      </c>
      <c r="AR1083" s="19">
        <v>3.13</v>
      </c>
      <c r="AS1083" s="19">
        <v>3.22</v>
      </c>
      <c r="AT1083" s="3" t="s">
        <v>3</v>
      </c>
      <c r="AU1083" s="2" t="s">
        <v>44</v>
      </c>
      <c r="AV1083" s="2"/>
      <c r="AY1083">
        <v>31</v>
      </c>
    </row>
    <row r="1084" spans="1:51" x14ac:dyDescent="0.25">
      <c r="A1084" s="3" t="s">
        <v>2</v>
      </c>
      <c r="B1084" s="18">
        <v>2.69</v>
      </c>
      <c r="C1084" s="88">
        <f t="shared" si="136"/>
        <v>2.97879</v>
      </c>
      <c r="D1084" s="80">
        <v>-114.911</v>
      </c>
      <c r="E1084" s="23">
        <v>41.106999999999999</v>
      </c>
      <c r="F1084" s="1">
        <v>4</v>
      </c>
      <c r="G1084" s="1">
        <v>2008</v>
      </c>
      <c r="H1084" s="1">
        <v>2</v>
      </c>
      <c r="I1084" s="1">
        <v>21</v>
      </c>
      <c r="J1084" s="1">
        <v>15</v>
      </c>
      <c r="K1084" s="1">
        <v>9</v>
      </c>
      <c r="L1084" s="11">
        <v>42.6</v>
      </c>
      <c r="M1084" s="81">
        <f t="shared" si="137"/>
        <v>0.13900000000000001</v>
      </c>
      <c r="N1084" s="21">
        <v>0.01</v>
      </c>
      <c r="O1084" s="6" t="s">
        <v>174</v>
      </c>
      <c r="P1084" s="94"/>
      <c r="Q1084" s="72">
        <f>V1084</f>
        <v>2.97879</v>
      </c>
      <c r="R1084" s="82">
        <f>U1084</f>
        <v>0.13900000000000001</v>
      </c>
      <c r="S1084" s="49">
        <v>2.69</v>
      </c>
      <c r="T1084" s="3" t="s">
        <v>3</v>
      </c>
      <c r="U1084" s="82">
        <v>0.13900000000000001</v>
      </c>
      <c r="V1084" s="43">
        <f t="shared" si="143"/>
        <v>2.97879</v>
      </c>
      <c r="W1084" s="57"/>
      <c r="Y1084" s="43"/>
      <c r="Z1084" s="53"/>
      <c r="AA1084" s="82"/>
      <c r="AB1084" s="43"/>
      <c r="AC1084" s="47"/>
      <c r="AD1084" s="82"/>
      <c r="AE1084" s="43"/>
      <c r="AF1084" s="45"/>
      <c r="AG1084" s="82"/>
      <c r="AH1084" s="43"/>
      <c r="AI1084" s="47"/>
      <c r="AJ1084" s="4"/>
      <c r="AK1084" s="4"/>
      <c r="AL1084" s="4"/>
      <c r="AM1084" s="27"/>
      <c r="AN1084" s="5"/>
      <c r="AO1084" s="4"/>
      <c r="AP1084" s="4"/>
      <c r="AQ1084" s="4"/>
      <c r="AR1084" s="19">
        <v>9.99</v>
      </c>
      <c r="AS1084" s="19">
        <v>2.69</v>
      </c>
      <c r="AT1084" s="3" t="s">
        <v>3</v>
      </c>
    </row>
    <row r="1085" spans="1:51" x14ac:dyDescent="0.25">
      <c r="A1085" s="3" t="s">
        <v>2</v>
      </c>
      <c r="B1085" s="18">
        <v>3.12</v>
      </c>
      <c r="C1085" s="88">
        <f t="shared" si="136"/>
        <v>3.1679727884367948</v>
      </c>
      <c r="D1085" s="80">
        <v>-114.91500000000001</v>
      </c>
      <c r="E1085" s="23">
        <v>41.14</v>
      </c>
      <c r="F1085" s="1">
        <v>5</v>
      </c>
      <c r="G1085" s="1">
        <v>2008</v>
      </c>
      <c r="H1085" s="1">
        <v>2</v>
      </c>
      <c r="I1085" s="1">
        <v>21</v>
      </c>
      <c r="J1085" s="1">
        <v>15</v>
      </c>
      <c r="K1085" s="1">
        <v>10</v>
      </c>
      <c r="L1085" s="11">
        <v>34</v>
      </c>
      <c r="M1085" s="81">
        <f t="shared" si="137"/>
        <v>0.11825400999467875</v>
      </c>
      <c r="N1085" s="21">
        <v>0.01</v>
      </c>
      <c r="O1085" s="3" t="s">
        <v>175</v>
      </c>
      <c r="P1085" s="94">
        <f>1/((1/U1085^2)+(1/X1085^2))</f>
        <v>1.398401087982158E-2</v>
      </c>
      <c r="Q1085" s="72">
        <f>(P1085/U1085^2*V1085)+(P1085/X1085^2*Y1085)</f>
        <v>3.1679727884367948</v>
      </c>
      <c r="R1085" s="82">
        <f t="shared" ref="R1085:R1096" si="144">SQRT(P1085)</f>
        <v>0.11825400999467875</v>
      </c>
      <c r="S1085" s="49">
        <v>3.12</v>
      </c>
      <c r="T1085" s="3" t="s">
        <v>3</v>
      </c>
      <c r="U1085" s="82">
        <v>0.13900000000000001</v>
      </c>
      <c r="V1085" s="43">
        <f t="shared" si="143"/>
        <v>3.3189200000000003</v>
      </c>
      <c r="W1085" s="49">
        <v>2.74</v>
      </c>
      <c r="X1085" s="82">
        <v>0.22500000000000001</v>
      </c>
      <c r="Y1085" s="43">
        <f t="shared" ref="Y1085:Y1096" si="145">0.929*W1085+0.227</f>
        <v>2.7724600000000001</v>
      </c>
      <c r="Z1085" s="53"/>
      <c r="AA1085" s="82"/>
      <c r="AB1085" s="43"/>
      <c r="AC1085" s="47"/>
      <c r="AD1085" s="82"/>
      <c r="AE1085" s="43"/>
      <c r="AF1085" s="45"/>
      <c r="AG1085" s="82"/>
      <c r="AH1085" s="43"/>
      <c r="AI1085" s="47"/>
      <c r="AJ1085" s="4"/>
      <c r="AK1085" s="4"/>
      <c r="AL1085" s="4"/>
      <c r="AM1085" s="27"/>
      <c r="AN1085" s="5"/>
      <c r="AO1085" s="4"/>
      <c r="AP1085" s="4"/>
      <c r="AQ1085" s="4"/>
      <c r="AR1085" s="19">
        <v>2.74</v>
      </c>
      <c r="AS1085" s="19">
        <v>3.12</v>
      </c>
      <c r="AT1085" s="3" t="s">
        <v>3</v>
      </c>
    </row>
    <row r="1086" spans="1:51" x14ac:dyDescent="0.25">
      <c r="A1086" s="3" t="s">
        <v>2</v>
      </c>
      <c r="B1086" s="18">
        <v>3.51</v>
      </c>
      <c r="C1086" s="88">
        <f t="shared" si="136"/>
        <v>3.4656678226060103</v>
      </c>
      <c r="D1086" s="80">
        <v>-114.902</v>
      </c>
      <c r="E1086" s="23">
        <v>41.145000000000003</v>
      </c>
      <c r="F1086" s="1">
        <v>6</v>
      </c>
      <c r="G1086" s="1">
        <v>2008</v>
      </c>
      <c r="H1086" s="1">
        <v>2</v>
      </c>
      <c r="I1086" s="1">
        <v>21</v>
      </c>
      <c r="J1086" s="1">
        <v>15</v>
      </c>
      <c r="K1086" s="1">
        <v>11</v>
      </c>
      <c r="L1086" s="11">
        <v>47.7</v>
      </c>
      <c r="M1086" s="81">
        <f t="shared" si="137"/>
        <v>0.11825400999467875</v>
      </c>
      <c r="N1086" s="21">
        <v>0.01</v>
      </c>
      <c r="O1086" s="3" t="s">
        <v>175</v>
      </c>
      <c r="P1086" s="94">
        <f>1/((1/U1086^2)+(1/X1086^2))</f>
        <v>1.398401087982158E-2</v>
      </c>
      <c r="Q1086" s="72">
        <f>(P1086/U1086^2*V1086)+(P1086/X1086^2*Y1086)</f>
        <v>3.4656678226060103</v>
      </c>
      <c r="R1086" s="82">
        <f t="shared" si="144"/>
        <v>0.11825400999467875</v>
      </c>
      <c r="S1086" s="49">
        <v>3.51</v>
      </c>
      <c r="T1086" s="3" t="s">
        <v>3</v>
      </c>
      <c r="U1086" s="82">
        <v>0.13900000000000001</v>
      </c>
      <c r="V1086" s="43">
        <f t="shared" si="143"/>
        <v>3.6274099999999998</v>
      </c>
      <c r="W1086" s="49">
        <v>3.03</v>
      </c>
      <c r="X1086" s="82">
        <v>0.22500000000000001</v>
      </c>
      <c r="Y1086" s="43">
        <f t="shared" si="145"/>
        <v>3.0418699999999999</v>
      </c>
      <c r="Z1086" s="53"/>
      <c r="AA1086" s="82"/>
      <c r="AB1086" s="43"/>
      <c r="AC1086" s="47"/>
      <c r="AD1086" s="82"/>
      <c r="AE1086" s="43"/>
      <c r="AF1086" s="45"/>
      <c r="AG1086" s="82"/>
      <c r="AH1086" s="43"/>
      <c r="AI1086" s="47"/>
      <c r="AJ1086" s="4"/>
      <c r="AK1086" s="4"/>
      <c r="AL1086" s="4"/>
      <c r="AM1086" s="27"/>
      <c r="AN1086" s="5"/>
      <c r="AO1086" s="4"/>
      <c r="AP1086" s="4"/>
      <c r="AQ1086" s="4"/>
      <c r="AR1086" s="19">
        <v>3.03</v>
      </c>
      <c r="AS1086" s="19">
        <v>3.51</v>
      </c>
      <c r="AT1086" s="3" t="s">
        <v>3</v>
      </c>
    </row>
    <row r="1087" spans="1:51" x14ac:dyDescent="0.25">
      <c r="A1087" s="3" t="s">
        <v>2</v>
      </c>
      <c r="B1087" s="18">
        <v>2.79</v>
      </c>
      <c r="C1087" s="88">
        <f t="shared" si="136"/>
        <v>3.0534648374460298</v>
      </c>
      <c r="D1087" s="80">
        <v>-114.922</v>
      </c>
      <c r="E1087" s="23">
        <v>41.149000000000001</v>
      </c>
      <c r="F1087" s="1">
        <v>7</v>
      </c>
      <c r="G1087" s="1">
        <v>2008</v>
      </c>
      <c r="H1087" s="1">
        <v>2</v>
      </c>
      <c r="I1087" s="1">
        <v>21</v>
      </c>
      <c r="J1087" s="1">
        <v>15</v>
      </c>
      <c r="K1087" s="1">
        <v>17</v>
      </c>
      <c r="L1087" s="11">
        <v>3.4</v>
      </c>
      <c r="M1087" s="81">
        <f t="shared" si="137"/>
        <v>0.11825400999467875</v>
      </c>
      <c r="N1087" s="21">
        <v>0.01</v>
      </c>
      <c r="O1087" s="3" t="s">
        <v>175</v>
      </c>
      <c r="P1087" s="94">
        <f>1/((1/U1087^2)+(1/X1087^2))</f>
        <v>1.398401087982158E-2</v>
      </c>
      <c r="Q1087" s="72">
        <f>(P1087/U1087^2*V1087)+(P1087/X1087^2*Y1087)</f>
        <v>3.0534648374460298</v>
      </c>
      <c r="R1087" s="82">
        <f t="shared" si="144"/>
        <v>0.11825400999467875</v>
      </c>
      <c r="S1087" s="49">
        <v>2.79</v>
      </c>
      <c r="T1087" s="3" t="s">
        <v>3</v>
      </c>
      <c r="U1087" s="82">
        <v>0.13900000000000001</v>
      </c>
      <c r="V1087" s="43">
        <f t="shared" si="143"/>
        <v>3.05789</v>
      </c>
      <c r="W1087" s="49">
        <v>3.03</v>
      </c>
      <c r="X1087" s="82">
        <v>0.22500000000000001</v>
      </c>
      <c r="Y1087" s="43">
        <f t="shared" si="145"/>
        <v>3.0418699999999999</v>
      </c>
      <c r="Z1087" s="53"/>
      <c r="AA1087" s="82"/>
      <c r="AB1087" s="43"/>
      <c r="AC1087" s="47"/>
      <c r="AD1087" s="82"/>
      <c r="AE1087" s="43"/>
      <c r="AF1087" s="45"/>
      <c r="AG1087" s="82"/>
      <c r="AH1087" s="43"/>
      <c r="AI1087" s="47"/>
      <c r="AJ1087" s="4"/>
      <c r="AK1087" s="4"/>
      <c r="AL1087" s="4"/>
      <c r="AM1087" s="27"/>
      <c r="AN1087" s="5"/>
      <c r="AO1087" s="4"/>
      <c r="AP1087" s="4"/>
      <c r="AQ1087" s="4"/>
      <c r="AR1087" s="19">
        <v>3.03</v>
      </c>
      <c r="AS1087" s="19">
        <v>2.79</v>
      </c>
      <c r="AT1087" s="3" t="s">
        <v>3</v>
      </c>
    </row>
    <row r="1088" spans="1:51" x14ac:dyDescent="0.25">
      <c r="A1088" s="4" t="s">
        <v>1</v>
      </c>
      <c r="B1088" s="11">
        <v>3.7</v>
      </c>
      <c r="C1088" s="88">
        <f t="shared" si="136"/>
        <v>3.9353418511872027</v>
      </c>
      <c r="D1088" s="80">
        <v>-114.907</v>
      </c>
      <c r="E1088" s="23">
        <v>41.131999999999998</v>
      </c>
      <c r="F1088" s="1">
        <v>5</v>
      </c>
      <c r="G1088" s="1">
        <v>2008</v>
      </c>
      <c r="H1088" s="1">
        <v>2</v>
      </c>
      <c r="I1088" s="1">
        <v>21</v>
      </c>
      <c r="J1088" s="1">
        <v>15</v>
      </c>
      <c r="K1088" s="1">
        <v>34</v>
      </c>
      <c r="L1088" s="1">
        <v>25.46</v>
      </c>
      <c r="M1088" s="81">
        <f t="shared" si="137"/>
        <v>0.10516774409862768</v>
      </c>
      <c r="N1088" s="21">
        <v>0.01</v>
      </c>
      <c r="O1088" s="3" t="s">
        <v>175</v>
      </c>
      <c r="P1088" s="94">
        <f>1/((1/U1088^2)+(1/X1088^2)+(1/AA1088^2))</f>
        <v>1.1060254398794437E-2</v>
      </c>
      <c r="Q1088" s="72">
        <f>(P1088/U1088^2*V1088)+(P1088/X1088^2*Y1088)+(P1088/AA1088^2*AB1088)</f>
        <v>3.9353418511872027</v>
      </c>
      <c r="R1088" s="82">
        <f t="shared" si="144"/>
        <v>0.10516774409862768</v>
      </c>
      <c r="S1088" s="49">
        <v>3.94</v>
      </c>
      <c r="T1088" s="3" t="s">
        <v>3</v>
      </c>
      <c r="U1088" s="82">
        <v>0.13900000000000001</v>
      </c>
      <c r="V1088" s="43">
        <f t="shared" si="143"/>
        <v>3.9675400000000001</v>
      </c>
      <c r="W1088" s="49">
        <v>3.99</v>
      </c>
      <c r="X1088" s="82">
        <v>0.22500000000000001</v>
      </c>
      <c r="Y1088" s="43">
        <f t="shared" si="145"/>
        <v>3.93371</v>
      </c>
      <c r="Z1088" s="55">
        <v>3.7</v>
      </c>
      <c r="AA1088" s="82">
        <v>0.23</v>
      </c>
      <c r="AB1088" s="43">
        <f>0.791*(Z1088+0.09)+0.851</f>
        <v>3.8488900000000004</v>
      </c>
      <c r="AC1088" s="53"/>
      <c r="AD1088" s="82"/>
      <c r="AE1088" s="43"/>
      <c r="AF1088" s="45"/>
      <c r="AG1088" s="82"/>
      <c r="AH1088" s="43"/>
      <c r="AI1088" s="47"/>
      <c r="AJ1088" s="27"/>
      <c r="AK1088" s="5"/>
      <c r="AL1088" s="4" t="s">
        <v>42</v>
      </c>
      <c r="AM1088" s="27">
        <v>3.7</v>
      </c>
      <c r="AN1088" s="5"/>
      <c r="AO1088" s="4">
        <v>37</v>
      </c>
      <c r="AP1088" s="5">
        <v>4</v>
      </c>
      <c r="AQ1088" s="5" t="s">
        <v>12</v>
      </c>
      <c r="AR1088" s="19">
        <v>3.99</v>
      </c>
      <c r="AS1088" s="19">
        <v>3.94</v>
      </c>
      <c r="AT1088" s="3" t="s">
        <v>3</v>
      </c>
      <c r="AU1088" s="2">
        <v>4</v>
      </c>
      <c r="AV1088" s="2" t="s">
        <v>1</v>
      </c>
      <c r="AY1088">
        <v>71</v>
      </c>
    </row>
    <row r="1089" spans="1:58" x14ac:dyDescent="0.25">
      <c r="A1089" s="4" t="s">
        <v>1</v>
      </c>
      <c r="B1089" s="11">
        <v>2.7</v>
      </c>
      <c r="C1089" s="88">
        <f t="shared" si="136"/>
        <v>3.187887748251983</v>
      </c>
      <c r="D1089" s="80">
        <v>-114.837</v>
      </c>
      <c r="E1089" s="23">
        <v>41.02</v>
      </c>
      <c r="F1089" s="1">
        <v>5</v>
      </c>
      <c r="G1089" s="1">
        <v>2008</v>
      </c>
      <c r="H1089" s="1">
        <v>2</v>
      </c>
      <c r="I1089" s="1">
        <v>21</v>
      </c>
      <c r="J1089" s="1">
        <v>15</v>
      </c>
      <c r="K1089" s="1">
        <v>43</v>
      </c>
      <c r="L1089" s="1">
        <v>15.44</v>
      </c>
      <c r="M1089" s="81">
        <f t="shared" si="137"/>
        <v>0.10516774409862768</v>
      </c>
      <c r="N1089" s="21">
        <v>0.01</v>
      </c>
      <c r="O1089" s="3" t="s">
        <v>175</v>
      </c>
      <c r="P1089" s="94">
        <f>1/((1/U1089^2)+(1/X1089^2)+(1/AA1089^2))</f>
        <v>1.1060254398794437E-2</v>
      </c>
      <c r="Q1089" s="72">
        <f>(P1089/U1089^2*V1089)+(P1089/X1089^2*Y1089)+(P1089/AA1089^2*AB1089)</f>
        <v>3.187887748251983</v>
      </c>
      <c r="R1089" s="82">
        <f t="shared" si="144"/>
        <v>0.10516774409862768</v>
      </c>
      <c r="S1089" s="49">
        <v>3.04</v>
      </c>
      <c r="T1089" s="3" t="s">
        <v>3</v>
      </c>
      <c r="U1089" s="82">
        <v>0.13900000000000001</v>
      </c>
      <c r="V1089" s="43">
        <f t="shared" si="143"/>
        <v>3.2556400000000001</v>
      </c>
      <c r="W1089" s="49">
        <v>3.13</v>
      </c>
      <c r="X1089" s="82">
        <v>0.22500000000000001</v>
      </c>
      <c r="Y1089" s="43">
        <f t="shared" si="145"/>
        <v>3.1347700000000001</v>
      </c>
      <c r="Z1089" s="55">
        <v>2.7</v>
      </c>
      <c r="AA1089" s="82">
        <v>0.23</v>
      </c>
      <c r="AB1089" s="43">
        <f>0.791*(Z1089+0.09)+0.851</f>
        <v>3.05789</v>
      </c>
      <c r="AC1089" s="53"/>
      <c r="AD1089" s="82"/>
      <c r="AE1089" s="43"/>
      <c r="AF1089" s="45"/>
      <c r="AG1089" s="82"/>
      <c r="AH1089" s="43"/>
      <c r="AI1089" s="47"/>
      <c r="AJ1089" s="27"/>
      <c r="AK1089" s="5"/>
      <c r="AL1089" s="4" t="s">
        <v>93</v>
      </c>
      <c r="AM1089" s="27">
        <v>2.7</v>
      </c>
      <c r="AN1089" s="5"/>
      <c r="AO1089" s="4">
        <v>37</v>
      </c>
      <c r="AP1089" s="5" t="s">
        <v>44</v>
      </c>
      <c r="AQ1089" s="5" t="s">
        <v>44</v>
      </c>
      <c r="AR1089" s="19">
        <v>3.13</v>
      </c>
      <c r="AS1089" s="19">
        <v>3.04</v>
      </c>
      <c r="AT1089" s="3" t="s">
        <v>3</v>
      </c>
      <c r="AU1089" s="2" t="s">
        <v>44</v>
      </c>
      <c r="AV1089" s="2"/>
      <c r="AY1089">
        <v>29</v>
      </c>
      <c r="BA1089" s="4"/>
      <c r="BB1089" s="4"/>
      <c r="BC1089" s="4"/>
      <c r="BD1089" s="4"/>
      <c r="BE1089" s="4"/>
      <c r="BF1089" s="4"/>
    </row>
    <row r="1090" spans="1:58" x14ac:dyDescent="0.25">
      <c r="A1090" s="4" t="s">
        <v>1</v>
      </c>
      <c r="B1090" s="11">
        <v>2.7</v>
      </c>
      <c r="C1090" s="88">
        <f t="shared" ref="C1090:C1153" si="146">Q1090</f>
        <v>3.1415207907213607</v>
      </c>
      <c r="D1090" s="80">
        <v>-114.964</v>
      </c>
      <c r="E1090" s="23">
        <v>41.186</v>
      </c>
      <c r="F1090" s="1">
        <v>5</v>
      </c>
      <c r="G1090" s="1">
        <v>2008</v>
      </c>
      <c r="H1090" s="1">
        <v>2</v>
      </c>
      <c r="I1090" s="1">
        <v>21</v>
      </c>
      <c r="J1090" s="1">
        <v>15</v>
      </c>
      <c r="K1090" s="1">
        <v>48</v>
      </c>
      <c r="L1090" s="1">
        <v>22.26</v>
      </c>
      <c r="M1090" s="81">
        <f t="shared" ref="M1090:M1153" si="147">R1090</f>
        <v>0.10516774409862768</v>
      </c>
      <c r="N1090" s="21">
        <v>0.01</v>
      </c>
      <c r="O1090" s="3" t="s">
        <v>175</v>
      </c>
      <c r="P1090" s="94">
        <f>1/((1/U1090^2)+(1/X1090^2)+(1/AA1090^2))</f>
        <v>1.1060254398794437E-2</v>
      </c>
      <c r="Q1090" s="72">
        <f>(P1090/U1090^2*V1090)+(P1090/X1090^2*Y1090)+(P1090/AA1090^2*AB1090)</f>
        <v>3.1415207907213607</v>
      </c>
      <c r="R1090" s="82">
        <f t="shared" si="144"/>
        <v>0.10516774409862768</v>
      </c>
      <c r="S1090" s="49">
        <v>3.09</v>
      </c>
      <c r="T1090" s="3" t="s">
        <v>3</v>
      </c>
      <c r="U1090" s="82">
        <v>0.13900000000000001</v>
      </c>
      <c r="V1090" s="43">
        <f t="shared" si="143"/>
        <v>3.2951899999999998</v>
      </c>
      <c r="W1090" s="49">
        <v>2.79</v>
      </c>
      <c r="X1090" s="82">
        <v>0.22500000000000001</v>
      </c>
      <c r="Y1090" s="43">
        <f t="shared" si="145"/>
        <v>2.8189100000000002</v>
      </c>
      <c r="Z1090" s="55">
        <v>2.7</v>
      </c>
      <c r="AA1090" s="82">
        <v>0.23</v>
      </c>
      <c r="AB1090" s="43">
        <f>0.791*(Z1090+0.09)+0.851</f>
        <v>3.05789</v>
      </c>
      <c r="AC1090" s="53"/>
      <c r="AD1090" s="82"/>
      <c r="AE1090" s="43"/>
      <c r="AF1090" s="45"/>
      <c r="AG1090" s="82"/>
      <c r="AH1090" s="43"/>
      <c r="AI1090" s="47"/>
      <c r="AJ1090" s="27"/>
      <c r="AK1090" s="5"/>
      <c r="AL1090" s="4" t="s">
        <v>93</v>
      </c>
      <c r="AM1090" s="27">
        <v>2.7</v>
      </c>
      <c r="AN1090" s="5"/>
      <c r="AO1090" s="4">
        <v>37</v>
      </c>
      <c r="AP1090" s="5" t="s">
        <v>44</v>
      </c>
      <c r="AQ1090" s="5" t="s">
        <v>44</v>
      </c>
      <c r="AR1090" s="19">
        <v>2.79</v>
      </c>
      <c r="AS1090" s="19">
        <v>3.09</v>
      </c>
      <c r="AT1090" s="3" t="s">
        <v>3</v>
      </c>
      <c r="AU1090" s="2" t="s">
        <v>44</v>
      </c>
      <c r="AV1090" s="2"/>
      <c r="AY1090">
        <v>21</v>
      </c>
    </row>
    <row r="1091" spans="1:58" x14ac:dyDescent="0.25">
      <c r="A1091" s="4" t="s">
        <v>1</v>
      </c>
      <c r="B1091" s="11">
        <v>3</v>
      </c>
      <c r="C1091" s="88">
        <f t="shared" si="146"/>
        <v>3.3616348884027141</v>
      </c>
      <c r="D1091" s="80">
        <v>-114.82899999999999</v>
      </c>
      <c r="E1091" s="23">
        <v>41.151000000000003</v>
      </c>
      <c r="F1091" s="1">
        <v>5</v>
      </c>
      <c r="G1091" s="1">
        <v>2008</v>
      </c>
      <c r="H1091" s="1">
        <v>2</v>
      </c>
      <c r="I1091" s="1">
        <v>21</v>
      </c>
      <c r="J1091" s="1">
        <v>15</v>
      </c>
      <c r="K1091" s="1">
        <v>50</v>
      </c>
      <c r="L1091" s="1">
        <v>28.25</v>
      </c>
      <c r="M1091" s="81">
        <f t="shared" si="147"/>
        <v>0.10516774409862768</v>
      </c>
      <c r="N1091" s="21">
        <v>0.01</v>
      </c>
      <c r="O1091" s="3" t="s">
        <v>175</v>
      </c>
      <c r="P1091" s="94">
        <f>1/((1/U1091^2)+(1/X1091^2)+(1/AA1091^2))</f>
        <v>1.1060254398794437E-2</v>
      </c>
      <c r="Q1091" s="72">
        <f>(P1091/U1091^2*V1091)+(P1091/X1091^2*Y1091)+(P1091/AA1091^2*AB1091)</f>
        <v>3.3616348884027141</v>
      </c>
      <c r="R1091" s="82">
        <f t="shared" si="144"/>
        <v>0.10516774409862768</v>
      </c>
      <c r="S1091" s="49">
        <v>3.35</v>
      </c>
      <c r="T1091" s="3" t="s">
        <v>3</v>
      </c>
      <c r="U1091" s="82">
        <v>0.13900000000000001</v>
      </c>
      <c r="V1091" s="43">
        <f t="shared" si="143"/>
        <v>3.5008500000000002</v>
      </c>
      <c r="W1091" s="49">
        <v>3.05</v>
      </c>
      <c r="X1091" s="82">
        <v>0.22500000000000001</v>
      </c>
      <c r="Y1091" s="43">
        <f t="shared" si="145"/>
        <v>3.0604499999999999</v>
      </c>
      <c r="Z1091" s="55">
        <v>3</v>
      </c>
      <c r="AA1091" s="82">
        <v>0.23</v>
      </c>
      <c r="AB1091" s="43">
        <f>0.791*(Z1091+0.09)+0.851</f>
        <v>3.2951899999999998</v>
      </c>
      <c r="AC1091" s="53"/>
      <c r="AD1091" s="82"/>
      <c r="AE1091" s="43"/>
      <c r="AF1091" s="45"/>
      <c r="AG1091" s="82"/>
      <c r="AH1091" s="43"/>
      <c r="AI1091" s="47"/>
      <c r="AJ1091" s="27"/>
      <c r="AK1091" s="5"/>
      <c r="AL1091" s="4" t="s">
        <v>50</v>
      </c>
      <c r="AM1091" s="27">
        <v>3</v>
      </c>
      <c r="AN1091" s="5"/>
      <c r="AO1091" s="4">
        <v>37</v>
      </c>
      <c r="AP1091" s="5" t="s">
        <v>44</v>
      </c>
      <c r="AQ1091" s="5" t="s">
        <v>44</v>
      </c>
      <c r="AR1091" s="19">
        <v>3.05</v>
      </c>
      <c r="AS1091" s="19">
        <v>3.35</v>
      </c>
      <c r="AT1091" s="3" t="s">
        <v>3</v>
      </c>
      <c r="AU1091" s="2" t="s">
        <v>44</v>
      </c>
      <c r="AV1091" s="2"/>
      <c r="AY1091">
        <v>21</v>
      </c>
    </row>
    <row r="1092" spans="1:58" x14ac:dyDescent="0.25">
      <c r="A1092" s="3" t="s">
        <v>2</v>
      </c>
      <c r="B1092" s="18">
        <v>2.46</v>
      </c>
      <c r="C1092" s="88">
        <f t="shared" si="146"/>
        <v>2.6335847606725191</v>
      </c>
      <c r="D1092" s="80">
        <v>-114.896</v>
      </c>
      <c r="E1092" s="23">
        <v>41.122</v>
      </c>
      <c r="F1092" s="1">
        <v>5</v>
      </c>
      <c r="G1092" s="1">
        <v>2008</v>
      </c>
      <c r="H1092" s="1">
        <v>2</v>
      </c>
      <c r="I1092" s="1">
        <v>21</v>
      </c>
      <c r="J1092" s="1">
        <v>15</v>
      </c>
      <c r="K1092" s="1">
        <v>52</v>
      </c>
      <c r="L1092" s="11">
        <v>15.3</v>
      </c>
      <c r="M1092" s="81">
        <f t="shared" si="147"/>
        <v>0.11825400999467875</v>
      </c>
      <c r="N1092" s="21">
        <v>0.01</v>
      </c>
      <c r="O1092" s="3" t="s">
        <v>175</v>
      </c>
      <c r="P1092" s="94">
        <f>1/((1/U1092^2)+(1/X1092^2))</f>
        <v>1.398401087982158E-2</v>
      </c>
      <c r="Q1092" s="72">
        <f>(P1092/U1092^2*V1092)+(P1092/X1092^2*Y1092)</f>
        <v>2.6335847606725191</v>
      </c>
      <c r="R1092" s="82">
        <f t="shared" si="144"/>
        <v>0.11825400999467875</v>
      </c>
      <c r="S1092" s="49">
        <v>2.46</v>
      </c>
      <c r="T1092" s="3" t="s">
        <v>3</v>
      </c>
      <c r="U1092" s="82">
        <v>0.13900000000000001</v>
      </c>
      <c r="V1092" s="43">
        <f t="shared" si="143"/>
        <v>2.7968600000000001</v>
      </c>
      <c r="W1092" s="49">
        <v>2.13</v>
      </c>
      <c r="X1092" s="82">
        <v>0.22500000000000001</v>
      </c>
      <c r="Y1092" s="43">
        <f t="shared" si="145"/>
        <v>2.2057699999999998</v>
      </c>
      <c r="Z1092" s="53"/>
      <c r="AA1092" s="82"/>
      <c r="AB1092" s="43"/>
      <c r="AC1092" s="47"/>
      <c r="AD1092" s="82"/>
      <c r="AE1092" s="43"/>
      <c r="AF1092" s="45"/>
      <c r="AG1092" s="82"/>
      <c r="AH1092" s="43"/>
      <c r="AI1092" s="47"/>
      <c r="AJ1092" s="4"/>
      <c r="AK1092" s="4"/>
      <c r="AL1092" s="4"/>
      <c r="AM1092" s="27"/>
      <c r="AN1092" s="5"/>
      <c r="AO1092" s="4"/>
      <c r="AP1092" s="4"/>
      <c r="AQ1092" s="4"/>
      <c r="AR1092" s="19">
        <v>2.13</v>
      </c>
      <c r="AS1092" s="19">
        <v>2.46</v>
      </c>
      <c r="AT1092" s="3" t="s">
        <v>3</v>
      </c>
    </row>
    <row r="1093" spans="1:58" x14ac:dyDescent="0.25">
      <c r="A1093" s="4" t="s">
        <v>1</v>
      </c>
      <c r="B1093" s="11">
        <v>3.1</v>
      </c>
      <c r="C1093" s="88">
        <f t="shared" si="146"/>
        <v>3.4318808657659976</v>
      </c>
      <c r="D1093" s="80">
        <v>-114.886</v>
      </c>
      <c r="E1093" s="23">
        <v>41.136000000000003</v>
      </c>
      <c r="F1093" s="1">
        <v>15</v>
      </c>
      <c r="G1093" s="1">
        <v>2008</v>
      </c>
      <c r="H1093" s="1">
        <v>2</v>
      </c>
      <c r="I1093" s="1">
        <v>21</v>
      </c>
      <c r="J1093" s="1">
        <v>16</v>
      </c>
      <c r="K1093" s="1">
        <v>5</v>
      </c>
      <c r="L1093" s="1">
        <v>54.25</v>
      </c>
      <c r="M1093" s="81">
        <f t="shared" si="147"/>
        <v>0.10516774409862768</v>
      </c>
      <c r="N1093" s="21">
        <v>0.01</v>
      </c>
      <c r="O1093" s="3" t="s">
        <v>175</v>
      </c>
      <c r="P1093" s="94">
        <f>1/((1/U1093^2)+(1/X1093^2)+(1/AA1093^2))</f>
        <v>1.1060254398794437E-2</v>
      </c>
      <c r="Q1093" s="72">
        <f>(P1093/U1093^2*V1093)+(P1093/X1093^2*Y1093)+(P1093/AA1093^2*AB1093)</f>
        <v>3.4318808657659976</v>
      </c>
      <c r="R1093" s="82">
        <f t="shared" si="144"/>
        <v>0.10516774409862768</v>
      </c>
      <c r="S1093" s="49">
        <v>3.37</v>
      </c>
      <c r="T1093" s="3" t="s">
        <v>3</v>
      </c>
      <c r="U1093" s="82">
        <v>0.13900000000000001</v>
      </c>
      <c r="V1093" s="43">
        <f t="shared" si="143"/>
        <v>3.5166700000000004</v>
      </c>
      <c r="W1093" s="49">
        <v>3.27</v>
      </c>
      <c r="X1093" s="82">
        <v>0.22500000000000001</v>
      </c>
      <c r="Y1093" s="43">
        <f t="shared" si="145"/>
        <v>3.2648299999999999</v>
      </c>
      <c r="Z1093" s="55">
        <v>3.1</v>
      </c>
      <c r="AA1093" s="82">
        <v>0.23</v>
      </c>
      <c r="AB1093" s="43">
        <f t="shared" ref="AB1093:AB1102" si="148">0.791*(Z1093+0.09)+0.851</f>
        <v>3.3742900000000002</v>
      </c>
      <c r="AC1093" s="53"/>
      <c r="AD1093" s="82"/>
      <c r="AE1093" s="43"/>
      <c r="AF1093" s="45"/>
      <c r="AG1093" s="82"/>
      <c r="AH1093" s="43"/>
      <c r="AI1093" s="47"/>
      <c r="AJ1093" s="27"/>
      <c r="AK1093" s="5"/>
      <c r="AL1093" s="4" t="s">
        <v>92</v>
      </c>
      <c r="AM1093" s="27">
        <v>3.1</v>
      </c>
      <c r="AN1093" s="5"/>
      <c r="AO1093" s="4">
        <v>37</v>
      </c>
      <c r="AP1093" s="5" t="s">
        <v>44</v>
      </c>
      <c r="AQ1093" s="5" t="s">
        <v>44</v>
      </c>
      <c r="AR1093" s="19">
        <v>3.27</v>
      </c>
      <c r="AS1093" s="19">
        <v>3.37</v>
      </c>
      <c r="AT1093" s="3" t="s">
        <v>3</v>
      </c>
      <c r="AU1093" s="2" t="s">
        <v>44</v>
      </c>
      <c r="AV1093" s="2"/>
      <c r="AY1093">
        <v>39</v>
      </c>
    </row>
    <row r="1094" spans="1:58" x14ac:dyDescent="0.25">
      <c r="A1094" s="4" t="s">
        <v>1</v>
      </c>
      <c r="B1094" s="11">
        <v>3.3</v>
      </c>
      <c r="C1094" s="88">
        <f t="shared" si="146"/>
        <v>3.5561414536181468</v>
      </c>
      <c r="D1094" s="80">
        <v>-114.825</v>
      </c>
      <c r="E1094" s="23">
        <v>41.173999999999999</v>
      </c>
      <c r="F1094" s="1">
        <v>14</v>
      </c>
      <c r="G1094" s="1">
        <v>2008</v>
      </c>
      <c r="H1094" s="1">
        <v>2</v>
      </c>
      <c r="I1094" s="1">
        <v>21</v>
      </c>
      <c r="J1094" s="1">
        <v>16</v>
      </c>
      <c r="K1094" s="1">
        <v>14</v>
      </c>
      <c r="L1094" s="1">
        <v>17.48</v>
      </c>
      <c r="M1094" s="81">
        <f t="shared" si="147"/>
        <v>0.10516774409862768</v>
      </c>
      <c r="N1094" s="21">
        <v>0.01</v>
      </c>
      <c r="O1094" s="3" t="s">
        <v>175</v>
      </c>
      <c r="P1094" s="94">
        <f>1/((1/U1094^2)+(1/X1094^2)+(1/AA1094^2))</f>
        <v>1.1060254398794437E-2</v>
      </c>
      <c r="Q1094" s="72">
        <f>(P1094/U1094^2*V1094)+(P1094/X1094^2*Y1094)+(P1094/AA1094^2*AB1094)</f>
        <v>3.5561414536181468</v>
      </c>
      <c r="R1094" s="82">
        <f t="shared" si="144"/>
        <v>0.10516774409862768</v>
      </c>
      <c r="S1094" s="49">
        <v>3.54</v>
      </c>
      <c r="T1094" s="3" t="s">
        <v>3</v>
      </c>
      <c r="U1094" s="82">
        <v>0.13900000000000001</v>
      </c>
      <c r="V1094" s="43">
        <f t="shared" si="143"/>
        <v>3.6511400000000003</v>
      </c>
      <c r="W1094" s="49">
        <v>3.34</v>
      </c>
      <c r="X1094" s="82">
        <v>0.22500000000000001</v>
      </c>
      <c r="Y1094" s="43">
        <f t="shared" si="145"/>
        <v>3.32986</v>
      </c>
      <c r="Z1094" s="55">
        <v>3.3</v>
      </c>
      <c r="AA1094" s="82">
        <v>0.23</v>
      </c>
      <c r="AB1094" s="43">
        <f t="shared" si="148"/>
        <v>3.5324899999999997</v>
      </c>
      <c r="AC1094" s="53"/>
      <c r="AD1094" s="82"/>
      <c r="AE1094" s="43"/>
      <c r="AF1094" s="45"/>
      <c r="AG1094" s="82"/>
      <c r="AH1094" s="43"/>
      <c r="AI1094" s="47"/>
      <c r="AJ1094" s="27"/>
      <c r="AK1094" s="5"/>
      <c r="AL1094" s="4" t="s">
        <v>56</v>
      </c>
      <c r="AM1094" s="27">
        <v>3.3</v>
      </c>
      <c r="AN1094" s="5"/>
      <c r="AO1094" s="4">
        <v>37</v>
      </c>
      <c r="AP1094" s="5" t="s">
        <v>44</v>
      </c>
      <c r="AQ1094" s="5" t="s">
        <v>44</v>
      </c>
      <c r="AR1094" s="19">
        <v>3.34</v>
      </c>
      <c r="AS1094" s="19">
        <v>3.54</v>
      </c>
      <c r="AT1094" s="3" t="s">
        <v>3</v>
      </c>
      <c r="AU1094" s="2" t="s">
        <v>44</v>
      </c>
      <c r="AV1094" s="2"/>
      <c r="AY1094">
        <v>50</v>
      </c>
    </row>
    <row r="1095" spans="1:58" x14ac:dyDescent="0.25">
      <c r="A1095" s="4" t="s">
        <v>1</v>
      </c>
      <c r="B1095" s="11">
        <v>3</v>
      </c>
      <c r="C1095" s="88">
        <f t="shared" si="146"/>
        <v>3.3809935213971047</v>
      </c>
      <c r="D1095" s="80">
        <v>-114.896</v>
      </c>
      <c r="E1095" s="23">
        <v>41.186999999999998</v>
      </c>
      <c r="F1095" s="1">
        <v>5</v>
      </c>
      <c r="G1095" s="1">
        <v>2008</v>
      </c>
      <c r="H1095" s="1">
        <v>2</v>
      </c>
      <c r="I1095" s="1">
        <v>21</v>
      </c>
      <c r="J1095" s="1">
        <v>16</v>
      </c>
      <c r="K1095" s="1">
        <v>23</v>
      </c>
      <c r="L1095" s="1">
        <v>17.02</v>
      </c>
      <c r="M1095" s="81">
        <f t="shared" si="147"/>
        <v>0.10516774409862768</v>
      </c>
      <c r="N1095" s="21">
        <v>0.01</v>
      </c>
      <c r="O1095" s="3" t="s">
        <v>175</v>
      </c>
      <c r="P1095" s="94">
        <f>1/((1/U1095^2)+(1/X1095^2)+(1/AA1095^2))</f>
        <v>1.1060254398794437E-2</v>
      </c>
      <c r="Q1095" s="72">
        <f>(P1095/U1095^2*V1095)+(P1095/X1095^2*Y1095)+(P1095/AA1095^2*AB1095)</f>
        <v>3.3809935213971047</v>
      </c>
      <c r="R1095" s="82">
        <f t="shared" si="144"/>
        <v>0.10516774409862768</v>
      </c>
      <c r="S1095" s="49">
        <v>3.33</v>
      </c>
      <c r="T1095" s="3" t="s">
        <v>3</v>
      </c>
      <c r="U1095" s="82">
        <v>0.13900000000000001</v>
      </c>
      <c r="V1095" s="43">
        <f t="shared" si="143"/>
        <v>3.4850300000000001</v>
      </c>
      <c r="W1095" s="49">
        <v>3.19</v>
      </c>
      <c r="X1095" s="82">
        <v>0.22500000000000001</v>
      </c>
      <c r="Y1095" s="43">
        <f t="shared" si="145"/>
        <v>3.1905100000000002</v>
      </c>
      <c r="Z1095" s="55">
        <v>3</v>
      </c>
      <c r="AA1095" s="82">
        <v>0.23</v>
      </c>
      <c r="AB1095" s="43">
        <f t="shared" si="148"/>
        <v>3.2951899999999998</v>
      </c>
      <c r="AC1095" s="53"/>
      <c r="AD1095" s="82"/>
      <c r="AE1095" s="43"/>
      <c r="AF1095" s="45"/>
      <c r="AG1095" s="82"/>
      <c r="AH1095" s="43"/>
      <c r="AI1095" s="47"/>
      <c r="AJ1095" s="27"/>
      <c r="AK1095" s="5"/>
      <c r="AL1095" s="4" t="s">
        <v>50</v>
      </c>
      <c r="AM1095" s="27">
        <v>3</v>
      </c>
      <c r="AN1095" s="5"/>
      <c r="AO1095" s="4">
        <v>37</v>
      </c>
      <c r="AP1095" s="5" t="s">
        <v>44</v>
      </c>
      <c r="AQ1095" s="5" t="s">
        <v>44</v>
      </c>
      <c r="AR1095" s="19">
        <v>3.19</v>
      </c>
      <c r="AS1095" s="19">
        <v>3.33</v>
      </c>
      <c r="AT1095" s="3" t="s">
        <v>3</v>
      </c>
      <c r="AU1095" s="2" t="s">
        <v>44</v>
      </c>
      <c r="AV1095" s="2"/>
      <c r="AY1095">
        <v>7</v>
      </c>
    </row>
    <row r="1096" spans="1:58" x14ac:dyDescent="0.25">
      <c r="A1096" s="4" t="s">
        <v>1</v>
      </c>
      <c r="B1096" s="11">
        <v>3.4</v>
      </c>
      <c r="C1096" s="88">
        <f t="shared" si="146"/>
        <v>3.6357579638045183</v>
      </c>
      <c r="D1096" s="80">
        <v>-114.898</v>
      </c>
      <c r="E1096" s="23">
        <v>41.109000000000002</v>
      </c>
      <c r="F1096" s="1">
        <v>9</v>
      </c>
      <c r="G1096" s="1">
        <v>2008</v>
      </c>
      <c r="H1096" s="1">
        <v>2</v>
      </c>
      <c r="I1096" s="1">
        <v>21</v>
      </c>
      <c r="J1096" s="1">
        <v>16</v>
      </c>
      <c r="K1096" s="1">
        <v>25</v>
      </c>
      <c r="L1096" s="1">
        <v>49.83</v>
      </c>
      <c r="M1096" s="81">
        <f t="shared" si="147"/>
        <v>0.10516774409862768</v>
      </c>
      <c r="N1096" s="21">
        <v>0.01</v>
      </c>
      <c r="O1096" s="3" t="s">
        <v>175</v>
      </c>
      <c r="P1096" s="94">
        <f>1/((1/U1096^2)+(1/X1096^2)+(1/AA1096^2))</f>
        <v>1.1060254398794437E-2</v>
      </c>
      <c r="Q1096" s="72">
        <f>(P1096/U1096^2*V1096)+(P1096/X1096^2*Y1096)+(P1096/AA1096^2*AB1096)</f>
        <v>3.6357579638045183</v>
      </c>
      <c r="R1096" s="82">
        <f t="shared" si="144"/>
        <v>0.10516774409862768</v>
      </c>
      <c r="S1096" s="49">
        <v>3.63</v>
      </c>
      <c r="T1096" s="3" t="s">
        <v>3</v>
      </c>
      <c r="U1096" s="82">
        <v>0.13900000000000001</v>
      </c>
      <c r="V1096" s="43">
        <f t="shared" si="143"/>
        <v>3.7223299999999999</v>
      </c>
      <c r="W1096" s="49">
        <v>3.45</v>
      </c>
      <c r="X1096" s="82">
        <v>0.22500000000000001</v>
      </c>
      <c r="Y1096" s="43">
        <f t="shared" si="145"/>
        <v>3.4320500000000003</v>
      </c>
      <c r="Z1096" s="55">
        <v>3.4</v>
      </c>
      <c r="AA1096" s="82">
        <v>0.23</v>
      </c>
      <c r="AB1096" s="43">
        <f t="shared" si="148"/>
        <v>3.6115900000000001</v>
      </c>
      <c r="AC1096" s="53"/>
      <c r="AD1096" s="82"/>
      <c r="AE1096" s="43"/>
      <c r="AF1096" s="45"/>
      <c r="AG1096" s="82"/>
      <c r="AH1096" s="43"/>
      <c r="AI1096" s="47"/>
      <c r="AJ1096" s="27"/>
      <c r="AK1096" s="5"/>
      <c r="AL1096" s="4" t="s">
        <v>95</v>
      </c>
      <c r="AM1096" s="27">
        <v>3.4</v>
      </c>
      <c r="AN1096" s="5"/>
      <c r="AO1096" s="4">
        <v>37</v>
      </c>
      <c r="AP1096" s="5" t="s">
        <v>44</v>
      </c>
      <c r="AQ1096" s="5" t="s">
        <v>44</v>
      </c>
      <c r="AR1096" s="19">
        <v>3.45</v>
      </c>
      <c r="AS1096" s="19">
        <v>3.63</v>
      </c>
      <c r="AT1096" s="3" t="s">
        <v>3</v>
      </c>
      <c r="AU1096" s="2" t="s">
        <v>44</v>
      </c>
      <c r="AV1096" s="2"/>
      <c r="AY1096">
        <v>35</v>
      </c>
    </row>
    <row r="1097" spans="1:58" x14ac:dyDescent="0.25">
      <c r="A1097" s="4" t="s">
        <v>1</v>
      </c>
      <c r="B1097" s="11">
        <v>2.5</v>
      </c>
      <c r="C1097" s="88">
        <f t="shared" si="146"/>
        <v>3.1369899999999999</v>
      </c>
      <c r="D1097" s="80">
        <v>-114.982</v>
      </c>
      <c r="E1097" s="23">
        <v>41.177999999999997</v>
      </c>
      <c r="F1097" s="1">
        <v>5</v>
      </c>
      <c r="G1097" s="1">
        <v>2008</v>
      </c>
      <c r="H1097" s="1">
        <v>2</v>
      </c>
      <c r="I1097" s="1">
        <v>21</v>
      </c>
      <c r="J1097" s="1">
        <v>16</v>
      </c>
      <c r="K1097" s="1">
        <v>34</v>
      </c>
      <c r="L1097" s="1">
        <v>18.12</v>
      </c>
      <c r="M1097" s="81">
        <f t="shared" si="147"/>
        <v>0.23</v>
      </c>
      <c r="N1097" s="21">
        <v>0.01</v>
      </c>
      <c r="O1097" s="6" t="s">
        <v>174</v>
      </c>
      <c r="P1097" s="94"/>
      <c r="Q1097" s="72">
        <f>AB1101</f>
        <v>3.1369899999999999</v>
      </c>
      <c r="R1097" s="82">
        <f>AA1097</f>
        <v>0.23</v>
      </c>
      <c r="S1097" s="44"/>
      <c r="T1097" s="3"/>
      <c r="V1097" s="43"/>
      <c r="W1097" s="46"/>
      <c r="Y1097" s="43"/>
      <c r="Z1097" s="55">
        <v>2.5</v>
      </c>
      <c r="AA1097" s="82">
        <v>0.23</v>
      </c>
      <c r="AB1097" s="43">
        <f t="shared" si="148"/>
        <v>2.8996900000000001</v>
      </c>
      <c r="AC1097" s="53"/>
      <c r="AD1097" s="82"/>
      <c r="AE1097" s="43"/>
      <c r="AF1097" s="45"/>
      <c r="AG1097" s="82"/>
      <c r="AH1097" s="43"/>
      <c r="AI1097" s="47"/>
      <c r="AJ1097" s="27"/>
      <c r="AK1097" s="5"/>
      <c r="AL1097" s="4" t="s">
        <v>58</v>
      </c>
      <c r="AM1097" s="27">
        <v>2.5</v>
      </c>
      <c r="AN1097" s="5"/>
      <c r="AO1097" s="4">
        <v>37</v>
      </c>
      <c r="AP1097" s="5" t="s">
        <v>44</v>
      </c>
      <c r="AQ1097" s="5" t="s">
        <v>44</v>
      </c>
      <c r="AR1097" s="9"/>
      <c r="AS1097" s="5"/>
      <c r="AT1097" s="3"/>
      <c r="AU1097" s="2" t="s">
        <v>44</v>
      </c>
      <c r="AV1097" s="2"/>
      <c r="AY1097">
        <v>14</v>
      </c>
    </row>
    <row r="1098" spans="1:58" x14ac:dyDescent="0.25">
      <c r="A1098" s="4" t="s">
        <v>1</v>
      </c>
      <c r="B1098" s="11">
        <v>3.4</v>
      </c>
      <c r="C1098" s="88">
        <f t="shared" si="146"/>
        <v>3.6893114373658213</v>
      </c>
      <c r="D1098" s="80">
        <v>-114.911</v>
      </c>
      <c r="E1098" s="23">
        <v>41.128999999999998</v>
      </c>
      <c r="F1098" s="1">
        <v>5</v>
      </c>
      <c r="G1098" s="1">
        <v>2008</v>
      </c>
      <c r="H1098" s="1">
        <v>2</v>
      </c>
      <c r="I1098" s="1">
        <v>21</v>
      </c>
      <c r="J1098" s="1">
        <v>16</v>
      </c>
      <c r="K1098" s="1">
        <v>39</v>
      </c>
      <c r="L1098" s="1">
        <v>29.26</v>
      </c>
      <c r="M1098" s="81">
        <f t="shared" si="147"/>
        <v>0.10516774409862768</v>
      </c>
      <c r="N1098" s="21">
        <v>0.01</v>
      </c>
      <c r="O1098" s="3" t="s">
        <v>175</v>
      </c>
      <c r="P1098" s="94">
        <f>1/((1/U1098^2)+(1/X1098^2)+(1/AA1098^2))</f>
        <v>1.1060254398794437E-2</v>
      </c>
      <c r="Q1098" s="72">
        <f>(P1098/U1098^2*V1098)+(P1098/X1098^2*Y1098)+(P1098/AA1098^2*AB1098)</f>
        <v>3.6893114373658213</v>
      </c>
      <c r="R1098" s="82">
        <f>SQRT(P1098)</f>
        <v>0.10516774409862768</v>
      </c>
      <c r="S1098" s="49">
        <v>3.69</v>
      </c>
      <c r="T1098" s="3" t="s">
        <v>3</v>
      </c>
      <c r="U1098" s="82">
        <v>0.13900000000000001</v>
      </c>
      <c r="V1098" s="43">
        <f>0.791*S1098+0.851</f>
        <v>3.76979</v>
      </c>
      <c r="W1098" s="49">
        <v>3.58</v>
      </c>
      <c r="X1098" s="82">
        <v>0.22500000000000001</v>
      </c>
      <c r="Y1098" s="43">
        <f>0.929*W1098+0.227</f>
        <v>3.5528200000000001</v>
      </c>
      <c r="Z1098" s="55">
        <v>3.4</v>
      </c>
      <c r="AA1098" s="82">
        <v>0.23</v>
      </c>
      <c r="AB1098" s="43">
        <f t="shared" si="148"/>
        <v>3.6115900000000001</v>
      </c>
      <c r="AC1098" s="53"/>
      <c r="AD1098" s="82"/>
      <c r="AE1098" s="43"/>
      <c r="AF1098" s="45"/>
      <c r="AG1098" s="82"/>
      <c r="AH1098" s="43"/>
      <c r="AI1098" s="47"/>
      <c r="AJ1098" s="27"/>
      <c r="AK1098" s="5"/>
      <c r="AL1098" s="4" t="s">
        <v>95</v>
      </c>
      <c r="AM1098" s="27">
        <v>3.4</v>
      </c>
      <c r="AN1098" s="5"/>
      <c r="AO1098" s="4">
        <v>37</v>
      </c>
      <c r="AP1098" s="5" t="s">
        <v>44</v>
      </c>
      <c r="AQ1098" s="5" t="s">
        <v>44</v>
      </c>
      <c r="AR1098" s="19">
        <v>3.58</v>
      </c>
      <c r="AS1098" s="19">
        <v>3.69</v>
      </c>
      <c r="AT1098" s="3" t="s">
        <v>3</v>
      </c>
      <c r="AU1098" s="2" t="s">
        <v>44</v>
      </c>
      <c r="AV1098" s="2"/>
      <c r="AY1098">
        <v>55</v>
      </c>
    </row>
    <row r="1099" spans="1:58" x14ac:dyDescent="0.25">
      <c r="A1099" s="4" t="s">
        <v>1</v>
      </c>
      <c r="B1099" s="11">
        <v>3.2</v>
      </c>
      <c r="C1099" s="88">
        <f t="shared" si="146"/>
        <v>3.4533900000000002</v>
      </c>
      <c r="D1099" s="80">
        <v>-114.93300000000001</v>
      </c>
      <c r="E1099" s="23">
        <v>41.119</v>
      </c>
      <c r="F1099" s="1">
        <v>13</v>
      </c>
      <c r="G1099" s="1">
        <v>2008</v>
      </c>
      <c r="H1099" s="1">
        <v>2</v>
      </c>
      <c r="I1099" s="1">
        <v>21</v>
      </c>
      <c r="J1099" s="1">
        <v>17</v>
      </c>
      <c r="K1099" s="1">
        <v>1</v>
      </c>
      <c r="L1099" s="1">
        <v>46.7</v>
      </c>
      <c r="M1099" s="81">
        <f t="shared" si="147"/>
        <v>0.23</v>
      </c>
      <c r="N1099" s="21">
        <v>0.01</v>
      </c>
      <c r="O1099" s="6" t="s">
        <v>174</v>
      </c>
      <c r="P1099" s="94"/>
      <c r="Q1099" s="72">
        <f>$AB$1099</f>
        <v>3.4533900000000002</v>
      </c>
      <c r="R1099" s="82">
        <f>AA1099</f>
        <v>0.23</v>
      </c>
      <c r="S1099" s="44"/>
      <c r="T1099" s="3"/>
      <c r="V1099" s="43"/>
      <c r="W1099" s="46"/>
      <c r="Y1099" s="43"/>
      <c r="Z1099" s="55">
        <v>3.2</v>
      </c>
      <c r="AA1099" s="82">
        <v>0.23</v>
      </c>
      <c r="AB1099" s="43">
        <f t="shared" si="148"/>
        <v>3.4533900000000002</v>
      </c>
      <c r="AC1099" s="53"/>
      <c r="AD1099" s="82"/>
      <c r="AE1099" s="43"/>
      <c r="AF1099" s="45"/>
      <c r="AG1099" s="82"/>
      <c r="AH1099" s="43"/>
      <c r="AI1099" s="47"/>
      <c r="AJ1099" s="27"/>
      <c r="AK1099" s="5"/>
      <c r="AL1099" s="4" t="s">
        <v>79</v>
      </c>
      <c r="AM1099" s="27">
        <v>3.2</v>
      </c>
      <c r="AN1099" s="5"/>
      <c r="AO1099" s="4">
        <v>37</v>
      </c>
      <c r="AP1099" s="5" t="s">
        <v>44</v>
      </c>
      <c r="AQ1099" s="5" t="s">
        <v>44</v>
      </c>
      <c r="AR1099" s="9"/>
      <c r="AS1099" s="5"/>
      <c r="AT1099" s="3"/>
      <c r="AU1099" s="2" t="s">
        <v>44</v>
      </c>
      <c r="AV1099" s="2"/>
      <c r="AY1099">
        <v>48</v>
      </c>
    </row>
    <row r="1100" spans="1:58" x14ac:dyDescent="0.25">
      <c r="A1100" s="4" t="s">
        <v>1</v>
      </c>
      <c r="B1100" s="11">
        <v>2.9</v>
      </c>
      <c r="C1100" s="88">
        <f t="shared" si="146"/>
        <v>3.3013770112107332</v>
      </c>
      <c r="D1100" s="80">
        <v>-114.89400000000001</v>
      </c>
      <c r="E1100" s="23">
        <v>41.143000000000001</v>
      </c>
      <c r="F1100" s="1">
        <v>12</v>
      </c>
      <c r="G1100" s="1">
        <v>2008</v>
      </c>
      <c r="H1100" s="1">
        <v>2</v>
      </c>
      <c r="I1100" s="1">
        <v>21</v>
      </c>
      <c r="J1100" s="1">
        <v>17</v>
      </c>
      <c r="K1100" s="1">
        <v>16</v>
      </c>
      <c r="L1100" s="1">
        <v>12.61</v>
      </c>
      <c r="M1100" s="81">
        <f t="shared" si="147"/>
        <v>0.10516774409862768</v>
      </c>
      <c r="N1100" s="21">
        <v>0.01</v>
      </c>
      <c r="O1100" s="3" t="s">
        <v>175</v>
      </c>
      <c r="P1100" s="94">
        <f>1/((1/U1100^2)+(1/X1100^2)+(1/AA1100^2))</f>
        <v>1.1060254398794437E-2</v>
      </c>
      <c r="Q1100" s="72">
        <f>(P1100/U1100^2*V1100)+(P1100/X1100^2*Y1100)+(P1100/AA1100^2*AB1100)</f>
        <v>3.3013770112107332</v>
      </c>
      <c r="R1100" s="82">
        <f>SQRT(P1100)</f>
        <v>0.10516774409862768</v>
      </c>
      <c r="S1100" s="49">
        <v>3.24</v>
      </c>
      <c r="T1100" s="3" t="s">
        <v>3</v>
      </c>
      <c r="U1100" s="82">
        <v>0.13900000000000001</v>
      </c>
      <c r="V1100" s="43">
        <f>0.791*S1100+0.851</f>
        <v>3.4138400000000004</v>
      </c>
      <c r="W1100" s="49">
        <v>3.08</v>
      </c>
      <c r="X1100" s="82">
        <v>0.22500000000000001</v>
      </c>
      <c r="Y1100" s="43">
        <f>0.929*W1100+0.227</f>
        <v>3.08832</v>
      </c>
      <c r="Z1100" s="55">
        <v>2.9</v>
      </c>
      <c r="AA1100" s="82">
        <v>0.23</v>
      </c>
      <c r="AB1100" s="43">
        <f t="shared" si="148"/>
        <v>3.2160899999999999</v>
      </c>
      <c r="AC1100" s="53"/>
      <c r="AD1100" s="82"/>
      <c r="AE1100" s="43"/>
      <c r="AF1100" s="45"/>
      <c r="AG1100" s="82"/>
      <c r="AH1100" s="43"/>
      <c r="AI1100" s="47"/>
      <c r="AJ1100" s="27"/>
      <c r="AK1100" s="5"/>
      <c r="AL1100" s="4" t="s">
        <v>49</v>
      </c>
      <c r="AM1100" s="27">
        <v>2.9</v>
      </c>
      <c r="AN1100" s="5"/>
      <c r="AO1100" s="4">
        <v>37</v>
      </c>
      <c r="AP1100" s="5" t="s">
        <v>44</v>
      </c>
      <c r="AQ1100" s="5" t="s">
        <v>44</v>
      </c>
      <c r="AR1100" s="19">
        <v>3.08</v>
      </c>
      <c r="AS1100" s="19">
        <v>3.24</v>
      </c>
      <c r="AT1100" s="3" t="s">
        <v>3</v>
      </c>
      <c r="AU1100" s="2" t="s">
        <v>44</v>
      </c>
      <c r="AV1100" s="2"/>
      <c r="AY1100">
        <v>40</v>
      </c>
    </row>
    <row r="1101" spans="1:58" x14ac:dyDescent="0.25">
      <c r="A1101" s="4" t="s">
        <v>1</v>
      </c>
      <c r="B1101" s="11">
        <v>2.8</v>
      </c>
      <c r="C1101" s="88">
        <f t="shared" si="146"/>
        <v>3.2036482682632279</v>
      </c>
      <c r="D1101" s="80">
        <v>-114.916</v>
      </c>
      <c r="E1101" s="23">
        <v>41.122999999999998</v>
      </c>
      <c r="F1101" s="1">
        <v>13</v>
      </c>
      <c r="G1101" s="1">
        <v>2008</v>
      </c>
      <c r="H1101" s="1">
        <v>2</v>
      </c>
      <c r="I1101" s="1">
        <v>21</v>
      </c>
      <c r="J1101" s="1">
        <v>17</v>
      </c>
      <c r="K1101" s="1">
        <v>21</v>
      </c>
      <c r="L1101" s="1">
        <v>30.09</v>
      </c>
      <c r="M1101" s="81">
        <f t="shared" si="147"/>
        <v>0.10516774409862768</v>
      </c>
      <c r="N1101" s="21">
        <v>0.01</v>
      </c>
      <c r="O1101" s="3" t="s">
        <v>175</v>
      </c>
      <c r="P1101" s="94">
        <f>1/((1/U1101^2)+(1/X1101^2)+(1/AA1101^2))</f>
        <v>1.1060254398794437E-2</v>
      </c>
      <c r="Q1101" s="72">
        <f>(P1101/U1101^2*V1101)+(P1101/X1101^2*Y1101)+(P1101/AA1101^2*AB1101)</f>
        <v>3.2036482682632279</v>
      </c>
      <c r="R1101" s="82">
        <f>SQRT(P1101)</f>
        <v>0.10516774409862768</v>
      </c>
      <c r="S1101" s="49">
        <v>3.11</v>
      </c>
      <c r="T1101" s="3" t="s">
        <v>3</v>
      </c>
      <c r="U1101" s="82">
        <v>0.13900000000000001</v>
      </c>
      <c r="V1101" s="43">
        <f>0.791*S1101+0.851</f>
        <v>3.31101</v>
      </c>
      <c r="W1101" s="49">
        <v>2.97</v>
      </c>
      <c r="X1101" s="82">
        <v>0.22500000000000001</v>
      </c>
      <c r="Y1101" s="43">
        <f>0.929*W1101+0.227</f>
        <v>2.9861300000000002</v>
      </c>
      <c r="Z1101" s="55">
        <v>2.8</v>
      </c>
      <c r="AA1101" s="82">
        <v>0.23</v>
      </c>
      <c r="AB1101" s="43">
        <f t="shared" si="148"/>
        <v>3.1369899999999999</v>
      </c>
      <c r="AC1101" s="53"/>
      <c r="AD1101" s="82"/>
      <c r="AE1101" s="43"/>
      <c r="AF1101" s="45"/>
      <c r="AG1101" s="82"/>
      <c r="AH1101" s="43"/>
      <c r="AI1101" s="47"/>
      <c r="AJ1101" s="27"/>
      <c r="AK1101" s="5"/>
      <c r="AL1101" s="4" t="s">
        <v>48</v>
      </c>
      <c r="AM1101" s="27">
        <v>2.8</v>
      </c>
      <c r="AN1101" s="5"/>
      <c r="AO1101" s="4">
        <v>37</v>
      </c>
      <c r="AP1101" s="5" t="s">
        <v>44</v>
      </c>
      <c r="AQ1101" s="5" t="s">
        <v>44</v>
      </c>
      <c r="AR1101" s="19">
        <v>2.97</v>
      </c>
      <c r="AS1101" s="19">
        <v>3.11</v>
      </c>
      <c r="AT1101" s="3" t="s">
        <v>3</v>
      </c>
      <c r="AU1101" s="2" t="s">
        <v>44</v>
      </c>
      <c r="AV1101" s="2"/>
      <c r="AY1101">
        <v>24</v>
      </c>
    </row>
    <row r="1102" spans="1:58" x14ac:dyDescent="0.25">
      <c r="A1102" s="4" t="s">
        <v>1</v>
      </c>
      <c r="B1102" s="11">
        <v>2.6</v>
      </c>
      <c r="C1102" s="88">
        <f t="shared" si="146"/>
        <v>3.0397327978631479</v>
      </c>
      <c r="D1102" s="80">
        <v>-114.92</v>
      </c>
      <c r="E1102" s="23">
        <v>41.115000000000002</v>
      </c>
      <c r="F1102" s="1">
        <v>23</v>
      </c>
      <c r="G1102" s="1">
        <v>2008</v>
      </c>
      <c r="H1102" s="1">
        <v>2</v>
      </c>
      <c r="I1102" s="1">
        <v>21</v>
      </c>
      <c r="J1102" s="1">
        <v>17</v>
      </c>
      <c r="K1102" s="1">
        <v>35</v>
      </c>
      <c r="L1102" s="1">
        <v>19.940000000000001</v>
      </c>
      <c r="M1102" s="81">
        <f t="shared" si="147"/>
        <v>0.10516774409862768</v>
      </c>
      <c r="N1102" s="21">
        <v>0.01</v>
      </c>
      <c r="O1102" s="3" t="s">
        <v>175</v>
      </c>
      <c r="P1102" s="94">
        <f>1/((1/U1102^2)+(1/X1102^2)+(1/AA1102^2))</f>
        <v>1.1060254398794437E-2</v>
      </c>
      <c r="Q1102" s="72">
        <f>(P1102/U1102^2*V1102)+(P1102/X1102^2*Y1102)+(P1102/AA1102^2*AB1102)</f>
        <v>3.0397327978631479</v>
      </c>
      <c r="R1102" s="82">
        <f>SQRT(P1102)</f>
        <v>0.10516774409862768</v>
      </c>
      <c r="S1102" s="49">
        <v>2.96</v>
      </c>
      <c r="T1102" s="3" t="s">
        <v>3</v>
      </c>
      <c r="U1102" s="82">
        <v>0.13900000000000001</v>
      </c>
      <c r="V1102" s="43">
        <f>0.791*S1102+0.851</f>
        <v>3.1923599999999999</v>
      </c>
      <c r="W1102" s="49">
        <v>2.66</v>
      </c>
      <c r="X1102" s="82">
        <v>0.22500000000000001</v>
      </c>
      <c r="Y1102" s="43">
        <f>0.929*W1102+0.227</f>
        <v>2.69814</v>
      </c>
      <c r="Z1102" s="55">
        <v>2.6</v>
      </c>
      <c r="AA1102" s="82">
        <v>0.23</v>
      </c>
      <c r="AB1102" s="43">
        <f t="shared" si="148"/>
        <v>2.97879</v>
      </c>
      <c r="AC1102" s="53"/>
      <c r="AD1102" s="82"/>
      <c r="AE1102" s="43"/>
      <c r="AF1102" s="45"/>
      <c r="AG1102" s="82"/>
      <c r="AH1102" s="43"/>
      <c r="AI1102" s="47"/>
      <c r="AJ1102" s="27"/>
      <c r="AK1102" s="5"/>
      <c r="AL1102" s="4" t="s">
        <v>121</v>
      </c>
      <c r="AM1102" s="27">
        <v>2.6</v>
      </c>
      <c r="AN1102" s="5"/>
      <c r="AO1102" s="4">
        <v>37</v>
      </c>
      <c r="AP1102" s="5" t="s">
        <v>44</v>
      </c>
      <c r="AQ1102" s="5" t="s">
        <v>44</v>
      </c>
      <c r="AR1102" s="19">
        <v>2.66</v>
      </c>
      <c r="AS1102" s="19">
        <v>2.96</v>
      </c>
      <c r="AT1102" s="3" t="s">
        <v>3</v>
      </c>
      <c r="AU1102" s="2" t="s">
        <v>44</v>
      </c>
      <c r="AV1102" s="2"/>
      <c r="AY1102">
        <v>17</v>
      </c>
    </row>
    <row r="1103" spans="1:58" x14ac:dyDescent="0.25">
      <c r="A1103" s="3" t="s">
        <v>2</v>
      </c>
      <c r="B1103" s="18">
        <v>2.5299999999999998</v>
      </c>
      <c r="C1103" s="88">
        <f t="shared" si="146"/>
        <v>2.8532907131215515</v>
      </c>
      <c r="D1103" s="80">
        <v>-108.705</v>
      </c>
      <c r="E1103" s="23">
        <v>41.828000000000003</v>
      </c>
      <c r="F1103" s="1">
        <v>0</v>
      </c>
      <c r="G1103" s="1">
        <v>2008</v>
      </c>
      <c r="H1103" s="1">
        <v>2</v>
      </c>
      <c r="I1103" s="1">
        <v>21</v>
      </c>
      <c r="J1103" s="1">
        <v>17</v>
      </c>
      <c r="K1103" s="1">
        <v>46</v>
      </c>
      <c r="L1103" s="11">
        <v>0.7</v>
      </c>
      <c r="M1103" s="81">
        <f t="shared" si="147"/>
        <v>0.11825400999467875</v>
      </c>
      <c r="N1103" s="21">
        <v>0.01</v>
      </c>
      <c r="O1103" s="3" t="s">
        <v>175</v>
      </c>
      <c r="P1103" s="94">
        <f>1/((1/U1103^2)+(1/X1103^2))</f>
        <v>1.398401087982158E-2</v>
      </c>
      <c r="Q1103" s="72">
        <f>(P1103/U1103^2*V1103)+(P1103/X1103^2*Y1103)</f>
        <v>2.8532907131215515</v>
      </c>
      <c r="R1103" s="82">
        <f>SQRT(P1103)</f>
        <v>0.11825400999467875</v>
      </c>
      <c r="S1103" s="49">
        <v>2.5299999999999998</v>
      </c>
      <c r="T1103" s="3" t="s">
        <v>3</v>
      </c>
      <c r="U1103" s="82">
        <v>0.13900000000000001</v>
      </c>
      <c r="V1103" s="43">
        <f>0.791*S1103+0.851</f>
        <v>2.85223</v>
      </c>
      <c r="W1103" s="49">
        <v>2.83</v>
      </c>
      <c r="X1103" s="82">
        <v>0.22500000000000001</v>
      </c>
      <c r="Y1103" s="43">
        <f>0.929*W1103+0.227</f>
        <v>2.8560699999999999</v>
      </c>
      <c r="Z1103" s="53"/>
      <c r="AA1103" s="82"/>
      <c r="AB1103" s="43"/>
      <c r="AC1103" s="47"/>
      <c r="AD1103" s="82"/>
      <c r="AE1103" s="43"/>
      <c r="AF1103" s="45"/>
      <c r="AG1103" s="82"/>
      <c r="AH1103" s="43"/>
      <c r="AI1103" s="47"/>
      <c r="AJ1103" s="4"/>
      <c r="AK1103" s="4"/>
      <c r="AL1103" s="4"/>
      <c r="AM1103" s="27"/>
      <c r="AN1103" s="5"/>
      <c r="AO1103" s="4"/>
      <c r="AP1103" s="4"/>
      <c r="AQ1103" s="4"/>
      <c r="AR1103" s="19">
        <v>2.83</v>
      </c>
      <c r="AS1103" s="19">
        <v>2.5299999999999998</v>
      </c>
      <c r="AT1103" s="3" t="s">
        <v>3</v>
      </c>
    </row>
    <row r="1104" spans="1:58" x14ac:dyDescent="0.25">
      <c r="A1104" s="4" t="s">
        <v>1</v>
      </c>
      <c r="B1104" s="11">
        <v>2.8</v>
      </c>
      <c r="C1104" s="88">
        <f t="shared" si="146"/>
        <v>3.05789</v>
      </c>
      <c r="D1104" s="80">
        <v>-114.863</v>
      </c>
      <c r="E1104" s="23">
        <v>41.012</v>
      </c>
      <c r="F1104" s="1">
        <v>5</v>
      </c>
      <c r="G1104" s="1">
        <v>2008</v>
      </c>
      <c r="H1104" s="1">
        <v>2</v>
      </c>
      <c r="I1104" s="1">
        <v>21</v>
      </c>
      <c r="J1104" s="1">
        <v>18</v>
      </c>
      <c r="K1104" s="1">
        <v>0</v>
      </c>
      <c r="L1104" s="1">
        <v>22.92</v>
      </c>
      <c r="M1104" s="81">
        <f t="shared" si="147"/>
        <v>0.23</v>
      </c>
      <c r="N1104" s="21">
        <v>0.01</v>
      </c>
      <c r="O1104" s="6" t="s">
        <v>174</v>
      </c>
      <c r="P1104" s="94"/>
      <c r="Q1104" s="72">
        <f>AB1108</f>
        <v>3.05789</v>
      </c>
      <c r="R1104" s="82">
        <f>AA1104</f>
        <v>0.23</v>
      </c>
      <c r="S1104" s="44"/>
      <c r="T1104" s="3"/>
      <c r="V1104" s="43"/>
      <c r="W1104" s="46"/>
      <c r="Y1104" s="43"/>
      <c r="Z1104" s="55">
        <v>2.8</v>
      </c>
      <c r="AA1104" s="82">
        <v>0.23</v>
      </c>
      <c r="AB1104" s="43">
        <f>0.791*(Z1104+0.09)+0.851</f>
        <v>3.1369899999999999</v>
      </c>
      <c r="AC1104" s="53"/>
      <c r="AD1104" s="82"/>
      <c r="AE1104" s="43"/>
      <c r="AF1104" s="45"/>
      <c r="AG1104" s="82"/>
      <c r="AH1104" s="43"/>
      <c r="AI1104" s="47"/>
      <c r="AJ1104" s="27"/>
      <c r="AK1104" s="5"/>
      <c r="AL1104" s="4" t="s">
        <v>48</v>
      </c>
      <c r="AM1104" s="27">
        <v>2.8</v>
      </c>
      <c r="AN1104" s="5"/>
      <c r="AO1104" s="4">
        <v>37</v>
      </c>
      <c r="AP1104" s="5" t="s">
        <v>44</v>
      </c>
      <c r="AQ1104" s="5" t="s">
        <v>44</v>
      </c>
      <c r="AR1104" s="9"/>
      <c r="AS1104" s="5"/>
      <c r="AT1104" s="3"/>
      <c r="AU1104" s="2" t="s">
        <v>44</v>
      </c>
      <c r="AV1104" s="2"/>
      <c r="AY1104">
        <v>20</v>
      </c>
    </row>
    <row r="1105" spans="1:58" x14ac:dyDescent="0.25">
      <c r="A1105" s="3" t="s">
        <v>2</v>
      </c>
      <c r="B1105" s="18">
        <v>2.54</v>
      </c>
      <c r="C1105" s="88">
        <f t="shared" si="146"/>
        <v>2.7435389002945128</v>
      </c>
      <c r="D1105" s="80">
        <v>-114.819</v>
      </c>
      <c r="E1105" s="23">
        <v>41.191000000000003</v>
      </c>
      <c r="F1105" s="1">
        <v>7</v>
      </c>
      <c r="G1105" s="1">
        <v>2008</v>
      </c>
      <c r="H1105" s="1">
        <v>2</v>
      </c>
      <c r="I1105" s="1">
        <v>21</v>
      </c>
      <c r="J1105" s="1">
        <v>18</v>
      </c>
      <c r="K1105" s="1">
        <v>13</v>
      </c>
      <c r="L1105" s="11">
        <v>55.1</v>
      </c>
      <c r="M1105" s="81">
        <f t="shared" si="147"/>
        <v>0.11825400999467875</v>
      </c>
      <c r="N1105" s="21">
        <v>0.01</v>
      </c>
      <c r="O1105" s="3" t="s">
        <v>175</v>
      </c>
      <c r="P1105" s="94">
        <f>1/((1/U1105^2)+(1/X1105^2))</f>
        <v>1.398401087982158E-2</v>
      </c>
      <c r="Q1105" s="72">
        <f>(P1105/U1105^2*V1105)+(P1105/X1105^2*Y1105)</f>
        <v>2.7435389002945128</v>
      </c>
      <c r="R1105" s="82">
        <f>SQRT(P1105)</f>
        <v>0.11825400999467875</v>
      </c>
      <c r="S1105" s="49">
        <v>2.54</v>
      </c>
      <c r="T1105" s="3" t="s">
        <v>3</v>
      </c>
      <c r="U1105" s="82">
        <v>0.13900000000000001</v>
      </c>
      <c r="V1105" s="43">
        <f>0.791*S1105+0.851</f>
        <v>2.8601399999999999</v>
      </c>
      <c r="W1105" s="49">
        <v>2.38</v>
      </c>
      <c r="X1105" s="82">
        <v>0.22500000000000001</v>
      </c>
      <c r="Y1105" s="43">
        <f>0.929*W1105+0.227</f>
        <v>2.4380199999999999</v>
      </c>
      <c r="Z1105" s="53"/>
      <c r="AA1105" s="82"/>
      <c r="AB1105" s="43"/>
      <c r="AC1105" s="47"/>
      <c r="AD1105" s="82"/>
      <c r="AE1105" s="43"/>
      <c r="AF1105" s="45"/>
      <c r="AG1105" s="82"/>
      <c r="AH1105" s="43"/>
      <c r="AI1105" s="47"/>
      <c r="AJ1105" s="4"/>
      <c r="AK1105" s="4"/>
      <c r="AL1105" s="4"/>
      <c r="AM1105" s="27"/>
      <c r="AN1105" s="5"/>
      <c r="AO1105" s="4"/>
      <c r="AP1105" s="4"/>
      <c r="AQ1105" s="4"/>
      <c r="AR1105" s="19">
        <v>2.38</v>
      </c>
      <c r="AS1105" s="19">
        <v>2.54</v>
      </c>
      <c r="AT1105" s="3" t="s">
        <v>3</v>
      </c>
    </row>
    <row r="1106" spans="1:58" x14ac:dyDescent="0.25">
      <c r="A1106" s="4" t="s">
        <v>1</v>
      </c>
      <c r="B1106" s="11">
        <v>2.6</v>
      </c>
      <c r="C1106" s="88">
        <f t="shared" si="146"/>
        <v>3.0851677716030341</v>
      </c>
      <c r="D1106" s="80">
        <v>-114.91500000000001</v>
      </c>
      <c r="E1106" s="23">
        <v>41.113999999999997</v>
      </c>
      <c r="F1106" s="1">
        <v>5</v>
      </c>
      <c r="G1106" s="1">
        <v>2008</v>
      </c>
      <c r="H1106" s="1">
        <v>2</v>
      </c>
      <c r="I1106" s="1">
        <v>21</v>
      </c>
      <c r="J1106" s="1">
        <v>18</v>
      </c>
      <c r="K1106" s="1">
        <v>55</v>
      </c>
      <c r="L1106" s="1">
        <v>51.25</v>
      </c>
      <c r="M1106" s="81">
        <f t="shared" si="147"/>
        <v>0.10516774409862768</v>
      </c>
      <c r="N1106" s="21">
        <v>0.01</v>
      </c>
      <c r="O1106" s="3" t="s">
        <v>175</v>
      </c>
      <c r="P1106" s="94">
        <f>1/((1/U1106^2)+(1/X1106^2)+(1/AA1106^2))</f>
        <v>1.1060254398794437E-2</v>
      </c>
      <c r="Q1106" s="72">
        <f>(P1106/U1106^2*V1106)+(P1106/X1106^2*Y1106)+(P1106/AA1106^2*AB1106)</f>
        <v>3.0851677716030341</v>
      </c>
      <c r="R1106" s="82">
        <f>SQRT(P1106)</f>
        <v>0.10516774409862768</v>
      </c>
      <c r="S1106" s="49">
        <v>3.02</v>
      </c>
      <c r="T1106" s="3" t="s">
        <v>3</v>
      </c>
      <c r="U1106" s="82">
        <v>0.13900000000000001</v>
      </c>
      <c r="V1106" s="43">
        <f>0.791*S1106+0.851</f>
        <v>3.2398199999999999</v>
      </c>
      <c r="W1106" s="49">
        <v>2.75</v>
      </c>
      <c r="X1106" s="82">
        <v>0.22500000000000001</v>
      </c>
      <c r="Y1106" s="43">
        <f>0.929*W1106+0.227</f>
        <v>2.7817500000000002</v>
      </c>
      <c r="Z1106" s="55">
        <v>2.6</v>
      </c>
      <c r="AA1106" s="82">
        <v>0.23</v>
      </c>
      <c r="AB1106" s="43">
        <f>0.791*(Z1106+0.09)+0.851</f>
        <v>2.97879</v>
      </c>
      <c r="AC1106" s="53"/>
      <c r="AD1106" s="82"/>
      <c r="AE1106" s="43"/>
      <c r="AF1106" s="45"/>
      <c r="AG1106" s="82"/>
      <c r="AH1106" s="43"/>
      <c r="AI1106" s="47"/>
      <c r="AJ1106" s="27"/>
      <c r="AK1106" s="5"/>
      <c r="AL1106" s="4" t="s">
        <v>121</v>
      </c>
      <c r="AM1106" s="27">
        <v>2.6</v>
      </c>
      <c r="AN1106" s="5"/>
      <c r="AO1106" s="4">
        <v>37</v>
      </c>
      <c r="AP1106" s="5" t="s">
        <v>44</v>
      </c>
      <c r="AQ1106" s="5" t="s">
        <v>44</v>
      </c>
      <c r="AR1106" s="19">
        <v>2.75</v>
      </c>
      <c r="AS1106" s="19">
        <v>3.02</v>
      </c>
      <c r="AT1106" s="3" t="s">
        <v>3</v>
      </c>
      <c r="AU1106" s="2" t="s">
        <v>44</v>
      </c>
      <c r="AV1106" s="2"/>
      <c r="AY1106">
        <v>22</v>
      </c>
    </row>
    <row r="1107" spans="1:58" x14ac:dyDescent="0.25">
      <c r="A1107" s="3" t="s">
        <v>2</v>
      </c>
      <c r="B1107" s="18">
        <v>2.57</v>
      </c>
      <c r="C1107" s="88">
        <f t="shared" si="146"/>
        <v>2.7196555875961455</v>
      </c>
      <c r="D1107" s="80">
        <v>-114.923</v>
      </c>
      <c r="E1107" s="23">
        <v>41.134999999999998</v>
      </c>
      <c r="F1107" s="1">
        <v>2</v>
      </c>
      <c r="G1107" s="1">
        <v>2008</v>
      </c>
      <c r="H1107" s="1">
        <v>2</v>
      </c>
      <c r="I1107" s="1">
        <v>21</v>
      </c>
      <c r="J1107" s="1">
        <v>18</v>
      </c>
      <c r="K1107" s="1">
        <v>57</v>
      </c>
      <c r="L1107" s="11">
        <v>56.4</v>
      </c>
      <c r="M1107" s="81">
        <f t="shared" si="147"/>
        <v>0.11825400999467875</v>
      </c>
      <c r="N1107" s="21">
        <v>0.01</v>
      </c>
      <c r="O1107" s="3" t="s">
        <v>175</v>
      </c>
      <c r="P1107" s="94">
        <f>1/((1/U1107^2)+(1/X1107^2))</f>
        <v>1.398401087982158E-2</v>
      </c>
      <c r="Q1107" s="72">
        <f>(P1107/U1107^2*V1107)+(P1107/X1107^2*Y1107)</f>
        <v>2.7196555875961455</v>
      </c>
      <c r="R1107" s="82">
        <f>SQRT(P1107)</f>
        <v>0.11825400999467875</v>
      </c>
      <c r="S1107" s="49">
        <v>2.57</v>
      </c>
      <c r="T1107" s="3" t="s">
        <v>3</v>
      </c>
      <c r="U1107" s="82">
        <v>0.13900000000000001</v>
      </c>
      <c r="V1107" s="43">
        <f>0.791*S1107+0.851</f>
        <v>2.8838699999999999</v>
      </c>
      <c r="W1107" s="49">
        <v>2.2200000000000002</v>
      </c>
      <c r="X1107" s="82">
        <v>0.22500000000000001</v>
      </c>
      <c r="Y1107" s="43">
        <f>0.929*W1107+0.227</f>
        <v>2.28938</v>
      </c>
      <c r="Z1107" s="53"/>
      <c r="AA1107" s="82"/>
      <c r="AB1107" s="43"/>
      <c r="AC1107" s="47"/>
      <c r="AD1107" s="82"/>
      <c r="AE1107" s="43"/>
      <c r="AF1107" s="45"/>
      <c r="AG1107" s="82"/>
      <c r="AH1107" s="43"/>
      <c r="AI1107" s="47"/>
      <c r="AJ1107" s="4"/>
      <c r="AK1107" s="4"/>
      <c r="AL1107" s="4"/>
      <c r="AM1107" s="27"/>
      <c r="AN1107" s="5"/>
      <c r="AO1107" s="4"/>
      <c r="AP1107" s="4"/>
      <c r="AQ1107" s="4"/>
      <c r="AR1107" s="19">
        <v>2.2200000000000002</v>
      </c>
      <c r="AS1107" s="19">
        <v>2.57</v>
      </c>
      <c r="AT1107" s="3" t="s">
        <v>3</v>
      </c>
    </row>
    <row r="1108" spans="1:58" x14ac:dyDescent="0.25">
      <c r="A1108" s="4" t="s">
        <v>1</v>
      </c>
      <c r="B1108" s="11">
        <v>2.7</v>
      </c>
      <c r="C1108" s="88">
        <f t="shared" si="146"/>
        <v>3.5324899999999997</v>
      </c>
      <c r="D1108" s="80">
        <v>-114.9</v>
      </c>
      <c r="E1108" s="23">
        <v>41.112000000000002</v>
      </c>
      <c r="F1108" s="1">
        <v>13</v>
      </c>
      <c r="G1108" s="1">
        <v>2008</v>
      </c>
      <c r="H1108" s="1">
        <v>2</v>
      </c>
      <c r="I1108" s="1">
        <v>21</v>
      </c>
      <c r="J1108" s="1">
        <v>19</v>
      </c>
      <c r="K1108" s="1">
        <v>6</v>
      </c>
      <c r="L1108" s="1">
        <v>43.47</v>
      </c>
      <c r="M1108" s="81">
        <f t="shared" si="147"/>
        <v>0.23</v>
      </c>
      <c r="N1108" s="21">
        <v>0.01</v>
      </c>
      <c r="O1108" s="6" t="s">
        <v>174</v>
      </c>
      <c r="P1108" s="94"/>
      <c r="Q1108" s="72">
        <f>AB1112</f>
        <v>3.5324899999999997</v>
      </c>
      <c r="R1108" s="82">
        <f>AA1108</f>
        <v>0.23</v>
      </c>
      <c r="S1108" s="44"/>
      <c r="T1108" s="3"/>
      <c r="V1108" s="43"/>
      <c r="W1108" s="46"/>
      <c r="Y1108" s="43"/>
      <c r="Z1108" s="55">
        <v>2.7</v>
      </c>
      <c r="AA1108" s="82">
        <v>0.23</v>
      </c>
      <c r="AB1108" s="43">
        <f>0.791*(Z1108+0.09)+0.851</f>
        <v>3.05789</v>
      </c>
      <c r="AC1108" s="53"/>
      <c r="AD1108" s="82"/>
      <c r="AE1108" s="43"/>
      <c r="AF1108" s="45"/>
      <c r="AG1108" s="82"/>
      <c r="AH1108" s="43"/>
      <c r="AI1108" s="47"/>
      <c r="AJ1108" s="27"/>
      <c r="AK1108" s="5"/>
      <c r="AL1108" s="4" t="s">
        <v>93</v>
      </c>
      <c r="AM1108" s="27">
        <v>2.7</v>
      </c>
      <c r="AN1108" s="5"/>
      <c r="AO1108" s="4">
        <v>37</v>
      </c>
      <c r="AP1108" s="5" t="s">
        <v>44</v>
      </c>
      <c r="AQ1108" s="5" t="s">
        <v>44</v>
      </c>
      <c r="AR1108" s="9"/>
      <c r="AS1108" s="5"/>
      <c r="AT1108" s="3"/>
      <c r="AU1108" s="2" t="s">
        <v>44</v>
      </c>
      <c r="AV1108" s="2"/>
      <c r="AY1108">
        <v>26</v>
      </c>
    </row>
    <row r="1109" spans="1:58" x14ac:dyDescent="0.25">
      <c r="A1109" s="4" t="s">
        <v>1</v>
      </c>
      <c r="B1109" s="11">
        <v>2.5</v>
      </c>
      <c r="C1109" s="88">
        <f t="shared" si="146"/>
        <v>3.040838110379779</v>
      </c>
      <c r="D1109" s="80">
        <v>-114.90300000000001</v>
      </c>
      <c r="E1109" s="23">
        <v>41.101999999999997</v>
      </c>
      <c r="F1109" s="1">
        <v>11</v>
      </c>
      <c r="G1109" s="1">
        <v>2008</v>
      </c>
      <c r="H1109" s="1">
        <v>2</v>
      </c>
      <c r="I1109" s="1">
        <v>21</v>
      </c>
      <c r="J1109" s="1">
        <v>19</v>
      </c>
      <c r="K1109" s="1">
        <v>10</v>
      </c>
      <c r="L1109" s="1">
        <v>21.66</v>
      </c>
      <c r="M1109" s="81">
        <f t="shared" si="147"/>
        <v>0.10516774409862768</v>
      </c>
      <c r="N1109" s="21">
        <v>0.01</v>
      </c>
      <c r="O1109" s="3" t="s">
        <v>175</v>
      </c>
      <c r="P1109" s="94">
        <f>1/((1/U1109^2)+(1/X1109^2)+(1/AA1109^2))</f>
        <v>1.1060254398794437E-2</v>
      </c>
      <c r="Q1109" s="72">
        <f>(P1109/U1109^2*V1109)+(P1109/X1109^2*Y1109)+(P1109/AA1109^2*AB1109)</f>
        <v>3.040838110379779</v>
      </c>
      <c r="R1109" s="82">
        <f t="shared" ref="R1109:R1121" si="149">SQRT(P1109)</f>
        <v>0.10516774409862768</v>
      </c>
      <c r="S1109" s="49">
        <v>2.99</v>
      </c>
      <c r="T1109" s="3" t="s">
        <v>3</v>
      </c>
      <c r="U1109" s="82">
        <v>0.13900000000000001</v>
      </c>
      <c r="V1109" s="43">
        <f t="shared" ref="V1109:V1122" si="150">0.791*S1109+0.851</f>
        <v>3.2160900000000003</v>
      </c>
      <c r="W1109" s="49">
        <v>2.68</v>
      </c>
      <c r="X1109" s="82">
        <v>0.22500000000000001</v>
      </c>
      <c r="Y1109" s="43">
        <f t="shared" ref="Y1109:Y1121" si="151">0.929*W1109+0.227</f>
        <v>2.71672</v>
      </c>
      <c r="Z1109" s="55">
        <v>2.5</v>
      </c>
      <c r="AA1109" s="82">
        <v>0.23</v>
      </c>
      <c r="AB1109" s="43">
        <f>0.791*(Z1109+0.09)+0.851</f>
        <v>2.8996900000000001</v>
      </c>
      <c r="AC1109" s="53"/>
      <c r="AD1109" s="82"/>
      <c r="AE1109" s="43"/>
      <c r="AF1109" s="45"/>
      <c r="AG1109" s="82"/>
      <c r="AH1109" s="43"/>
      <c r="AI1109" s="47"/>
      <c r="AJ1109" s="27"/>
      <c r="AK1109" s="5"/>
      <c r="AL1109" s="4" t="s">
        <v>58</v>
      </c>
      <c r="AM1109" s="27">
        <v>2.5</v>
      </c>
      <c r="AN1109" s="5"/>
      <c r="AO1109" s="4">
        <v>37</v>
      </c>
      <c r="AP1109" s="5" t="s">
        <v>44</v>
      </c>
      <c r="AQ1109" s="5" t="s">
        <v>44</v>
      </c>
      <c r="AR1109" s="19">
        <v>2.68</v>
      </c>
      <c r="AS1109" s="19">
        <v>2.99</v>
      </c>
      <c r="AT1109" s="3" t="s">
        <v>3</v>
      </c>
      <c r="AU1109" s="2" t="s">
        <v>44</v>
      </c>
      <c r="AV1109" s="2"/>
      <c r="AY1109">
        <v>24</v>
      </c>
    </row>
    <row r="1110" spans="1:58" x14ac:dyDescent="0.25">
      <c r="A1110" s="3" t="s">
        <v>2</v>
      </c>
      <c r="B1110" s="18">
        <v>2.72</v>
      </c>
      <c r="C1110" s="88">
        <f t="shared" si="146"/>
        <v>2.8876480836645415</v>
      </c>
      <c r="D1110" s="80">
        <v>-114.81100000000001</v>
      </c>
      <c r="E1110" s="23">
        <v>41.134</v>
      </c>
      <c r="F1110" s="1">
        <v>7</v>
      </c>
      <c r="G1110" s="1">
        <v>2008</v>
      </c>
      <c r="H1110" s="1">
        <v>2</v>
      </c>
      <c r="I1110" s="1">
        <v>21</v>
      </c>
      <c r="J1110" s="1">
        <v>19</v>
      </c>
      <c r="K1110" s="1">
        <v>14</v>
      </c>
      <c r="L1110" s="11">
        <v>4.8</v>
      </c>
      <c r="M1110" s="81">
        <f t="shared" si="147"/>
        <v>0.11825400999467875</v>
      </c>
      <c r="N1110" s="21">
        <v>0.01</v>
      </c>
      <c r="O1110" s="3" t="s">
        <v>175</v>
      </c>
      <c r="P1110" s="94">
        <f>1/((1/U1110^2)+(1/X1110^2))</f>
        <v>1.398401087982158E-2</v>
      </c>
      <c r="Q1110" s="72">
        <f>(P1110/U1110^2*V1110)+(P1110/X1110^2*Y1110)</f>
        <v>2.8876480836645415</v>
      </c>
      <c r="R1110" s="82">
        <f t="shared" si="149"/>
        <v>0.11825400999467875</v>
      </c>
      <c r="S1110" s="49">
        <v>2.72</v>
      </c>
      <c r="T1110" s="3" t="s">
        <v>3</v>
      </c>
      <c r="U1110" s="82">
        <v>0.13900000000000001</v>
      </c>
      <c r="V1110" s="43">
        <f t="shared" si="150"/>
        <v>3.0025200000000001</v>
      </c>
      <c r="W1110" s="49">
        <v>2.54</v>
      </c>
      <c r="X1110" s="82">
        <v>0.22500000000000001</v>
      </c>
      <c r="Y1110" s="43">
        <f t="shared" si="151"/>
        <v>2.5866600000000002</v>
      </c>
      <c r="Z1110" s="53"/>
      <c r="AA1110" s="82"/>
      <c r="AB1110" s="43"/>
      <c r="AC1110" s="47"/>
      <c r="AD1110" s="82"/>
      <c r="AE1110" s="43"/>
      <c r="AF1110" s="45"/>
      <c r="AG1110" s="82"/>
      <c r="AH1110" s="43"/>
      <c r="AI1110" s="47"/>
      <c r="AJ1110" s="4"/>
      <c r="AK1110" s="4"/>
      <c r="AL1110" s="4"/>
      <c r="AM1110" s="27"/>
      <c r="AN1110" s="5"/>
      <c r="AO1110" s="4"/>
      <c r="AP1110" s="4"/>
      <c r="AQ1110" s="4"/>
      <c r="AR1110" s="19">
        <v>2.54</v>
      </c>
      <c r="AS1110" s="19">
        <v>2.72</v>
      </c>
      <c r="AT1110" s="3" t="s">
        <v>3</v>
      </c>
    </row>
    <row r="1111" spans="1:58" x14ac:dyDescent="0.25">
      <c r="A1111" s="4" t="s">
        <v>1</v>
      </c>
      <c r="B1111" s="11">
        <v>3.2</v>
      </c>
      <c r="C1111" s="88">
        <f t="shared" si="146"/>
        <v>3.487610684767696</v>
      </c>
      <c r="D1111" s="80">
        <v>-114.911</v>
      </c>
      <c r="E1111" s="23">
        <v>41.143999999999998</v>
      </c>
      <c r="F1111" s="1">
        <v>3</v>
      </c>
      <c r="G1111" s="1">
        <v>2008</v>
      </c>
      <c r="H1111" s="1">
        <v>2</v>
      </c>
      <c r="I1111" s="1">
        <v>21</v>
      </c>
      <c r="J1111" s="1">
        <v>19</v>
      </c>
      <c r="K1111" s="1">
        <v>37</v>
      </c>
      <c r="L1111" s="1">
        <v>8.39</v>
      </c>
      <c r="M1111" s="81">
        <f t="shared" si="147"/>
        <v>0.10516774409862768</v>
      </c>
      <c r="N1111" s="21">
        <v>0.01</v>
      </c>
      <c r="O1111" s="3" t="s">
        <v>175</v>
      </c>
      <c r="P1111" s="94">
        <f>1/((1/U1111^2)+(1/X1111^2)+(1/AA1111^2))</f>
        <v>1.1060254398794437E-2</v>
      </c>
      <c r="Q1111" s="72">
        <f>(P1111/U1111^2*V1111)+(P1111/X1111^2*Y1111)+(P1111/AA1111^2*AB1111)</f>
        <v>3.487610684767696</v>
      </c>
      <c r="R1111" s="82">
        <f t="shared" si="149"/>
        <v>0.10516774409862768</v>
      </c>
      <c r="S1111" s="49">
        <v>3.47</v>
      </c>
      <c r="T1111" s="3" t="s">
        <v>3</v>
      </c>
      <c r="U1111" s="82">
        <v>0.13900000000000001</v>
      </c>
      <c r="V1111" s="43">
        <f t="shared" si="150"/>
        <v>3.5957700000000004</v>
      </c>
      <c r="W1111" s="49">
        <v>3.24</v>
      </c>
      <c r="X1111" s="82">
        <v>0.22500000000000001</v>
      </c>
      <c r="Y1111" s="43">
        <f t="shared" si="151"/>
        <v>3.2369600000000003</v>
      </c>
      <c r="Z1111" s="55">
        <v>3.2</v>
      </c>
      <c r="AA1111" s="82">
        <v>0.23</v>
      </c>
      <c r="AB1111" s="43">
        <f>0.791*(Z1111+0.09)+0.851</f>
        <v>3.4533900000000002</v>
      </c>
      <c r="AC1111" s="53"/>
      <c r="AD1111" s="82"/>
      <c r="AE1111" s="43"/>
      <c r="AF1111" s="45"/>
      <c r="AG1111" s="82"/>
      <c r="AH1111" s="43"/>
      <c r="AI1111" s="47"/>
      <c r="AJ1111" s="27"/>
      <c r="AK1111" s="5"/>
      <c r="AL1111" s="4" t="s">
        <v>79</v>
      </c>
      <c r="AM1111" s="27">
        <v>3.2</v>
      </c>
      <c r="AN1111" s="5"/>
      <c r="AO1111" s="4">
        <v>37</v>
      </c>
      <c r="AP1111" s="5" t="s">
        <v>44</v>
      </c>
      <c r="AQ1111" s="5" t="s">
        <v>44</v>
      </c>
      <c r="AR1111" s="19">
        <v>3.24</v>
      </c>
      <c r="AS1111" s="19">
        <v>3.47</v>
      </c>
      <c r="AT1111" s="3" t="s">
        <v>3</v>
      </c>
      <c r="AU1111" s="2" t="s">
        <v>44</v>
      </c>
      <c r="AV1111" s="2"/>
      <c r="AY1111">
        <v>46</v>
      </c>
    </row>
    <row r="1112" spans="1:58" x14ac:dyDescent="0.25">
      <c r="A1112" s="4" t="s">
        <v>1</v>
      </c>
      <c r="B1112" s="11">
        <v>3.3</v>
      </c>
      <c r="C1112" s="88">
        <f t="shared" si="146"/>
        <v>3.6051668689891665</v>
      </c>
      <c r="D1112" s="80">
        <v>-114.91500000000001</v>
      </c>
      <c r="E1112" s="23">
        <v>41.133000000000003</v>
      </c>
      <c r="F1112" s="1">
        <v>12</v>
      </c>
      <c r="G1112" s="1">
        <v>2008</v>
      </c>
      <c r="H1112" s="1">
        <v>2</v>
      </c>
      <c r="I1112" s="1">
        <v>21</v>
      </c>
      <c r="J1112" s="1">
        <v>19</v>
      </c>
      <c r="K1112" s="1">
        <v>53</v>
      </c>
      <c r="L1112" s="1">
        <v>49.36</v>
      </c>
      <c r="M1112" s="81">
        <f t="shared" si="147"/>
        <v>0.10516774409862768</v>
      </c>
      <c r="N1112" s="21">
        <v>0.01</v>
      </c>
      <c r="O1112" s="3" t="s">
        <v>175</v>
      </c>
      <c r="P1112" s="94">
        <f>1/((1/U1112^2)+(1/X1112^2)+(1/AA1112^2))</f>
        <v>1.1060254398794437E-2</v>
      </c>
      <c r="Q1112" s="72">
        <f>(P1112/U1112^2*V1112)+(P1112/X1112^2*Y1112)+(P1112/AA1112^2*AB1112)</f>
        <v>3.6051668689891665</v>
      </c>
      <c r="R1112" s="82">
        <f t="shared" si="149"/>
        <v>0.10516774409862768</v>
      </c>
      <c r="S1112" s="49">
        <v>3.59</v>
      </c>
      <c r="T1112" s="3" t="s">
        <v>3</v>
      </c>
      <c r="U1112" s="82">
        <v>0.13900000000000001</v>
      </c>
      <c r="V1112" s="43">
        <f t="shared" si="150"/>
        <v>3.69069</v>
      </c>
      <c r="W1112" s="49">
        <v>3.47</v>
      </c>
      <c r="X1112" s="82">
        <v>0.22500000000000001</v>
      </c>
      <c r="Y1112" s="43">
        <f t="shared" si="151"/>
        <v>3.4506300000000003</v>
      </c>
      <c r="Z1112" s="55">
        <v>3.3</v>
      </c>
      <c r="AA1112" s="82">
        <v>0.23</v>
      </c>
      <c r="AB1112" s="43">
        <f>0.791*(Z1112+0.09)+0.851</f>
        <v>3.5324899999999997</v>
      </c>
      <c r="AC1112" s="53"/>
      <c r="AD1112" s="82"/>
      <c r="AE1112" s="43"/>
      <c r="AF1112" s="45"/>
      <c r="AG1112" s="82"/>
      <c r="AH1112" s="43"/>
      <c r="AI1112" s="47"/>
      <c r="AJ1112" s="27"/>
      <c r="AK1112" s="5"/>
      <c r="AL1112" s="4" t="s">
        <v>56</v>
      </c>
      <c r="AM1112" s="27">
        <v>3.3</v>
      </c>
      <c r="AN1112" s="5"/>
      <c r="AO1112" s="4">
        <v>37</v>
      </c>
      <c r="AP1112" s="5" t="s">
        <v>44</v>
      </c>
      <c r="AQ1112" s="5" t="s">
        <v>44</v>
      </c>
      <c r="AR1112" s="19">
        <v>3.47</v>
      </c>
      <c r="AS1112" s="19">
        <v>3.59</v>
      </c>
      <c r="AT1112" s="3" t="s">
        <v>3</v>
      </c>
      <c r="AU1112" s="2" t="s">
        <v>44</v>
      </c>
      <c r="AV1112" s="2"/>
      <c r="AY1112">
        <v>50</v>
      </c>
    </row>
    <row r="1113" spans="1:58" x14ac:dyDescent="0.25">
      <c r="A1113" s="4" t="s">
        <v>1</v>
      </c>
      <c r="B1113" s="11">
        <v>3.3</v>
      </c>
      <c r="C1113" s="88">
        <f t="shared" si="146"/>
        <v>3.6527858595214608</v>
      </c>
      <c r="D1113" s="80">
        <v>-114.92100000000001</v>
      </c>
      <c r="E1113" s="23">
        <v>41.124000000000002</v>
      </c>
      <c r="F1113" s="1">
        <v>9</v>
      </c>
      <c r="G1113" s="1">
        <v>2008</v>
      </c>
      <c r="H1113" s="1">
        <v>2</v>
      </c>
      <c r="I1113" s="1">
        <v>21</v>
      </c>
      <c r="J1113" s="1">
        <v>19</v>
      </c>
      <c r="K1113" s="1">
        <v>57</v>
      </c>
      <c r="L1113" s="1">
        <v>19.940000000000001</v>
      </c>
      <c r="M1113" s="81">
        <f t="shared" si="147"/>
        <v>0.10516774409862768</v>
      </c>
      <c r="N1113" s="21">
        <v>0.01</v>
      </c>
      <c r="O1113" s="3" t="s">
        <v>175</v>
      </c>
      <c r="P1113" s="94">
        <f>1/((1/U1113^2)+(1/X1113^2)+(1/AA1113^2))</f>
        <v>1.1060254398794437E-2</v>
      </c>
      <c r="Q1113" s="72">
        <f>(P1113/U1113^2*V1113)+(P1113/X1113^2*Y1113)+(P1113/AA1113^2*AB1113)</f>
        <v>3.6527858595214608</v>
      </c>
      <c r="R1113" s="82">
        <f t="shared" si="149"/>
        <v>0.10516774409862768</v>
      </c>
      <c r="S1113" s="49">
        <v>3.61</v>
      </c>
      <c r="T1113" s="3" t="s">
        <v>3</v>
      </c>
      <c r="U1113" s="82">
        <v>0.13900000000000001</v>
      </c>
      <c r="V1113" s="43">
        <f t="shared" si="150"/>
        <v>3.7065100000000002</v>
      </c>
      <c r="W1113" s="49">
        <v>3.66</v>
      </c>
      <c r="X1113" s="82">
        <v>0.22500000000000001</v>
      </c>
      <c r="Y1113" s="43">
        <f t="shared" si="151"/>
        <v>3.6271400000000003</v>
      </c>
      <c r="Z1113" s="55">
        <v>3.3</v>
      </c>
      <c r="AA1113" s="82">
        <v>0.23</v>
      </c>
      <c r="AB1113" s="43">
        <f>0.791*(Z1113+0.09)+0.851</f>
        <v>3.5324899999999997</v>
      </c>
      <c r="AC1113" s="53"/>
      <c r="AD1113" s="82"/>
      <c r="AE1113" s="43"/>
      <c r="AF1113" s="45"/>
      <c r="AG1113" s="82"/>
      <c r="AH1113" s="43"/>
      <c r="AI1113" s="47"/>
      <c r="AJ1113" s="27"/>
      <c r="AK1113" s="5"/>
      <c r="AL1113" s="4" t="s">
        <v>56</v>
      </c>
      <c r="AM1113" s="27">
        <v>3.3</v>
      </c>
      <c r="AN1113" s="5"/>
      <c r="AO1113" s="4">
        <v>37</v>
      </c>
      <c r="AP1113" s="5" t="s">
        <v>44</v>
      </c>
      <c r="AQ1113" s="5" t="s">
        <v>44</v>
      </c>
      <c r="AR1113" s="19">
        <v>3.66</v>
      </c>
      <c r="AS1113" s="19">
        <v>3.61</v>
      </c>
      <c r="AT1113" s="3" t="s">
        <v>3</v>
      </c>
      <c r="AU1113" s="2" t="s">
        <v>44</v>
      </c>
      <c r="AV1113" s="2"/>
      <c r="AY1113">
        <v>38</v>
      </c>
    </row>
    <row r="1114" spans="1:58" x14ac:dyDescent="0.25">
      <c r="A1114" s="4" t="s">
        <v>1</v>
      </c>
      <c r="B1114" s="11">
        <v>3.2</v>
      </c>
      <c r="C1114" s="88">
        <f t="shared" si="146"/>
        <v>3.4896403097230499</v>
      </c>
      <c r="D1114" s="80">
        <v>-114.864</v>
      </c>
      <c r="E1114" s="23">
        <v>41.209000000000003</v>
      </c>
      <c r="F1114" s="1">
        <v>9</v>
      </c>
      <c r="G1114" s="1">
        <v>2008</v>
      </c>
      <c r="H1114" s="1">
        <v>2</v>
      </c>
      <c r="I1114" s="1">
        <v>21</v>
      </c>
      <c r="J1114" s="1">
        <v>20</v>
      </c>
      <c r="K1114" s="1">
        <v>4</v>
      </c>
      <c r="L1114" s="1">
        <v>58.03</v>
      </c>
      <c r="M1114" s="81">
        <f t="shared" si="147"/>
        <v>0.10516774409862768</v>
      </c>
      <c r="N1114" s="21">
        <v>0.01</v>
      </c>
      <c r="O1114" s="3" t="s">
        <v>175</v>
      </c>
      <c r="P1114" s="94">
        <f>1/((1/U1114^2)+(1/X1114^2)+(1/AA1114^2))</f>
        <v>1.1060254398794437E-2</v>
      </c>
      <c r="Q1114" s="72">
        <f>(P1114/U1114^2*V1114)+(P1114/X1114^2*Y1114)+(P1114/AA1114^2*AB1114)</f>
        <v>3.4896403097230499</v>
      </c>
      <c r="R1114" s="82">
        <f t="shared" si="149"/>
        <v>0.10516774409862768</v>
      </c>
      <c r="S1114" s="49">
        <v>3.47</v>
      </c>
      <c r="T1114" s="3" t="s">
        <v>3</v>
      </c>
      <c r="U1114" s="82">
        <v>0.13900000000000001</v>
      </c>
      <c r="V1114" s="43">
        <f t="shared" si="150"/>
        <v>3.5957700000000004</v>
      </c>
      <c r="W1114" s="49">
        <v>3.25</v>
      </c>
      <c r="X1114" s="82">
        <v>0.22500000000000001</v>
      </c>
      <c r="Y1114" s="43">
        <f t="shared" si="151"/>
        <v>3.2462499999999999</v>
      </c>
      <c r="Z1114" s="55">
        <v>3.2</v>
      </c>
      <c r="AA1114" s="82">
        <v>0.23</v>
      </c>
      <c r="AB1114" s="43">
        <f>0.791*(Z1114+0.09)+0.851</f>
        <v>3.4533900000000002</v>
      </c>
      <c r="AC1114" s="53"/>
      <c r="AD1114" s="82"/>
      <c r="AE1114" s="43"/>
      <c r="AF1114" s="45"/>
      <c r="AG1114" s="82"/>
      <c r="AH1114" s="43"/>
      <c r="AI1114" s="47"/>
      <c r="AJ1114" s="27"/>
      <c r="AK1114" s="5"/>
      <c r="AL1114" s="4" t="s">
        <v>79</v>
      </c>
      <c r="AM1114" s="27">
        <v>3.2</v>
      </c>
      <c r="AN1114" s="5"/>
      <c r="AO1114" s="4">
        <v>37</v>
      </c>
      <c r="AP1114" s="5" t="s">
        <v>44</v>
      </c>
      <c r="AQ1114" s="5" t="s">
        <v>44</v>
      </c>
      <c r="AR1114" s="19">
        <v>3.25</v>
      </c>
      <c r="AS1114" s="19">
        <v>3.47</v>
      </c>
      <c r="AT1114" s="3" t="s">
        <v>3</v>
      </c>
      <c r="AU1114" s="2" t="s">
        <v>44</v>
      </c>
      <c r="AV1114" s="2"/>
      <c r="AY1114">
        <v>39</v>
      </c>
    </row>
    <row r="1115" spans="1:58" x14ac:dyDescent="0.25">
      <c r="A1115" s="4" t="s">
        <v>1</v>
      </c>
      <c r="B1115" s="11">
        <v>2.7</v>
      </c>
      <c r="C1115" s="88">
        <f t="shared" si="146"/>
        <v>3.1157532336499716</v>
      </c>
      <c r="D1115" s="80">
        <v>-114.953</v>
      </c>
      <c r="E1115" s="23">
        <v>41.122</v>
      </c>
      <c r="F1115" s="1">
        <v>5</v>
      </c>
      <c r="G1115" s="1">
        <v>2008</v>
      </c>
      <c r="H1115" s="1">
        <v>2</v>
      </c>
      <c r="I1115" s="1">
        <v>21</v>
      </c>
      <c r="J1115" s="1">
        <v>20</v>
      </c>
      <c r="K1115" s="1">
        <v>26</v>
      </c>
      <c r="L1115" s="1">
        <v>8.99</v>
      </c>
      <c r="M1115" s="81">
        <f t="shared" si="147"/>
        <v>0.10516774409862768</v>
      </c>
      <c r="N1115" s="21">
        <v>0.01</v>
      </c>
      <c r="O1115" s="3" t="s">
        <v>175</v>
      </c>
      <c r="P1115" s="94">
        <f>1/((1/U1115^2)+(1/X1115^2)+(1/AA1115^2))</f>
        <v>1.1060254398794437E-2</v>
      </c>
      <c r="Q1115" s="72">
        <f>(P1115/U1115^2*V1115)+(P1115/X1115^2*Y1115)+(P1115/AA1115^2*AB1115)</f>
        <v>3.1157532336499716</v>
      </c>
      <c r="R1115" s="82">
        <f t="shared" si="149"/>
        <v>0.10516774409862768</v>
      </c>
      <c r="S1115" s="49">
        <v>2.93</v>
      </c>
      <c r="T1115" s="3" t="s">
        <v>3</v>
      </c>
      <c r="U1115" s="82">
        <v>0.13900000000000001</v>
      </c>
      <c r="V1115" s="43">
        <f t="shared" si="150"/>
        <v>3.1686300000000003</v>
      </c>
      <c r="W1115" s="49">
        <v>3.02</v>
      </c>
      <c r="X1115" s="82">
        <v>0.22500000000000001</v>
      </c>
      <c r="Y1115" s="43">
        <f t="shared" si="151"/>
        <v>3.0325799999999998</v>
      </c>
      <c r="Z1115" s="55">
        <v>2.7</v>
      </c>
      <c r="AA1115" s="82">
        <v>0.23</v>
      </c>
      <c r="AB1115" s="43">
        <f>0.791*(Z1115+0.09)+0.851</f>
        <v>3.05789</v>
      </c>
      <c r="AC1115" s="53"/>
      <c r="AD1115" s="82"/>
      <c r="AE1115" s="43"/>
      <c r="AF1115" s="45"/>
      <c r="AG1115" s="82"/>
      <c r="AH1115" s="43"/>
      <c r="AI1115" s="47"/>
      <c r="AJ1115" s="27"/>
      <c r="AK1115" s="5"/>
      <c r="AL1115" s="4" t="s">
        <v>93</v>
      </c>
      <c r="AM1115" s="27">
        <v>2.7</v>
      </c>
      <c r="AN1115" s="5"/>
      <c r="AO1115" s="4">
        <v>37</v>
      </c>
      <c r="AP1115" s="5" t="s">
        <v>44</v>
      </c>
      <c r="AQ1115" s="5" t="s">
        <v>44</v>
      </c>
      <c r="AR1115" s="19">
        <v>3.02</v>
      </c>
      <c r="AS1115" s="19">
        <v>2.93</v>
      </c>
      <c r="AT1115" s="3" t="s">
        <v>3</v>
      </c>
      <c r="AU1115" s="2" t="s">
        <v>44</v>
      </c>
      <c r="AV1115" s="2"/>
      <c r="AY1115">
        <v>19</v>
      </c>
      <c r="BA1115" s="4"/>
      <c r="BB1115" s="4"/>
      <c r="BC1115" s="4"/>
      <c r="BD1115" s="4"/>
      <c r="BE1115" s="4"/>
      <c r="BF1115" s="4"/>
    </row>
    <row r="1116" spans="1:58" x14ac:dyDescent="0.25">
      <c r="A1116" s="3" t="s">
        <v>2</v>
      </c>
      <c r="B1116" s="18">
        <v>2.74</v>
      </c>
      <c r="C1116" s="88">
        <f t="shared" si="146"/>
        <v>2.9119289281731624</v>
      </c>
      <c r="D1116" s="80">
        <v>-114.846</v>
      </c>
      <c r="E1116" s="23">
        <v>41.116999999999997</v>
      </c>
      <c r="F1116" s="1">
        <v>0</v>
      </c>
      <c r="G1116" s="1">
        <v>2008</v>
      </c>
      <c r="H1116" s="1">
        <v>2</v>
      </c>
      <c r="I1116" s="1">
        <v>21</v>
      </c>
      <c r="J1116" s="1">
        <v>20</v>
      </c>
      <c r="K1116" s="1">
        <v>29</v>
      </c>
      <c r="L1116" s="11">
        <v>32.4</v>
      </c>
      <c r="M1116" s="81">
        <f t="shared" si="147"/>
        <v>0.11825400999467875</v>
      </c>
      <c r="N1116" s="21">
        <v>0.01</v>
      </c>
      <c r="O1116" s="3" t="s">
        <v>175</v>
      </c>
      <c r="P1116" s="94">
        <f>1/((1/U1116^2)+(1/X1116^2))</f>
        <v>1.398401087982158E-2</v>
      </c>
      <c r="Q1116" s="72">
        <f>(P1116/U1116^2*V1116)+(P1116/X1116^2*Y1116)</f>
        <v>2.9119289281731624</v>
      </c>
      <c r="R1116" s="82">
        <f t="shared" si="149"/>
        <v>0.11825400999467875</v>
      </c>
      <c r="S1116" s="49">
        <v>2.74</v>
      </c>
      <c r="T1116" s="3" t="s">
        <v>3</v>
      </c>
      <c r="U1116" s="82">
        <v>0.13900000000000001</v>
      </c>
      <c r="V1116" s="43">
        <f t="shared" si="150"/>
        <v>3.0183400000000002</v>
      </c>
      <c r="W1116" s="49">
        <v>2.59</v>
      </c>
      <c r="X1116" s="82">
        <v>0.22500000000000001</v>
      </c>
      <c r="Y1116" s="43">
        <f t="shared" si="151"/>
        <v>2.6331099999999998</v>
      </c>
      <c r="Z1116" s="53"/>
      <c r="AA1116" s="82"/>
      <c r="AB1116" s="43"/>
      <c r="AC1116" s="47"/>
      <c r="AD1116" s="82"/>
      <c r="AE1116" s="43"/>
      <c r="AF1116" s="45"/>
      <c r="AG1116" s="82"/>
      <c r="AH1116" s="43"/>
      <c r="AI1116" s="47"/>
      <c r="AJ1116" s="4"/>
      <c r="AK1116" s="4"/>
      <c r="AL1116" s="4"/>
      <c r="AM1116" s="27"/>
      <c r="AN1116" s="5"/>
      <c r="AO1116" s="4"/>
      <c r="AP1116" s="4"/>
      <c r="AQ1116" s="4"/>
      <c r="AR1116" s="19">
        <v>2.59</v>
      </c>
      <c r="AS1116" s="19">
        <v>2.74</v>
      </c>
      <c r="AT1116" s="3" t="s">
        <v>3</v>
      </c>
    </row>
    <row r="1117" spans="1:58" x14ac:dyDescent="0.25">
      <c r="A1117" s="4" t="s">
        <v>1</v>
      </c>
      <c r="B1117" s="11">
        <v>2.5</v>
      </c>
      <c r="C1117" s="88">
        <f t="shared" si="146"/>
        <v>3.0516094352731775</v>
      </c>
      <c r="D1117" s="80">
        <v>-114.80500000000001</v>
      </c>
      <c r="E1117" s="23">
        <v>41.12</v>
      </c>
      <c r="F1117" s="1">
        <v>5</v>
      </c>
      <c r="G1117" s="1">
        <v>2008</v>
      </c>
      <c r="H1117" s="1">
        <v>2</v>
      </c>
      <c r="I1117" s="1">
        <v>21</v>
      </c>
      <c r="J1117" s="1">
        <v>20</v>
      </c>
      <c r="K1117" s="1">
        <v>33</v>
      </c>
      <c r="L1117" s="1">
        <v>19.260000000000002</v>
      </c>
      <c r="M1117" s="81">
        <f t="shared" si="147"/>
        <v>0.10516774409862768</v>
      </c>
      <c r="N1117" s="21">
        <v>0.01</v>
      </c>
      <c r="O1117" s="3" t="s">
        <v>175</v>
      </c>
      <c r="P1117" s="94">
        <f>1/((1/U1117^2)+(1/X1117^2)+(1/AA1117^2))</f>
        <v>1.1060254398794437E-2</v>
      </c>
      <c r="Q1117" s="72">
        <f>(P1117/U1117^2*V1117)+(P1117/X1117^2*Y1117)+(P1117/AA1117^2*AB1117)</f>
        <v>3.0516094352731775</v>
      </c>
      <c r="R1117" s="82">
        <f t="shared" si="149"/>
        <v>0.10516774409862768</v>
      </c>
      <c r="S1117" s="49">
        <v>2.96</v>
      </c>
      <c r="T1117" s="3" t="s">
        <v>3</v>
      </c>
      <c r="U1117" s="82">
        <v>0.13900000000000001</v>
      </c>
      <c r="V1117" s="43">
        <f t="shared" si="150"/>
        <v>3.1923599999999999</v>
      </c>
      <c r="W1117" s="49">
        <v>2.8</v>
      </c>
      <c r="X1117" s="82">
        <v>0.22500000000000001</v>
      </c>
      <c r="Y1117" s="43">
        <f t="shared" si="151"/>
        <v>2.8281999999999998</v>
      </c>
      <c r="Z1117" s="55">
        <v>2.5</v>
      </c>
      <c r="AA1117" s="82">
        <v>0.23</v>
      </c>
      <c r="AB1117" s="43">
        <f>0.791*(Z1117+0.09)+0.851</f>
        <v>2.8996900000000001</v>
      </c>
      <c r="AC1117" s="53"/>
      <c r="AD1117" s="82"/>
      <c r="AE1117" s="43"/>
      <c r="AF1117" s="45"/>
      <c r="AG1117" s="82"/>
      <c r="AH1117" s="43"/>
      <c r="AI1117" s="47"/>
      <c r="AJ1117" s="27"/>
      <c r="AK1117" s="5"/>
      <c r="AL1117" s="4" t="s">
        <v>58</v>
      </c>
      <c r="AM1117" s="27">
        <v>2.5</v>
      </c>
      <c r="AN1117" s="5"/>
      <c r="AO1117" s="4">
        <v>37</v>
      </c>
      <c r="AP1117" s="5" t="s">
        <v>44</v>
      </c>
      <c r="AQ1117" s="5" t="s">
        <v>44</v>
      </c>
      <c r="AR1117" s="19">
        <v>2.8</v>
      </c>
      <c r="AS1117" s="19">
        <v>2.96</v>
      </c>
      <c r="AT1117" s="3" t="s">
        <v>3</v>
      </c>
      <c r="AU1117" s="2" t="s">
        <v>44</v>
      </c>
      <c r="AV1117" s="2"/>
      <c r="AY1117">
        <v>16</v>
      </c>
    </row>
    <row r="1118" spans="1:58" x14ac:dyDescent="0.25">
      <c r="A1118" s="4" t="s">
        <v>1</v>
      </c>
      <c r="B1118" s="11">
        <v>2.9</v>
      </c>
      <c r="C1118" s="88">
        <f t="shared" si="146"/>
        <v>3.3063738776805915</v>
      </c>
      <c r="D1118" s="80">
        <v>-114.827</v>
      </c>
      <c r="E1118" s="23">
        <v>41.204999999999998</v>
      </c>
      <c r="F1118" s="1">
        <v>4</v>
      </c>
      <c r="G1118" s="1">
        <v>2008</v>
      </c>
      <c r="H1118" s="1">
        <v>2</v>
      </c>
      <c r="I1118" s="1">
        <v>21</v>
      </c>
      <c r="J1118" s="1">
        <v>20</v>
      </c>
      <c r="K1118" s="1">
        <v>37</v>
      </c>
      <c r="L1118" s="1">
        <v>39.04</v>
      </c>
      <c r="M1118" s="81">
        <f t="shared" si="147"/>
        <v>0.10516774409862768</v>
      </c>
      <c r="N1118" s="21">
        <v>0.01</v>
      </c>
      <c r="O1118" s="3" t="s">
        <v>175</v>
      </c>
      <c r="P1118" s="94">
        <f>1/((1/U1118^2)+(1/X1118^2)+(1/AA1118^2))</f>
        <v>1.1060254398794437E-2</v>
      </c>
      <c r="Q1118" s="72">
        <f>(P1118/U1118^2*V1118)+(P1118/X1118^2*Y1118)+(P1118/AA1118^2*AB1118)</f>
        <v>3.3063738776805915</v>
      </c>
      <c r="R1118" s="82">
        <f t="shared" si="149"/>
        <v>0.10516774409862768</v>
      </c>
      <c r="S1118" s="49">
        <v>3.26</v>
      </c>
      <c r="T1118" s="3" t="s">
        <v>3</v>
      </c>
      <c r="U1118" s="82">
        <v>0.13900000000000001</v>
      </c>
      <c r="V1118" s="43">
        <f t="shared" si="150"/>
        <v>3.4296599999999997</v>
      </c>
      <c r="W1118" s="49">
        <v>3.06</v>
      </c>
      <c r="X1118" s="82">
        <v>0.22500000000000001</v>
      </c>
      <c r="Y1118" s="43">
        <f t="shared" si="151"/>
        <v>3.0697399999999999</v>
      </c>
      <c r="Z1118" s="55">
        <v>2.9</v>
      </c>
      <c r="AA1118" s="82">
        <v>0.23</v>
      </c>
      <c r="AB1118" s="43">
        <f>0.791*(Z1118+0.09)+0.851</f>
        <v>3.2160899999999999</v>
      </c>
      <c r="AC1118" s="53"/>
      <c r="AD1118" s="82"/>
      <c r="AE1118" s="43"/>
      <c r="AF1118" s="45"/>
      <c r="AG1118" s="82"/>
      <c r="AH1118" s="43"/>
      <c r="AI1118" s="47"/>
      <c r="AJ1118" s="27"/>
      <c r="AK1118" s="5"/>
      <c r="AL1118" s="4" t="s">
        <v>49</v>
      </c>
      <c r="AM1118" s="27">
        <v>2.9</v>
      </c>
      <c r="AN1118" s="5"/>
      <c r="AO1118" s="4">
        <v>37</v>
      </c>
      <c r="AP1118" s="5" t="s">
        <v>44</v>
      </c>
      <c r="AQ1118" s="5" t="s">
        <v>44</v>
      </c>
      <c r="AR1118" s="19">
        <v>3.06</v>
      </c>
      <c r="AS1118" s="19">
        <v>3.26</v>
      </c>
      <c r="AT1118" s="3" t="s">
        <v>3</v>
      </c>
      <c r="AU1118" s="2" t="s">
        <v>44</v>
      </c>
      <c r="AV1118" s="2"/>
      <c r="AY1118">
        <v>32</v>
      </c>
    </row>
    <row r="1119" spans="1:58" x14ac:dyDescent="0.25">
      <c r="A1119" s="3" t="s">
        <v>2</v>
      </c>
      <c r="B1119" s="18">
        <v>2.92</v>
      </c>
      <c r="C1119" s="88">
        <f t="shared" si="146"/>
        <v>3.0611704161781947</v>
      </c>
      <c r="D1119" s="80">
        <v>-114.887</v>
      </c>
      <c r="E1119" s="23">
        <v>41.131</v>
      </c>
      <c r="F1119" s="1">
        <v>7</v>
      </c>
      <c r="G1119" s="1">
        <v>2008</v>
      </c>
      <c r="H1119" s="1">
        <v>2</v>
      </c>
      <c r="I1119" s="1">
        <v>21</v>
      </c>
      <c r="J1119" s="1">
        <v>20</v>
      </c>
      <c r="K1119" s="1">
        <v>56</v>
      </c>
      <c r="L1119" s="11">
        <v>53.5</v>
      </c>
      <c r="M1119" s="81">
        <f t="shared" si="147"/>
        <v>0.11825400999467875</v>
      </c>
      <c r="N1119" s="21">
        <v>0.01</v>
      </c>
      <c r="O1119" s="3" t="s">
        <v>175</v>
      </c>
      <c r="P1119" s="94">
        <f>1/((1/U1119^2)+(1/X1119^2))</f>
        <v>1.398401087982158E-2</v>
      </c>
      <c r="Q1119" s="72">
        <f>(P1119/U1119^2*V1119)+(P1119/X1119^2*Y1119)</f>
        <v>3.0611704161781947</v>
      </c>
      <c r="R1119" s="82">
        <f t="shared" si="149"/>
        <v>0.11825400999467875</v>
      </c>
      <c r="S1119" s="49">
        <v>2.92</v>
      </c>
      <c r="T1119" s="3" t="s">
        <v>3</v>
      </c>
      <c r="U1119" s="82">
        <v>0.13900000000000001</v>
      </c>
      <c r="V1119" s="43">
        <f t="shared" si="150"/>
        <v>3.16072</v>
      </c>
      <c r="W1119" s="49">
        <v>2.77</v>
      </c>
      <c r="X1119" s="82">
        <v>0.22500000000000001</v>
      </c>
      <c r="Y1119" s="43">
        <f t="shared" si="151"/>
        <v>2.8003300000000002</v>
      </c>
      <c r="Z1119" s="53"/>
      <c r="AA1119" s="82"/>
      <c r="AB1119" s="43"/>
      <c r="AC1119" s="47"/>
      <c r="AD1119" s="82"/>
      <c r="AE1119" s="43"/>
      <c r="AF1119" s="45"/>
      <c r="AG1119" s="82"/>
      <c r="AH1119" s="43"/>
      <c r="AI1119" s="47"/>
      <c r="AJ1119" s="4"/>
      <c r="AK1119" s="4"/>
      <c r="AL1119" s="4"/>
      <c r="AM1119" s="27"/>
      <c r="AN1119" s="5"/>
      <c r="AO1119" s="4"/>
      <c r="AP1119" s="4"/>
      <c r="AQ1119" s="4"/>
      <c r="AR1119" s="19">
        <v>2.77</v>
      </c>
      <c r="AS1119" s="19">
        <v>2.92</v>
      </c>
      <c r="AT1119" s="3" t="s">
        <v>3</v>
      </c>
    </row>
    <row r="1120" spans="1:58" x14ac:dyDescent="0.25">
      <c r="A1120" s="4" t="s">
        <v>1</v>
      </c>
      <c r="B1120" s="11">
        <v>2.9</v>
      </c>
      <c r="C1120" s="88">
        <f t="shared" si="146"/>
        <v>3.2643749537347846</v>
      </c>
      <c r="D1120" s="80">
        <v>-114.922</v>
      </c>
      <c r="E1120" s="23">
        <v>41.142000000000003</v>
      </c>
      <c r="F1120" s="1">
        <v>3</v>
      </c>
      <c r="G1120" s="1">
        <v>2008</v>
      </c>
      <c r="H1120" s="1">
        <v>2</v>
      </c>
      <c r="I1120" s="1">
        <v>21</v>
      </c>
      <c r="J1120" s="1">
        <v>21</v>
      </c>
      <c r="K1120" s="1">
        <v>35</v>
      </c>
      <c r="L1120" s="1">
        <v>50.94</v>
      </c>
      <c r="M1120" s="81">
        <f t="shared" si="147"/>
        <v>0.10516774409862768</v>
      </c>
      <c r="N1120" s="21">
        <v>0.01</v>
      </c>
      <c r="O1120" s="3" t="s">
        <v>175</v>
      </c>
      <c r="P1120" s="94">
        <f>1/((1/U1120^2)+(1/X1120^2)+(1/AA1120^2))</f>
        <v>1.1060254398794437E-2</v>
      </c>
      <c r="Q1120" s="72">
        <f>(P1120/U1120^2*V1120)+(P1120/X1120^2*Y1120)+(P1120/AA1120^2*AB1120)</f>
        <v>3.2643749537347846</v>
      </c>
      <c r="R1120" s="82">
        <f t="shared" si="149"/>
        <v>0.10516774409862768</v>
      </c>
      <c r="S1120" s="49">
        <v>3.23</v>
      </c>
      <c r="T1120" s="3" t="s">
        <v>3</v>
      </c>
      <c r="U1120" s="82">
        <v>0.13900000000000001</v>
      </c>
      <c r="V1120" s="43">
        <f t="shared" si="150"/>
        <v>3.4059300000000001</v>
      </c>
      <c r="W1120" s="49">
        <v>2.92</v>
      </c>
      <c r="X1120" s="82">
        <v>0.22500000000000001</v>
      </c>
      <c r="Y1120" s="43">
        <f t="shared" si="151"/>
        <v>2.9396800000000001</v>
      </c>
      <c r="Z1120" s="55">
        <v>2.9</v>
      </c>
      <c r="AA1120" s="82">
        <v>0.23</v>
      </c>
      <c r="AB1120" s="43">
        <f>0.791*(Z1120+0.09)+0.851</f>
        <v>3.2160899999999999</v>
      </c>
      <c r="AC1120" s="53"/>
      <c r="AD1120" s="82"/>
      <c r="AE1120" s="43"/>
      <c r="AF1120" s="45"/>
      <c r="AG1120" s="82"/>
      <c r="AH1120" s="43"/>
      <c r="AI1120" s="47"/>
      <c r="AJ1120" s="27"/>
      <c r="AK1120" s="5"/>
      <c r="AL1120" s="4" t="s">
        <v>49</v>
      </c>
      <c r="AM1120" s="27">
        <v>2.9</v>
      </c>
      <c r="AN1120" s="5"/>
      <c r="AO1120" s="4">
        <v>37</v>
      </c>
      <c r="AP1120" s="5" t="s">
        <v>44</v>
      </c>
      <c r="AQ1120" s="5" t="s">
        <v>44</v>
      </c>
      <c r="AR1120" s="19">
        <v>2.92</v>
      </c>
      <c r="AS1120" s="19">
        <v>3.23</v>
      </c>
      <c r="AT1120" s="3" t="s">
        <v>3</v>
      </c>
      <c r="AU1120" s="2" t="s">
        <v>44</v>
      </c>
      <c r="AV1120" s="2"/>
      <c r="AY1120">
        <v>26</v>
      </c>
    </row>
    <row r="1121" spans="1:58" x14ac:dyDescent="0.25">
      <c r="A1121" s="4" t="s">
        <v>1</v>
      </c>
      <c r="B1121" s="11">
        <v>2.9</v>
      </c>
      <c r="C1121" s="88">
        <f t="shared" si="146"/>
        <v>3.2715558369970505</v>
      </c>
      <c r="D1121" s="80">
        <v>-114.887</v>
      </c>
      <c r="E1121" s="23">
        <v>41.148000000000003</v>
      </c>
      <c r="F1121" s="1">
        <v>6</v>
      </c>
      <c r="G1121" s="1">
        <v>2008</v>
      </c>
      <c r="H1121" s="1">
        <v>2</v>
      </c>
      <c r="I1121" s="1">
        <v>21</v>
      </c>
      <c r="J1121" s="1">
        <v>22</v>
      </c>
      <c r="K1121" s="1">
        <v>17</v>
      </c>
      <c r="L1121" s="1">
        <v>19.14</v>
      </c>
      <c r="M1121" s="81">
        <f t="shared" si="147"/>
        <v>0.10516774409862768</v>
      </c>
      <c r="N1121" s="21">
        <v>0.01</v>
      </c>
      <c r="O1121" s="3" t="s">
        <v>175</v>
      </c>
      <c r="P1121" s="94">
        <f>1/((1/U1121^2)+(1/X1121^2)+(1/AA1121^2))</f>
        <v>1.1060254398794437E-2</v>
      </c>
      <c r="Q1121" s="72">
        <f>(P1121/U1121^2*V1121)+(P1121/X1121^2*Y1121)+(P1121/AA1121^2*AB1121)</f>
        <v>3.2715558369970505</v>
      </c>
      <c r="R1121" s="82">
        <f t="shared" si="149"/>
        <v>0.10516774409862768</v>
      </c>
      <c r="S1121" s="49">
        <v>3.21</v>
      </c>
      <c r="T1121" s="3" t="s">
        <v>3</v>
      </c>
      <c r="U1121" s="82">
        <v>0.13900000000000001</v>
      </c>
      <c r="V1121" s="43">
        <f t="shared" si="150"/>
        <v>3.39011</v>
      </c>
      <c r="W1121" s="49">
        <v>3</v>
      </c>
      <c r="X1121" s="82">
        <v>0.22500000000000001</v>
      </c>
      <c r="Y1121" s="43">
        <f t="shared" si="151"/>
        <v>3.0139999999999998</v>
      </c>
      <c r="Z1121" s="55">
        <v>2.9</v>
      </c>
      <c r="AA1121" s="82">
        <v>0.23</v>
      </c>
      <c r="AB1121" s="43">
        <f>0.791*(Z1121+0.09)+0.851</f>
        <v>3.2160899999999999</v>
      </c>
      <c r="AC1121" s="53"/>
      <c r="AD1121" s="82"/>
      <c r="AE1121" s="43"/>
      <c r="AF1121" s="45"/>
      <c r="AG1121" s="82"/>
      <c r="AH1121" s="43"/>
      <c r="AI1121" s="47"/>
      <c r="AJ1121" s="27"/>
      <c r="AK1121" s="5"/>
      <c r="AL1121" s="4" t="s">
        <v>49</v>
      </c>
      <c r="AM1121" s="27">
        <v>2.9</v>
      </c>
      <c r="AN1121" s="5"/>
      <c r="AO1121" s="4">
        <v>37</v>
      </c>
      <c r="AP1121" s="5" t="s">
        <v>44</v>
      </c>
      <c r="AQ1121" s="5" t="s">
        <v>44</v>
      </c>
      <c r="AR1121" s="19">
        <v>3</v>
      </c>
      <c r="AS1121" s="19">
        <v>3.21</v>
      </c>
      <c r="AT1121" s="3" t="s">
        <v>3</v>
      </c>
      <c r="AU1121" s="2" t="s">
        <v>44</v>
      </c>
      <c r="AV1121" s="2"/>
      <c r="AY1121">
        <v>39</v>
      </c>
    </row>
    <row r="1122" spans="1:58" x14ac:dyDescent="0.25">
      <c r="A1122" s="3" t="s">
        <v>2</v>
      </c>
      <c r="B1122" s="18">
        <v>2.7</v>
      </c>
      <c r="C1122" s="88">
        <f t="shared" si="146"/>
        <v>2.9867000000000004</v>
      </c>
      <c r="D1122" s="80">
        <v>-114.861</v>
      </c>
      <c r="E1122" s="23">
        <v>41.156999999999996</v>
      </c>
      <c r="F1122" s="1">
        <v>7</v>
      </c>
      <c r="G1122" s="1">
        <v>2008</v>
      </c>
      <c r="H1122" s="1">
        <v>2</v>
      </c>
      <c r="I1122" s="1">
        <v>21</v>
      </c>
      <c r="J1122" s="1">
        <v>22</v>
      </c>
      <c r="K1122" s="1">
        <v>41</v>
      </c>
      <c r="L1122" s="11">
        <v>18.3</v>
      </c>
      <c r="M1122" s="81">
        <f t="shared" si="147"/>
        <v>0.13900000000000001</v>
      </c>
      <c r="N1122" s="21">
        <v>0.01</v>
      </c>
      <c r="O1122" s="6" t="s">
        <v>174</v>
      </c>
      <c r="P1122" s="94"/>
      <c r="Q1122" s="72">
        <f>V1122</f>
        <v>2.9867000000000004</v>
      </c>
      <c r="R1122" s="82">
        <f>U1122</f>
        <v>0.13900000000000001</v>
      </c>
      <c r="S1122" s="49">
        <v>2.7</v>
      </c>
      <c r="T1122" s="3" t="s">
        <v>3</v>
      </c>
      <c r="U1122" s="82">
        <v>0.13900000000000001</v>
      </c>
      <c r="V1122" s="43">
        <f t="shared" si="150"/>
        <v>2.9867000000000004</v>
      </c>
      <c r="W1122" s="57"/>
      <c r="Y1122" s="43"/>
      <c r="Z1122" s="53"/>
      <c r="AA1122" s="82"/>
      <c r="AB1122" s="43"/>
      <c r="AC1122" s="47"/>
      <c r="AD1122" s="82"/>
      <c r="AE1122" s="43"/>
      <c r="AF1122" s="45"/>
      <c r="AG1122" s="82"/>
      <c r="AH1122" s="43"/>
      <c r="AI1122" s="47"/>
      <c r="AJ1122" s="4"/>
      <c r="AK1122" s="4"/>
      <c r="AL1122" s="4"/>
      <c r="AM1122" s="27"/>
      <c r="AN1122" s="5"/>
      <c r="AO1122" s="4"/>
      <c r="AP1122" s="4"/>
      <c r="AQ1122" s="4"/>
      <c r="AR1122" s="19">
        <v>9.99</v>
      </c>
      <c r="AS1122" s="19">
        <v>2.7</v>
      </c>
      <c r="AT1122" s="3" t="s">
        <v>3</v>
      </c>
    </row>
    <row r="1123" spans="1:58" x14ac:dyDescent="0.25">
      <c r="A1123" s="4" t="s">
        <v>1</v>
      </c>
      <c r="B1123" s="11">
        <v>3.2</v>
      </c>
      <c r="C1123" s="88">
        <f t="shared" si="146"/>
        <v>3.05789</v>
      </c>
      <c r="D1123" s="80">
        <v>-114.898</v>
      </c>
      <c r="E1123" s="23">
        <v>41.131</v>
      </c>
      <c r="F1123" s="1">
        <v>0</v>
      </c>
      <c r="G1123" s="1">
        <v>2008</v>
      </c>
      <c r="H1123" s="1">
        <v>2</v>
      </c>
      <c r="I1123" s="1">
        <v>21</v>
      </c>
      <c r="J1123" s="1">
        <v>22</v>
      </c>
      <c r="K1123" s="1">
        <v>47</v>
      </c>
      <c r="L1123" s="1">
        <v>28.92</v>
      </c>
      <c r="M1123" s="81">
        <f t="shared" si="147"/>
        <v>0.23</v>
      </c>
      <c r="N1123" s="21">
        <v>0.01</v>
      </c>
      <c r="O1123" s="6" t="s">
        <v>174</v>
      </c>
      <c r="P1123" s="94"/>
      <c r="Q1123" s="72">
        <f>AB1127</f>
        <v>3.05789</v>
      </c>
      <c r="R1123" s="82">
        <f>AA1123</f>
        <v>0.23</v>
      </c>
      <c r="S1123" s="44"/>
      <c r="T1123" s="3"/>
      <c r="V1123" s="43"/>
      <c r="W1123" s="46"/>
      <c r="Y1123" s="43"/>
      <c r="Z1123" s="55">
        <v>3.2</v>
      </c>
      <c r="AA1123" s="82">
        <v>0.23</v>
      </c>
      <c r="AB1123" s="43">
        <f>0.791*(Z1123+0.09)+0.851</f>
        <v>3.4533900000000002</v>
      </c>
      <c r="AC1123" s="53"/>
      <c r="AD1123" s="82"/>
      <c r="AE1123" s="43"/>
      <c r="AF1123" s="45"/>
      <c r="AG1123" s="82"/>
      <c r="AH1123" s="43"/>
      <c r="AI1123" s="47"/>
      <c r="AJ1123" s="27"/>
      <c r="AK1123" s="5"/>
      <c r="AL1123" s="4" t="s">
        <v>79</v>
      </c>
      <c r="AM1123" s="27">
        <v>3.2</v>
      </c>
      <c r="AN1123" s="5"/>
      <c r="AO1123" s="4">
        <v>37</v>
      </c>
      <c r="AP1123" s="5" t="s">
        <v>44</v>
      </c>
      <c r="AQ1123" s="5" t="s">
        <v>44</v>
      </c>
      <c r="AR1123" s="9"/>
      <c r="AS1123" s="5"/>
      <c r="AT1123" s="3"/>
      <c r="AU1123" s="2" t="s">
        <v>44</v>
      </c>
      <c r="AV1123" s="2"/>
      <c r="AY1123">
        <v>49</v>
      </c>
    </row>
    <row r="1124" spans="1:58" x14ac:dyDescent="0.25">
      <c r="A1124" s="4" t="s">
        <v>1</v>
      </c>
      <c r="B1124" s="11">
        <v>2.8</v>
      </c>
      <c r="C1124" s="88">
        <f t="shared" si="146"/>
        <v>3.228318184169999</v>
      </c>
      <c r="D1124" s="80">
        <v>-114.91800000000001</v>
      </c>
      <c r="E1124" s="23">
        <v>41.115000000000002</v>
      </c>
      <c r="F1124" s="1">
        <v>14</v>
      </c>
      <c r="G1124" s="1">
        <v>2008</v>
      </c>
      <c r="H1124" s="1">
        <v>2</v>
      </c>
      <c r="I1124" s="1">
        <v>21</v>
      </c>
      <c r="J1124" s="1">
        <v>23</v>
      </c>
      <c r="K1124" s="1">
        <v>2</v>
      </c>
      <c r="L1124" s="1">
        <v>51.47</v>
      </c>
      <c r="M1124" s="81">
        <f t="shared" si="147"/>
        <v>0.10516774409862768</v>
      </c>
      <c r="N1124" s="21">
        <v>0.01</v>
      </c>
      <c r="O1124" s="3" t="s">
        <v>175</v>
      </c>
      <c r="P1124" s="94">
        <f>1/((1/U1124^2)+(1/X1124^2)+(1/AA1124^2))</f>
        <v>1.1060254398794437E-2</v>
      </c>
      <c r="Q1124" s="72">
        <f>(P1124/U1124^2*V1124)+(P1124/X1124^2*Y1124)+(P1124/AA1124^2*AB1124)</f>
        <v>3.228318184169999</v>
      </c>
      <c r="R1124" s="82">
        <f>SQRT(P1124)</f>
        <v>0.10516774409862768</v>
      </c>
      <c r="S1124" s="49">
        <v>3.16</v>
      </c>
      <c r="T1124" s="3" t="s">
        <v>3</v>
      </c>
      <c r="U1124" s="82">
        <v>0.13900000000000001</v>
      </c>
      <c r="V1124" s="43">
        <f>0.791*S1124+0.851</f>
        <v>3.3505600000000002</v>
      </c>
      <c r="W1124" s="49">
        <v>2.98</v>
      </c>
      <c r="X1124" s="82">
        <v>0.22500000000000001</v>
      </c>
      <c r="Y1124" s="43">
        <f>0.929*W1124+0.227</f>
        <v>2.9954200000000002</v>
      </c>
      <c r="Z1124" s="55">
        <v>2.8</v>
      </c>
      <c r="AA1124" s="82">
        <v>0.23</v>
      </c>
      <c r="AB1124" s="43">
        <f>0.791*(Z1124+0.09)+0.851</f>
        <v>3.1369899999999999</v>
      </c>
      <c r="AC1124" s="53"/>
      <c r="AD1124" s="82"/>
      <c r="AE1124" s="43"/>
      <c r="AF1124" s="45"/>
      <c r="AG1124" s="82"/>
      <c r="AH1124" s="43"/>
      <c r="AI1124" s="47"/>
      <c r="AJ1124" s="27"/>
      <c r="AK1124" s="5"/>
      <c r="AL1124" s="4" t="s">
        <v>48</v>
      </c>
      <c r="AM1124" s="27">
        <v>2.8</v>
      </c>
      <c r="AN1124" s="5"/>
      <c r="AO1124" s="4">
        <v>37</v>
      </c>
      <c r="AP1124" s="5" t="s">
        <v>44</v>
      </c>
      <c r="AQ1124" s="5" t="s">
        <v>44</v>
      </c>
      <c r="AR1124" s="19">
        <v>2.98</v>
      </c>
      <c r="AS1124" s="19">
        <v>3.16</v>
      </c>
      <c r="AT1124" s="3" t="s">
        <v>3</v>
      </c>
      <c r="AU1124" s="2" t="s">
        <v>44</v>
      </c>
      <c r="AV1124" s="2"/>
      <c r="AY1124">
        <v>33</v>
      </c>
    </row>
    <row r="1125" spans="1:58" ht="27" customHeight="1" x14ac:dyDescent="0.25">
      <c r="A1125" s="3" t="s">
        <v>2</v>
      </c>
      <c r="B1125" s="18">
        <v>3.19</v>
      </c>
      <c r="C1125" s="88">
        <f t="shared" si="146"/>
        <v>3.2260111448831958</v>
      </c>
      <c r="D1125" s="80">
        <v>-114.923</v>
      </c>
      <c r="E1125" s="23">
        <v>41.173999999999999</v>
      </c>
      <c r="F1125" s="1">
        <v>1</v>
      </c>
      <c r="G1125" s="1">
        <v>2008</v>
      </c>
      <c r="H1125" s="1">
        <v>2</v>
      </c>
      <c r="I1125" s="97">
        <v>22</v>
      </c>
      <c r="J1125" s="97">
        <v>0</v>
      </c>
      <c r="K1125" s="1">
        <v>2</v>
      </c>
      <c r="L1125" s="11">
        <v>51.5</v>
      </c>
      <c r="M1125" s="81">
        <f t="shared" si="147"/>
        <v>0.11825400999467875</v>
      </c>
      <c r="N1125" s="21">
        <v>0.01</v>
      </c>
      <c r="O1125" s="3" t="s">
        <v>175</v>
      </c>
      <c r="P1125" s="94">
        <f>1/((1/U1125^2)+(1/X1125^2))</f>
        <v>1.398401087982158E-2</v>
      </c>
      <c r="Q1125" s="72">
        <f>(P1125/U1125^2*V1125)+(P1125/X1125^2*Y1125)</f>
        <v>3.2260111448831958</v>
      </c>
      <c r="R1125" s="82">
        <f>SQRT(P1125)</f>
        <v>0.11825400999467875</v>
      </c>
      <c r="S1125" s="49">
        <v>3.19</v>
      </c>
      <c r="T1125" s="3" t="s">
        <v>3</v>
      </c>
      <c r="U1125" s="82">
        <v>0.13900000000000001</v>
      </c>
      <c r="V1125" s="43">
        <f>0.791*S1125+0.851</f>
        <v>3.3742900000000002</v>
      </c>
      <c r="W1125" s="49">
        <v>2.81</v>
      </c>
      <c r="X1125" s="82">
        <v>0.22500000000000001</v>
      </c>
      <c r="Y1125" s="43">
        <f>0.929*W1125+0.227</f>
        <v>2.8374899999999998</v>
      </c>
      <c r="Z1125" s="53"/>
      <c r="AA1125" s="82"/>
      <c r="AB1125" s="43"/>
      <c r="AC1125" s="47"/>
      <c r="AD1125" s="82"/>
      <c r="AE1125" s="43"/>
      <c r="AF1125" s="45"/>
      <c r="AG1125" s="82"/>
      <c r="AH1125" s="43"/>
      <c r="AI1125" s="47"/>
      <c r="AJ1125" s="4"/>
      <c r="AK1125" s="4"/>
      <c r="AL1125" s="4"/>
      <c r="AM1125" s="27"/>
      <c r="AN1125" s="5"/>
      <c r="AO1125" s="4"/>
      <c r="AP1125" s="4"/>
      <c r="AQ1125" s="4"/>
      <c r="AR1125" s="19">
        <v>2.81</v>
      </c>
      <c r="AS1125" s="19">
        <v>3.19</v>
      </c>
      <c r="AT1125" s="3" t="s">
        <v>3</v>
      </c>
      <c r="AZ1125" s="98" t="s">
        <v>176</v>
      </c>
    </row>
    <row r="1126" spans="1:58" x14ac:dyDescent="0.25">
      <c r="A1126" s="4" t="s">
        <v>1</v>
      </c>
      <c r="B1126" s="11">
        <v>2.8</v>
      </c>
      <c r="C1126" s="88">
        <f t="shared" si="146"/>
        <v>3.2951899999999998</v>
      </c>
      <c r="D1126" s="80">
        <v>-114.92400000000001</v>
      </c>
      <c r="E1126" s="23">
        <v>41.155000000000001</v>
      </c>
      <c r="F1126" s="1">
        <v>14</v>
      </c>
      <c r="G1126" s="1">
        <v>2008</v>
      </c>
      <c r="H1126" s="1">
        <v>2</v>
      </c>
      <c r="I1126" s="1">
        <v>22</v>
      </c>
      <c r="J1126" s="1">
        <v>0</v>
      </c>
      <c r="K1126" s="1">
        <v>2</v>
      </c>
      <c r="L1126" s="1">
        <v>51.87</v>
      </c>
      <c r="M1126" s="81">
        <f t="shared" si="147"/>
        <v>0.23</v>
      </c>
      <c r="N1126" s="21">
        <v>0.01</v>
      </c>
      <c r="O1126" s="6" t="s">
        <v>174</v>
      </c>
      <c r="P1126" s="94"/>
      <c r="Q1126" s="72">
        <f>AB1130</f>
        <v>3.2951899999999998</v>
      </c>
      <c r="R1126" s="82">
        <f>AA1126</f>
        <v>0.23</v>
      </c>
      <c r="S1126" s="44"/>
      <c r="T1126" s="3"/>
      <c r="V1126" s="43"/>
      <c r="W1126" s="46"/>
      <c r="Y1126" s="43"/>
      <c r="Z1126" s="55">
        <v>2.8</v>
      </c>
      <c r="AA1126" s="82">
        <v>0.23</v>
      </c>
      <c r="AB1126" s="43">
        <f>0.791*(Z1126+0.09)+0.851</f>
        <v>3.1369899999999999</v>
      </c>
      <c r="AC1126" s="53"/>
      <c r="AD1126" s="82"/>
      <c r="AE1126" s="43"/>
      <c r="AF1126" s="45"/>
      <c r="AG1126" s="82"/>
      <c r="AH1126" s="43"/>
      <c r="AI1126" s="47"/>
      <c r="AJ1126" s="27"/>
      <c r="AK1126" s="5"/>
      <c r="AL1126" s="4" t="s">
        <v>48</v>
      </c>
      <c r="AM1126" s="27">
        <v>2.8</v>
      </c>
      <c r="AN1126" s="5"/>
      <c r="AO1126" s="4">
        <v>37</v>
      </c>
      <c r="AP1126" s="5" t="s">
        <v>44</v>
      </c>
      <c r="AQ1126" s="5" t="s">
        <v>44</v>
      </c>
      <c r="AR1126" s="9"/>
      <c r="AS1126" s="5"/>
      <c r="AT1126" s="3"/>
      <c r="AU1126" s="2" t="s">
        <v>44</v>
      </c>
      <c r="AV1126" s="2"/>
      <c r="AY1126">
        <v>5</v>
      </c>
    </row>
    <row r="1127" spans="1:58" s="26" customFormat="1" x14ac:dyDescent="0.25">
      <c r="A1127" s="4" t="s">
        <v>1</v>
      </c>
      <c r="B1127" s="11">
        <v>2.7</v>
      </c>
      <c r="C1127" s="88">
        <f t="shared" si="146"/>
        <v>2.8842046985973089</v>
      </c>
      <c r="D1127" s="80">
        <v>-114.779</v>
      </c>
      <c r="E1127" s="23">
        <v>41.201999999999998</v>
      </c>
      <c r="F1127" s="1">
        <v>4</v>
      </c>
      <c r="G1127" s="1">
        <v>2008</v>
      </c>
      <c r="H1127" s="1">
        <v>2</v>
      </c>
      <c r="I1127" s="1">
        <v>22</v>
      </c>
      <c r="J1127" s="1">
        <v>0</v>
      </c>
      <c r="K1127" s="1">
        <v>13</v>
      </c>
      <c r="L1127" s="1">
        <v>58.18</v>
      </c>
      <c r="M1127" s="81">
        <f t="shared" si="147"/>
        <v>0.10516774409862768</v>
      </c>
      <c r="N1127" s="21">
        <v>0.01</v>
      </c>
      <c r="O1127" s="3" t="s">
        <v>175</v>
      </c>
      <c r="P1127" s="94">
        <f>1/((1/U1127^2)+(1/X1127^2)+(1/AA1127^2))</f>
        <v>1.1060254398794437E-2</v>
      </c>
      <c r="Q1127" s="72">
        <f>(P1127/U1127^2*V1127)+(P1127/X1127^2*Y1127)+(P1127/AA1127^2*AB1127)</f>
        <v>2.8842046985973089</v>
      </c>
      <c r="R1127" s="82">
        <f>SQRT(P1127)</f>
        <v>0.10516774409862768</v>
      </c>
      <c r="S1127" s="49">
        <v>2.58</v>
      </c>
      <c r="T1127" s="3" t="s">
        <v>3</v>
      </c>
      <c r="U1127" s="82">
        <v>0.13900000000000001</v>
      </c>
      <c r="V1127" s="43">
        <f>0.791*S1127+0.851</f>
        <v>2.8917800000000002</v>
      </c>
      <c r="W1127" s="49">
        <v>2.66</v>
      </c>
      <c r="X1127" s="82">
        <v>0.22500000000000001</v>
      </c>
      <c r="Y1127" s="43">
        <f>0.929*W1127+0.227</f>
        <v>2.69814</v>
      </c>
      <c r="Z1127" s="55">
        <v>2.7</v>
      </c>
      <c r="AA1127" s="82">
        <v>0.23</v>
      </c>
      <c r="AB1127" s="43">
        <f>0.791*(Z1127+0.09)+0.851</f>
        <v>3.05789</v>
      </c>
      <c r="AC1127" s="53"/>
      <c r="AD1127" s="82"/>
      <c r="AE1127" s="43"/>
      <c r="AF1127" s="45"/>
      <c r="AG1127" s="82"/>
      <c r="AH1127" s="43"/>
      <c r="AI1127" s="47"/>
      <c r="AJ1127" s="27"/>
      <c r="AK1127" s="5"/>
      <c r="AL1127" s="4" t="s">
        <v>93</v>
      </c>
      <c r="AM1127" s="27">
        <v>2.7</v>
      </c>
      <c r="AN1127" s="5"/>
      <c r="AO1127" s="4">
        <v>37</v>
      </c>
      <c r="AP1127" s="5" t="s">
        <v>44</v>
      </c>
      <c r="AQ1127" s="5" t="s">
        <v>44</v>
      </c>
      <c r="AR1127" s="19">
        <v>2.66</v>
      </c>
      <c r="AS1127" s="19">
        <v>2.58</v>
      </c>
      <c r="AT1127" s="3" t="s">
        <v>3</v>
      </c>
      <c r="AU1127" s="2" t="s">
        <v>44</v>
      </c>
      <c r="AV1127" s="2"/>
      <c r="AW1127"/>
      <c r="AX1127"/>
      <c r="AY1127">
        <v>9</v>
      </c>
      <c r="AZ1127"/>
      <c r="BA1127"/>
      <c r="BB1127"/>
      <c r="BC1127"/>
      <c r="BD1127"/>
      <c r="BE1127"/>
      <c r="BF1127"/>
    </row>
    <row r="1128" spans="1:58" s="4" customFormat="1" x14ac:dyDescent="0.25">
      <c r="A1128" s="4" t="s">
        <v>1</v>
      </c>
      <c r="B1128" s="11">
        <v>2.8</v>
      </c>
      <c r="C1128" s="88">
        <f t="shared" si="146"/>
        <v>3.3226241814438522</v>
      </c>
      <c r="D1128" s="80">
        <v>-114.922</v>
      </c>
      <c r="E1128" s="23">
        <v>41.106999999999999</v>
      </c>
      <c r="F1128" s="1">
        <v>13</v>
      </c>
      <c r="G1128" s="1">
        <v>2008</v>
      </c>
      <c r="H1128" s="1">
        <v>2</v>
      </c>
      <c r="I1128" s="1">
        <v>22</v>
      </c>
      <c r="J1128" s="1">
        <v>0</v>
      </c>
      <c r="K1128" s="1">
        <v>14</v>
      </c>
      <c r="L1128" s="1">
        <v>59.59</v>
      </c>
      <c r="M1128" s="81">
        <f t="shared" si="147"/>
        <v>0.10516774409862768</v>
      </c>
      <c r="N1128" s="21">
        <v>0.01</v>
      </c>
      <c r="O1128" s="3" t="s">
        <v>175</v>
      </c>
      <c r="P1128" s="94">
        <f>1/((1/U1128^2)+(1/X1128^2)+(1/AA1128^2))</f>
        <v>1.1060254398794437E-2</v>
      </c>
      <c r="Q1128" s="72">
        <f>(P1128/U1128^2*V1128)+(P1128/X1128^2*Y1128)+(P1128/AA1128^2*AB1128)</f>
        <v>3.3226241814438522</v>
      </c>
      <c r="R1128" s="82">
        <f>SQRT(P1128)</f>
        <v>0.10516774409862768</v>
      </c>
      <c r="S1128" s="49">
        <v>3.31</v>
      </c>
      <c r="T1128" s="3" t="s">
        <v>3</v>
      </c>
      <c r="U1128" s="82">
        <v>0.13900000000000001</v>
      </c>
      <c r="V1128" s="43">
        <f>0.791*S1128+0.851</f>
        <v>3.4692100000000003</v>
      </c>
      <c r="W1128" s="49">
        <v>3.11</v>
      </c>
      <c r="X1128" s="82">
        <v>0.22500000000000001</v>
      </c>
      <c r="Y1128" s="43">
        <f>0.929*W1128+0.227</f>
        <v>3.11619</v>
      </c>
      <c r="Z1128" s="55">
        <v>2.8</v>
      </c>
      <c r="AA1128" s="82">
        <v>0.23</v>
      </c>
      <c r="AB1128" s="43">
        <f>0.791*(Z1128+0.09)+0.851</f>
        <v>3.1369899999999999</v>
      </c>
      <c r="AC1128" s="53"/>
      <c r="AD1128" s="82"/>
      <c r="AE1128" s="43"/>
      <c r="AF1128" s="45"/>
      <c r="AG1128" s="82"/>
      <c r="AH1128" s="43"/>
      <c r="AI1128" s="47"/>
      <c r="AJ1128" s="27"/>
      <c r="AK1128" s="5"/>
      <c r="AL1128" s="4" t="s">
        <v>48</v>
      </c>
      <c r="AM1128" s="27">
        <v>2.8</v>
      </c>
      <c r="AN1128" s="5"/>
      <c r="AO1128" s="4">
        <v>37</v>
      </c>
      <c r="AP1128" s="5" t="s">
        <v>44</v>
      </c>
      <c r="AQ1128" s="5" t="s">
        <v>44</v>
      </c>
      <c r="AR1128" s="19">
        <v>3.11</v>
      </c>
      <c r="AS1128" s="19">
        <v>3.31</v>
      </c>
      <c r="AT1128" s="3" t="s">
        <v>3</v>
      </c>
      <c r="AU1128" s="2" t="s">
        <v>44</v>
      </c>
      <c r="AV1128" s="2"/>
      <c r="AW1128"/>
      <c r="AX1128"/>
      <c r="AY1128">
        <v>20</v>
      </c>
      <c r="AZ1128"/>
      <c r="BA1128"/>
      <c r="BB1128"/>
      <c r="BC1128"/>
      <c r="BD1128"/>
      <c r="BE1128"/>
      <c r="BF1128"/>
    </row>
    <row r="1129" spans="1:58" s="26" customFormat="1" x14ac:dyDescent="0.25">
      <c r="A1129" s="3" t="s">
        <v>2</v>
      </c>
      <c r="B1129" s="18">
        <v>2.67</v>
      </c>
      <c r="C1129" s="88">
        <f t="shared" si="146"/>
        <v>2.8615890286792665</v>
      </c>
      <c r="D1129" s="80">
        <v>-114.84099999999999</v>
      </c>
      <c r="E1129" s="23">
        <v>41.125</v>
      </c>
      <c r="F1129" s="1">
        <v>7</v>
      </c>
      <c r="G1129" s="1">
        <v>2008</v>
      </c>
      <c r="H1129" s="1">
        <v>2</v>
      </c>
      <c r="I1129" s="1">
        <v>22</v>
      </c>
      <c r="J1129" s="1">
        <v>1</v>
      </c>
      <c r="K1129" s="1">
        <v>23</v>
      </c>
      <c r="L1129" s="11">
        <v>35.6</v>
      </c>
      <c r="M1129" s="81">
        <f t="shared" si="147"/>
        <v>0.11825400999467875</v>
      </c>
      <c r="N1129" s="21">
        <v>0.01</v>
      </c>
      <c r="O1129" s="3" t="s">
        <v>175</v>
      </c>
      <c r="P1129" s="94">
        <f>1/((1/U1129^2)+(1/X1129^2))</f>
        <v>1.398401087982158E-2</v>
      </c>
      <c r="Q1129" s="72">
        <f>(P1129/U1129^2*V1129)+(P1129/X1129^2*Y1129)</f>
        <v>2.8615890286792665</v>
      </c>
      <c r="R1129" s="82">
        <f>SQRT(P1129)</f>
        <v>0.11825400999467875</v>
      </c>
      <c r="S1129" s="49">
        <v>2.67</v>
      </c>
      <c r="T1129" s="3" t="s">
        <v>3</v>
      </c>
      <c r="U1129" s="82">
        <v>0.13900000000000001</v>
      </c>
      <c r="V1129" s="43">
        <f>0.791*S1129+0.851</f>
        <v>2.9629699999999999</v>
      </c>
      <c r="W1129" s="49">
        <v>2.5499999999999998</v>
      </c>
      <c r="X1129" s="82">
        <v>0.22500000000000001</v>
      </c>
      <c r="Y1129" s="43">
        <f>0.929*W1129+0.227</f>
        <v>2.5959499999999998</v>
      </c>
      <c r="Z1129" s="53"/>
      <c r="AA1129" s="82"/>
      <c r="AB1129" s="43"/>
      <c r="AC1129" s="47"/>
      <c r="AD1129" s="82"/>
      <c r="AE1129" s="43"/>
      <c r="AF1129" s="45"/>
      <c r="AG1129" s="82"/>
      <c r="AH1129" s="43"/>
      <c r="AI1129" s="47"/>
      <c r="AJ1129" s="4"/>
      <c r="AK1129" s="4"/>
      <c r="AL1129" s="4"/>
      <c r="AM1129" s="27"/>
      <c r="AN1129" s="5"/>
      <c r="AO1129" s="4"/>
      <c r="AP1129" s="4"/>
      <c r="AQ1129" s="4"/>
      <c r="AR1129" s="19">
        <v>2.5499999999999998</v>
      </c>
      <c r="AS1129" s="19">
        <v>2.67</v>
      </c>
      <c r="AT1129" s="3" t="s">
        <v>3</v>
      </c>
      <c r="AU1129"/>
      <c r="AV1129"/>
      <c r="AW1129"/>
      <c r="AX1129"/>
      <c r="AY1129"/>
      <c r="AZ1129"/>
      <c r="BA1129"/>
      <c r="BB1129"/>
      <c r="BC1129"/>
      <c r="BD1129"/>
      <c r="BE1129"/>
      <c r="BF1129"/>
    </row>
    <row r="1130" spans="1:58" x14ac:dyDescent="0.25">
      <c r="A1130" s="4" t="s">
        <v>1</v>
      </c>
      <c r="B1130" s="11">
        <v>3</v>
      </c>
      <c r="C1130" s="88">
        <f t="shared" si="146"/>
        <v>2.8996900000000001</v>
      </c>
      <c r="D1130" s="80">
        <v>-114.92100000000001</v>
      </c>
      <c r="E1130" s="23">
        <v>41.165999999999997</v>
      </c>
      <c r="F1130" s="1">
        <v>9</v>
      </c>
      <c r="G1130" s="1">
        <v>2008</v>
      </c>
      <c r="H1130" s="1">
        <v>2</v>
      </c>
      <c r="I1130" s="1">
        <v>22</v>
      </c>
      <c r="J1130" s="1">
        <v>2</v>
      </c>
      <c r="K1130" s="1">
        <v>9</v>
      </c>
      <c r="L1130" s="1">
        <v>15.28</v>
      </c>
      <c r="M1130" s="81">
        <f t="shared" si="147"/>
        <v>0.23</v>
      </c>
      <c r="N1130" s="21">
        <v>0.01</v>
      </c>
      <c r="O1130" s="6" t="s">
        <v>174</v>
      </c>
      <c r="P1130" s="94"/>
      <c r="Q1130" s="72">
        <f>AB1134</f>
        <v>2.8996900000000001</v>
      </c>
      <c r="R1130" s="82">
        <f>AA1130</f>
        <v>0.23</v>
      </c>
      <c r="S1130" s="44"/>
      <c r="T1130" s="3"/>
      <c r="V1130" s="43"/>
      <c r="W1130" s="46"/>
      <c r="Y1130" s="43"/>
      <c r="Z1130" s="55">
        <v>3</v>
      </c>
      <c r="AA1130" s="82">
        <v>0.23</v>
      </c>
      <c r="AB1130" s="43">
        <f>0.791*(Z1130+0.09)+0.851</f>
        <v>3.2951899999999998</v>
      </c>
      <c r="AC1130" s="53"/>
      <c r="AD1130" s="82"/>
      <c r="AE1130" s="43"/>
      <c r="AF1130" s="45"/>
      <c r="AG1130" s="82"/>
      <c r="AH1130" s="43"/>
      <c r="AI1130" s="47"/>
      <c r="AJ1130" s="27"/>
      <c r="AK1130" s="5"/>
      <c r="AL1130" s="4" t="s">
        <v>50</v>
      </c>
      <c r="AM1130" s="27">
        <v>3</v>
      </c>
      <c r="AN1130" s="5"/>
      <c r="AO1130" s="4">
        <v>37</v>
      </c>
      <c r="AP1130" s="5" t="s">
        <v>44</v>
      </c>
      <c r="AQ1130" s="5" t="s">
        <v>44</v>
      </c>
      <c r="AR1130" s="9"/>
      <c r="AS1130" s="5"/>
      <c r="AT1130" s="3"/>
      <c r="AU1130" s="2" t="s">
        <v>44</v>
      </c>
      <c r="AV1130" s="2"/>
      <c r="AY1130">
        <v>44</v>
      </c>
    </row>
    <row r="1131" spans="1:58" s="25" customFormat="1" x14ac:dyDescent="0.25">
      <c r="A1131" s="3" t="s">
        <v>2</v>
      </c>
      <c r="B1131" s="18">
        <v>2.77</v>
      </c>
      <c r="C1131" s="88">
        <f t="shared" si="146"/>
        <v>2.8803471585222891</v>
      </c>
      <c r="D1131" s="80">
        <v>-114.937</v>
      </c>
      <c r="E1131" s="23">
        <v>41.09</v>
      </c>
      <c r="F1131" s="1">
        <v>3</v>
      </c>
      <c r="G1131" s="1">
        <v>2008</v>
      </c>
      <c r="H1131" s="1">
        <v>2</v>
      </c>
      <c r="I1131" s="1">
        <v>22</v>
      </c>
      <c r="J1131" s="1">
        <v>2</v>
      </c>
      <c r="K1131" s="1">
        <v>12</v>
      </c>
      <c r="L1131" s="11">
        <v>19</v>
      </c>
      <c r="M1131" s="81">
        <f t="shared" si="147"/>
        <v>0.11825400999467875</v>
      </c>
      <c r="N1131" s="21">
        <v>0.01</v>
      </c>
      <c r="O1131" s="3" t="s">
        <v>175</v>
      </c>
      <c r="P1131" s="94">
        <f>1/((1/U1131^2)+(1/X1131^2))</f>
        <v>1.398401087982158E-2</v>
      </c>
      <c r="Q1131" s="72">
        <f>(P1131/U1131^2*V1131)+(P1131/X1131^2*Y1131)</f>
        <v>2.8803471585222891</v>
      </c>
      <c r="R1131" s="82">
        <f>SQRT(P1131)</f>
        <v>0.11825400999467875</v>
      </c>
      <c r="S1131" s="49">
        <v>2.77</v>
      </c>
      <c r="T1131" s="3" t="s">
        <v>3</v>
      </c>
      <c r="U1131" s="82">
        <v>0.13900000000000001</v>
      </c>
      <c r="V1131" s="43">
        <f>0.791*S1131+0.851</f>
        <v>3.0420700000000003</v>
      </c>
      <c r="W1131" s="49">
        <v>2.4</v>
      </c>
      <c r="X1131" s="82">
        <v>0.22500000000000001</v>
      </c>
      <c r="Y1131" s="43">
        <f>0.929*W1131+0.227</f>
        <v>2.4565999999999999</v>
      </c>
      <c r="Z1131" s="53"/>
      <c r="AA1131" s="82"/>
      <c r="AB1131" s="43"/>
      <c r="AC1131" s="47"/>
      <c r="AD1131" s="82"/>
      <c r="AE1131" s="43"/>
      <c r="AF1131" s="45"/>
      <c r="AG1131" s="82"/>
      <c r="AH1131" s="43"/>
      <c r="AI1131" s="47"/>
      <c r="AJ1131" s="4"/>
      <c r="AK1131" s="4"/>
      <c r="AL1131" s="4"/>
      <c r="AM1131" s="27"/>
      <c r="AN1131" s="5"/>
      <c r="AO1131" s="4"/>
      <c r="AP1131" s="4"/>
      <c r="AQ1131" s="4"/>
      <c r="AR1131" s="19">
        <v>2.4</v>
      </c>
      <c r="AS1131" s="19">
        <v>2.77</v>
      </c>
      <c r="AT1131" s="3" t="s">
        <v>3</v>
      </c>
      <c r="AU1131"/>
      <c r="AV1131"/>
      <c r="AW1131"/>
      <c r="AX1131"/>
      <c r="AY1131"/>
      <c r="AZ1131"/>
      <c r="BA1131"/>
      <c r="BB1131"/>
      <c r="BC1131"/>
      <c r="BD1131"/>
      <c r="BE1131"/>
      <c r="BF1131"/>
    </row>
    <row r="1132" spans="1:58" x14ac:dyDescent="0.25">
      <c r="A1132" s="4" t="s">
        <v>1</v>
      </c>
      <c r="B1132" s="11">
        <v>2.8</v>
      </c>
      <c r="C1132" s="88">
        <f t="shared" si="146"/>
        <v>2.97879</v>
      </c>
      <c r="D1132" s="80">
        <v>-114.926</v>
      </c>
      <c r="E1132" s="23">
        <v>41.113</v>
      </c>
      <c r="F1132" s="1">
        <v>10</v>
      </c>
      <c r="G1132" s="1">
        <v>2008</v>
      </c>
      <c r="H1132" s="1">
        <v>2</v>
      </c>
      <c r="I1132" s="1">
        <v>22</v>
      </c>
      <c r="J1132" s="1">
        <v>2</v>
      </c>
      <c r="K1132" s="1">
        <v>51</v>
      </c>
      <c r="L1132" s="1">
        <v>43.98</v>
      </c>
      <c r="M1132" s="81">
        <f t="shared" si="147"/>
        <v>0.23</v>
      </c>
      <c r="N1132" s="21">
        <v>0.01</v>
      </c>
      <c r="O1132" s="6" t="s">
        <v>174</v>
      </c>
      <c r="P1132" s="94"/>
      <c r="Q1132" s="72">
        <f>AB1136</f>
        <v>2.97879</v>
      </c>
      <c r="R1132" s="82">
        <f>AA1132</f>
        <v>0.23</v>
      </c>
      <c r="S1132" s="44"/>
      <c r="T1132" s="3"/>
      <c r="V1132" s="43"/>
      <c r="W1132" s="46"/>
      <c r="Y1132" s="43"/>
      <c r="Z1132" s="55">
        <v>2.8</v>
      </c>
      <c r="AA1132" s="82">
        <v>0.23</v>
      </c>
      <c r="AB1132" s="43">
        <f t="shared" ref="AB1132:AB1139" si="152">0.791*(Z1132+0.09)+0.851</f>
        <v>3.1369899999999999</v>
      </c>
      <c r="AC1132" s="53"/>
      <c r="AD1132" s="82"/>
      <c r="AE1132" s="43"/>
      <c r="AF1132" s="45"/>
      <c r="AG1132" s="82"/>
      <c r="AH1132" s="43"/>
      <c r="AI1132" s="47"/>
      <c r="AJ1132" s="27"/>
      <c r="AK1132" s="5"/>
      <c r="AL1132" s="4" t="s">
        <v>48</v>
      </c>
      <c r="AM1132" s="27">
        <v>2.8</v>
      </c>
      <c r="AN1132" s="5"/>
      <c r="AO1132" s="4">
        <v>37</v>
      </c>
      <c r="AP1132" s="5" t="s">
        <v>44</v>
      </c>
      <c r="AQ1132" s="5" t="s">
        <v>44</v>
      </c>
      <c r="AR1132" s="9"/>
      <c r="AS1132" s="5"/>
      <c r="AT1132" s="3"/>
      <c r="AU1132" s="2" t="s">
        <v>44</v>
      </c>
      <c r="AV1132" s="2"/>
      <c r="AY1132">
        <v>38</v>
      </c>
    </row>
    <row r="1133" spans="1:58" x14ac:dyDescent="0.25">
      <c r="A1133" s="4" t="s">
        <v>1</v>
      </c>
      <c r="B1133" s="11">
        <v>2.5</v>
      </c>
      <c r="C1133" s="88">
        <f t="shared" si="146"/>
        <v>2.97879</v>
      </c>
      <c r="D1133" s="80">
        <v>-114.879</v>
      </c>
      <c r="E1133" s="23">
        <v>41.082000000000001</v>
      </c>
      <c r="F1133" s="1">
        <v>5</v>
      </c>
      <c r="G1133" s="1">
        <v>2008</v>
      </c>
      <c r="H1133" s="1">
        <v>2</v>
      </c>
      <c r="I1133" s="1">
        <v>22</v>
      </c>
      <c r="J1133" s="1">
        <v>3</v>
      </c>
      <c r="K1133" s="1">
        <v>47</v>
      </c>
      <c r="L1133" s="1">
        <v>57.69</v>
      </c>
      <c r="M1133" s="81">
        <f t="shared" si="147"/>
        <v>0.23</v>
      </c>
      <c r="N1133" s="21">
        <v>0.01</v>
      </c>
      <c r="O1133" s="6" t="s">
        <v>174</v>
      </c>
      <c r="P1133" s="94"/>
      <c r="Q1133" s="72">
        <f>AB1137</f>
        <v>2.97879</v>
      </c>
      <c r="R1133" s="82">
        <f>AA1133</f>
        <v>0.23</v>
      </c>
      <c r="S1133" s="44"/>
      <c r="T1133" s="3"/>
      <c r="V1133" s="43"/>
      <c r="W1133" s="46"/>
      <c r="Y1133" s="43"/>
      <c r="Z1133" s="55">
        <v>2.5</v>
      </c>
      <c r="AA1133" s="82">
        <v>0.23</v>
      </c>
      <c r="AB1133" s="43">
        <f t="shared" si="152"/>
        <v>2.8996900000000001</v>
      </c>
      <c r="AC1133" s="53"/>
      <c r="AD1133" s="82"/>
      <c r="AE1133" s="43"/>
      <c r="AF1133" s="45"/>
      <c r="AG1133" s="82"/>
      <c r="AH1133" s="43"/>
      <c r="AI1133" s="47"/>
      <c r="AJ1133" s="27"/>
      <c r="AK1133" s="5"/>
      <c r="AL1133" s="4" t="s">
        <v>58</v>
      </c>
      <c r="AM1133" s="27">
        <v>2.5</v>
      </c>
      <c r="AN1133" s="5"/>
      <c r="AO1133" s="4">
        <v>37</v>
      </c>
      <c r="AP1133" s="5" t="s">
        <v>44</v>
      </c>
      <c r="AQ1133" s="5" t="s">
        <v>44</v>
      </c>
      <c r="AR1133" s="9"/>
      <c r="AS1133" s="5"/>
      <c r="AT1133" s="3"/>
      <c r="AU1133" s="2" t="s">
        <v>44</v>
      </c>
      <c r="AV1133" s="2"/>
      <c r="AY1133">
        <v>22</v>
      </c>
    </row>
    <row r="1134" spans="1:58" x14ac:dyDescent="0.25">
      <c r="A1134" s="4" t="s">
        <v>1</v>
      </c>
      <c r="B1134" s="11">
        <v>2.5</v>
      </c>
      <c r="C1134" s="88">
        <f t="shared" si="146"/>
        <v>3.1369899999999999</v>
      </c>
      <c r="D1134" s="80">
        <v>-114.898</v>
      </c>
      <c r="E1134" s="23">
        <v>41.106000000000002</v>
      </c>
      <c r="F1134" s="1">
        <v>7</v>
      </c>
      <c r="G1134" s="1">
        <v>2008</v>
      </c>
      <c r="H1134" s="1">
        <v>2</v>
      </c>
      <c r="I1134" s="1">
        <v>22</v>
      </c>
      <c r="J1134" s="1">
        <v>3</v>
      </c>
      <c r="K1134" s="1">
        <v>56</v>
      </c>
      <c r="L1134" s="1">
        <v>45.95</v>
      </c>
      <c r="M1134" s="81">
        <f t="shared" si="147"/>
        <v>0.23</v>
      </c>
      <c r="N1134" s="21">
        <v>0.01</v>
      </c>
      <c r="O1134" s="6" t="s">
        <v>174</v>
      </c>
      <c r="P1134" s="94"/>
      <c r="Q1134" s="72">
        <f>AB1138</f>
        <v>3.1369899999999999</v>
      </c>
      <c r="R1134" s="82">
        <f>AA1134</f>
        <v>0.23</v>
      </c>
      <c r="S1134" s="44"/>
      <c r="T1134" s="3"/>
      <c r="V1134" s="43"/>
      <c r="W1134" s="46"/>
      <c r="Y1134" s="43"/>
      <c r="Z1134" s="55">
        <v>2.5</v>
      </c>
      <c r="AA1134" s="82">
        <v>0.23</v>
      </c>
      <c r="AB1134" s="43">
        <f t="shared" si="152"/>
        <v>2.8996900000000001</v>
      </c>
      <c r="AC1134" s="53"/>
      <c r="AD1134" s="82"/>
      <c r="AE1134" s="43"/>
      <c r="AF1134" s="45"/>
      <c r="AG1134" s="82"/>
      <c r="AH1134" s="43"/>
      <c r="AI1134" s="47"/>
      <c r="AJ1134" s="27"/>
      <c r="AK1134" s="5"/>
      <c r="AL1134" s="4" t="s">
        <v>58</v>
      </c>
      <c r="AM1134" s="27">
        <v>2.5</v>
      </c>
      <c r="AN1134" s="5"/>
      <c r="AO1134" s="4">
        <v>37</v>
      </c>
      <c r="AP1134" s="5" t="s">
        <v>44</v>
      </c>
      <c r="AQ1134" s="5" t="s">
        <v>44</v>
      </c>
      <c r="AR1134" s="9"/>
      <c r="AS1134" s="5"/>
      <c r="AT1134" s="3"/>
      <c r="AU1134" s="2" t="s">
        <v>44</v>
      </c>
      <c r="AV1134" s="2"/>
      <c r="AY1134">
        <v>24</v>
      </c>
    </row>
    <row r="1135" spans="1:58" x14ac:dyDescent="0.25">
      <c r="A1135" s="4" t="s">
        <v>1</v>
      </c>
      <c r="B1135" s="11">
        <v>3.2</v>
      </c>
      <c r="C1135" s="88">
        <f t="shared" si="146"/>
        <v>3.5222743336141833</v>
      </c>
      <c r="D1135" s="80">
        <v>-114.928</v>
      </c>
      <c r="E1135" s="23">
        <v>41.183999999999997</v>
      </c>
      <c r="F1135" s="1">
        <v>5</v>
      </c>
      <c r="G1135" s="1">
        <v>2008</v>
      </c>
      <c r="H1135" s="1">
        <v>2</v>
      </c>
      <c r="I1135" s="1">
        <v>22</v>
      </c>
      <c r="J1135" s="1">
        <v>5</v>
      </c>
      <c r="K1135" s="1">
        <v>7</v>
      </c>
      <c r="L1135" s="1">
        <v>22.46</v>
      </c>
      <c r="M1135" s="81">
        <f t="shared" si="147"/>
        <v>0.10516774409862768</v>
      </c>
      <c r="N1135" s="21">
        <v>0.01</v>
      </c>
      <c r="O1135" s="3" t="s">
        <v>175</v>
      </c>
      <c r="P1135" s="94">
        <f>1/((1/U1135^2)+(1/X1135^2)+(1/AA1135^2))</f>
        <v>1.1060254398794437E-2</v>
      </c>
      <c r="Q1135" s="72">
        <f>(P1135/U1135^2*V1135)+(P1135/X1135^2*Y1135)+(P1135/AA1135^2*AB1135)</f>
        <v>3.5222743336141833</v>
      </c>
      <c r="R1135" s="82">
        <f>SQRT(P1135)</f>
        <v>0.10516774409862768</v>
      </c>
      <c r="S1135" s="49">
        <v>3.56</v>
      </c>
      <c r="T1135" s="3" t="s">
        <v>3</v>
      </c>
      <c r="U1135" s="82">
        <v>0.13900000000000001</v>
      </c>
      <c r="V1135" s="43">
        <f>0.791*S1135+0.851</f>
        <v>3.66696</v>
      </c>
      <c r="W1135" s="49">
        <v>3.21</v>
      </c>
      <c r="X1135" s="82">
        <v>0.22500000000000001</v>
      </c>
      <c r="Y1135" s="43">
        <f>0.929*W1135+0.227</f>
        <v>3.2090899999999998</v>
      </c>
      <c r="Z1135" s="55">
        <v>3.2</v>
      </c>
      <c r="AA1135" s="82">
        <v>0.23</v>
      </c>
      <c r="AB1135" s="43">
        <f t="shared" si="152"/>
        <v>3.4533900000000002</v>
      </c>
      <c r="AC1135" s="53"/>
      <c r="AD1135" s="82"/>
      <c r="AE1135" s="43"/>
      <c r="AF1135" s="45"/>
      <c r="AG1135" s="82"/>
      <c r="AH1135" s="43"/>
      <c r="AI1135" s="47"/>
      <c r="AJ1135" s="27"/>
      <c r="AK1135" s="5"/>
      <c r="AL1135" s="4" t="s">
        <v>79</v>
      </c>
      <c r="AM1135" s="27">
        <v>3.2</v>
      </c>
      <c r="AN1135" s="5"/>
      <c r="AO1135" s="4">
        <v>37</v>
      </c>
      <c r="AP1135" s="5" t="s">
        <v>44</v>
      </c>
      <c r="AQ1135" s="5" t="s">
        <v>44</v>
      </c>
      <c r="AR1135" s="19">
        <v>3.21</v>
      </c>
      <c r="AS1135" s="19">
        <v>3.56</v>
      </c>
      <c r="AT1135" s="3" t="s">
        <v>3</v>
      </c>
      <c r="AU1135" s="2" t="s">
        <v>44</v>
      </c>
      <c r="AV1135" s="2"/>
      <c r="AY1135">
        <v>43</v>
      </c>
    </row>
    <row r="1136" spans="1:58" s="25" customFormat="1" x14ac:dyDescent="0.25">
      <c r="A1136" s="4" t="s">
        <v>1</v>
      </c>
      <c r="B1136" s="11">
        <v>2.6</v>
      </c>
      <c r="C1136" s="88">
        <f t="shared" si="146"/>
        <v>2.97879</v>
      </c>
      <c r="D1136" s="80">
        <v>-114.988</v>
      </c>
      <c r="E1136" s="23">
        <v>41.116999999999997</v>
      </c>
      <c r="F1136" s="1">
        <v>5</v>
      </c>
      <c r="G1136" s="1">
        <v>2008</v>
      </c>
      <c r="H1136" s="1">
        <v>2</v>
      </c>
      <c r="I1136" s="1">
        <v>22</v>
      </c>
      <c r="J1136" s="1">
        <v>5</v>
      </c>
      <c r="K1136" s="1">
        <v>36</v>
      </c>
      <c r="L1136" s="1">
        <v>21.18</v>
      </c>
      <c r="M1136" s="81">
        <f t="shared" si="147"/>
        <v>0.23</v>
      </c>
      <c r="N1136" s="21">
        <v>0.01</v>
      </c>
      <c r="O1136" s="6" t="s">
        <v>174</v>
      </c>
      <c r="P1136" s="94"/>
      <c r="Q1136" s="72">
        <f>$AB$1136</f>
        <v>2.97879</v>
      </c>
      <c r="R1136" s="82">
        <f>AA1136</f>
        <v>0.23</v>
      </c>
      <c r="S1136" s="44"/>
      <c r="T1136" s="3"/>
      <c r="U1136" s="82"/>
      <c r="V1136" s="43"/>
      <c r="W1136" s="46"/>
      <c r="X1136" s="82"/>
      <c r="Y1136" s="43"/>
      <c r="Z1136" s="55">
        <v>2.6</v>
      </c>
      <c r="AA1136" s="82">
        <v>0.23</v>
      </c>
      <c r="AB1136" s="43">
        <f t="shared" si="152"/>
        <v>2.97879</v>
      </c>
      <c r="AC1136" s="53"/>
      <c r="AD1136" s="82"/>
      <c r="AE1136" s="43"/>
      <c r="AF1136" s="45"/>
      <c r="AG1136" s="82"/>
      <c r="AH1136" s="43"/>
      <c r="AI1136" s="47"/>
      <c r="AJ1136" s="27"/>
      <c r="AK1136" s="5"/>
      <c r="AL1136" s="4" t="s">
        <v>121</v>
      </c>
      <c r="AM1136" s="27">
        <v>2.6</v>
      </c>
      <c r="AN1136" s="5"/>
      <c r="AO1136" s="4">
        <v>37</v>
      </c>
      <c r="AP1136" s="5" t="s">
        <v>44</v>
      </c>
      <c r="AQ1136" s="5" t="s">
        <v>44</v>
      </c>
      <c r="AR1136" s="9"/>
      <c r="AS1136" s="5"/>
      <c r="AT1136" s="3"/>
      <c r="AU1136" s="2" t="s">
        <v>44</v>
      </c>
      <c r="AV1136" s="2"/>
      <c r="AW1136"/>
      <c r="AX1136"/>
      <c r="AY1136">
        <v>16</v>
      </c>
      <c r="AZ1136"/>
      <c r="BA1136"/>
      <c r="BB1136"/>
      <c r="BC1136"/>
      <c r="BD1136"/>
      <c r="BE1136"/>
      <c r="BF1136"/>
    </row>
    <row r="1137" spans="1:58" x14ac:dyDescent="0.25">
      <c r="A1137" s="4" t="s">
        <v>1</v>
      </c>
      <c r="B1137" s="11">
        <v>2.6</v>
      </c>
      <c r="C1137" s="88">
        <f t="shared" si="146"/>
        <v>2.8996900000000001</v>
      </c>
      <c r="D1137" s="80">
        <v>-114.926</v>
      </c>
      <c r="E1137" s="23">
        <v>41.152999999999999</v>
      </c>
      <c r="F1137" s="1">
        <v>14</v>
      </c>
      <c r="G1137" s="1">
        <v>2008</v>
      </c>
      <c r="H1137" s="1">
        <v>2</v>
      </c>
      <c r="I1137" s="1">
        <v>22</v>
      </c>
      <c r="J1137" s="1">
        <v>5</v>
      </c>
      <c r="K1137" s="1">
        <v>47</v>
      </c>
      <c r="L1137" s="1">
        <v>46.18</v>
      </c>
      <c r="M1137" s="81">
        <f t="shared" si="147"/>
        <v>0.23</v>
      </c>
      <c r="N1137" s="21">
        <v>0.01</v>
      </c>
      <c r="O1137" s="6" t="s">
        <v>174</v>
      </c>
      <c r="P1137" s="94"/>
      <c r="Q1137" s="72">
        <f>AB1141</f>
        <v>2.8996900000000001</v>
      </c>
      <c r="R1137" s="82">
        <f>AA1137</f>
        <v>0.23</v>
      </c>
      <c r="S1137" s="44"/>
      <c r="T1137" s="3"/>
      <c r="V1137" s="43"/>
      <c r="W1137" s="46"/>
      <c r="Y1137" s="43"/>
      <c r="Z1137" s="55">
        <v>2.6</v>
      </c>
      <c r="AA1137" s="82">
        <v>0.23</v>
      </c>
      <c r="AB1137" s="43">
        <f t="shared" si="152"/>
        <v>2.97879</v>
      </c>
      <c r="AC1137" s="53"/>
      <c r="AD1137" s="82"/>
      <c r="AE1137" s="43"/>
      <c r="AF1137" s="45"/>
      <c r="AG1137" s="82"/>
      <c r="AH1137" s="43"/>
      <c r="AI1137" s="47"/>
      <c r="AJ1137" s="27"/>
      <c r="AK1137" s="5"/>
      <c r="AL1137" s="4" t="s">
        <v>121</v>
      </c>
      <c r="AM1137" s="27">
        <v>2.6</v>
      </c>
      <c r="AN1137" s="5"/>
      <c r="AO1137" s="4">
        <v>37</v>
      </c>
      <c r="AP1137" s="5" t="s">
        <v>44</v>
      </c>
      <c r="AQ1137" s="5" t="s">
        <v>44</v>
      </c>
      <c r="AR1137" s="9"/>
      <c r="AS1137" s="5"/>
      <c r="AT1137" s="3"/>
      <c r="AU1137" s="2" t="s">
        <v>44</v>
      </c>
      <c r="AV1137" s="2"/>
      <c r="AY1137">
        <v>28</v>
      </c>
    </row>
    <row r="1138" spans="1:58" x14ac:dyDescent="0.25">
      <c r="A1138" s="4" t="s">
        <v>1</v>
      </c>
      <c r="B1138" s="11">
        <v>2.8</v>
      </c>
      <c r="C1138" s="88">
        <f t="shared" si="146"/>
        <v>2.97879</v>
      </c>
      <c r="D1138" s="80">
        <v>-114.93300000000001</v>
      </c>
      <c r="E1138" s="23">
        <v>41.140999999999998</v>
      </c>
      <c r="F1138" s="1">
        <v>14</v>
      </c>
      <c r="G1138" s="1">
        <v>2008</v>
      </c>
      <c r="H1138" s="1">
        <v>2</v>
      </c>
      <c r="I1138" s="1">
        <v>22</v>
      </c>
      <c r="J1138" s="1">
        <v>6</v>
      </c>
      <c r="K1138" s="1">
        <v>49</v>
      </c>
      <c r="L1138" s="1">
        <v>35.93</v>
      </c>
      <c r="M1138" s="81">
        <f t="shared" si="147"/>
        <v>0.23</v>
      </c>
      <c r="N1138" s="21">
        <v>0.01</v>
      </c>
      <c r="O1138" s="6" t="s">
        <v>174</v>
      </c>
      <c r="P1138" s="94"/>
      <c r="Q1138" s="72">
        <f>AB1142</f>
        <v>2.97879</v>
      </c>
      <c r="R1138" s="82">
        <f>AA1138</f>
        <v>0.23</v>
      </c>
      <c r="S1138" s="44"/>
      <c r="T1138" s="3"/>
      <c r="V1138" s="43"/>
      <c r="W1138" s="46"/>
      <c r="Y1138" s="43"/>
      <c r="Z1138" s="55">
        <v>2.8</v>
      </c>
      <c r="AA1138" s="82">
        <v>0.23</v>
      </c>
      <c r="AB1138" s="43">
        <f t="shared" si="152"/>
        <v>3.1369899999999999</v>
      </c>
      <c r="AC1138" s="53"/>
      <c r="AD1138" s="82"/>
      <c r="AE1138" s="43"/>
      <c r="AF1138" s="45"/>
      <c r="AG1138" s="82"/>
      <c r="AH1138" s="43"/>
      <c r="AI1138" s="47"/>
      <c r="AJ1138" s="27"/>
      <c r="AK1138" s="5"/>
      <c r="AL1138" s="4" t="s">
        <v>48</v>
      </c>
      <c r="AM1138" s="27">
        <v>2.8</v>
      </c>
      <c r="AN1138" s="5"/>
      <c r="AO1138" s="4">
        <v>37</v>
      </c>
      <c r="AP1138" s="5" t="s">
        <v>44</v>
      </c>
      <c r="AQ1138" s="5" t="s">
        <v>44</v>
      </c>
      <c r="AR1138" s="9"/>
      <c r="AS1138" s="5"/>
      <c r="AT1138" s="3"/>
      <c r="AU1138" s="2" t="s">
        <v>44</v>
      </c>
      <c r="AV1138" s="2"/>
      <c r="AY1138">
        <v>37</v>
      </c>
    </row>
    <row r="1139" spans="1:58" x14ac:dyDescent="0.25">
      <c r="A1139" s="4" t="s">
        <v>1</v>
      </c>
      <c r="B1139" s="11">
        <v>3.1</v>
      </c>
      <c r="C1139" s="88">
        <f t="shared" si="146"/>
        <v>3.4782534560650351</v>
      </c>
      <c r="D1139" s="80">
        <v>-114.94799999999999</v>
      </c>
      <c r="E1139" s="23">
        <v>41.139000000000003</v>
      </c>
      <c r="F1139" s="1">
        <v>12</v>
      </c>
      <c r="G1139" s="1">
        <v>2008</v>
      </c>
      <c r="H1139" s="1">
        <v>2</v>
      </c>
      <c r="I1139" s="1">
        <v>22</v>
      </c>
      <c r="J1139" s="1">
        <v>7</v>
      </c>
      <c r="K1139" s="1">
        <v>33</v>
      </c>
      <c r="L1139" s="1">
        <v>35.090000000000003</v>
      </c>
      <c r="M1139" s="81">
        <f t="shared" si="147"/>
        <v>0.10516774409862768</v>
      </c>
      <c r="N1139" s="21">
        <v>0.01</v>
      </c>
      <c r="O1139" s="3" t="s">
        <v>175</v>
      </c>
      <c r="P1139" s="94">
        <f>1/((1/U1139^2)+(1/X1139^2)+(1/AA1139^2))</f>
        <v>1.1060254398794437E-2</v>
      </c>
      <c r="Q1139" s="72">
        <f>(P1139/U1139^2*V1139)+(P1139/X1139^2*Y1139)+(P1139/AA1139^2*AB1139)</f>
        <v>3.4782534560650351</v>
      </c>
      <c r="R1139" s="82">
        <f>SQRT(P1139)</f>
        <v>0.10516774409862768</v>
      </c>
      <c r="S1139" s="49">
        <v>3.45</v>
      </c>
      <c r="T1139" s="3" t="s">
        <v>3</v>
      </c>
      <c r="U1139" s="82">
        <v>0.13900000000000001</v>
      </c>
      <c r="V1139" s="43">
        <f>0.791*S1139+0.851</f>
        <v>3.5799500000000002</v>
      </c>
      <c r="W1139" s="49">
        <v>3.32</v>
      </c>
      <c r="X1139" s="82">
        <v>0.22500000000000001</v>
      </c>
      <c r="Y1139" s="43">
        <f>0.929*W1139+0.227</f>
        <v>3.31128</v>
      </c>
      <c r="Z1139" s="55">
        <v>3.1</v>
      </c>
      <c r="AA1139" s="82">
        <v>0.23</v>
      </c>
      <c r="AB1139" s="43">
        <f t="shared" si="152"/>
        <v>3.3742900000000002</v>
      </c>
      <c r="AC1139" s="53"/>
      <c r="AD1139" s="82"/>
      <c r="AE1139" s="43"/>
      <c r="AF1139" s="45"/>
      <c r="AG1139" s="82"/>
      <c r="AH1139" s="43"/>
      <c r="AI1139" s="47"/>
      <c r="AJ1139" s="27"/>
      <c r="AK1139" s="5"/>
      <c r="AL1139" s="4" t="s">
        <v>92</v>
      </c>
      <c r="AM1139" s="27">
        <v>3.1</v>
      </c>
      <c r="AN1139" s="5"/>
      <c r="AO1139" s="4">
        <v>37</v>
      </c>
      <c r="AP1139" s="5" t="s">
        <v>44</v>
      </c>
      <c r="AQ1139" s="5" t="s">
        <v>44</v>
      </c>
      <c r="AR1139" s="19">
        <v>3.32</v>
      </c>
      <c r="AS1139" s="19">
        <v>3.45</v>
      </c>
      <c r="AT1139" s="3" t="s">
        <v>3</v>
      </c>
      <c r="AU1139" s="2" t="s">
        <v>44</v>
      </c>
      <c r="AV1139" s="2"/>
      <c r="AY1139">
        <v>44</v>
      </c>
    </row>
    <row r="1140" spans="1:58" x14ac:dyDescent="0.25">
      <c r="A1140" s="3" t="s">
        <v>2</v>
      </c>
      <c r="B1140" s="18">
        <v>2.62</v>
      </c>
      <c r="C1140" s="88">
        <f t="shared" si="146"/>
        <v>2.7842069273439511</v>
      </c>
      <c r="D1140" s="80">
        <v>-114.898</v>
      </c>
      <c r="E1140" s="23">
        <v>41.156999999999996</v>
      </c>
      <c r="F1140" s="1">
        <v>4</v>
      </c>
      <c r="G1140" s="1">
        <v>2008</v>
      </c>
      <c r="H1140" s="1">
        <v>2</v>
      </c>
      <c r="I1140" s="1">
        <v>22</v>
      </c>
      <c r="J1140" s="1">
        <v>7</v>
      </c>
      <c r="K1140" s="1">
        <v>40</v>
      </c>
      <c r="L1140" s="11">
        <v>55.1</v>
      </c>
      <c r="M1140" s="81">
        <f t="shared" si="147"/>
        <v>0.11825400999467875</v>
      </c>
      <c r="N1140" s="21">
        <v>0.01</v>
      </c>
      <c r="O1140" s="3" t="s">
        <v>175</v>
      </c>
      <c r="P1140" s="94">
        <f>1/((1/U1140^2)+(1/X1140^2))</f>
        <v>1.398401087982158E-2</v>
      </c>
      <c r="Q1140" s="72">
        <f>(P1140/U1140^2*V1140)+(P1140/X1140^2*Y1140)</f>
        <v>2.7842069273439511</v>
      </c>
      <c r="R1140" s="82">
        <f>SQRT(P1140)</f>
        <v>0.11825400999467875</v>
      </c>
      <c r="S1140" s="49">
        <v>2.62</v>
      </c>
      <c r="T1140" s="3" t="s">
        <v>3</v>
      </c>
      <c r="U1140" s="82">
        <v>0.13900000000000001</v>
      </c>
      <c r="V1140" s="43">
        <f>0.791*S1140+0.851</f>
        <v>2.9234200000000001</v>
      </c>
      <c r="W1140" s="49">
        <v>2.36</v>
      </c>
      <c r="X1140" s="82">
        <v>0.22500000000000001</v>
      </c>
      <c r="Y1140" s="43">
        <f>0.929*W1140+0.227</f>
        <v>2.4194399999999998</v>
      </c>
      <c r="Z1140" s="53"/>
      <c r="AA1140" s="82"/>
      <c r="AB1140" s="43"/>
      <c r="AC1140" s="47"/>
      <c r="AD1140" s="82"/>
      <c r="AE1140" s="43"/>
      <c r="AF1140" s="45"/>
      <c r="AG1140" s="82"/>
      <c r="AH1140" s="43"/>
      <c r="AI1140" s="47"/>
      <c r="AJ1140" s="4"/>
      <c r="AK1140" s="4"/>
      <c r="AL1140" s="4"/>
      <c r="AM1140" s="27"/>
      <c r="AN1140" s="5"/>
      <c r="AO1140" s="4"/>
      <c r="AP1140" s="4"/>
      <c r="AQ1140" s="4"/>
      <c r="AR1140" s="19">
        <v>2.36</v>
      </c>
      <c r="AS1140" s="19">
        <v>2.62</v>
      </c>
      <c r="AT1140" s="3" t="s">
        <v>3</v>
      </c>
    </row>
    <row r="1141" spans="1:58" x14ac:dyDescent="0.25">
      <c r="A1141" s="4" t="s">
        <v>1</v>
      </c>
      <c r="B1141" s="11">
        <v>2.5</v>
      </c>
      <c r="C1141" s="88">
        <f t="shared" si="146"/>
        <v>3.05789</v>
      </c>
      <c r="D1141" s="80">
        <v>-114.93300000000001</v>
      </c>
      <c r="E1141" s="23">
        <v>41.12</v>
      </c>
      <c r="F1141" s="1">
        <v>12</v>
      </c>
      <c r="G1141" s="1">
        <v>2008</v>
      </c>
      <c r="H1141" s="1">
        <v>2</v>
      </c>
      <c r="I1141" s="1">
        <v>22</v>
      </c>
      <c r="J1141" s="1">
        <v>7</v>
      </c>
      <c r="K1141" s="1">
        <v>59</v>
      </c>
      <c r="L1141" s="1">
        <v>13.99</v>
      </c>
      <c r="M1141" s="81">
        <f t="shared" si="147"/>
        <v>0.23</v>
      </c>
      <c r="N1141" s="21">
        <v>0.01</v>
      </c>
      <c r="O1141" s="6" t="s">
        <v>174</v>
      </c>
      <c r="P1141" s="94"/>
      <c r="Q1141" s="72">
        <f>AB1145</f>
        <v>3.05789</v>
      </c>
      <c r="R1141" s="82">
        <f>AA1141</f>
        <v>0.23</v>
      </c>
      <c r="S1141" s="44"/>
      <c r="T1141" s="3"/>
      <c r="V1141" s="43"/>
      <c r="W1141" s="46"/>
      <c r="Y1141" s="43"/>
      <c r="Z1141" s="55">
        <v>2.5</v>
      </c>
      <c r="AA1141" s="82">
        <v>0.23</v>
      </c>
      <c r="AB1141" s="43">
        <f>0.791*(Z1141+0.09)+0.851</f>
        <v>2.8996900000000001</v>
      </c>
      <c r="AC1141" s="53"/>
      <c r="AD1141" s="82"/>
      <c r="AE1141" s="43"/>
      <c r="AF1141" s="45"/>
      <c r="AG1141" s="82"/>
      <c r="AH1141" s="43"/>
      <c r="AI1141" s="47"/>
      <c r="AJ1141" s="27"/>
      <c r="AK1141" s="5"/>
      <c r="AL1141" s="4" t="s">
        <v>58</v>
      </c>
      <c r="AM1141" s="27">
        <v>2.5</v>
      </c>
      <c r="AN1141" s="5"/>
      <c r="AO1141" s="4">
        <v>37</v>
      </c>
      <c r="AP1141" s="5" t="s">
        <v>44</v>
      </c>
      <c r="AQ1141" s="5" t="s">
        <v>44</v>
      </c>
      <c r="AR1141" s="9"/>
      <c r="AS1141" s="5"/>
      <c r="AT1141" s="3"/>
      <c r="AU1141" s="2" t="s">
        <v>44</v>
      </c>
      <c r="AV1141" s="2"/>
      <c r="AY1141">
        <v>25</v>
      </c>
    </row>
    <row r="1142" spans="1:58" x14ac:dyDescent="0.25">
      <c r="A1142" s="4" t="s">
        <v>1</v>
      </c>
      <c r="B1142" s="11">
        <v>2.6</v>
      </c>
      <c r="C1142" s="88">
        <f t="shared" si="146"/>
        <v>3.0131876488380769</v>
      </c>
      <c r="D1142" s="80">
        <v>-114.849</v>
      </c>
      <c r="E1142" s="23">
        <v>41.069000000000003</v>
      </c>
      <c r="F1142" s="1">
        <v>5</v>
      </c>
      <c r="G1142" s="1">
        <v>2008</v>
      </c>
      <c r="H1142" s="1">
        <v>2</v>
      </c>
      <c r="I1142" s="1">
        <v>22</v>
      </c>
      <c r="J1142" s="1">
        <v>8</v>
      </c>
      <c r="K1142" s="1">
        <v>17</v>
      </c>
      <c r="L1142" s="1">
        <v>23.22</v>
      </c>
      <c r="M1142" s="81">
        <f t="shared" si="147"/>
        <v>0.10516774409862768</v>
      </c>
      <c r="N1142" s="21">
        <v>0.01</v>
      </c>
      <c r="O1142" s="3" t="s">
        <v>175</v>
      </c>
      <c r="P1142" s="94">
        <f>1/((1/U1142^2)+(1/X1142^2)+(1/AA1142^2))</f>
        <v>1.1060254398794437E-2</v>
      </c>
      <c r="Q1142" s="72">
        <f>(P1142/U1142^2*V1142)+(P1142/X1142^2*Y1142)+(P1142/AA1142^2*AB1142)</f>
        <v>3.0131876488380769</v>
      </c>
      <c r="R1142" s="82">
        <f>SQRT(P1142)</f>
        <v>0.10516774409862768</v>
      </c>
      <c r="S1142" s="49">
        <v>2.87</v>
      </c>
      <c r="T1142" s="3" t="s">
        <v>3</v>
      </c>
      <c r="U1142" s="82">
        <v>0.13900000000000001</v>
      </c>
      <c r="V1142" s="43">
        <f>0.791*S1142+0.851</f>
        <v>3.1211700000000002</v>
      </c>
      <c r="W1142" s="49">
        <v>2.73</v>
      </c>
      <c r="X1142" s="82">
        <v>0.22500000000000001</v>
      </c>
      <c r="Y1142" s="43">
        <f>0.929*W1142+0.227</f>
        <v>2.7631700000000001</v>
      </c>
      <c r="Z1142" s="55">
        <v>2.6</v>
      </c>
      <c r="AA1142" s="82">
        <v>0.23</v>
      </c>
      <c r="AB1142" s="43">
        <f>0.791*(Z1142+0.09)+0.851</f>
        <v>2.97879</v>
      </c>
      <c r="AC1142" s="53"/>
      <c r="AD1142" s="82"/>
      <c r="AE1142" s="43"/>
      <c r="AF1142" s="45"/>
      <c r="AG1142" s="82"/>
      <c r="AH1142" s="43"/>
      <c r="AI1142" s="47"/>
      <c r="AJ1142" s="27"/>
      <c r="AK1142" s="5"/>
      <c r="AL1142" s="4" t="s">
        <v>121</v>
      </c>
      <c r="AM1142" s="27">
        <v>2.6</v>
      </c>
      <c r="AN1142" s="5"/>
      <c r="AO1142" s="4">
        <v>37</v>
      </c>
      <c r="AP1142" s="5" t="s">
        <v>44</v>
      </c>
      <c r="AQ1142" s="5" t="s">
        <v>44</v>
      </c>
      <c r="AR1142" s="19">
        <v>2.73</v>
      </c>
      <c r="AS1142" s="19">
        <v>2.87</v>
      </c>
      <c r="AT1142" s="3" t="s">
        <v>3</v>
      </c>
      <c r="AU1142" s="2" t="s">
        <v>44</v>
      </c>
      <c r="AV1142" s="2"/>
      <c r="AY1142">
        <v>19</v>
      </c>
    </row>
    <row r="1143" spans="1:58" x14ac:dyDescent="0.25">
      <c r="A1143" s="3" t="s">
        <v>2</v>
      </c>
      <c r="B1143" s="18">
        <v>3</v>
      </c>
      <c r="C1143" s="88">
        <f t="shared" si="146"/>
        <v>3.1069707478626372</v>
      </c>
      <c r="D1143" s="80">
        <v>-114.97199999999999</v>
      </c>
      <c r="E1143" s="23">
        <v>41.168999999999997</v>
      </c>
      <c r="F1143" s="1">
        <v>5</v>
      </c>
      <c r="G1143" s="1">
        <v>2008</v>
      </c>
      <c r="H1143" s="1">
        <v>2</v>
      </c>
      <c r="I1143" s="1">
        <v>22</v>
      </c>
      <c r="J1143" s="1">
        <v>9</v>
      </c>
      <c r="K1143" s="1">
        <v>17</v>
      </c>
      <c r="L1143" s="11">
        <v>5.3</v>
      </c>
      <c r="M1143" s="81">
        <f t="shared" si="147"/>
        <v>0.11825400999467875</v>
      </c>
      <c r="N1143" s="21">
        <v>0.01</v>
      </c>
      <c r="O1143" s="3" t="s">
        <v>175</v>
      </c>
      <c r="P1143" s="94">
        <f>1/((1/U1143^2)+(1/X1143^2))</f>
        <v>1.398401087982158E-2</v>
      </c>
      <c r="Q1143" s="72">
        <f>(P1143/U1143^2*V1143)+(P1143/X1143^2*Y1143)</f>
        <v>3.1069707478626372</v>
      </c>
      <c r="R1143" s="82">
        <f>SQRT(P1143)</f>
        <v>0.11825400999467875</v>
      </c>
      <c r="S1143" s="49">
        <v>3</v>
      </c>
      <c r="T1143" s="3" t="s">
        <v>3</v>
      </c>
      <c r="U1143" s="82">
        <v>0.13900000000000001</v>
      </c>
      <c r="V1143" s="43">
        <f>0.791*S1143+0.851</f>
        <v>3.2240000000000002</v>
      </c>
      <c r="W1143" s="49">
        <v>2.77</v>
      </c>
      <c r="X1143" s="82">
        <v>0.22500000000000001</v>
      </c>
      <c r="Y1143" s="43">
        <f>0.929*W1143+0.227</f>
        <v>2.8003300000000002</v>
      </c>
      <c r="Z1143" s="53"/>
      <c r="AA1143" s="82"/>
      <c r="AB1143" s="43"/>
      <c r="AC1143" s="47"/>
      <c r="AD1143" s="82"/>
      <c r="AE1143" s="43"/>
      <c r="AF1143" s="45"/>
      <c r="AG1143" s="82"/>
      <c r="AH1143" s="43"/>
      <c r="AI1143" s="47"/>
      <c r="AJ1143" s="4"/>
      <c r="AK1143" s="4"/>
      <c r="AL1143" s="4"/>
      <c r="AM1143" s="27"/>
      <c r="AN1143" s="5"/>
      <c r="AO1143" s="4"/>
      <c r="AP1143" s="4"/>
      <c r="AQ1143" s="4"/>
      <c r="AR1143" s="19">
        <v>2.77</v>
      </c>
      <c r="AS1143" s="19">
        <v>3</v>
      </c>
      <c r="AT1143" s="3" t="s">
        <v>3</v>
      </c>
    </row>
    <row r="1144" spans="1:58" x14ac:dyDescent="0.25">
      <c r="A1144" s="4" t="s">
        <v>1</v>
      </c>
      <c r="B1144" s="11">
        <v>3.1</v>
      </c>
      <c r="C1144" s="88">
        <f t="shared" si="146"/>
        <v>3.3953476165696244</v>
      </c>
      <c r="D1144" s="80">
        <v>-114.90300000000001</v>
      </c>
      <c r="E1144" s="23">
        <v>41.107999999999997</v>
      </c>
      <c r="F1144" s="1">
        <v>17</v>
      </c>
      <c r="G1144" s="1">
        <v>2008</v>
      </c>
      <c r="H1144" s="1">
        <v>2</v>
      </c>
      <c r="I1144" s="1">
        <v>22</v>
      </c>
      <c r="J1144" s="1">
        <v>10</v>
      </c>
      <c r="K1144" s="1">
        <v>27</v>
      </c>
      <c r="L1144" s="1">
        <v>11.58</v>
      </c>
      <c r="M1144" s="81">
        <f t="shared" si="147"/>
        <v>0.10516774409862768</v>
      </c>
      <c r="N1144" s="21">
        <v>0.01</v>
      </c>
      <c r="O1144" s="3" t="s">
        <v>175</v>
      </c>
      <c r="P1144" s="94">
        <f>1/((1/U1144^2)+(1/X1144^2)+(1/AA1144^2))</f>
        <v>1.1060254398794437E-2</v>
      </c>
      <c r="Q1144" s="72">
        <f>(P1144/U1144^2*V1144)+(P1144/X1144^2*Y1144)+(P1144/AA1144^2*AB1144)</f>
        <v>3.3953476165696244</v>
      </c>
      <c r="R1144" s="82">
        <f>SQRT(P1144)</f>
        <v>0.10516774409862768</v>
      </c>
      <c r="S1144" s="49">
        <v>3.37</v>
      </c>
      <c r="T1144" s="3" t="s">
        <v>3</v>
      </c>
      <c r="U1144" s="82">
        <v>0.13900000000000001</v>
      </c>
      <c r="V1144" s="43">
        <f>0.791*S1144+0.851</f>
        <v>3.5166700000000004</v>
      </c>
      <c r="W1144" s="49">
        <v>3.09</v>
      </c>
      <c r="X1144" s="82">
        <v>0.22500000000000001</v>
      </c>
      <c r="Y1144" s="43">
        <f>0.929*W1144+0.227</f>
        <v>3.09761</v>
      </c>
      <c r="Z1144" s="55">
        <v>3.1</v>
      </c>
      <c r="AA1144" s="82">
        <v>0.23</v>
      </c>
      <c r="AB1144" s="43">
        <f t="shared" ref="AB1144:AB1150" si="153">0.791*(Z1144+0.09)+0.851</f>
        <v>3.3742900000000002</v>
      </c>
      <c r="AC1144" s="53"/>
      <c r="AD1144" s="82"/>
      <c r="AE1144" s="43"/>
      <c r="AF1144" s="45"/>
      <c r="AG1144" s="82"/>
      <c r="AH1144" s="43"/>
      <c r="AI1144" s="47"/>
      <c r="AJ1144" s="27"/>
      <c r="AK1144" s="5"/>
      <c r="AL1144" s="4" t="s">
        <v>92</v>
      </c>
      <c r="AM1144" s="27">
        <v>3.1</v>
      </c>
      <c r="AN1144" s="5"/>
      <c r="AO1144" s="4">
        <v>37</v>
      </c>
      <c r="AP1144" s="5" t="s">
        <v>44</v>
      </c>
      <c r="AQ1144" s="5" t="s">
        <v>44</v>
      </c>
      <c r="AR1144" s="19">
        <v>3.09</v>
      </c>
      <c r="AS1144" s="19">
        <v>3.37</v>
      </c>
      <c r="AT1144" s="3" t="s">
        <v>3</v>
      </c>
      <c r="AU1144" s="2" t="s">
        <v>44</v>
      </c>
      <c r="AV1144" s="2"/>
      <c r="AY1144">
        <v>38</v>
      </c>
    </row>
    <row r="1145" spans="1:58" x14ac:dyDescent="0.25">
      <c r="A1145" s="4" t="s">
        <v>1</v>
      </c>
      <c r="B1145" s="11">
        <v>2.7</v>
      </c>
      <c r="C1145" s="88">
        <f t="shared" si="146"/>
        <v>3.1638466652302557</v>
      </c>
      <c r="D1145" s="80">
        <v>-114.922</v>
      </c>
      <c r="E1145" s="23">
        <v>41.148000000000003</v>
      </c>
      <c r="F1145" s="1">
        <v>12</v>
      </c>
      <c r="G1145" s="1">
        <v>2008</v>
      </c>
      <c r="H1145" s="1">
        <v>2</v>
      </c>
      <c r="I1145" s="1">
        <v>22</v>
      </c>
      <c r="J1145" s="1">
        <v>10</v>
      </c>
      <c r="K1145" s="1">
        <v>30</v>
      </c>
      <c r="L1145" s="1">
        <v>40.79</v>
      </c>
      <c r="M1145" s="81">
        <f t="shared" si="147"/>
        <v>0.10516774409862768</v>
      </c>
      <c r="N1145" s="21">
        <v>0.01</v>
      </c>
      <c r="O1145" s="3" t="s">
        <v>175</v>
      </c>
      <c r="P1145" s="94">
        <f>1/((1/U1145^2)+(1/X1145^2)+(1/AA1145^2))</f>
        <v>1.1060254398794437E-2</v>
      </c>
      <c r="Q1145" s="72">
        <f>(P1145/U1145^2*V1145)+(P1145/X1145^2*Y1145)+(P1145/AA1145^2*AB1145)</f>
        <v>3.1638466652302557</v>
      </c>
      <c r="R1145" s="82">
        <f>SQRT(P1145)</f>
        <v>0.10516774409862768</v>
      </c>
      <c r="S1145" s="49">
        <v>3.09</v>
      </c>
      <c r="T1145" s="3" t="s">
        <v>3</v>
      </c>
      <c r="U1145" s="82">
        <v>0.13900000000000001</v>
      </c>
      <c r="V1145" s="43">
        <f>0.791*S1145+0.851</f>
        <v>3.2951899999999998</v>
      </c>
      <c r="W1145" s="49">
        <v>2.9</v>
      </c>
      <c r="X1145" s="82">
        <v>0.22500000000000001</v>
      </c>
      <c r="Y1145" s="43">
        <f>0.929*W1145+0.227</f>
        <v>2.9211</v>
      </c>
      <c r="Z1145" s="55">
        <v>2.7</v>
      </c>
      <c r="AA1145" s="82">
        <v>0.23</v>
      </c>
      <c r="AB1145" s="43">
        <f t="shared" si="153"/>
        <v>3.05789</v>
      </c>
      <c r="AC1145" s="53"/>
      <c r="AD1145" s="82"/>
      <c r="AE1145" s="43"/>
      <c r="AF1145" s="45"/>
      <c r="AG1145" s="82"/>
      <c r="AH1145" s="43"/>
      <c r="AI1145" s="47"/>
      <c r="AJ1145" s="27"/>
      <c r="AK1145" s="5"/>
      <c r="AL1145" s="4" t="s">
        <v>93</v>
      </c>
      <c r="AM1145" s="27">
        <v>2.7</v>
      </c>
      <c r="AN1145" s="5"/>
      <c r="AO1145" s="4">
        <v>37</v>
      </c>
      <c r="AP1145" s="5" t="s">
        <v>44</v>
      </c>
      <c r="AQ1145" s="5" t="s">
        <v>44</v>
      </c>
      <c r="AR1145" s="19">
        <v>2.9</v>
      </c>
      <c r="AS1145" s="19">
        <v>3.09</v>
      </c>
      <c r="AT1145" s="3" t="s">
        <v>3</v>
      </c>
      <c r="AU1145" s="2" t="s">
        <v>44</v>
      </c>
      <c r="AV1145" s="2"/>
      <c r="AY1145">
        <v>30</v>
      </c>
      <c r="BA1145" s="4"/>
      <c r="BB1145" s="4"/>
      <c r="BC1145" s="4"/>
      <c r="BD1145" s="4"/>
      <c r="BE1145" s="4"/>
      <c r="BF1145" s="4"/>
    </row>
    <row r="1146" spans="1:58" x14ac:dyDescent="0.25">
      <c r="A1146" s="4" t="s">
        <v>1</v>
      </c>
      <c r="B1146" s="11">
        <v>2.6</v>
      </c>
      <c r="C1146" s="88">
        <f t="shared" si="146"/>
        <v>2.97879</v>
      </c>
      <c r="D1146" s="80">
        <v>-114.937</v>
      </c>
      <c r="E1146" s="23">
        <v>41.154000000000003</v>
      </c>
      <c r="F1146" s="1">
        <v>14</v>
      </c>
      <c r="G1146" s="1">
        <v>2008</v>
      </c>
      <c r="H1146" s="1">
        <v>2</v>
      </c>
      <c r="I1146" s="1">
        <v>22</v>
      </c>
      <c r="J1146" s="1">
        <v>10</v>
      </c>
      <c r="K1146" s="1">
        <v>47</v>
      </c>
      <c r="L1146" s="1">
        <v>55.38</v>
      </c>
      <c r="M1146" s="81">
        <f t="shared" si="147"/>
        <v>0.23</v>
      </c>
      <c r="N1146" s="21">
        <v>0.01</v>
      </c>
      <c r="O1146" s="6" t="s">
        <v>174</v>
      </c>
      <c r="P1146" s="94"/>
      <c r="Q1146" s="72">
        <f>AB1150</f>
        <v>2.97879</v>
      </c>
      <c r="R1146" s="82">
        <f>AA1146</f>
        <v>0.23</v>
      </c>
      <c r="S1146" s="44"/>
      <c r="T1146" s="3"/>
      <c r="V1146" s="43"/>
      <c r="W1146" s="46"/>
      <c r="Y1146" s="43"/>
      <c r="Z1146" s="55">
        <v>2.6</v>
      </c>
      <c r="AA1146" s="82">
        <v>0.23</v>
      </c>
      <c r="AB1146" s="43">
        <f t="shared" si="153"/>
        <v>2.97879</v>
      </c>
      <c r="AC1146" s="53"/>
      <c r="AD1146" s="82"/>
      <c r="AE1146" s="43"/>
      <c r="AF1146" s="45"/>
      <c r="AG1146" s="82"/>
      <c r="AH1146" s="43"/>
      <c r="AI1146" s="47"/>
      <c r="AJ1146" s="27"/>
      <c r="AK1146" s="5"/>
      <c r="AL1146" s="4" t="s">
        <v>121</v>
      </c>
      <c r="AM1146" s="27">
        <v>2.6</v>
      </c>
      <c r="AN1146" s="5"/>
      <c r="AO1146" s="4">
        <v>37</v>
      </c>
      <c r="AP1146" s="5" t="s">
        <v>44</v>
      </c>
      <c r="AQ1146" s="5" t="s">
        <v>44</v>
      </c>
      <c r="AR1146" s="9"/>
      <c r="AS1146" s="5"/>
      <c r="AT1146" s="3"/>
      <c r="AU1146" s="2" t="s">
        <v>44</v>
      </c>
      <c r="AV1146" s="2"/>
      <c r="AY1146">
        <v>33</v>
      </c>
    </row>
    <row r="1147" spans="1:58" x14ac:dyDescent="0.25">
      <c r="A1147" s="4" t="s">
        <v>1</v>
      </c>
      <c r="B1147" s="11">
        <v>3.2</v>
      </c>
      <c r="C1147" s="88">
        <f t="shared" si="146"/>
        <v>3.5179006672609532</v>
      </c>
      <c r="D1147" s="80">
        <v>-114.93</v>
      </c>
      <c r="E1147" s="23">
        <v>41.177999999999997</v>
      </c>
      <c r="F1147" s="1">
        <v>11</v>
      </c>
      <c r="G1147" s="1">
        <v>2008</v>
      </c>
      <c r="H1147" s="1">
        <v>2</v>
      </c>
      <c r="I1147" s="1">
        <v>22</v>
      </c>
      <c r="J1147" s="1">
        <v>11</v>
      </c>
      <c r="K1147" s="1">
        <v>5</v>
      </c>
      <c r="L1147" s="1">
        <v>29.84</v>
      </c>
      <c r="M1147" s="81">
        <f t="shared" si="147"/>
        <v>0.10516774409862768</v>
      </c>
      <c r="N1147" s="21">
        <v>0.01</v>
      </c>
      <c r="O1147" s="3" t="s">
        <v>175</v>
      </c>
      <c r="P1147" s="94">
        <f>1/((1/U1147^2)+(1/X1147^2)+(1/AA1147^2))</f>
        <v>1.1060254398794437E-2</v>
      </c>
      <c r="Q1147" s="72">
        <f>(P1147/U1147^2*V1147)+(P1147/X1147^2*Y1147)+(P1147/AA1147^2*AB1147)</f>
        <v>3.5179006672609532</v>
      </c>
      <c r="R1147" s="82">
        <f t="shared" ref="R1147:R1158" si="154">SQRT(P1147)</f>
        <v>0.10516774409862768</v>
      </c>
      <c r="S1147" s="49">
        <v>3.51</v>
      </c>
      <c r="T1147" s="3" t="s">
        <v>3</v>
      </c>
      <c r="U1147" s="82">
        <v>0.13900000000000001</v>
      </c>
      <c r="V1147" s="43">
        <f t="shared" ref="V1147:V1158" si="155">0.791*S1147+0.851</f>
        <v>3.6274099999999998</v>
      </c>
      <c r="W1147" s="49">
        <v>3.3</v>
      </c>
      <c r="X1147" s="82">
        <v>0.22500000000000001</v>
      </c>
      <c r="Y1147" s="43">
        <f t="shared" ref="Y1147:Y1158" si="156">0.929*W1147+0.227</f>
        <v>3.2927</v>
      </c>
      <c r="Z1147" s="55">
        <v>3.2</v>
      </c>
      <c r="AA1147" s="82">
        <v>0.23</v>
      </c>
      <c r="AB1147" s="43">
        <f t="shared" si="153"/>
        <v>3.4533900000000002</v>
      </c>
      <c r="AC1147" s="53"/>
      <c r="AD1147" s="82"/>
      <c r="AE1147" s="43"/>
      <c r="AF1147" s="45"/>
      <c r="AG1147" s="82"/>
      <c r="AH1147" s="43"/>
      <c r="AI1147" s="47"/>
      <c r="AJ1147" s="27"/>
      <c r="AK1147" s="5"/>
      <c r="AL1147" s="4" t="s">
        <v>79</v>
      </c>
      <c r="AM1147" s="27">
        <v>3.2</v>
      </c>
      <c r="AN1147" s="5"/>
      <c r="AO1147" s="4">
        <v>37</v>
      </c>
      <c r="AP1147" s="5" t="s">
        <v>44</v>
      </c>
      <c r="AQ1147" s="5" t="s">
        <v>44</v>
      </c>
      <c r="AR1147" s="19">
        <v>3.3</v>
      </c>
      <c r="AS1147" s="19">
        <v>3.51</v>
      </c>
      <c r="AT1147" s="3" t="s">
        <v>3</v>
      </c>
      <c r="AU1147" s="2" t="s">
        <v>44</v>
      </c>
      <c r="AV1147" s="2"/>
      <c r="AY1147">
        <v>49</v>
      </c>
    </row>
    <row r="1148" spans="1:58" x14ac:dyDescent="0.25">
      <c r="A1148" s="4" t="s">
        <v>1</v>
      </c>
      <c r="B1148" s="11">
        <v>3</v>
      </c>
      <c r="C1148" s="88">
        <f t="shared" si="146"/>
        <v>3.31885273973481</v>
      </c>
      <c r="D1148" s="80">
        <v>-114.931</v>
      </c>
      <c r="E1148" s="23">
        <v>41.174999999999997</v>
      </c>
      <c r="F1148" s="1">
        <v>10</v>
      </c>
      <c r="G1148" s="1">
        <v>2008</v>
      </c>
      <c r="H1148" s="1">
        <v>2</v>
      </c>
      <c r="I1148" s="1">
        <v>22</v>
      </c>
      <c r="J1148" s="1">
        <v>11</v>
      </c>
      <c r="K1148" s="1">
        <v>9</v>
      </c>
      <c r="L1148" s="1">
        <v>30.48</v>
      </c>
      <c r="M1148" s="81">
        <f t="shared" si="147"/>
        <v>0.10516774409862768</v>
      </c>
      <c r="N1148" s="21">
        <v>0.01</v>
      </c>
      <c r="O1148" s="3" t="s">
        <v>175</v>
      </c>
      <c r="P1148" s="94">
        <f>1/((1/U1148^2)+(1/X1148^2)+(1/AA1148^2))</f>
        <v>1.1060254398794437E-2</v>
      </c>
      <c r="Q1148" s="72">
        <f>(P1148/U1148^2*V1148)+(P1148/X1148^2*Y1148)+(P1148/AA1148^2*AB1148)</f>
        <v>3.31885273973481</v>
      </c>
      <c r="R1148" s="82">
        <f t="shared" si="154"/>
        <v>0.10516774409862768</v>
      </c>
      <c r="S1148" s="49">
        <v>3.26</v>
      </c>
      <c r="T1148" s="3" t="s">
        <v>3</v>
      </c>
      <c r="U1148" s="82">
        <v>0.13900000000000001</v>
      </c>
      <c r="V1148" s="43">
        <f t="shared" si="155"/>
        <v>3.4296599999999997</v>
      </c>
      <c r="W1148" s="49">
        <v>3.04</v>
      </c>
      <c r="X1148" s="82">
        <v>0.22500000000000001</v>
      </c>
      <c r="Y1148" s="43">
        <f t="shared" si="156"/>
        <v>3.0511599999999999</v>
      </c>
      <c r="Z1148" s="55">
        <v>3</v>
      </c>
      <c r="AA1148" s="82">
        <v>0.23</v>
      </c>
      <c r="AB1148" s="43">
        <f t="shared" si="153"/>
        <v>3.2951899999999998</v>
      </c>
      <c r="AC1148" s="53"/>
      <c r="AD1148" s="82"/>
      <c r="AE1148" s="43"/>
      <c r="AF1148" s="45"/>
      <c r="AG1148" s="82"/>
      <c r="AH1148" s="43"/>
      <c r="AI1148" s="47"/>
      <c r="AJ1148" s="27"/>
      <c r="AK1148" s="5"/>
      <c r="AL1148" s="4" t="s">
        <v>50</v>
      </c>
      <c r="AM1148" s="27">
        <v>3</v>
      </c>
      <c r="AN1148" s="5"/>
      <c r="AO1148" s="4">
        <v>37</v>
      </c>
      <c r="AP1148" s="5" t="s">
        <v>44</v>
      </c>
      <c r="AQ1148" s="5" t="s">
        <v>44</v>
      </c>
      <c r="AR1148" s="19">
        <v>3.04</v>
      </c>
      <c r="AS1148" s="19">
        <v>3.26</v>
      </c>
      <c r="AT1148" s="3" t="s">
        <v>3</v>
      </c>
      <c r="AU1148" s="2" t="s">
        <v>44</v>
      </c>
      <c r="AV1148" s="2"/>
      <c r="AY1148">
        <v>27</v>
      </c>
    </row>
    <row r="1149" spans="1:58" x14ac:dyDescent="0.25">
      <c r="A1149" s="4" t="s">
        <v>1</v>
      </c>
      <c r="B1149" s="11">
        <v>3.2</v>
      </c>
      <c r="C1149" s="88">
        <f t="shared" si="146"/>
        <v>3.476216159757668</v>
      </c>
      <c r="D1149" s="80">
        <v>-114.959</v>
      </c>
      <c r="E1149" s="23">
        <v>41.161999999999999</v>
      </c>
      <c r="F1149" s="1">
        <v>5</v>
      </c>
      <c r="G1149" s="1">
        <v>2008</v>
      </c>
      <c r="H1149" s="1">
        <v>2</v>
      </c>
      <c r="I1149" s="1">
        <v>22</v>
      </c>
      <c r="J1149" s="1">
        <v>11</v>
      </c>
      <c r="K1149" s="1">
        <v>17</v>
      </c>
      <c r="L1149" s="1">
        <v>24.78</v>
      </c>
      <c r="M1149" s="81">
        <f t="shared" si="147"/>
        <v>0.10516774409862768</v>
      </c>
      <c r="N1149" s="21">
        <v>0.01</v>
      </c>
      <c r="O1149" s="3" t="s">
        <v>175</v>
      </c>
      <c r="P1149" s="94">
        <f>1/((1/U1149^2)+(1/X1149^2)+(1/AA1149^2))</f>
        <v>1.1060254398794437E-2</v>
      </c>
      <c r="Q1149" s="72">
        <f>(P1149/U1149^2*V1149)+(P1149/X1149^2*Y1149)+(P1149/AA1149^2*AB1149)</f>
        <v>3.476216159757668</v>
      </c>
      <c r="R1149" s="82">
        <f t="shared" si="154"/>
        <v>0.10516774409862768</v>
      </c>
      <c r="S1149" s="49">
        <v>3.53</v>
      </c>
      <c r="T1149" s="3" t="s">
        <v>3</v>
      </c>
      <c r="U1149" s="82">
        <v>0.13900000000000001</v>
      </c>
      <c r="V1149" s="43">
        <f t="shared" si="155"/>
        <v>3.64323</v>
      </c>
      <c r="W1149" s="49">
        <v>3.05</v>
      </c>
      <c r="X1149" s="82">
        <v>0.22500000000000001</v>
      </c>
      <c r="Y1149" s="43">
        <f t="shared" si="156"/>
        <v>3.0604499999999999</v>
      </c>
      <c r="Z1149" s="55">
        <v>3.2</v>
      </c>
      <c r="AA1149" s="82">
        <v>0.23</v>
      </c>
      <c r="AB1149" s="43">
        <f t="shared" si="153"/>
        <v>3.4533900000000002</v>
      </c>
      <c r="AC1149" s="53"/>
      <c r="AD1149" s="82"/>
      <c r="AE1149" s="43"/>
      <c r="AF1149" s="45"/>
      <c r="AG1149" s="82"/>
      <c r="AH1149" s="43"/>
      <c r="AI1149" s="47"/>
      <c r="AJ1149" s="27"/>
      <c r="AK1149" s="5"/>
      <c r="AL1149" s="4" t="s">
        <v>79</v>
      </c>
      <c r="AM1149" s="27">
        <v>3.2</v>
      </c>
      <c r="AN1149" s="5"/>
      <c r="AO1149" s="4">
        <v>37</v>
      </c>
      <c r="AP1149" s="5" t="s">
        <v>44</v>
      </c>
      <c r="AQ1149" s="5" t="s">
        <v>44</v>
      </c>
      <c r="AR1149" s="19">
        <v>3.05</v>
      </c>
      <c r="AS1149" s="19">
        <v>3.53</v>
      </c>
      <c r="AT1149" s="3" t="s">
        <v>3</v>
      </c>
      <c r="AU1149" s="2" t="s">
        <v>44</v>
      </c>
      <c r="AV1149" s="2"/>
      <c r="AY1149">
        <v>37</v>
      </c>
    </row>
    <row r="1150" spans="1:58" x14ac:dyDescent="0.25">
      <c r="A1150" s="4" t="s">
        <v>1</v>
      </c>
      <c r="B1150" s="11">
        <v>2.6</v>
      </c>
      <c r="C1150" s="88">
        <f t="shared" si="146"/>
        <v>3.0303622650400595</v>
      </c>
      <c r="D1150" s="80">
        <v>-114.916</v>
      </c>
      <c r="E1150" s="23">
        <v>41.122999999999998</v>
      </c>
      <c r="F1150" s="1">
        <v>14</v>
      </c>
      <c r="G1150" s="1">
        <v>2008</v>
      </c>
      <c r="H1150" s="1">
        <v>2</v>
      </c>
      <c r="I1150" s="1">
        <v>22</v>
      </c>
      <c r="J1150" s="1">
        <v>11</v>
      </c>
      <c r="K1150" s="1">
        <v>45</v>
      </c>
      <c r="L1150" s="1">
        <v>2.7</v>
      </c>
      <c r="M1150" s="81">
        <f t="shared" si="147"/>
        <v>0.10516774409862768</v>
      </c>
      <c r="N1150" s="21">
        <v>0.01</v>
      </c>
      <c r="O1150" s="3" t="s">
        <v>175</v>
      </c>
      <c r="P1150" s="94">
        <f>1/((1/U1150^2)+(1/X1150^2)+(1/AA1150^2))</f>
        <v>1.1060254398794437E-2</v>
      </c>
      <c r="Q1150" s="72">
        <f>(P1150/U1150^2*V1150)+(P1150/X1150^2*Y1150)+(P1150/AA1150^2*AB1150)</f>
        <v>3.0303622650400595</v>
      </c>
      <c r="R1150" s="82">
        <f t="shared" si="154"/>
        <v>0.10516774409862768</v>
      </c>
      <c r="S1150" s="49">
        <v>2.89</v>
      </c>
      <c r="T1150" s="3" t="s">
        <v>3</v>
      </c>
      <c r="U1150" s="82">
        <v>0.13900000000000001</v>
      </c>
      <c r="V1150" s="43">
        <f t="shared" si="155"/>
        <v>3.1369900000000004</v>
      </c>
      <c r="W1150" s="49">
        <v>2.77</v>
      </c>
      <c r="X1150" s="82">
        <v>0.22500000000000001</v>
      </c>
      <c r="Y1150" s="43">
        <f t="shared" si="156"/>
        <v>2.8003300000000002</v>
      </c>
      <c r="Z1150" s="55">
        <v>2.6</v>
      </c>
      <c r="AA1150" s="82">
        <v>0.23</v>
      </c>
      <c r="AB1150" s="43">
        <f t="shared" si="153"/>
        <v>2.97879</v>
      </c>
      <c r="AC1150" s="53"/>
      <c r="AD1150" s="82"/>
      <c r="AE1150" s="43"/>
      <c r="AF1150" s="45"/>
      <c r="AG1150" s="82"/>
      <c r="AH1150" s="43"/>
      <c r="AI1150" s="47"/>
      <c r="AJ1150" s="27"/>
      <c r="AK1150" s="5"/>
      <c r="AL1150" s="4" t="s">
        <v>121</v>
      </c>
      <c r="AM1150" s="27">
        <v>2.6</v>
      </c>
      <c r="AN1150" s="5"/>
      <c r="AO1150" s="4">
        <v>37</v>
      </c>
      <c r="AP1150" s="5" t="s">
        <v>44</v>
      </c>
      <c r="AQ1150" s="5" t="s">
        <v>44</v>
      </c>
      <c r="AR1150" s="19">
        <v>2.77</v>
      </c>
      <c r="AS1150" s="19">
        <v>2.89</v>
      </c>
      <c r="AT1150" s="3" t="s">
        <v>3</v>
      </c>
      <c r="AU1150" s="2" t="s">
        <v>44</v>
      </c>
      <c r="AV1150" s="2"/>
      <c r="AY1150">
        <v>26</v>
      </c>
    </row>
    <row r="1151" spans="1:58" x14ac:dyDescent="0.25">
      <c r="A1151" s="3" t="s">
        <v>2</v>
      </c>
      <c r="B1151" s="18">
        <v>2.73</v>
      </c>
      <c r="C1151" s="88">
        <f t="shared" si="146"/>
        <v>2.8779762112200844</v>
      </c>
      <c r="D1151" s="80">
        <v>-114.932</v>
      </c>
      <c r="E1151" s="23">
        <v>41.116999999999997</v>
      </c>
      <c r="F1151" s="1">
        <v>6</v>
      </c>
      <c r="G1151" s="1">
        <v>2008</v>
      </c>
      <c r="H1151" s="1">
        <v>2</v>
      </c>
      <c r="I1151" s="1">
        <v>22</v>
      </c>
      <c r="J1151" s="1">
        <v>11</v>
      </c>
      <c r="K1151" s="1">
        <v>46</v>
      </c>
      <c r="L1151" s="11">
        <v>47.9</v>
      </c>
      <c r="M1151" s="81">
        <f t="shared" si="147"/>
        <v>0.11825400999467875</v>
      </c>
      <c r="N1151" s="21">
        <v>0.01</v>
      </c>
      <c r="O1151" s="3" t="s">
        <v>175</v>
      </c>
      <c r="P1151" s="94">
        <f>1/((1/U1151^2)+(1/X1151^2))</f>
        <v>1.398401087982158E-2</v>
      </c>
      <c r="Q1151" s="72">
        <f>(P1151/U1151^2*V1151)+(P1151/X1151^2*Y1151)</f>
        <v>2.8779762112200844</v>
      </c>
      <c r="R1151" s="82">
        <f t="shared" si="154"/>
        <v>0.11825400999467875</v>
      </c>
      <c r="S1151" s="49">
        <v>2.73</v>
      </c>
      <c r="T1151" s="3" t="s">
        <v>3</v>
      </c>
      <c r="U1151" s="82">
        <v>0.13900000000000001</v>
      </c>
      <c r="V1151" s="43">
        <f t="shared" si="155"/>
        <v>3.0104299999999999</v>
      </c>
      <c r="W1151" s="49">
        <v>2.48</v>
      </c>
      <c r="X1151" s="82">
        <v>0.22500000000000001</v>
      </c>
      <c r="Y1151" s="43">
        <f t="shared" si="156"/>
        <v>2.5309200000000001</v>
      </c>
      <c r="Z1151" s="53"/>
      <c r="AA1151" s="82"/>
      <c r="AB1151" s="43"/>
      <c r="AC1151" s="47"/>
      <c r="AD1151" s="82"/>
      <c r="AE1151" s="43"/>
      <c r="AF1151" s="45"/>
      <c r="AG1151" s="82"/>
      <c r="AH1151" s="43"/>
      <c r="AI1151" s="47"/>
      <c r="AJ1151" s="4"/>
      <c r="AK1151" s="4"/>
      <c r="AL1151" s="4"/>
      <c r="AM1151" s="27"/>
      <c r="AN1151" s="5"/>
      <c r="AO1151" s="4"/>
      <c r="AP1151" s="4"/>
      <c r="AQ1151" s="4"/>
      <c r="AR1151" s="19">
        <v>2.48</v>
      </c>
      <c r="AS1151" s="19">
        <v>2.73</v>
      </c>
      <c r="AT1151" s="3" t="s">
        <v>3</v>
      </c>
    </row>
    <row r="1152" spans="1:58" x14ac:dyDescent="0.25">
      <c r="A1152" s="4" t="s">
        <v>1</v>
      </c>
      <c r="B1152" s="11">
        <v>2.6</v>
      </c>
      <c r="C1152" s="88">
        <f t="shared" si="146"/>
        <v>3.0106892156031471</v>
      </c>
      <c r="D1152" s="80">
        <v>-114.931</v>
      </c>
      <c r="E1152" s="23">
        <v>41.140999999999998</v>
      </c>
      <c r="F1152" s="1">
        <v>15</v>
      </c>
      <c r="G1152" s="1">
        <v>2008</v>
      </c>
      <c r="H1152" s="1">
        <v>2</v>
      </c>
      <c r="I1152" s="1">
        <v>22</v>
      </c>
      <c r="J1152" s="1">
        <v>12</v>
      </c>
      <c r="K1152" s="1">
        <v>2</v>
      </c>
      <c r="L1152" s="1">
        <v>56.53</v>
      </c>
      <c r="M1152" s="81">
        <f t="shared" si="147"/>
        <v>0.10516774409862768</v>
      </c>
      <c r="N1152" s="21">
        <v>0.01</v>
      </c>
      <c r="O1152" s="3" t="s">
        <v>175</v>
      </c>
      <c r="P1152" s="94">
        <f>1/((1/U1152^2)+(1/X1152^2)+(1/AA1152^2))</f>
        <v>1.1060254398794437E-2</v>
      </c>
      <c r="Q1152" s="72">
        <f>(P1152/U1152^2*V1152)+(P1152/X1152^2*Y1152)+(P1152/AA1152^2*AB1152)</f>
        <v>3.0106892156031471</v>
      </c>
      <c r="R1152" s="82">
        <f t="shared" si="154"/>
        <v>0.10516774409862768</v>
      </c>
      <c r="S1152" s="49">
        <v>2.86</v>
      </c>
      <c r="T1152" s="3" t="s">
        <v>3</v>
      </c>
      <c r="U1152" s="82">
        <v>0.13900000000000001</v>
      </c>
      <c r="V1152" s="43">
        <f t="shared" si="155"/>
        <v>3.1132599999999999</v>
      </c>
      <c r="W1152" s="49">
        <v>2.74</v>
      </c>
      <c r="X1152" s="82">
        <v>0.22500000000000001</v>
      </c>
      <c r="Y1152" s="43">
        <f t="shared" si="156"/>
        <v>2.7724600000000001</v>
      </c>
      <c r="Z1152" s="55">
        <v>2.6</v>
      </c>
      <c r="AA1152" s="82">
        <v>0.23</v>
      </c>
      <c r="AB1152" s="43">
        <f>0.791*(Z1152+0.09)+0.851</f>
        <v>2.97879</v>
      </c>
      <c r="AC1152" s="53"/>
      <c r="AD1152" s="82"/>
      <c r="AE1152" s="43"/>
      <c r="AF1152" s="45"/>
      <c r="AG1152" s="82"/>
      <c r="AH1152" s="43"/>
      <c r="AI1152" s="47"/>
      <c r="AJ1152" s="27"/>
      <c r="AK1152" s="5"/>
      <c r="AL1152" s="4" t="s">
        <v>121</v>
      </c>
      <c r="AM1152" s="27">
        <v>2.6</v>
      </c>
      <c r="AN1152" s="5"/>
      <c r="AO1152" s="4">
        <v>37</v>
      </c>
      <c r="AP1152" s="5" t="s">
        <v>44</v>
      </c>
      <c r="AQ1152" s="5" t="s">
        <v>44</v>
      </c>
      <c r="AR1152" s="19">
        <v>2.74</v>
      </c>
      <c r="AS1152" s="19">
        <v>2.86</v>
      </c>
      <c r="AT1152" s="3" t="s">
        <v>3</v>
      </c>
      <c r="AU1152" s="2" t="s">
        <v>44</v>
      </c>
      <c r="AV1152" s="2"/>
      <c r="AY1152">
        <v>30</v>
      </c>
    </row>
    <row r="1153" spans="1:58" x14ac:dyDescent="0.25">
      <c r="A1153" s="4" t="s">
        <v>1</v>
      </c>
      <c r="B1153" s="11">
        <v>3.3</v>
      </c>
      <c r="C1153" s="88">
        <f t="shared" si="146"/>
        <v>3.5459933288413765</v>
      </c>
      <c r="D1153" s="80">
        <v>-114.916</v>
      </c>
      <c r="E1153" s="23">
        <v>41.134</v>
      </c>
      <c r="F1153" s="1">
        <v>5</v>
      </c>
      <c r="G1153" s="1">
        <v>2008</v>
      </c>
      <c r="H1153" s="1">
        <v>2</v>
      </c>
      <c r="I1153" s="1">
        <v>22</v>
      </c>
      <c r="J1153" s="1">
        <v>15</v>
      </c>
      <c r="K1153" s="1">
        <v>30</v>
      </c>
      <c r="L1153" s="1">
        <v>22.81</v>
      </c>
      <c r="M1153" s="81">
        <f t="shared" si="147"/>
        <v>0.10516774409862768</v>
      </c>
      <c r="N1153" s="21">
        <v>0.01</v>
      </c>
      <c r="O1153" s="3" t="s">
        <v>175</v>
      </c>
      <c r="P1153" s="94">
        <f>1/((1/U1153^2)+(1/X1153^2)+(1/AA1153^2))</f>
        <v>1.1060254398794437E-2</v>
      </c>
      <c r="Q1153" s="72">
        <f>(P1153/U1153^2*V1153)+(P1153/X1153^2*Y1153)+(P1153/AA1153^2*AB1153)</f>
        <v>3.5459933288413765</v>
      </c>
      <c r="R1153" s="82">
        <f t="shared" si="154"/>
        <v>0.10516774409862768</v>
      </c>
      <c r="S1153" s="49">
        <v>3.54</v>
      </c>
      <c r="T1153" s="3" t="s">
        <v>3</v>
      </c>
      <c r="U1153" s="82">
        <v>0.13900000000000001</v>
      </c>
      <c r="V1153" s="43">
        <f t="shared" si="155"/>
        <v>3.6511400000000003</v>
      </c>
      <c r="W1153" s="49">
        <v>3.29</v>
      </c>
      <c r="X1153" s="82">
        <v>0.22500000000000001</v>
      </c>
      <c r="Y1153" s="43">
        <f t="shared" si="156"/>
        <v>3.2834099999999999</v>
      </c>
      <c r="Z1153" s="55">
        <v>3.3</v>
      </c>
      <c r="AA1153" s="82">
        <v>0.23</v>
      </c>
      <c r="AB1153" s="43">
        <f>0.791*(Z1153+0.09)+0.851</f>
        <v>3.5324899999999997</v>
      </c>
      <c r="AC1153" s="53"/>
      <c r="AD1153" s="82"/>
      <c r="AE1153" s="43"/>
      <c r="AF1153" s="45"/>
      <c r="AG1153" s="82"/>
      <c r="AH1153" s="43"/>
      <c r="AI1153" s="47"/>
      <c r="AJ1153" s="27"/>
      <c r="AK1153" s="5"/>
      <c r="AL1153" s="4" t="s">
        <v>56</v>
      </c>
      <c r="AM1153" s="27">
        <v>3.3</v>
      </c>
      <c r="AN1153" s="5"/>
      <c r="AO1153" s="4">
        <v>37</v>
      </c>
      <c r="AP1153" s="5" t="s">
        <v>44</v>
      </c>
      <c r="AQ1153" s="5" t="s">
        <v>44</v>
      </c>
      <c r="AR1153" s="19">
        <v>3.29</v>
      </c>
      <c r="AS1153" s="19">
        <v>3.54</v>
      </c>
      <c r="AT1153" s="3" t="s">
        <v>3</v>
      </c>
      <c r="AU1153" s="2" t="s">
        <v>44</v>
      </c>
      <c r="AV1153" s="2"/>
      <c r="AY1153">
        <v>54</v>
      </c>
    </row>
    <row r="1154" spans="1:58" x14ac:dyDescent="0.25">
      <c r="A1154" s="4" t="s">
        <v>1</v>
      </c>
      <c r="B1154" s="11">
        <v>3.2</v>
      </c>
      <c r="C1154" s="88">
        <f t="shared" ref="C1154:C1217" si="157">Q1154</f>
        <v>3.4365556444413223</v>
      </c>
      <c r="D1154" s="80">
        <v>-114.91200000000001</v>
      </c>
      <c r="E1154" s="23">
        <v>41.121000000000002</v>
      </c>
      <c r="F1154" s="1">
        <v>8</v>
      </c>
      <c r="G1154" s="1">
        <v>2008</v>
      </c>
      <c r="H1154" s="1">
        <v>2</v>
      </c>
      <c r="I1154" s="1">
        <v>22</v>
      </c>
      <c r="J1154" s="1">
        <v>17</v>
      </c>
      <c r="K1154" s="1">
        <v>10</v>
      </c>
      <c r="L1154" s="1">
        <v>20.36</v>
      </c>
      <c r="M1154" s="81">
        <f t="shared" ref="M1154:M1217" si="158">R1154</f>
        <v>0.10516774409862768</v>
      </c>
      <c r="N1154" s="21">
        <v>0.01</v>
      </c>
      <c r="O1154" s="3" t="s">
        <v>175</v>
      </c>
      <c r="P1154" s="94">
        <f>1/((1/U1154^2)+(1/X1154^2)+(1/AA1154^2))</f>
        <v>1.1060254398794437E-2</v>
      </c>
      <c r="Q1154" s="72">
        <f>(P1154/U1154^2*V1154)+(P1154/X1154^2*Y1154)+(P1154/AA1154^2*AB1154)</f>
        <v>3.4365556444413223</v>
      </c>
      <c r="R1154" s="82">
        <f t="shared" si="154"/>
        <v>0.10516774409862768</v>
      </c>
      <c r="S1154" s="49">
        <v>3.42</v>
      </c>
      <c r="T1154" s="3" t="s">
        <v>3</v>
      </c>
      <c r="U1154" s="82">
        <v>0.13900000000000001</v>
      </c>
      <c r="V1154" s="43">
        <f t="shared" si="155"/>
        <v>3.5562200000000002</v>
      </c>
      <c r="W1154" s="49">
        <v>3.1</v>
      </c>
      <c r="X1154" s="82">
        <v>0.22500000000000001</v>
      </c>
      <c r="Y1154" s="43">
        <f t="shared" si="156"/>
        <v>3.1069</v>
      </c>
      <c r="Z1154" s="55">
        <v>3.2</v>
      </c>
      <c r="AA1154" s="82">
        <v>0.23</v>
      </c>
      <c r="AB1154" s="43">
        <f>0.791*(Z1154+0.09)+0.851</f>
        <v>3.4533900000000002</v>
      </c>
      <c r="AC1154" s="53"/>
      <c r="AD1154" s="82"/>
      <c r="AE1154" s="43"/>
      <c r="AF1154" s="45"/>
      <c r="AG1154" s="82"/>
      <c r="AH1154" s="43"/>
      <c r="AI1154" s="47"/>
      <c r="AJ1154" s="27"/>
      <c r="AK1154" s="5"/>
      <c r="AL1154" s="4" t="s">
        <v>79</v>
      </c>
      <c r="AM1154" s="27">
        <v>3.2</v>
      </c>
      <c r="AN1154" s="5"/>
      <c r="AO1154" s="4">
        <v>37</v>
      </c>
      <c r="AP1154" s="5" t="s">
        <v>44</v>
      </c>
      <c r="AQ1154" s="5" t="s">
        <v>44</v>
      </c>
      <c r="AR1154" s="19">
        <v>3.1</v>
      </c>
      <c r="AS1154" s="19">
        <v>3.42</v>
      </c>
      <c r="AT1154" s="3" t="s">
        <v>3</v>
      </c>
      <c r="AU1154" s="2" t="s">
        <v>44</v>
      </c>
      <c r="AV1154" s="2"/>
      <c r="AY1154">
        <v>42</v>
      </c>
    </row>
    <row r="1155" spans="1:58" x14ac:dyDescent="0.25">
      <c r="A1155" s="4" t="s">
        <v>1</v>
      </c>
      <c r="B1155" s="11">
        <v>3.1</v>
      </c>
      <c r="C1155" s="88">
        <f t="shared" si="157"/>
        <v>3.4181422993580948</v>
      </c>
      <c r="D1155" s="80">
        <v>-114.878</v>
      </c>
      <c r="E1155" s="23">
        <v>41.113999999999997</v>
      </c>
      <c r="F1155" s="1">
        <v>7</v>
      </c>
      <c r="G1155" s="1">
        <v>2008</v>
      </c>
      <c r="H1155" s="1">
        <v>2</v>
      </c>
      <c r="I1155" s="1">
        <v>22</v>
      </c>
      <c r="J1155" s="1">
        <v>17</v>
      </c>
      <c r="K1155" s="1">
        <v>31</v>
      </c>
      <c r="L1155" s="1">
        <v>45.03</v>
      </c>
      <c r="M1155" s="81">
        <f t="shared" si="158"/>
        <v>0.10516774409862768</v>
      </c>
      <c r="N1155" s="21">
        <v>0.01</v>
      </c>
      <c r="O1155" s="3" t="s">
        <v>175</v>
      </c>
      <c r="P1155" s="94">
        <f>1/((1/U1155^2)+(1/X1155^2)+(1/AA1155^2))</f>
        <v>1.1060254398794437E-2</v>
      </c>
      <c r="Q1155" s="72">
        <f>(P1155/U1155^2*V1155)+(P1155/X1155^2*Y1155)+(P1155/AA1155^2*AB1155)</f>
        <v>3.4181422993580948</v>
      </c>
      <c r="R1155" s="82">
        <f t="shared" si="154"/>
        <v>0.10516774409862768</v>
      </c>
      <c r="S1155" s="49">
        <v>3.38</v>
      </c>
      <c r="T1155" s="3" t="s">
        <v>3</v>
      </c>
      <c r="U1155" s="82">
        <v>0.13900000000000001</v>
      </c>
      <c r="V1155" s="43">
        <f t="shared" si="155"/>
        <v>3.5245799999999998</v>
      </c>
      <c r="W1155" s="49">
        <v>3.18</v>
      </c>
      <c r="X1155" s="82">
        <v>0.22500000000000001</v>
      </c>
      <c r="Y1155" s="43">
        <f t="shared" si="156"/>
        <v>3.1812200000000002</v>
      </c>
      <c r="Z1155" s="55">
        <v>3.1</v>
      </c>
      <c r="AA1155" s="82">
        <v>0.23</v>
      </c>
      <c r="AB1155" s="43">
        <f>0.791*(Z1155+0.09)+0.851</f>
        <v>3.3742900000000002</v>
      </c>
      <c r="AC1155" s="53"/>
      <c r="AD1155" s="82"/>
      <c r="AE1155" s="43"/>
      <c r="AF1155" s="45"/>
      <c r="AG1155" s="82"/>
      <c r="AH1155" s="43"/>
      <c r="AI1155" s="47"/>
      <c r="AJ1155" s="27"/>
      <c r="AK1155" s="5"/>
      <c r="AL1155" s="4" t="s">
        <v>92</v>
      </c>
      <c r="AM1155" s="27">
        <v>3.1</v>
      </c>
      <c r="AN1155" s="5"/>
      <c r="AO1155" s="4">
        <v>37</v>
      </c>
      <c r="AP1155" s="5" t="s">
        <v>44</v>
      </c>
      <c r="AQ1155" s="5" t="s">
        <v>44</v>
      </c>
      <c r="AR1155" s="19">
        <v>3.18</v>
      </c>
      <c r="AS1155" s="19">
        <v>3.38</v>
      </c>
      <c r="AT1155" s="3" t="s">
        <v>3</v>
      </c>
      <c r="AU1155" s="2" t="s">
        <v>44</v>
      </c>
      <c r="AV1155" s="2"/>
      <c r="AY1155">
        <v>42</v>
      </c>
    </row>
    <row r="1156" spans="1:58" x14ac:dyDescent="0.25">
      <c r="A1156" s="3" t="s">
        <v>2</v>
      </c>
      <c r="B1156" s="18">
        <v>2.73</v>
      </c>
      <c r="C1156" s="88">
        <f t="shared" si="157"/>
        <v>2.8882408204900925</v>
      </c>
      <c r="D1156" s="80">
        <v>-114.871</v>
      </c>
      <c r="E1156" s="23">
        <v>41.158999999999999</v>
      </c>
      <c r="F1156" s="1">
        <v>7</v>
      </c>
      <c r="G1156" s="1">
        <v>2008</v>
      </c>
      <c r="H1156" s="1">
        <v>2</v>
      </c>
      <c r="I1156" s="1">
        <v>22</v>
      </c>
      <c r="J1156" s="1">
        <v>18</v>
      </c>
      <c r="K1156" s="1">
        <v>6</v>
      </c>
      <c r="L1156" s="11">
        <v>4.2</v>
      </c>
      <c r="M1156" s="81">
        <f t="shared" si="158"/>
        <v>0.11825400999467875</v>
      </c>
      <c r="N1156" s="21">
        <v>0.01</v>
      </c>
      <c r="O1156" s="3" t="s">
        <v>175</v>
      </c>
      <c r="P1156" s="94">
        <f>1/((1/U1156^2)+(1/X1156^2))</f>
        <v>1.398401087982158E-2</v>
      </c>
      <c r="Q1156" s="72">
        <f>(P1156/U1156^2*V1156)+(P1156/X1156^2*Y1156)</f>
        <v>2.8882408204900925</v>
      </c>
      <c r="R1156" s="82">
        <f t="shared" si="154"/>
        <v>0.11825400999467875</v>
      </c>
      <c r="S1156" s="49">
        <v>2.73</v>
      </c>
      <c r="T1156" s="3" t="s">
        <v>3</v>
      </c>
      <c r="U1156" s="82">
        <v>0.13900000000000001</v>
      </c>
      <c r="V1156" s="43">
        <f t="shared" si="155"/>
        <v>3.0104299999999999</v>
      </c>
      <c r="W1156" s="49">
        <v>2.52</v>
      </c>
      <c r="X1156" s="82">
        <v>0.22500000000000001</v>
      </c>
      <c r="Y1156" s="43">
        <f t="shared" si="156"/>
        <v>2.5680800000000001</v>
      </c>
      <c r="Z1156" s="53"/>
      <c r="AA1156" s="82"/>
      <c r="AB1156" s="43"/>
      <c r="AC1156" s="47"/>
      <c r="AD1156" s="82"/>
      <c r="AE1156" s="43"/>
      <c r="AF1156" s="45"/>
      <c r="AG1156" s="82"/>
      <c r="AH1156" s="43"/>
      <c r="AI1156" s="47"/>
      <c r="AJ1156" s="4"/>
      <c r="AK1156" s="4"/>
      <c r="AL1156" s="4"/>
      <c r="AM1156" s="27"/>
      <c r="AN1156" s="5"/>
      <c r="AO1156" s="4"/>
      <c r="AP1156" s="4"/>
      <c r="AQ1156" s="4"/>
      <c r="AR1156" s="19">
        <v>2.52</v>
      </c>
      <c r="AS1156" s="19">
        <v>2.73</v>
      </c>
      <c r="AT1156" s="3" t="s">
        <v>3</v>
      </c>
    </row>
    <row r="1157" spans="1:58" x14ac:dyDescent="0.25">
      <c r="A1157" s="4" t="s">
        <v>1</v>
      </c>
      <c r="B1157" s="11">
        <v>3</v>
      </c>
      <c r="C1157" s="88">
        <f t="shared" si="157"/>
        <v>3.3616348884027141</v>
      </c>
      <c r="D1157" s="80">
        <v>-114.911</v>
      </c>
      <c r="E1157" s="23">
        <v>41.106999999999999</v>
      </c>
      <c r="F1157" s="1">
        <v>13</v>
      </c>
      <c r="G1157" s="1">
        <v>2008</v>
      </c>
      <c r="H1157" s="1">
        <v>2</v>
      </c>
      <c r="I1157" s="1">
        <v>22</v>
      </c>
      <c r="J1157" s="1">
        <v>18</v>
      </c>
      <c r="K1157" s="1">
        <v>30</v>
      </c>
      <c r="L1157" s="1">
        <v>19.239999999999998</v>
      </c>
      <c r="M1157" s="81">
        <f t="shared" si="158"/>
        <v>0.10516774409862768</v>
      </c>
      <c r="N1157" s="21">
        <v>0.01</v>
      </c>
      <c r="O1157" s="3" t="s">
        <v>175</v>
      </c>
      <c r="P1157" s="94">
        <f>1/((1/U1157^2)+(1/X1157^2)+(1/AA1157^2))</f>
        <v>1.1060254398794437E-2</v>
      </c>
      <c r="Q1157" s="72">
        <f>(P1157/U1157^2*V1157)+(P1157/X1157^2*Y1157)+(P1157/AA1157^2*AB1157)</f>
        <v>3.3616348884027141</v>
      </c>
      <c r="R1157" s="82">
        <f t="shared" si="154"/>
        <v>0.10516774409862768</v>
      </c>
      <c r="S1157" s="49">
        <v>3.35</v>
      </c>
      <c r="T1157" s="3" t="s">
        <v>3</v>
      </c>
      <c r="U1157" s="82">
        <v>0.13900000000000001</v>
      </c>
      <c r="V1157" s="43">
        <f t="shared" si="155"/>
        <v>3.5008500000000002</v>
      </c>
      <c r="W1157" s="49">
        <v>3.05</v>
      </c>
      <c r="X1157" s="82">
        <v>0.22500000000000001</v>
      </c>
      <c r="Y1157" s="43">
        <f t="shared" si="156"/>
        <v>3.0604499999999999</v>
      </c>
      <c r="Z1157" s="55">
        <v>3</v>
      </c>
      <c r="AA1157" s="82">
        <v>0.23</v>
      </c>
      <c r="AB1157" s="43">
        <f>0.791*(Z1157+0.09)+0.851</f>
        <v>3.2951899999999998</v>
      </c>
      <c r="AC1157" s="53"/>
      <c r="AD1157" s="82"/>
      <c r="AE1157" s="43"/>
      <c r="AF1157" s="45"/>
      <c r="AG1157" s="82"/>
      <c r="AH1157" s="43"/>
      <c r="AI1157" s="47"/>
      <c r="AJ1157" s="27"/>
      <c r="AK1157" s="5"/>
      <c r="AL1157" s="4" t="s">
        <v>50</v>
      </c>
      <c r="AM1157" s="27">
        <v>3</v>
      </c>
      <c r="AN1157" s="5"/>
      <c r="AO1157" s="4">
        <v>37</v>
      </c>
      <c r="AP1157" s="5" t="s">
        <v>44</v>
      </c>
      <c r="AQ1157" s="5" t="s">
        <v>44</v>
      </c>
      <c r="AR1157" s="19">
        <v>3.05</v>
      </c>
      <c r="AS1157" s="19">
        <v>3.35</v>
      </c>
      <c r="AT1157" s="3" t="s">
        <v>3</v>
      </c>
      <c r="AU1157" s="2" t="s">
        <v>44</v>
      </c>
      <c r="AV1157" s="2"/>
      <c r="AY1157">
        <v>45</v>
      </c>
    </row>
    <row r="1158" spans="1:58" x14ac:dyDescent="0.25">
      <c r="A1158" s="4" t="s">
        <v>1</v>
      </c>
      <c r="B1158" s="11">
        <v>3.3</v>
      </c>
      <c r="C1158" s="88">
        <f t="shared" si="157"/>
        <v>3.6423289510705832</v>
      </c>
      <c r="D1158" s="80">
        <v>-114.88800000000001</v>
      </c>
      <c r="E1158" s="23">
        <v>41.122</v>
      </c>
      <c r="F1158" s="1">
        <v>5</v>
      </c>
      <c r="G1158" s="1">
        <v>2008</v>
      </c>
      <c r="H1158" s="1">
        <v>2</v>
      </c>
      <c r="I1158" s="1">
        <v>22</v>
      </c>
      <c r="J1158" s="1">
        <v>19</v>
      </c>
      <c r="K1158" s="1">
        <v>22</v>
      </c>
      <c r="L1158" s="1">
        <v>30.34</v>
      </c>
      <c r="M1158" s="81">
        <f t="shared" si="158"/>
        <v>0.10516774409862768</v>
      </c>
      <c r="N1158" s="21">
        <v>0.01</v>
      </c>
      <c r="O1158" s="3" t="s">
        <v>175</v>
      </c>
      <c r="P1158" s="94">
        <f>1/((1/U1158^2)+(1/X1158^2)+(1/AA1158^2))</f>
        <v>1.1060254398794437E-2</v>
      </c>
      <c r="Q1158" s="72">
        <f>(P1158/U1158^2*V1158)+(P1158/X1158^2*Y1158)+(P1158/AA1158^2*AB1158)</f>
        <v>3.6423289510705832</v>
      </c>
      <c r="R1158" s="82">
        <f t="shared" si="154"/>
        <v>0.10516774409862768</v>
      </c>
      <c r="S1158" s="49">
        <v>3.69</v>
      </c>
      <c r="T1158" s="3" t="s">
        <v>3</v>
      </c>
      <c r="U1158" s="82">
        <v>0.13900000000000001</v>
      </c>
      <c r="V1158" s="43">
        <f t="shared" si="155"/>
        <v>3.76979</v>
      </c>
      <c r="W1158" s="49">
        <v>3.43</v>
      </c>
      <c r="X1158" s="82">
        <v>0.22500000000000001</v>
      </c>
      <c r="Y1158" s="43">
        <f t="shared" si="156"/>
        <v>3.4134700000000002</v>
      </c>
      <c r="Z1158" s="55">
        <v>3.3</v>
      </c>
      <c r="AA1158" s="82">
        <v>0.23</v>
      </c>
      <c r="AB1158" s="43">
        <f>0.791*(Z1158+0.09)+0.851</f>
        <v>3.5324899999999997</v>
      </c>
      <c r="AC1158" s="53"/>
      <c r="AD1158" s="82"/>
      <c r="AE1158" s="43"/>
      <c r="AF1158" s="45"/>
      <c r="AG1158" s="82"/>
      <c r="AH1158" s="43"/>
      <c r="AI1158" s="47"/>
      <c r="AJ1158" s="27"/>
      <c r="AK1158" s="5"/>
      <c r="AL1158" s="4" t="s">
        <v>56</v>
      </c>
      <c r="AM1158" s="27">
        <v>3.3</v>
      </c>
      <c r="AN1158" s="5"/>
      <c r="AO1158" s="4">
        <v>37</v>
      </c>
      <c r="AP1158" s="5" t="s">
        <v>44</v>
      </c>
      <c r="AQ1158" s="5" t="s">
        <v>44</v>
      </c>
      <c r="AR1158" s="19">
        <v>3.43</v>
      </c>
      <c r="AS1158" s="19">
        <v>3.69</v>
      </c>
      <c r="AT1158" s="3" t="s">
        <v>3</v>
      </c>
      <c r="AU1158" s="2" t="s">
        <v>44</v>
      </c>
      <c r="AV1158" s="2"/>
      <c r="AY1158">
        <v>62</v>
      </c>
    </row>
    <row r="1159" spans="1:58" x14ac:dyDescent="0.25">
      <c r="A1159" s="4" t="s">
        <v>1</v>
      </c>
      <c r="B1159" s="11">
        <v>2.5</v>
      </c>
      <c r="C1159" s="88">
        <f t="shared" si="157"/>
        <v>2.8996900000000001</v>
      </c>
      <c r="D1159" s="80">
        <v>-114.908</v>
      </c>
      <c r="E1159" s="23">
        <v>41.137999999999998</v>
      </c>
      <c r="F1159" s="1">
        <v>12</v>
      </c>
      <c r="G1159" s="1">
        <v>2008</v>
      </c>
      <c r="H1159" s="1">
        <v>2</v>
      </c>
      <c r="I1159" s="1">
        <v>22</v>
      </c>
      <c r="J1159" s="1">
        <v>21</v>
      </c>
      <c r="K1159" s="1">
        <v>20</v>
      </c>
      <c r="L1159" s="1">
        <v>58.22</v>
      </c>
      <c r="M1159" s="81">
        <f t="shared" si="158"/>
        <v>0.23</v>
      </c>
      <c r="N1159" s="21">
        <v>0.01</v>
      </c>
      <c r="O1159" s="6" t="s">
        <v>174</v>
      </c>
      <c r="P1159" s="94"/>
      <c r="Q1159" s="72">
        <f>AB1163</f>
        <v>2.8996900000000001</v>
      </c>
      <c r="R1159" s="82">
        <f>AA1159</f>
        <v>0.23</v>
      </c>
      <c r="S1159" s="44"/>
      <c r="T1159" s="3"/>
      <c r="V1159" s="43"/>
      <c r="W1159" s="46"/>
      <c r="Y1159" s="43"/>
      <c r="Z1159" s="55">
        <v>2.5</v>
      </c>
      <c r="AA1159" s="82">
        <v>0.23</v>
      </c>
      <c r="AB1159" s="43">
        <f>0.791*(Z1159+0.09)+0.851</f>
        <v>2.8996900000000001</v>
      </c>
      <c r="AC1159" s="53"/>
      <c r="AD1159" s="82"/>
      <c r="AE1159" s="43"/>
      <c r="AF1159" s="45"/>
      <c r="AG1159" s="82"/>
      <c r="AH1159" s="43"/>
      <c r="AI1159" s="47"/>
      <c r="AJ1159" s="27"/>
      <c r="AK1159" s="5"/>
      <c r="AL1159" s="4" t="s">
        <v>58</v>
      </c>
      <c r="AM1159" s="27">
        <v>2.5</v>
      </c>
      <c r="AN1159" s="5"/>
      <c r="AO1159" s="4">
        <v>37</v>
      </c>
      <c r="AP1159" s="5" t="s">
        <v>44</v>
      </c>
      <c r="AQ1159" s="5" t="s">
        <v>44</v>
      </c>
      <c r="AR1159" s="9"/>
      <c r="AS1159" s="5"/>
      <c r="AT1159" s="3"/>
      <c r="AU1159" s="2" t="s">
        <v>44</v>
      </c>
      <c r="AV1159" s="2"/>
      <c r="AY1159">
        <v>23</v>
      </c>
    </row>
    <row r="1160" spans="1:58" x14ac:dyDescent="0.25">
      <c r="A1160" s="4" t="s">
        <v>1</v>
      </c>
      <c r="B1160" s="11">
        <v>2.7</v>
      </c>
      <c r="C1160" s="88">
        <f t="shared" si="157"/>
        <v>3.123562949797281</v>
      </c>
      <c r="D1160" s="80">
        <v>-114.815</v>
      </c>
      <c r="E1160" s="23">
        <v>41.176000000000002</v>
      </c>
      <c r="F1160" s="1">
        <v>5</v>
      </c>
      <c r="G1160" s="1">
        <v>2008</v>
      </c>
      <c r="H1160" s="1">
        <v>2</v>
      </c>
      <c r="I1160" s="1">
        <v>22</v>
      </c>
      <c r="J1160" s="1">
        <v>21</v>
      </c>
      <c r="K1160" s="1">
        <v>33</v>
      </c>
      <c r="L1160" s="1">
        <v>4.1100000000000003</v>
      </c>
      <c r="M1160" s="81">
        <f t="shared" si="158"/>
        <v>0.10516774409862768</v>
      </c>
      <c r="N1160" s="21">
        <v>0.01</v>
      </c>
      <c r="O1160" s="3" t="s">
        <v>175</v>
      </c>
      <c r="P1160" s="94">
        <f>1/((1/U1160^2)+(1/X1160^2)+(1/AA1160^2))</f>
        <v>1.1060254398794437E-2</v>
      </c>
      <c r="Q1160" s="72">
        <f>(P1160/U1160^2*V1160)+(P1160/X1160^2*Y1160)+(P1160/AA1160^2*AB1160)</f>
        <v>3.123562949797281</v>
      </c>
      <c r="R1160" s="82">
        <f>SQRT(P1160)</f>
        <v>0.10516774409862768</v>
      </c>
      <c r="S1160" s="49">
        <v>3.01</v>
      </c>
      <c r="T1160" s="3" t="s">
        <v>3</v>
      </c>
      <c r="U1160" s="82">
        <v>0.13900000000000001</v>
      </c>
      <c r="V1160" s="43">
        <f>0.791*S1160+0.851</f>
        <v>3.2319100000000001</v>
      </c>
      <c r="W1160" s="49">
        <v>2.88</v>
      </c>
      <c r="X1160" s="82">
        <v>0.22500000000000001</v>
      </c>
      <c r="Y1160" s="43">
        <f>0.929*W1160+0.227</f>
        <v>2.90252</v>
      </c>
      <c r="Z1160" s="55">
        <v>2.7</v>
      </c>
      <c r="AA1160" s="82">
        <v>0.23</v>
      </c>
      <c r="AB1160" s="43">
        <f>0.791*(Z1160+0.09)+0.851</f>
        <v>3.05789</v>
      </c>
      <c r="AC1160" s="53"/>
      <c r="AD1160" s="82"/>
      <c r="AE1160" s="43"/>
      <c r="AF1160" s="45"/>
      <c r="AG1160" s="82"/>
      <c r="AH1160" s="43"/>
      <c r="AI1160" s="47"/>
      <c r="AJ1160" s="27"/>
      <c r="AK1160" s="5"/>
      <c r="AL1160" s="4" t="s">
        <v>93</v>
      </c>
      <c r="AM1160" s="27">
        <v>2.7</v>
      </c>
      <c r="AN1160" s="5"/>
      <c r="AO1160" s="4">
        <v>37</v>
      </c>
      <c r="AP1160" s="5" t="s">
        <v>44</v>
      </c>
      <c r="AQ1160" s="5" t="s">
        <v>44</v>
      </c>
      <c r="AR1160" s="19">
        <v>2.88</v>
      </c>
      <c r="AS1160" s="19">
        <v>3.01</v>
      </c>
      <c r="AT1160" s="3" t="s">
        <v>3</v>
      </c>
      <c r="AU1160" s="2" t="s">
        <v>44</v>
      </c>
      <c r="AV1160" s="2"/>
      <c r="AY1160">
        <v>21</v>
      </c>
      <c r="BA1160" s="4"/>
      <c r="BB1160" s="4"/>
      <c r="BC1160" s="4"/>
      <c r="BD1160" s="4"/>
      <c r="BE1160" s="4"/>
      <c r="BF1160" s="4"/>
    </row>
    <row r="1161" spans="1:58" x14ac:dyDescent="0.25">
      <c r="A1161" s="3" t="s">
        <v>2</v>
      </c>
      <c r="B1161" s="18">
        <v>2.75</v>
      </c>
      <c r="C1161" s="88">
        <f t="shared" si="157"/>
        <v>2.8945585987761988</v>
      </c>
      <c r="D1161" s="80">
        <v>-114.86199999999999</v>
      </c>
      <c r="E1161" s="23">
        <v>41.18</v>
      </c>
      <c r="F1161" s="1">
        <v>6</v>
      </c>
      <c r="G1161" s="1">
        <v>2008</v>
      </c>
      <c r="H1161" s="1">
        <v>2</v>
      </c>
      <c r="I1161" s="1">
        <v>22</v>
      </c>
      <c r="J1161" s="1">
        <v>22</v>
      </c>
      <c r="K1161" s="1">
        <v>34</v>
      </c>
      <c r="L1161" s="11">
        <v>32.5</v>
      </c>
      <c r="M1161" s="81">
        <f t="shared" si="158"/>
        <v>0.11825400999467875</v>
      </c>
      <c r="N1161" s="21">
        <v>0.01</v>
      </c>
      <c r="O1161" s="3" t="s">
        <v>175</v>
      </c>
      <c r="P1161" s="94">
        <f>1/((1/U1161^2)+(1/X1161^2))</f>
        <v>1.398401087982158E-2</v>
      </c>
      <c r="Q1161" s="72">
        <f>(P1161/U1161^2*V1161)+(P1161/X1161^2*Y1161)</f>
        <v>2.8945585987761988</v>
      </c>
      <c r="R1161" s="82">
        <f>SQRT(P1161)</f>
        <v>0.11825400999467875</v>
      </c>
      <c r="S1161" s="49">
        <v>2.75</v>
      </c>
      <c r="T1161" s="3" t="s">
        <v>3</v>
      </c>
      <c r="U1161" s="82">
        <v>0.13900000000000001</v>
      </c>
      <c r="V1161" s="43">
        <f>0.791*S1161+0.851</f>
        <v>3.0262500000000001</v>
      </c>
      <c r="W1161" s="49">
        <v>2.5</v>
      </c>
      <c r="X1161" s="82">
        <v>0.22500000000000001</v>
      </c>
      <c r="Y1161" s="43">
        <f>0.929*W1161+0.227</f>
        <v>2.5495000000000001</v>
      </c>
      <c r="Z1161" s="53"/>
      <c r="AA1161" s="82"/>
      <c r="AB1161" s="43"/>
      <c r="AC1161" s="47"/>
      <c r="AD1161" s="82"/>
      <c r="AE1161" s="43"/>
      <c r="AF1161" s="45"/>
      <c r="AG1161" s="82"/>
      <c r="AH1161" s="43"/>
      <c r="AI1161" s="47"/>
      <c r="AJ1161" s="4"/>
      <c r="AK1161" s="4"/>
      <c r="AL1161" s="4"/>
      <c r="AM1161" s="27"/>
      <c r="AN1161" s="5"/>
      <c r="AO1161" s="4"/>
      <c r="AP1161" s="4"/>
      <c r="AQ1161" s="4"/>
      <c r="AR1161" s="19">
        <v>2.5</v>
      </c>
      <c r="AS1161" s="19">
        <v>2.75</v>
      </c>
      <c r="AT1161" s="3" t="s">
        <v>3</v>
      </c>
    </row>
    <row r="1162" spans="1:58" x14ac:dyDescent="0.25">
      <c r="A1162" s="4" t="s">
        <v>1</v>
      </c>
      <c r="B1162" s="11">
        <v>3.2</v>
      </c>
      <c r="C1162" s="88">
        <f t="shared" si="157"/>
        <v>3.5522498996649197</v>
      </c>
      <c r="D1162" s="80">
        <v>-114.905</v>
      </c>
      <c r="E1162" s="23">
        <v>41.107999999999997</v>
      </c>
      <c r="F1162" s="1">
        <v>9</v>
      </c>
      <c r="G1162" s="1">
        <v>2008</v>
      </c>
      <c r="H1162" s="1">
        <v>2</v>
      </c>
      <c r="I1162" s="1">
        <v>22</v>
      </c>
      <c r="J1162" s="1">
        <v>23</v>
      </c>
      <c r="K1162" s="1">
        <v>24</v>
      </c>
      <c r="L1162" s="1">
        <v>3.93</v>
      </c>
      <c r="M1162" s="81">
        <f t="shared" si="158"/>
        <v>0.10516774409862768</v>
      </c>
      <c r="N1162" s="21">
        <v>0.01</v>
      </c>
      <c r="O1162" s="3" t="s">
        <v>175</v>
      </c>
      <c r="P1162" s="94">
        <f>1/((1/U1162^2)+(1/X1162^2)+(1/AA1162^2))</f>
        <v>1.1060254398794437E-2</v>
      </c>
      <c r="Q1162" s="72">
        <f>(P1162/U1162^2*V1162)+(P1162/X1162^2*Y1162)+(P1162/AA1162^2*AB1162)</f>
        <v>3.5522498996649197</v>
      </c>
      <c r="R1162" s="82">
        <f>SQRT(P1162)</f>
        <v>0.10516774409862768</v>
      </c>
      <c r="S1162" s="49">
        <v>3.55</v>
      </c>
      <c r="T1162" s="3" t="s">
        <v>3</v>
      </c>
      <c r="U1162" s="82">
        <v>0.13900000000000001</v>
      </c>
      <c r="V1162" s="43">
        <f>0.791*S1162+0.851</f>
        <v>3.6590500000000001</v>
      </c>
      <c r="W1162" s="49">
        <v>3.38</v>
      </c>
      <c r="X1162" s="82">
        <v>0.22500000000000001</v>
      </c>
      <c r="Y1162" s="43">
        <f>0.929*W1162+0.227</f>
        <v>3.3670200000000001</v>
      </c>
      <c r="Z1162" s="55">
        <v>3.2</v>
      </c>
      <c r="AA1162" s="82">
        <v>0.23</v>
      </c>
      <c r="AB1162" s="43">
        <f t="shared" ref="AB1162:AB1167" si="159">0.791*(Z1162+0.09)+0.851</f>
        <v>3.4533900000000002</v>
      </c>
      <c r="AC1162" s="53"/>
      <c r="AD1162" s="82"/>
      <c r="AE1162" s="43"/>
      <c r="AF1162" s="45"/>
      <c r="AG1162" s="82"/>
      <c r="AH1162" s="43"/>
      <c r="AI1162" s="47"/>
      <c r="AJ1162" s="27"/>
      <c r="AK1162" s="5"/>
      <c r="AL1162" s="4" t="s">
        <v>79</v>
      </c>
      <c r="AM1162" s="27">
        <v>3.2</v>
      </c>
      <c r="AN1162" s="5"/>
      <c r="AO1162" s="4">
        <v>37</v>
      </c>
      <c r="AP1162" s="5" t="s">
        <v>44</v>
      </c>
      <c r="AQ1162" s="5" t="s">
        <v>44</v>
      </c>
      <c r="AR1162" s="19">
        <v>3.38</v>
      </c>
      <c r="AS1162" s="19">
        <v>3.55</v>
      </c>
      <c r="AT1162" s="3" t="s">
        <v>3</v>
      </c>
      <c r="AU1162" s="2" t="s">
        <v>44</v>
      </c>
      <c r="AV1162" s="2"/>
      <c r="AY1162">
        <v>54</v>
      </c>
    </row>
    <row r="1163" spans="1:58" x14ac:dyDescent="0.25">
      <c r="A1163" s="4" t="s">
        <v>1</v>
      </c>
      <c r="B1163" s="11">
        <v>2.5</v>
      </c>
      <c r="C1163" s="88">
        <f t="shared" si="157"/>
        <v>2.9763532873196086</v>
      </c>
      <c r="D1163" s="80">
        <v>-114.85599999999999</v>
      </c>
      <c r="E1163" s="23">
        <v>41.29</v>
      </c>
      <c r="F1163" s="1">
        <v>5</v>
      </c>
      <c r="G1163" s="1">
        <v>2008</v>
      </c>
      <c r="H1163" s="1">
        <v>2</v>
      </c>
      <c r="I1163" s="1">
        <v>23</v>
      </c>
      <c r="J1163" s="1">
        <v>2</v>
      </c>
      <c r="K1163" s="1">
        <v>54</v>
      </c>
      <c r="L1163" s="1">
        <v>57.45</v>
      </c>
      <c r="M1163" s="81">
        <f t="shared" si="158"/>
        <v>0.10516774409862768</v>
      </c>
      <c r="N1163" s="21">
        <v>0.01</v>
      </c>
      <c r="O1163" s="3" t="s">
        <v>175</v>
      </c>
      <c r="P1163" s="94">
        <f>1/((1/U1163^2)+(1/X1163^2)+(1/AA1163^2))</f>
        <v>1.1060254398794437E-2</v>
      </c>
      <c r="Q1163" s="72">
        <f>(P1163/U1163^2*V1163)+(P1163/X1163^2*Y1163)+(P1163/AA1163^2*AB1163)</f>
        <v>2.9763532873196086</v>
      </c>
      <c r="R1163" s="82">
        <f>SQRT(P1163)</f>
        <v>0.10516774409862768</v>
      </c>
      <c r="S1163" s="49">
        <v>2.87</v>
      </c>
      <c r="T1163" s="3" t="s">
        <v>3</v>
      </c>
      <c r="U1163" s="82">
        <v>0.13900000000000001</v>
      </c>
      <c r="V1163" s="43">
        <f>0.791*S1163+0.851</f>
        <v>3.1211700000000002</v>
      </c>
      <c r="W1163" s="49">
        <v>2.63</v>
      </c>
      <c r="X1163" s="82">
        <v>0.22500000000000001</v>
      </c>
      <c r="Y1163" s="43">
        <f>0.929*W1163+0.227</f>
        <v>2.6702699999999999</v>
      </c>
      <c r="Z1163" s="55">
        <v>2.5</v>
      </c>
      <c r="AA1163" s="82">
        <v>0.23</v>
      </c>
      <c r="AB1163" s="43">
        <f t="shared" si="159"/>
        <v>2.8996900000000001</v>
      </c>
      <c r="AC1163" s="53"/>
      <c r="AD1163" s="82"/>
      <c r="AE1163" s="43"/>
      <c r="AF1163" s="45"/>
      <c r="AG1163" s="82"/>
      <c r="AH1163" s="43"/>
      <c r="AI1163" s="47"/>
      <c r="AJ1163" s="27"/>
      <c r="AK1163" s="5"/>
      <c r="AL1163" s="4" t="s">
        <v>58</v>
      </c>
      <c r="AM1163" s="27">
        <v>2.5</v>
      </c>
      <c r="AN1163" s="5"/>
      <c r="AO1163" s="4">
        <v>37</v>
      </c>
      <c r="AP1163" s="5" t="s">
        <v>44</v>
      </c>
      <c r="AQ1163" s="5" t="s">
        <v>44</v>
      </c>
      <c r="AR1163" s="19">
        <v>2.63</v>
      </c>
      <c r="AS1163" s="19">
        <v>2.87</v>
      </c>
      <c r="AT1163" s="3" t="s">
        <v>3</v>
      </c>
      <c r="AU1163" s="2" t="s">
        <v>44</v>
      </c>
      <c r="AV1163" s="2"/>
      <c r="AY1163">
        <v>18</v>
      </c>
    </row>
    <row r="1164" spans="1:58" x14ac:dyDescent="0.25">
      <c r="A1164" s="4" t="s">
        <v>1</v>
      </c>
      <c r="B1164" s="11">
        <v>2.5</v>
      </c>
      <c r="C1164" s="88">
        <f t="shared" si="157"/>
        <v>2.8996900000000001</v>
      </c>
      <c r="D1164" s="80">
        <v>-114.93</v>
      </c>
      <c r="E1164" s="23">
        <v>41.146999999999998</v>
      </c>
      <c r="F1164" s="1">
        <v>16</v>
      </c>
      <c r="G1164" s="1">
        <v>2008</v>
      </c>
      <c r="H1164" s="1">
        <v>2</v>
      </c>
      <c r="I1164" s="1">
        <v>23</v>
      </c>
      <c r="J1164" s="1">
        <v>6</v>
      </c>
      <c r="K1164" s="1">
        <v>33</v>
      </c>
      <c r="L1164" s="1">
        <v>58.43</v>
      </c>
      <c r="M1164" s="81">
        <f t="shared" si="158"/>
        <v>0.23</v>
      </c>
      <c r="N1164" s="21">
        <v>0.01</v>
      </c>
      <c r="O1164" s="6" t="s">
        <v>174</v>
      </c>
      <c r="P1164" s="94"/>
      <c r="Q1164" s="72">
        <f>$AB$1164</f>
        <v>2.8996900000000001</v>
      </c>
      <c r="R1164" s="82">
        <f>AA1164</f>
        <v>0.23</v>
      </c>
      <c r="S1164" s="44"/>
      <c r="T1164" s="3"/>
      <c r="V1164" s="43"/>
      <c r="W1164" s="46"/>
      <c r="Y1164" s="43"/>
      <c r="Z1164" s="55">
        <v>2.5</v>
      </c>
      <c r="AA1164" s="82">
        <v>0.23</v>
      </c>
      <c r="AB1164" s="43">
        <f t="shared" si="159"/>
        <v>2.8996900000000001</v>
      </c>
      <c r="AC1164" s="53"/>
      <c r="AD1164" s="82"/>
      <c r="AE1164" s="43"/>
      <c r="AF1164" s="45"/>
      <c r="AG1164" s="82"/>
      <c r="AH1164" s="43"/>
      <c r="AI1164" s="47"/>
      <c r="AJ1164" s="27"/>
      <c r="AK1164" s="5"/>
      <c r="AL1164" s="4" t="s">
        <v>58</v>
      </c>
      <c r="AM1164" s="27">
        <v>2.5</v>
      </c>
      <c r="AN1164" s="5"/>
      <c r="AO1164" s="4">
        <v>37</v>
      </c>
      <c r="AP1164" s="5" t="s">
        <v>44</v>
      </c>
      <c r="AQ1164" s="5" t="s">
        <v>44</v>
      </c>
      <c r="AR1164" s="9"/>
      <c r="AS1164" s="5"/>
      <c r="AT1164" s="3"/>
      <c r="AU1164" s="2" t="s">
        <v>44</v>
      </c>
      <c r="AV1164" s="2"/>
      <c r="AY1164">
        <v>29</v>
      </c>
    </row>
    <row r="1165" spans="1:58" x14ac:dyDescent="0.25">
      <c r="A1165" s="4" t="s">
        <v>1</v>
      </c>
      <c r="B1165" s="11">
        <v>2.5</v>
      </c>
      <c r="C1165" s="88">
        <f t="shared" si="157"/>
        <v>3.0261619274127249</v>
      </c>
      <c r="D1165" s="80">
        <v>-114.94</v>
      </c>
      <c r="E1165" s="23">
        <v>41.101999999999997</v>
      </c>
      <c r="F1165" s="1">
        <v>5</v>
      </c>
      <c r="G1165" s="1">
        <v>2008</v>
      </c>
      <c r="H1165" s="1">
        <v>2</v>
      </c>
      <c r="I1165" s="1">
        <v>23</v>
      </c>
      <c r="J1165" s="1">
        <v>6</v>
      </c>
      <c r="K1165" s="1">
        <v>36</v>
      </c>
      <c r="L1165" s="1">
        <v>12.32</v>
      </c>
      <c r="M1165" s="81">
        <f t="shared" si="158"/>
        <v>0.10516774409862768</v>
      </c>
      <c r="N1165" s="21">
        <v>0.01</v>
      </c>
      <c r="O1165" s="3" t="s">
        <v>175</v>
      </c>
      <c r="P1165" s="94">
        <f>1/((1/U1165^2)+(1/X1165^2)+(1/AA1165^2))</f>
        <v>1.1060254398794437E-2</v>
      </c>
      <c r="Q1165" s="72">
        <f>(P1165/U1165^2*V1165)+(P1165/X1165^2*Y1165)+(P1165/AA1165^2*AB1165)</f>
        <v>3.0261619274127249</v>
      </c>
      <c r="R1165" s="82">
        <f>SQRT(P1165)</f>
        <v>0.10516774409862768</v>
      </c>
      <c r="S1165" s="49">
        <v>2.98</v>
      </c>
      <c r="T1165" s="3" t="s">
        <v>3</v>
      </c>
      <c r="U1165" s="82">
        <v>0.13900000000000001</v>
      </c>
      <c r="V1165" s="43">
        <f>0.791*S1165+0.851</f>
        <v>3.20818</v>
      </c>
      <c r="W1165" s="49">
        <v>2.63</v>
      </c>
      <c r="X1165" s="82">
        <v>0.22500000000000001</v>
      </c>
      <c r="Y1165" s="43">
        <f>0.929*W1165+0.227</f>
        <v>2.6702699999999999</v>
      </c>
      <c r="Z1165" s="55">
        <v>2.5</v>
      </c>
      <c r="AA1165" s="82">
        <v>0.23</v>
      </c>
      <c r="AB1165" s="43">
        <f t="shared" si="159"/>
        <v>2.8996900000000001</v>
      </c>
      <c r="AC1165" s="53"/>
      <c r="AD1165" s="82"/>
      <c r="AE1165" s="43"/>
      <c r="AF1165" s="45"/>
      <c r="AG1165" s="82"/>
      <c r="AH1165" s="43"/>
      <c r="AI1165" s="47"/>
      <c r="AJ1165" s="27"/>
      <c r="AK1165" s="5"/>
      <c r="AL1165" s="4" t="s">
        <v>58</v>
      </c>
      <c r="AM1165" s="27">
        <v>2.5</v>
      </c>
      <c r="AN1165" s="5"/>
      <c r="AO1165" s="4">
        <v>37</v>
      </c>
      <c r="AP1165" s="5" t="s">
        <v>44</v>
      </c>
      <c r="AQ1165" s="5" t="s">
        <v>44</v>
      </c>
      <c r="AR1165" s="19">
        <v>2.63</v>
      </c>
      <c r="AS1165" s="19">
        <v>2.98</v>
      </c>
      <c r="AT1165" s="3" t="s">
        <v>3</v>
      </c>
      <c r="AU1165" s="2" t="s">
        <v>44</v>
      </c>
      <c r="AV1165" s="2"/>
      <c r="AY1165">
        <v>10</v>
      </c>
    </row>
    <row r="1166" spans="1:58" x14ac:dyDescent="0.25">
      <c r="A1166" s="4" t="s">
        <v>1</v>
      </c>
      <c r="B1166" s="11">
        <v>2.5</v>
      </c>
      <c r="C1166" s="88">
        <f t="shared" si="157"/>
        <v>3.0409925022168327</v>
      </c>
      <c r="D1166" s="80">
        <v>-114.89100000000001</v>
      </c>
      <c r="E1166" s="23">
        <v>41.113</v>
      </c>
      <c r="F1166" s="1">
        <v>7</v>
      </c>
      <c r="G1166" s="1">
        <v>2008</v>
      </c>
      <c r="H1166" s="1">
        <v>2</v>
      </c>
      <c r="I1166" s="1">
        <v>23</v>
      </c>
      <c r="J1166" s="1">
        <v>8</v>
      </c>
      <c r="K1166" s="1">
        <v>6</v>
      </c>
      <c r="L1166" s="1">
        <v>22.42</v>
      </c>
      <c r="M1166" s="81">
        <f t="shared" si="158"/>
        <v>0.10516774409862768</v>
      </c>
      <c r="N1166" s="21">
        <v>0.01</v>
      </c>
      <c r="O1166" s="3" t="s">
        <v>175</v>
      </c>
      <c r="P1166" s="94">
        <f>1/((1/U1166^2)+(1/X1166^2)+(1/AA1166^2))</f>
        <v>1.1060254398794437E-2</v>
      </c>
      <c r="Q1166" s="72">
        <f>(P1166/U1166^2*V1166)+(P1166/X1166^2*Y1166)+(P1166/AA1166^2*AB1166)</f>
        <v>3.0409925022168327</v>
      </c>
      <c r="R1166" s="82">
        <f>SQRT(P1166)</f>
        <v>0.10516774409862768</v>
      </c>
      <c r="S1166" s="49">
        <v>2.95</v>
      </c>
      <c r="T1166" s="3" t="s">
        <v>3</v>
      </c>
      <c r="U1166" s="82">
        <v>0.13900000000000001</v>
      </c>
      <c r="V1166" s="43">
        <f>0.791*S1166+0.851</f>
        <v>3.1844500000000004</v>
      </c>
      <c r="W1166" s="49">
        <v>2.77</v>
      </c>
      <c r="X1166" s="82">
        <v>0.22500000000000001</v>
      </c>
      <c r="Y1166" s="43">
        <f>0.929*W1166+0.227</f>
        <v>2.8003300000000002</v>
      </c>
      <c r="Z1166" s="55">
        <v>2.5</v>
      </c>
      <c r="AA1166" s="82">
        <v>0.23</v>
      </c>
      <c r="AB1166" s="43">
        <f t="shared" si="159"/>
        <v>2.8996900000000001</v>
      </c>
      <c r="AC1166" s="53"/>
      <c r="AD1166" s="82"/>
      <c r="AE1166" s="43"/>
      <c r="AF1166" s="45"/>
      <c r="AG1166" s="82"/>
      <c r="AH1166" s="43"/>
      <c r="AI1166" s="47"/>
      <c r="AJ1166" s="27"/>
      <c r="AK1166" s="5"/>
      <c r="AL1166" s="4" t="s">
        <v>58</v>
      </c>
      <c r="AM1166" s="27">
        <v>2.5</v>
      </c>
      <c r="AN1166" s="5"/>
      <c r="AO1166" s="4">
        <v>37</v>
      </c>
      <c r="AP1166" s="5" t="s">
        <v>44</v>
      </c>
      <c r="AQ1166" s="5" t="s">
        <v>44</v>
      </c>
      <c r="AR1166" s="19">
        <v>2.77</v>
      </c>
      <c r="AS1166" s="19">
        <v>2.95</v>
      </c>
      <c r="AT1166" s="3" t="s">
        <v>3</v>
      </c>
      <c r="AU1166" s="2" t="s">
        <v>44</v>
      </c>
      <c r="AV1166" s="2"/>
      <c r="AY1166">
        <v>32</v>
      </c>
    </row>
    <row r="1167" spans="1:58" x14ac:dyDescent="0.25">
      <c r="A1167" s="4" t="s">
        <v>1</v>
      </c>
      <c r="B1167" s="11">
        <v>2.8</v>
      </c>
      <c r="C1167" s="88">
        <f t="shared" si="157"/>
        <v>3.1672694109039083</v>
      </c>
      <c r="D1167" s="80">
        <v>-114.90900000000001</v>
      </c>
      <c r="E1167" s="23">
        <v>41.17</v>
      </c>
      <c r="F1167" s="1">
        <v>6</v>
      </c>
      <c r="G1167" s="1">
        <v>2008</v>
      </c>
      <c r="H1167" s="1">
        <v>2</v>
      </c>
      <c r="I1167" s="1">
        <v>23</v>
      </c>
      <c r="J1167" s="1">
        <v>8</v>
      </c>
      <c r="K1167" s="1">
        <v>38</v>
      </c>
      <c r="L1167" s="1">
        <v>56.74</v>
      </c>
      <c r="M1167" s="81">
        <f t="shared" si="158"/>
        <v>0.10516774409862768</v>
      </c>
      <c r="N1167" s="21">
        <v>0.01</v>
      </c>
      <c r="O1167" s="3" t="s">
        <v>175</v>
      </c>
      <c r="P1167" s="94">
        <f>1/((1/U1167^2)+(1/X1167^2)+(1/AA1167^2))</f>
        <v>1.1060254398794437E-2</v>
      </c>
      <c r="Q1167" s="72">
        <f>(P1167/U1167^2*V1167)+(P1167/X1167^2*Y1167)+(P1167/AA1167^2*AB1167)</f>
        <v>3.1672694109039083</v>
      </c>
      <c r="R1167" s="82">
        <f>SQRT(P1167)</f>
        <v>0.10516774409862768</v>
      </c>
      <c r="S1167" s="49">
        <v>3.07</v>
      </c>
      <c r="T1167" s="3" t="s">
        <v>3</v>
      </c>
      <c r="U1167" s="82">
        <v>0.13900000000000001</v>
      </c>
      <c r="V1167" s="43">
        <f>0.791*S1167+0.851</f>
        <v>3.2793700000000001</v>
      </c>
      <c r="W1167" s="49">
        <v>2.88</v>
      </c>
      <c r="X1167" s="82">
        <v>0.22500000000000001</v>
      </c>
      <c r="Y1167" s="43">
        <f>0.929*W1167+0.227</f>
        <v>2.90252</v>
      </c>
      <c r="Z1167" s="55">
        <v>2.8</v>
      </c>
      <c r="AA1167" s="82">
        <v>0.23</v>
      </c>
      <c r="AB1167" s="43">
        <f t="shared" si="159"/>
        <v>3.1369899999999999</v>
      </c>
      <c r="AC1167" s="53"/>
      <c r="AD1167" s="82"/>
      <c r="AE1167" s="43"/>
      <c r="AF1167" s="45"/>
      <c r="AG1167" s="82"/>
      <c r="AH1167" s="43"/>
      <c r="AI1167" s="47"/>
      <c r="AJ1167" s="27"/>
      <c r="AK1167" s="5"/>
      <c r="AL1167" s="4" t="s">
        <v>48</v>
      </c>
      <c r="AM1167" s="27">
        <v>2.8</v>
      </c>
      <c r="AN1167" s="5"/>
      <c r="AO1167" s="4">
        <v>37</v>
      </c>
      <c r="AP1167" s="5" t="s">
        <v>44</v>
      </c>
      <c r="AQ1167" s="5" t="s">
        <v>44</v>
      </c>
      <c r="AR1167" s="19">
        <v>2.88</v>
      </c>
      <c r="AS1167" s="19">
        <v>3.07</v>
      </c>
      <c r="AT1167" s="3" t="s">
        <v>3</v>
      </c>
      <c r="AU1167" s="2" t="s">
        <v>44</v>
      </c>
      <c r="AV1167" s="2"/>
      <c r="AY1167">
        <v>33</v>
      </c>
    </row>
    <row r="1168" spans="1:58" x14ac:dyDescent="0.25">
      <c r="A1168" s="3" t="s">
        <v>2</v>
      </c>
      <c r="B1168" s="18">
        <v>2.5099999999999998</v>
      </c>
      <c r="C1168" s="88">
        <f t="shared" si="157"/>
        <v>2.7237976235953454</v>
      </c>
      <c r="D1168" s="80">
        <v>-114.84</v>
      </c>
      <c r="E1168" s="23">
        <v>41.197000000000003</v>
      </c>
      <c r="F1168" s="1">
        <v>5</v>
      </c>
      <c r="G1168" s="1">
        <v>2008</v>
      </c>
      <c r="H1168" s="1">
        <v>2</v>
      </c>
      <c r="I1168" s="1">
        <v>23</v>
      </c>
      <c r="J1168" s="1">
        <v>12</v>
      </c>
      <c r="K1168" s="1">
        <v>51</v>
      </c>
      <c r="L1168" s="11">
        <v>19.5</v>
      </c>
      <c r="M1168" s="81">
        <f t="shared" si="158"/>
        <v>0.11825400999467875</v>
      </c>
      <c r="N1168" s="21">
        <v>0.01</v>
      </c>
      <c r="O1168" s="3" t="s">
        <v>175</v>
      </c>
      <c r="P1168" s="94">
        <f>1/((1/U1168^2)+(1/X1168^2))</f>
        <v>1.398401087982158E-2</v>
      </c>
      <c r="Q1168" s="72">
        <f>(P1168/U1168^2*V1168)+(P1168/X1168^2*Y1168)</f>
        <v>2.7237976235953454</v>
      </c>
      <c r="R1168" s="82">
        <f>SQRT(P1168)</f>
        <v>0.11825400999467875</v>
      </c>
      <c r="S1168" s="49">
        <v>2.5099999999999998</v>
      </c>
      <c r="T1168" s="3" t="s">
        <v>3</v>
      </c>
      <c r="U1168" s="82">
        <v>0.13900000000000001</v>
      </c>
      <c r="V1168" s="43">
        <f>0.791*S1168+0.851</f>
        <v>2.8364099999999999</v>
      </c>
      <c r="W1168" s="49">
        <v>2.37</v>
      </c>
      <c r="X1168" s="82">
        <v>0.22500000000000001</v>
      </c>
      <c r="Y1168" s="43">
        <f>0.929*W1168+0.227</f>
        <v>2.4287300000000003</v>
      </c>
      <c r="Z1168" s="53"/>
      <c r="AA1168" s="82"/>
      <c r="AB1168" s="43"/>
      <c r="AC1168" s="47"/>
      <c r="AD1168" s="82"/>
      <c r="AE1168" s="43"/>
      <c r="AF1168" s="45"/>
      <c r="AG1168" s="82"/>
      <c r="AH1168" s="43"/>
      <c r="AI1168" s="47"/>
      <c r="AJ1168" s="4"/>
      <c r="AK1168" s="4"/>
      <c r="AL1168" s="4"/>
      <c r="AM1168" s="27"/>
      <c r="AN1168" s="5"/>
      <c r="AO1168" s="4"/>
      <c r="AP1168" s="4"/>
      <c r="AQ1168" s="4"/>
      <c r="AR1168" s="19">
        <v>2.37</v>
      </c>
      <c r="AS1168" s="19">
        <v>2.5099999999999998</v>
      </c>
      <c r="AT1168" s="3" t="s">
        <v>3</v>
      </c>
    </row>
    <row r="1169" spans="1:51" x14ac:dyDescent="0.25">
      <c r="A1169" s="4" t="s">
        <v>1</v>
      </c>
      <c r="B1169" s="11">
        <v>3</v>
      </c>
      <c r="C1169" s="88">
        <f t="shared" si="157"/>
        <v>3.4226836616688048</v>
      </c>
      <c r="D1169" s="80">
        <v>-114.852</v>
      </c>
      <c r="E1169" s="23">
        <v>41.273000000000003</v>
      </c>
      <c r="F1169" s="1">
        <v>4</v>
      </c>
      <c r="G1169" s="1">
        <v>2008</v>
      </c>
      <c r="H1169" s="1">
        <v>2</v>
      </c>
      <c r="I1169" s="1">
        <v>23</v>
      </c>
      <c r="J1169" s="1">
        <v>22</v>
      </c>
      <c r="K1169" s="1">
        <v>56</v>
      </c>
      <c r="L1169" s="1">
        <v>39.24</v>
      </c>
      <c r="M1169" s="81">
        <f t="shared" si="158"/>
        <v>0.10516774409862768</v>
      </c>
      <c r="N1169" s="21">
        <v>0.01</v>
      </c>
      <c r="O1169" s="3" t="s">
        <v>175</v>
      </c>
      <c r="P1169" s="94">
        <f>1/((1/U1169^2)+(1/X1169^2)+(1/AA1169^2))</f>
        <v>1.1060254398794437E-2</v>
      </c>
      <c r="Q1169" s="72">
        <f>(P1169/U1169^2*V1169)+(P1169/X1169^2*Y1169)+(P1169/AA1169^2*AB1169)</f>
        <v>3.4226836616688048</v>
      </c>
      <c r="R1169" s="82">
        <f>SQRT(P1169)</f>
        <v>0.10516774409862768</v>
      </c>
      <c r="S1169" s="49">
        <v>3.44</v>
      </c>
      <c r="T1169" s="3" t="s">
        <v>3</v>
      </c>
      <c r="U1169" s="82">
        <v>0.13900000000000001</v>
      </c>
      <c r="V1169" s="43">
        <f>0.791*S1169+0.851</f>
        <v>3.5720399999999999</v>
      </c>
      <c r="W1169" s="49">
        <v>3.15</v>
      </c>
      <c r="X1169" s="82">
        <v>0.22500000000000001</v>
      </c>
      <c r="Y1169" s="43">
        <f>0.929*W1169+0.227</f>
        <v>3.1533500000000001</v>
      </c>
      <c r="Z1169" s="55">
        <v>3</v>
      </c>
      <c r="AA1169" s="82">
        <v>0.23</v>
      </c>
      <c r="AB1169" s="43">
        <f>0.791*(Z1169+0.09)+0.851</f>
        <v>3.2951899999999998</v>
      </c>
      <c r="AC1169" s="53"/>
      <c r="AD1169" s="82"/>
      <c r="AE1169" s="43"/>
      <c r="AF1169" s="45"/>
      <c r="AG1169" s="82"/>
      <c r="AH1169" s="43"/>
      <c r="AI1169" s="47"/>
      <c r="AJ1169" s="27"/>
      <c r="AK1169" s="5"/>
      <c r="AL1169" s="4" t="s">
        <v>50</v>
      </c>
      <c r="AM1169" s="27">
        <v>3</v>
      </c>
      <c r="AN1169" s="5"/>
      <c r="AO1169" s="4">
        <v>37</v>
      </c>
      <c r="AP1169" s="5" t="s">
        <v>44</v>
      </c>
      <c r="AQ1169" s="5" t="s">
        <v>44</v>
      </c>
      <c r="AR1169" s="19">
        <v>3.15</v>
      </c>
      <c r="AS1169" s="19">
        <v>3.44</v>
      </c>
      <c r="AT1169" s="3" t="s">
        <v>3</v>
      </c>
      <c r="AU1169" s="2" t="s">
        <v>44</v>
      </c>
      <c r="AV1169" s="2"/>
      <c r="AY1169">
        <v>33</v>
      </c>
    </row>
    <row r="1170" spans="1:51" x14ac:dyDescent="0.25">
      <c r="A1170" s="4" t="s">
        <v>1</v>
      </c>
      <c r="B1170" s="11">
        <v>2.6</v>
      </c>
      <c r="C1170" s="88">
        <f t="shared" si="157"/>
        <v>2.97879</v>
      </c>
      <c r="D1170" s="80">
        <v>-114.905</v>
      </c>
      <c r="E1170" s="23">
        <v>41.167999999999999</v>
      </c>
      <c r="F1170" s="1">
        <v>3</v>
      </c>
      <c r="G1170" s="1">
        <v>2008</v>
      </c>
      <c r="H1170" s="1">
        <v>2</v>
      </c>
      <c r="I1170" s="1">
        <v>24</v>
      </c>
      <c r="J1170" s="1">
        <v>17</v>
      </c>
      <c r="K1170" s="1">
        <v>46</v>
      </c>
      <c r="L1170" s="1">
        <v>23.04</v>
      </c>
      <c r="M1170" s="81">
        <f t="shared" si="158"/>
        <v>0.23</v>
      </c>
      <c r="N1170" s="21">
        <v>0.01</v>
      </c>
      <c r="O1170" s="6" t="s">
        <v>174</v>
      </c>
      <c r="P1170" s="94"/>
      <c r="Q1170" s="72">
        <f>$AB$1170</f>
        <v>2.97879</v>
      </c>
      <c r="R1170" s="82">
        <f>AA1170</f>
        <v>0.23</v>
      </c>
      <c r="S1170" s="44"/>
      <c r="T1170" s="3"/>
      <c r="V1170" s="43"/>
      <c r="W1170" s="46"/>
      <c r="Y1170" s="43"/>
      <c r="Z1170" s="55">
        <v>2.6</v>
      </c>
      <c r="AA1170" s="82">
        <v>0.23</v>
      </c>
      <c r="AB1170" s="43">
        <f>0.791*(Z1170+0.09)+0.851</f>
        <v>2.97879</v>
      </c>
      <c r="AC1170" s="53"/>
      <c r="AD1170" s="82"/>
      <c r="AE1170" s="43"/>
      <c r="AF1170" s="45"/>
      <c r="AG1170" s="82"/>
      <c r="AH1170" s="43"/>
      <c r="AI1170" s="47"/>
      <c r="AJ1170" s="27"/>
      <c r="AK1170" s="5"/>
      <c r="AL1170" s="4" t="s">
        <v>121</v>
      </c>
      <c r="AM1170" s="27">
        <v>2.6</v>
      </c>
      <c r="AN1170" s="5"/>
      <c r="AO1170" s="4">
        <v>37</v>
      </c>
      <c r="AP1170" s="5" t="s">
        <v>44</v>
      </c>
      <c r="AQ1170" s="5" t="s">
        <v>44</v>
      </c>
      <c r="AR1170" s="9"/>
      <c r="AS1170" s="5"/>
      <c r="AT1170" s="3"/>
      <c r="AU1170" s="2" t="s">
        <v>44</v>
      </c>
      <c r="AV1170" s="2"/>
      <c r="AY1170">
        <v>15</v>
      </c>
    </row>
    <row r="1171" spans="1:51" x14ac:dyDescent="0.25">
      <c r="A1171" s="4" t="s">
        <v>1</v>
      </c>
      <c r="B1171" s="11">
        <v>2.5</v>
      </c>
      <c r="C1171" s="88">
        <f t="shared" si="157"/>
        <v>3.0564519099059826</v>
      </c>
      <c r="D1171" s="80">
        <v>-114.89</v>
      </c>
      <c r="E1171" s="23">
        <v>41.139000000000003</v>
      </c>
      <c r="F1171" s="1">
        <v>4</v>
      </c>
      <c r="G1171" s="1">
        <v>2008</v>
      </c>
      <c r="H1171" s="1">
        <v>2</v>
      </c>
      <c r="I1171" s="1">
        <v>24</v>
      </c>
      <c r="J1171" s="1">
        <v>18</v>
      </c>
      <c r="K1171" s="1">
        <v>15</v>
      </c>
      <c r="L1171" s="1">
        <v>58.52</v>
      </c>
      <c r="M1171" s="81">
        <f t="shared" si="158"/>
        <v>0.10516774409862768</v>
      </c>
      <c r="N1171" s="21">
        <v>0.01</v>
      </c>
      <c r="O1171" s="3" t="s">
        <v>175</v>
      </c>
      <c r="P1171" s="94">
        <f>1/((1/U1171^2)+(1/X1171^2)+(1/AA1171^2))</f>
        <v>1.1060254398794437E-2</v>
      </c>
      <c r="Q1171" s="72">
        <f>(P1171/U1171^2*V1171)+(P1171/X1171^2*Y1171)+(P1171/AA1171^2*AB1171)</f>
        <v>3.0564519099059826</v>
      </c>
      <c r="R1171" s="82">
        <f t="shared" ref="R1171:R1177" si="160">SQRT(P1171)</f>
        <v>0.10516774409862768</v>
      </c>
      <c r="S1171" s="49">
        <v>3.02</v>
      </c>
      <c r="T1171" s="3" t="s">
        <v>3</v>
      </c>
      <c r="U1171" s="82">
        <v>0.13900000000000001</v>
      </c>
      <c r="V1171" s="43">
        <f t="shared" ref="V1171:V1177" si="161">0.791*S1171+0.851</f>
        <v>3.2398199999999999</v>
      </c>
      <c r="W1171" s="49">
        <v>2.69</v>
      </c>
      <c r="X1171" s="82">
        <v>0.22500000000000001</v>
      </c>
      <c r="Y1171" s="43">
        <f t="shared" ref="Y1171:Y1177" si="162">0.929*W1171+0.227</f>
        <v>2.72601</v>
      </c>
      <c r="Z1171" s="55">
        <v>2.5</v>
      </c>
      <c r="AA1171" s="82">
        <v>0.23</v>
      </c>
      <c r="AB1171" s="43">
        <f>0.791*(Z1171+0.09)+0.851</f>
        <v>2.8996900000000001</v>
      </c>
      <c r="AC1171" s="53"/>
      <c r="AD1171" s="82"/>
      <c r="AE1171" s="43"/>
      <c r="AF1171" s="45"/>
      <c r="AG1171" s="82"/>
      <c r="AH1171" s="43"/>
      <c r="AI1171" s="47"/>
      <c r="AJ1171" s="27"/>
      <c r="AK1171" s="5"/>
      <c r="AL1171" s="4" t="s">
        <v>58</v>
      </c>
      <c r="AM1171" s="27">
        <v>2.5</v>
      </c>
      <c r="AN1171" s="5"/>
      <c r="AO1171" s="4">
        <v>37</v>
      </c>
      <c r="AP1171" s="5" t="s">
        <v>44</v>
      </c>
      <c r="AQ1171" s="5" t="s">
        <v>44</v>
      </c>
      <c r="AR1171" s="19">
        <v>2.69</v>
      </c>
      <c r="AS1171" s="19">
        <v>3.02</v>
      </c>
      <c r="AT1171" s="3" t="s">
        <v>3</v>
      </c>
      <c r="AU1171" s="2" t="s">
        <v>44</v>
      </c>
      <c r="AV1171" s="2"/>
      <c r="AY1171">
        <v>15</v>
      </c>
    </row>
    <row r="1172" spans="1:51" x14ac:dyDescent="0.25">
      <c r="A1172" s="4" t="s">
        <v>1</v>
      </c>
      <c r="B1172" s="11">
        <v>2.5</v>
      </c>
      <c r="C1172" s="88">
        <f t="shared" si="157"/>
        <v>2.9607394877934041</v>
      </c>
      <c r="D1172" s="80">
        <v>-114.84099999999999</v>
      </c>
      <c r="E1172" s="23">
        <v>41.162999999999997</v>
      </c>
      <c r="F1172" s="1">
        <v>4</v>
      </c>
      <c r="G1172" s="1">
        <v>2008</v>
      </c>
      <c r="H1172" s="1">
        <v>2</v>
      </c>
      <c r="I1172" s="1">
        <v>24</v>
      </c>
      <c r="J1172" s="1">
        <v>18</v>
      </c>
      <c r="K1172" s="1">
        <v>40</v>
      </c>
      <c r="L1172" s="1">
        <v>45.59</v>
      </c>
      <c r="M1172" s="81">
        <f t="shared" si="158"/>
        <v>0.10516774409862768</v>
      </c>
      <c r="N1172" s="21">
        <v>0.01</v>
      </c>
      <c r="O1172" s="3" t="s">
        <v>175</v>
      </c>
      <c r="P1172" s="94">
        <f>1/((1/U1172^2)+(1/X1172^2)+(1/AA1172^2))</f>
        <v>1.1060254398794437E-2</v>
      </c>
      <c r="Q1172" s="72">
        <f>(P1172/U1172^2*V1172)+(P1172/X1172^2*Y1172)+(P1172/AA1172^2*AB1172)</f>
        <v>2.9607394877934041</v>
      </c>
      <c r="R1172" s="82">
        <f t="shared" si="160"/>
        <v>0.10516774409862768</v>
      </c>
      <c r="S1172" s="49">
        <v>2.84</v>
      </c>
      <c r="T1172" s="3" t="s">
        <v>3</v>
      </c>
      <c r="U1172" s="82">
        <v>0.13900000000000001</v>
      </c>
      <c r="V1172" s="43">
        <f t="shared" si="161"/>
        <v>3.0974399999999997</v>
      </c>
      <c r="W1172" s="49">
        <v>2.62</v>
      </c>
      <c r="X1172" s="82">
        <v>0.22500000000000001</v>
      </c>
      <c r="Y1172" s="43">
        <f t="shared" si="162"/>
        <v>2.6609799999999999</v>
      </c>
      <c r="Z1172" s="55">
        <v>2.5</v>
      </c>
      <c r="AA1172" s="82">
        <v>0.23</v>
      </c>
      <c r="AB1172" s="43">
        <f>0.791*(Z1172+0.09)+0.851</f>
        <v>2.8996900000000001</v>
      </c>
      <c r="AC1172" s="53"/>
      <c r="AD1172" s="82"/>
      <c r="AE1172" s="43"/>
      <c r="AF1172" s="45"/>
      <c r="AG1172" s="82"/>
      <c r="AH1172" s="43"/>
      <c r="AI1172" s="47"/>
      <c r="AJ1172" s="27"/>
      <c r="AK1172" s="5"/>
      <c r="AL1172" s="4" t="s">
        <v>58</v>
      </c>
      <c r="AM1172" s="27">
        <v>2.5</v>
      </c>
      <c r="AN1172" s="5"/>
      <c r="AO1172" s="4">
        <v>37</v>
      </c>
      <c r="AP1172" s="5" t="s">
        <v>44</v>
      </c>
      <c r="AQ1172" s="5" t="s">
        <v>44</v>
      </c>
      <c r="AR1172" s="19">
        <v>2.62</v>
      </c>
      <c r="AS1172" s="19">
        <v>2.84</v>
      </c>
      <c r="AT1172" s="3" t="s">
        <v>3</v>
      </c>
      <c r="AU1172" s="2" t="s">
        <v>44</v>
      </c>
      <c r="AV1172" s="2"/>
      <c r="AY1172">
        <v>27</v>
      </c>
    </row>
    <row r="1173" spans="1:51" x14ac:dyDescent="0.25">
      <c r="A1173" s="3" t="s">
        <v>2</v>
      </c>
      <c r="B1173" s="18">
        <v>2.8</v>
      </c>
      <c r="C1173" s="88">
        <f t="shared" si="157"/>
        <v>2.946279176936494</v>
      </c>
      <c r="D1173" s="80">
        <v>-114.82899999999999</v>
      </c>
      <c r="E1173" s="23">
        <v>41.197000000000003</v>
      </c>
      <c r="F1173" s="1">
        <v>6</v>
      </c>
      <c r="G1173" s="1">
        <v>2008</v>
      </c>
      <c r="H1173" s="1">
        <v>2</v>
      </c>
      <c r="I1173" s="1">
        <v>25</v>
      </c>
      <c r="J1173" s="1">
        <v>0</v>
      </c>
      <c r="K1173" s="1">
        <v>25</v>
      </c>
      <c r="L1173" s="11">
        <v>19.8</v>
      </c>
      <c r="M1173" s="81">
        <f t="shared" si="158"/>
        <v>0.11825400999467875</v>
      </c>
      <c r="N1173" s="21">
        <v>0.01</v>
      </c>
      <c r="O1173" s="3" t="s">
        <v>175</v>
      </c>
      <c r="P1173" s="94">
        <f>1/((1/U1173^2)+(1/X1173^2))</f>
        <v>1.398401087982158E-2</v>
      </c>
      <c r="Q1173" s="72">
        <f>(P1173/U1173^2*V1173)+(P1173/X1173^2*Y1173)</f>
        <v>2.946279176936494</v>
      </c>
      <c r="R1173" s="82">
        <f t="shared" si="160"/>
        <v>0.11825400999467875</v>
      </c>
      <c r="S1173" s="49">
        <v>2.8</v>
      </c>
      <c r="T1173" s="3" t="s">
        <v>3</v>
      </c>
      <c r="U1173" s="82">
        <v>0.13900000000000001</v>
      </c>
      <c r="V1173" s="43">
        <f t="shared" si="161"/>
        <v>3.0657999999999999</v>
      </c>
      <c r="W1173" s="49">
        <v>2.59</v>
      </c>
      <c r="X1173" s="82">
        <v>0.22500000000000001</v>
      </c>
      <c r="Y1173" s="43">
        <f t="shared" si="162"/>
        <v>2.6331099999999998</v>
      </c>
      <c r="Z1173" s="53"/>
      <c r="AA1173" s="82"/>
      <c r="AB1173" s="43"/>
      <c r="AC1173" s="47"/>
      <c r="AD1173" s="82"/>
      <c r="AE1173" s="43"/>
      <c r="AF1173" s="45"/>
      <c r="AG1173" s="82"/>
      <c r="AH1173" s="43"/>
      <c r="AI1173" s="47"/>
      <c r="AJ1173" s="4"/>
      <c r="AK1173" s="4"/>
      <c r="AL1173" s="4"/>
      <c r="AM1173" s="27"/>
      <c r="AN1173" s="5"/>
      <c r="AO1173" s="4"/>
      <c r="AP1173" s="4"/>
      <c r="AQ1173" s="4"/>
      <c r="AR1173" s="19">
        <v>2.59</v>
      </c>
      <c r="AS1173" s="19">
        <v>2.8</v>
      </c>
      <c r="AT1173" s="3" t="s">
        <v>3</v>
      </c>
    </row>
    <row r="1174" spans="1:51" x14ac:dyDescent="0.25">
      <c r="A1174" s="3" t="s">
        <v>2</v>
      </c>
      <c r="B1174" s="18">
        <v>2.67</v>
      </c>
      <c r="C1174" s="88">
        <f t="shared" si="157"/>
        <v>2.871853637949275</v>
      </c>
      <c r="D1174" s="80">
        <v>-114.833</v>
      </c>
      <c r="E1174" s="23">
        <v>41.182000000000002</v>
      </c>
      <c r="F1174" s="1">
        <v>8</v>
      </c>
      <c r="G1174" s="1">
        <v>2008</v>
      </c>
      <c r="H1174" s="1">
        <v>2</v>
      </c>
      <c r="I1174" s="1">
        <v>25</v>
      </c>
      <c r="J1174" s="1">
        <v>1</v>
      </c>
      <c r="K1174" s="1">
        <v>54</v>
      </c>
      <c r="L1174" s="11">
        <v>13.4</v>
      </c>
      <c r="M1174" s="81">
        <f t="shared" si="158"/>
        <v>0.11825400999467875</v>
      </c>
      <c r="N1174" s="21">
        <v>0.01</v>
      </c>
      <c r="O1174" s="3" t="s">
        <v>175</v>
      </c>
      <c r="P1174" s="94">
        <f>1/((1/U1174^2)+(1/X1174^2))</f>
        <v>1.398401087982158E-2</v>
      </c>
      <c r="Q1174" s="72">
        <f>(P1174/U1174^2*V1174)+(P1174/X1174^2*Y1174)</f>
        <v>2.871853637949275</v>
      </c>
      <c r="R1174" s="82">
        <f t="shared" si="160"/>
        <v>0.11825400999467875</v>
      </c>
      <c r="S1174" s="49">
        <v>2.67</v>
      </c>
      <c r="T1174" s="3" t="s">
        <v>3</v>
      </c>
      <c r="U1174" s="82">
        <v>0.13900000000000001</v>
      </c>
      <c r="V1174" s="43">
        <f t="shared" si="161"/>
        <v>2.9629699999999999</v>
      </c>
      <c r="W1174" s="49">
        <v>2.59</v>
      </c>
      <c r="X1174" s="82">
        <v>0.22500000000000001</v>
      </c>
      <c r="Y1174" s="43">
        <f t="shared" si="162"/>
        <v>2.6331099999999998</v>
      </c>
      <c r="Z1174" s="53"/>
      <c r="AA1174" s="82"/>
      <c r="AB1174" s="43"/>
      <c r="AC1174" s="47"/>
      <c r="AD1174" s="82"/>
      <c r="AE1174" s="43"/>
      <c r="AF1174" s="45"/>
      <c r="AG1174" s="82"/>
      <c r="AH1174" s="43"/>
      <c r="AI1174" s="47"/>
      <c r="AJ1174" s="4"/>
      <c r="AK1174" s="4"/>
      <c r="AL1174" s="4"/>
      <c r="AM1174" s="27"/>
      <c r="AN1174" s="5"/>
      <c r="AO1174" s="4"/>
      <c r="AP1174" s="4"/>
      <c r="AQ1174" s="4"/>
      <c r="AR1174" s="19">
        <v>2.59</v>
      </c>
      <c r="AS1174" s="19">
        <v>2.67</v>
      </c>
      <c r="AT1174" s="3" t="s">
        <v>3</v>
      </c>
    </row>
    <row r="1175" spans="1:51" x14ac:dyDescent="0.25">
      <c r="A1175" s="3" t="s">
        <v>2</v>
      </c>
      <c r="B1175" s="18">
        <v>2.9</v>
      </c>
      <c r="C1175" s="88">
        <f t="shared" si="157"/>
        <v>3.0189265054470593</v>
      </c>
      <c r="D1175" s="80">
        <v>-114.843</v>
      </c>
      <c r="E1175" s="23">
        <v>41.292999999999999</v>
      </c>
      <c r="F1175" s="1">
        <v>2</v>
      </c>
      <c r="G1175" s="1">
        <v>2008</v>
      </c>
      <c r="H1175" s="1">
        <v>2</v>
      </c>
      <c r="I1175" s="1">
        <v>25</v>
      </c>
      <c r="J1175" s="1">
        <v>2</v>
      </c>
      <c r="K1175" s="1">
        <v>59</v>
      </c>
      <c r="L1175" s="11">
        <v>2</v>
      </c>
      <c r="M1175" s="81">
        <f t="shared" si="158"/>
        <v>0.11825400999467875</v>
      </c>
      <c r="N1175" s="21">
        <v>0.01</v>
      </c>
      <c r="O1175" s="3" t="s">
        <v>175</v>
      </c>
      <c r="P1175" s="94">
        <f>1/((1/U1175^2)+(1/X1175^2))</f>
        <v>1.398401087982158E-2</v>
      </c>
      <c r="Q1175" s="72">
        <f>(P1175/U1175^2*V1175)+(P1175/X1175^2*Y1175)</f>
        <v>3.0189265054470593</v>
      </c>
      <c r="R1175" s="82">
        <f t="shared" si="160"/>
        <v>0.11825400999467875</v>
      </c>
      <c r="S1175" s="49">
        <v>2.9</v>
      </c>
      <c r="T1175" s="3" t="s">
        <v>3</v>
      </c>
      <c r="U1175" s="82">
        <v>0.13900000000000001</v>
      </c>
      <c r="V1175" s="43">
        <f t="shared" si="161"/>
        <v>3.1448999999999998</v>
      </c>
      <c r="W1175" s="49">
        <v>2.65</v>
      </c>
      <c r="X1175" s="82">
        <v>0.22500000000000001</v>
      </c>
      <c r="Y1175" s="43">
        <f t="shared" si="162"/>
        <v>2.68885</v>
      </c>
      <c r="Z1175" s="53"/>
      <c r="AA1175" s="82"/>
      <c r="AB1175" s="43"/>
      <c r="AC1175" s="47"/>
      <c r="AD1175" s="82"/>
      <c r="AE1175" s="43"/>
      <c r="AF1175" s="45"/>
      <c r="AG1175" s="82"/>
      <c r="AH1175" s="43"/>
      <c r="AI1175" s="47"/>
      <c r="AJ1175" s="4"/>
      <c r="AK1175" s="4"/>
      <c r="AL1175" s="4"/>
      <c r="AM1175" s="27"/>
      <c r="AN1175" s="5"/>
      <c r="AO1175" s="4"/>
      <c r="AP1175" s="4"/>
      <c r="AQ1175" s="4"/>
      <c r="AR1175" s="19">
        <v>2.65</v>
      </c>
      <c r="AS1175" s="19">
        <v>2.9</v>
      </c>
      <c r="AT1175" s="3" t="s">
        <v>3</v>
      </c>
    </row>
    <row r="1176" spans="1:51" x14ac:dyDescent="0.25">
      <c r="A1176" s="3" t="s">
        <v>2</v>
      </c>
      <c r="B1176" s="18">
        <v>2.79</v>
      </c>
      <c r="C1176" s="88">
        <f t="shared" si="157"/>
        <v>2.9354218308409346</v>
      </c>
      <c r="D1176" s="80">
        <v>-114.861</v>
      </c>
      <c r="E1176" s="23">
        <v>41.271999999999998</v>
      </c>
      <c r="F1176" s="1">
        <v>4</v>
      </c>
      <c r="G1176" s="1">
        <v>2008</v>
      </c>
      <c r="H1176" s="1">
        <v>2</v>
      </c>
      <c r="I1176" s="1">
        <v>25</v>
      </c>
      <c r="J1176" s="1">
        <v>4</v>
      </c>
      <c r="K1176" s="1">
        <v>14</v>
      </c>
      <c r="L1176" s="11">
        <v>45.6</v>
      </c>
      <c r="M1176" s="81">
        <f t="shared" si="158"/>
        <v>0.11825400999467875</v>
      </c>
      <c r="N1176" s="21">
        <v>0.01</v>
      </c>
      <c r="O1176" s="3" t="s">
        <v>175</v>
      </c>
      <c r="P1176" s="94">
        <f>1/((1/U1176^2)+(1/X1176^2))</f>
        <v>1.398401087982158E-2</v>
      </c>
      <c r="Q1176" s="72">
        <f>(P1176/U1176^2*V1176)+(P1176/X1176^2*Y1176)</f>
        <v>2.9354218308409346</v>
      </c>
      <c r="R1176" s="82">
        <f t="shared" si="160"/>
        <v>0.11825400999467875</v>
      </c>
      <c r="S1176" s="49">
        <v>2.79</v>
      </c>
      <c r="T1176" s="3" t="s">
        <v>3</v>
      </c>
      <c r="U1176" s="82">
        <v>0.13900000000000001</v>
      </c>
      <c r="V1176" s="43">
        <f t="shared" si="161"/>
        <v>3.05789</v>
      </c>
      <c r="W1176" s="49">
        <v>2.57</v>
      </c>
      <c r="X1176" s="82">
        <v>0.22500000000000001</v>
      </c>
      <c r="Y1176" s="43">
        <f t="shared" si="162"/>
        <v>2.6145299999999998</v>
      </c>
      <c r="Z1176" s="53"/>
      <c r="AA1176" s="82"/>
      <c r="AB1176" s="43"/>
      <c r="AC1176" s="47"/>
      <c r="AD1176" s="82"/>
      <c r="AE1176" s="43"/>
      <c r="AF1176" s="45"/>
      <c r="AG1176" s="82"/>
      <c r="AH1176" s="43"/>
      <c r="AI1176" s="47"/>
      <c r="AJ1176" s="4"/>
      <c r="AK1176" s="4"/>
      <c r="AL1176" s="4"/>
      <c r="AM1176" s="27"/>
      <c r="AN1176" s="5"/>
      <c r="AO1176" s="4"/>
      <c r="AP1176" s="4"/>
      <c r="AQ1176" s="4"/>
      <c r="AR1176" s="19">
        <v>2.57</v>
      </c>
      <c r="AS1176" s="19">
        <v>2.79</v>
      </c>
      <c r="AT1176" s="3" t="s">
        <v>3</v>
      </c>
    </row>
    <row r="1177" spans="1:51" x14ac:dyDescent="0.25">
      <c r="A1177" s="4" t="s">
        <v>1</v>
      </c>
      <c r="B1177" s="11">
        <v>2.7</v>
      </c>
      <c r="C1177" s="88">
        <f t="shared" si="157"/>
        <v>3.1098243833893777</v>
      </c>
      <c r="D1177" s="80">
        <v>-114.922</v>
      </c>
      <c r="E1177" s="23">
        <v>41.113999999999997</v>
      </c>
      <c r="F1177" s="1">
        <v>11</v>
      </c>
      <c r="G1177" s="1">
        <v>2008</v>
      </c>
      <c r="H1177" s="1">
        <v>2</v>
      </c>
      <c r="I1177" s="1">
        <v>25</v>
      </c>
      <c r="J1177" s="1">
        <v>5</v>
      </c>
      <c r="K1177" s="1">
        <v>51</v>
      </c>
      <c r="L1177" s="1">
        <v>55.3</v>
      </c>
      <c r="M1177" s="81">
        <f t="shared" si="158"/>
        <v>0.10516774409862768</v>
      </c>
      <c r="N1177" s="21">
        <v>0.01</v>
      </c>
      <c r="O1177" s="3" t="s">
        <v>175</v>
      </c>
      <c r="P1177" s="94">
        <f>1/((1/U1177^2)+(1/X1177^2)+(1/AA1177^2))</f>
        <v>1.1060254398794437E-2</v>
      </c>
      <c r="Q1177" s="72">
        <f>(P1177/U1177^2*V1177)+(P1177/X1177^2*Y1177)+(P1177/AA1177^2*AB1177)</f>
        <v>3.1098243833893777</v>
      </c>
      <c r="R1177" s="82">
        <f t="shared" si="160"/>
        <v>0.10516774409862768</v>
      </c>
      <c r="S1177" s="49">
        <v>3.02</v>
      </c>
      <c r="T1177" s="3" t="s">
        <v>3</v>
      </c>
      <c r="U1177" s="82">
        <v>0.13900000000000001</v>
      </c>
      <c r="V1177" s="43">
        <f t="shared" si="161"/>
        <v>3.2398199999999999</v>
      </c>
      <c r="W1177" s="49">
        <v>2.79</v>
      </c>
      <c r="X1177" s="82">
        <v>0.22500000000000001</v>
      </c>
      <c r="Y1177" s="43">
        <f t="shared" si="162"/>
        <v>2.8189100000000002</v>
      </c>
      <c r="Z1177" s="55">
        <v>2.7</v>
      </c>
      <c r="AA1177" s="82">
        <v>0.23</v>
      </c>
      <c r="AB1177" s="43">
        <f t="shared" ref="AB1177:AB1183" si="163">0.791*(Z1177+0.09)+0.851</f>
        <v>3.05789</v>
      </c>
      <c r="AC1177" s="53"/>
      <c r="AD1177" s="82"/>
      <c r="AE1177" s="43"/>
      <c r="AF1177" s="45"/>
      <c r="AG1177" s="82"/>
      <c r="AH1177" s="43"/>
      <c r="AI1177" s="47"/>
      <c r="AJ1177" s="27"/>
      <c r="AK1177" s="5"/>
      <c r="AL1177" s="4" t="s">
        <v>93</v>
      </c>
      <c r="AM1177" s="27">
        <v>2.7</v>
      </c>
      <c r="AN1177" s="5"/>
      <c r="AO1177" s="4">
        <v>37</v>
      </c>
      <c r="AP1177" s="5" t="s">
        <v>44</v>
      </c>
      <c r="AQ1177" s="5" t="s">
        <v>44</v>
      </c>
      <c r="AR1177" s="19">
        <v>2.79</v>
      </c>
      <c r="AS1177" s="19">
        <v>3.02</v>
      </c>
      <c r="AT1177" s="3" t="s">
        <v>3</v>
      </c>
      <c r="AU1177" s="2" t="s">
        <v>44</v>
      </c>
      <c r="AV1177" s="2"/>
      <c r="AY1177">
        <v>32</v>
      </c>
    </row>
    <row r="1178" spans="1:51" x14ac:dyDescent="0.25">
      <c r="A1178" s="4" t="s">
        <v>1</v>
      </c>
      <c r="B1178" s="11">
        <v>2.8</v>
      </c>
      <c r="C1178" s="88">
        <f t="shared" si="157"/>
        <v>3.1369899999999999</v>
      </c>
      <c r="D1178" s="80">
        <v>-114.898</v>
      </c>
      <c r="E1178" s="23">
        <v>41.133000000000003</v>
      </c>
      <c r="F1178" s="1">
        <v>2</v>
      </c>
      <c r="G1178" s="1">
        <v>2008</v>
      </c>
      <c r="H1178" s="1">
        <v>2</v>
      </c>
      <c r="I1178" s="1">
        <v>25</v>
      </c>
      <c r="J1178" s="1">
        <v>19</v>
      </c>
      <c r="K1178" s="1">
        <v>1</v>
      </c>
      <c r="L1178" s="1">
        <v>37.15</v>
      </c>
      <c r="M1178" s="81">
        <f t="shared" si="158"/>
        <v>0.23</v>
      </c>
      <c r="N1178" s="21">
        <v>0.01</v>
      </c>
      <c r="O1178" s="6" t="s">
        <v>174</v>
      </c>
      <c r="P1178" s="94"/>
      <c r="Q1178" s="72">
        <f>AB1182</f>
        <v>3.1369899999999999</v>
      </c>
      <c r="R1178" s="82">
        <f>AA1178</f>
        <v>0.23</v>
      </c>
      <c r="S1178" s="44"/>
      <c r="T1178" s="3"/>
      <c r="V1178" s="43"/>
      <c r="W1178" s="46"/>
      <c r="Y1178" s="43"/>
      <c r="Z1178" s="55">
        <v>2.8</v>
      </c>
      <c r="AA1178" s="82">
        <v>0.23</v>
      </c>
      <c r="AB1178" s="43">
        <f t="shared" si="163"/>
        <v>3.1369899999999999</v>
      </c>
      <c r="AC1178" s="53"/>
      <c r="AD1178" s="82"/>
      <c r="AE1178" s="43"/>
      <c r="AF1178" s="45"/>
      <c r="AG1178" s="82"/>
      <c r="AH1178" s="43"/>
      <c r="AI1178" s="47"/>
      <c r="AJ1178" s="27"/>
      <c r="AK1178" s="5"/>
      <c r="AL1178" s="4" t="s">
        <v>48</v>
      </c>
      <c r="AM1178" s="27">
        <v>2.8</v>
      </c>
      <c r="AN1178" s="5"/>
      <c r="AO1178" s="4">
        <v>37</v>
      </c>
      <c r="AP1178" s="5" t="s">
        <v>44</v>
      </c>
      <c r="AQ1178" s="5" t="s">
        <v>44</v>
      </c>
      <c r="AR1178" s="9"/>
      <c r="AS1178" s="5"/>
      <c r="AT1178" s="3"/>
      <c r="AU1178" s="2" t="s">
        <v>44</v>
      </c>
      <c r="AV1178" s="2"/>
      <c r="AY1178">
        <v>33</v>
      </c>
    </row>
    <row r="1179" spans="1:51" x14ac:dyDescent="0.25">
      <c r="A1179" s="4" t="s">
        <v>1</v>
      </c>
      <c r="B1179" s="11">
        <v>2.8</v>
      </c>
      <c r="C1179" s="88">
        <f t="shared" si="157"/>
        <v>3.2036482682632279</v>
      </c>
      <c r="D1179" s="80">
        <v>-114.889</v>
      </c>
      <c r="E1179" s="23">
        <v>41.146999999999998</v>
      </c>
      <c r="F1179" s="1">
        <v>8</v>
      </c>
      <c r="G1179" s="1">
        <v>2008</v>
      </c>
      <c r="H1179" s="1">
        <v>2</v>
      </c>
      <c r="I1179" s="1">
        <v>25</v>
      </c>
      <c r="J1179" s="1">
        <v>20</v>
      </c>
      <c r="K1179" s="1">
        <v>49</v>
      </c>
      <c r="L1179" s="1">
        <v>21.35</v>
      </c>
      <c r="M1179" s="81">
        <f t="shared" si="158"/>
        <v>0.10516774409862768</v>
      </c>
      <c r="N1179" s="21">
        <v>0.01</v>
      </c>
      <c r="O1179" s="3" t="s">
        <v>175</v>
      </c>
      <c r="P1179" s="94">
        <f>1/((1/U1179^2)+(1/X1179^2)+(1/AA1179^2))</f>
        <v>1.1060254398794437E-2</v>
      </c>
      <c r="Q1179" s="72">
        <f>(P1179/U1179^2*V1179)+(P1179/X1179^2*Y1179)+(P1179/AA1179^2*AB1179)</f>
        <v>3.2036482682632279</v>
      </c>
      <c r="R1179" s="82">
        <f t="shared" ref="R1179:R1185" si="164">SQRT(P1179)</f>
        <v>0.10516774409862768</v>
      </c>
      <c r="S1179" s="49">
        <v>3.11</v>
      </c>
      <c r="T1179" s="3" t="s">
        <v>3</v>
      </c>
      <c r="U1179" s="82">
        <v>0.13900000000000001</v>
      </c>
      <c r="V1179" s="43">
        <f t="shared" ref="V1179:V1186" si="165">0.791*S1179+0.851</f>
        <v>3.31101</v>
      </c>
      <c r="W1179" s="49">
        <v>2.97</v>
      </c>
      <c r="X1179" s="82">
        <v>0.22500000000000001</v>
      </c>
      <c r="Y1179" s="43">
        <f t="shared" ref="Y1179:Y1185" si="166">0.929*W1179+0.227</f>
        <v>2.9861300000000002</v>
      </c>
      <c r="Z1179" s="55">
        <v>2.8</v>
      </c>
      <c r="AA1179" s="82">
        <v>0.23</v>
      </c>
      <c r="AB1179" s="43">
        <f t="shared" si="163"/>
        <v>3.1369899999999999</v>
      </c>
      <c r="AC1179" s="53"/>
      <c r="AD1179" s="82"/>
      <c r="AE1179" s="43"/>
      <c r="AF1179" s="45"/>
      <c r="AG1179" s="82"/>
      <c r="AH1179" s="43"/>
      <c r="AI1179" s="47"/>
      <c r="AJ1179" s="27"/>
      <c r="AK1179" s="5"/>
      <c r="AL1179" s="4" t="s">
        <v>48</v>
      </c>
      <c r="AM1179" s="27">
        <v>2.8</v>
      </c>
      <c r="AN1179" s="5"/>
      <c r="AO1179" s="4">
        <v>37</v>
      </c>
      <c r="AP1179" s="5" t="s">
        <v>44</v>
      </c>
      <c r="AQ1179" s="5" t="s">
        <v>44</v>
      </c>
      <c r="AR1179" s="19">
        <v>2.97</v>
      </c>
      <c r="AS1179" s="19">
        <v>3.11</v>
      </c>
      <c r="AT1179" s="3" t="s">
        <v>3</v>
      </c>
      <c r="AU1179" s="2" t="s">
        <v>44</v>
      </c>
      <c r="AV1179" s="2"/>
      <c r="AY1179">
        <v>26</v>
      </c>
    </row>
    <row r="1180" spans="1:51" x14ac:dyDescent="0.25">
      <c r="A1180" s="4" t="s">
        <v>1</v>
      </c>
      <c r="B1180" s="11">
        <v>2.9</v>
      </c>
      <c r="C1180" s="88">
        <f t="shared" si="157"/>
        <v>3.4878049889660314</v>
      </c>
      <c r="D1180" s="80">
        <v>-114.858</v>
      </c>
      <c r="E1180" s="23">
        <v>41.241999999999997</v>
      </c>
      <c r="F1180" s="1">
        <v>9</v>
      </c>
      <c r="G1180" s="1">
        <v>2008</v>
      </c>
      <c r="H1180" s="1">
        <v>2</v>
      </c>
      <c r="I1180" s="1">
        <v>26</v>
      </c>
      <c r="J1180" s="1">
        <v>2</v>
      </c>
      <c r="K1180" s="1">
        <v>22</v>
      </c>
      <c r="L1180" s="1">
        <v>23.46</v>
      </c>
      <c r="M1180" s="81">
        <f t="shared" si="158"/>
        <v>0.10516774409862768</v>
      </c>
      <c r="N1180" s="21">
        <v>0.01</v>
      </c>
      <c r="O1180" s="3" t="s">
        <v>175</v>
      </c>
      <c r="P1180" s="94">
        <f>1/((1/U1180^2)+(1/X1180^2)+(1/AA1180^2))</f>
        <v>1.1060254398794437E-2</v>
      </c>
      <c r="Q1180" s="72">
        <f>(P1180/U1180^2*V1180)+(P1180/X1180^2*Y1180)+(P1180/AA1180^2*AB1180)</f>
        <v>3.4878049889660314</v>
      </c>
      <c r="R1180" s="82">
        <f t="shared" si="164"/>
        <v>0.10516774409862768</v>
      </c>
      <c r="S1180" s="49">
        <v>3.58</v>
      </c>
      <c r="T1180" s="3" t="s">
        <v>3</v>
      </c>
      <c r="U1180" s="82">
        <v>0.13900000000000001</v>
      </c>
      <c r="V1180" s="43">
        <f t="shared" si="165"/>
        <v>3.6827800000000002</v>
      </c>
      <c r="W1180" s="49">
        <v>3.24</v>
      </c>
      <c r="X1180" s="82">
        <v>0.22500000000000001</v>
      </c>
      <c r="Y1180" s="43">
        <f t="shared" si="166"/>
        <v>3.2369600000000003</v>
      </c>
      <c r="Z1180" s="55">
        <v>2.9</v>
      </c>
      <c r="AA1180" s="82">
        <v>0.23</v>
      </c>
      <c r="AB1180" s="43">
        <f t="shared" si="163"/>
        <v>3.2160899999999999</v>
      </c>
      <c r="AC1180" s="53"/>
      <c r="AD1180" s="82"/>
      <c r="AE1180" s="43"/>
      <c r="AF1180" s="45"/>
      <c r="AG1180" s="82"/>
      <c r="AH1180" s="43"/>
      <c r="AI1180" s="47"/>
      <c r="AJ1180" s="27"/>
      <c r="AK1180" s="5"/>
      <c r="AL1180" s="4" t="s">
        <v>49</v>
      </c>
      <c r="AM1180" s="27">
        <v>2.9</v>
      </c>
      <c r="AN1180" s="5"/>
      <c r="AO1180" s="4">
        <v>37</v>
      </c>
      <c r="AP1180" s="5" t="s">
        <v>44</v>
      </c>
      <c r="AQ1180" s="5" t="s">
        <v>44</v>
      </c>
      <c r="AR1180" s="19">
        <v>3.24</v>
      </c>
      <c r="AS1180" s="19">
        <v>3.58</v>
      </c>
      <c r="AT1180" s="3" t="s">
        <v>3</v>
      </c>
      <c r="AU1180" s="2" t="s">
        <v>44</v>
      </c>
      <c r="AV1180" s="2"/>
      <c r="AY1180">
        <v>37</v>
      </c>
    </row>
    <row r="1181" spans="1:51" x14ac:dyDescent="0.25">
      <c r="A1181" s="4" t="s">
        <v>1</v>
      </c>
      <c r="B1181" s="11">
        <v>2.5</v>
      </c>
      <c r="C1181" s="88">
        <f t="shared" si="157"/>
        <v>3.2889380615177961</v>
      </c>
      <c r="D1181" s="80">
        <v>-114.855</v>
      </c>
      <c r="E1181" s="23">
        <v>41.277000000000001</v>
      </c>
      <c r="F1181" s="1">
        <v>0</v>
      </c>
      <c r="G1181" s="1">
        <v>2008</v>
      </c>
      <c r="H1181" s="1">
        <v>2</v>
      </c>
      <c r="I1181" s="1">
        <v>26</v>
      </c>
      <c r="J1181" s="1">
        <v>2</v>
      </c>
      <c r="K1181" s="1">
        <v>48</v>
      </c>
      <c r="L1181" s="1">
        <v>45.81</v>
      </c>
      <c r="M1181" s="81">
        <f t="shared" si="158"/>
        <v>0.10516774409862768</v>
      </c>
      <c r="N1181" s="21">
        <v>0.01</v>
      </c>
      <c r="O1181" s="3" t="s">
        <v>175</v>
      </c>
      <c r="P1181" s="94">
        <f>1/((1/U1181^2)+(1/X1181^2)+(1/AA1181^2))</f>
        <v>1.1060254398794437E-2</v>
      </c>
      <c r="Q1181" s="72">
        <f>(P1181/U1181^2*V1181)+(P1181/X1181^2*Y1181)+(P1181/AA1181^2*AB1181)</f>
        <v>3.2889380615177961</v>
      </c>
      <c r="R1181" s="82">
        <f t="shared" si="164"/>
        <v>0.10516774409862768</v>
      </c>
      <c r="S1181" s="49">
        <v>3.39</v>
      </c>
      <c r="T1181" s="3" t="s">
        <v>3</v>
      </c>
      <c r="U1181" s="82">
        <v>0.13900000000000001</v>
      </c>
      <c r="V1181" s="43">
        <f t="shared" si="165"/>
        <v>3.5324900000000001</v>
      </c>
      <c r="W1181" s="49">
        <v>3.01</v>
      </c>
      <c r="X1181" s="82">
        <v>0.22500000000000001</v>
      </c>
      <c r="Y1181" s="43">
        <f t="shared" si="166"/>
        <v>3.0232899999999998</v>
      </c>
      <c r="Z1181" s="55">
        <v>2.5</v>
      </c>
      <c r="AA1181" s="82">
        <v>0.23</v>
      </c>
      <c r="AB1181" s="43">
        <f t="shared" si="163"/>
        <v>2.8996900000000001</v>
      </c>
      <c r="AC1181" s="53"/>
      <c r="AD1181" s="82"/>
      <c r="AE1181" s="43"/>
      <c r="AF1181" s="45"/>
      <c r="AG1181" s="82"/>
      <c r="AH1181" s="43"/>
      <c r="AI1181" s="47"/>
      <c r="AJ1181" s="27"/>
      <c r="AK1181" s="5"/>
      <c r="AL1181" s="4" t="s">
        <v>58</v>
      </c>
      <c r="AM1181" s="27">
        <v>2.5</v>
      </c>
      <c r="AN1181" s="5"/>
      <c r="AO1181" s="4">
        <v>37</v>
      </c>
      <c r="AP1181" s="5" t="s">
        <v>44</v>
      </c>
      <c r="AQ1181" s="5" t="s">
        <v>44</v>
      </c>
      <c r="AR1181" s="19">
        <v>3.01</v>
      </c>
      <c r="AS1181" s="19">
        <v>3.39</v>
      </c>
      <c r="AT1181" s="3" t="s">
        <v>3</v>
      </c>
      <c r="AU1181" s="2" t="s">
        <v>44</v>
      </c>
      <c r="AV1181" s="2"/>
      <c r="AY1181">
        <v>9</v>
      </c>
    </row>
    <row r="1182" spans="1:51" x14ac:dyDescent="0.25">
      <c r="A1182" s="4" t="s">
        <v>1</v>
      </c>
      <c r="B1182" s="11">
        <v>2.8</v>
      </c>
      <c r="C1182" s="88">
        <f t="shared" si="157"/>
        <v>3.3401132140883565</v>
      </c>
      <c r="D1182" s="80">
        <v>-114.863</v>
      </c>
      <c r="E1182" s="23">
        <v>41.292000000000002</v>
      </c>
      <c r="F1182" s="1">
        <v>1</v>
      </c>
      <c r="G1182" s="1">
        <v>2008</v>
      </c>
      <c r="H1182" s="1">
        <v>2</v>
      </c>
      <c r="I1182" s="1">
        <v>26</v>
      </c>
      <c r="J1182" s="1">
        <v>3</v>
      </c>
      <c r="K1182" s="1">
        <v>47</v>
      </c>
      <c r="L1182" s="1">
        <v>14.28</v>
      </c>
      <c r="M1182" s="81">
        <f t="shared" si="158"/>
        <v>0.10516774409862768</v>
      </c>
      <c r="N1182" s="21">
        <v>0.01</v>
      </c>
      <c r="O1182" s="3" t="s">
        <v>175</v>
      </c>
      <c r="P1182" s="94">
        <f>1/((1/U1182^2)+(1/X1182^2)+(1/AA1182^2))</f>
        <v>1.1060254398794437E-2</v>
      </c>
      <c r="Q1182" s="72">
        <f>(P1182/U1182^2*V1182)+(P1182/X1182^2*Y1182)+(P1182/AA1182^2*AB1182)</f>
        <v>3.3401132140883565</v>
      </c>
      <c r="R1182" s="82">
        <f t="shared" si="164"/>
        <v>0.10516774409862768</v>
      </c>
      <c r="S1182" s="49">
        <v>3.38</v>
      </c>
      <c r="T1182" s="3" t="s">
        <v>3</v>
      </c>
      <c r="U1182" s="82">
        <v>0.13900000000000001</v>
      </c>
      <c r="V1182" s="43">
        <f t="shared" si="165"/>
        <v>3.5245799999999998</v>
      </c>
      <c r="W1182" s="49">
        <v>3.04</v>
      </c>
      <c r="X1182" s="82">
        <v>0.22500000000000001</v>
      </c>
      <c r="Y1182" s="43">
        <f t="shared" si="166"/>
        <v>3.0511599999999999</v>
      </c>
      <c r="Z1182" s="55">
        <v>2.8</v>
      </c>
      <c r="AA1182" s="82">
        <v>0.23</v>
      </c>
      <c r="AB1182" s="43">
        <f t="shared" si="163"/>
        <v>3.1369899999999999</v>
      </c>
      <c r="AC1182" s="53"/>
      <c r="AD1182" s="82"/>
      <c r="AE1182" s="43"/>
      <c r="AF1182" s="45"/>
      <c r="AG1182" s="82"/>
      <c r="AH1182" s="43"/>
      <c r="AI1182" s="47"/>
      <c r="AJ1182" s="27"/>
      <c r="AK1182" s="5"/>
      <c r="AL1182" s="4" t="s">
        <v>48</v>
      </c>
      <c r="AM1182" s="27">
        <v>2.8</v>
      </c>
      <c r="AN1182" s="5"/>
      <c r="AO1182" s="4">
        <v>37</v>
      </c>
      <c r="AP1182" s="5" t="s">
        <v>44</v>
      </c>
      <c r="AQ1182" s="5" t="s">
        <v>44</v>
      </c>
      <c r="AR1182" s="19">
        <v>3.04</v>
      </c>
      <c r="AS1182" s="19">
        <v>3.38</v>
      </c>
      <c r="AT1182" s="3" t="s">
        <v>3</v>
      </c>
      <c r="AU1182" s="2" t="s">
        <v>44</v>
      </c>
      <c r="AV1182" s="2"/>
      <c r="AY1182">
        <v>12</v>
      </c>
    </row>
    <row r="1183" spans="1:51" x14ac:dyDescent="0.25">
      <c r="A1183" s="4" t="s">
        <v>1</v>
      </c>
      <c r="B1183" s="11">
        <v>3.1</v>
      </c>
      <c r="C1183" s="88">
        <f t="shared" si="157"/>
        <v>3.4371921486783781</v>
      </c>
      <c r="D1183" s="80">
        <v>-114.874</v>
      </c>
      <c r="E1183" s="23">
        <v>41.191000000000003</v>
      </c>
      <c r="F1183" s="1">
        <v>8</v>
      </c>
      <c r="G1183" s="1">
        <v>2008</v>
      </c>
      <c r="H1183" s="1">
        <v>2</v>
      </c>
      <c r="I1183" s="1">
        <v>26</v>
      </c>
      <c r="J1183" s="1">
        <v>11</v>
      </c>
      <c r="K1183" s="1">
        <v>53</v>
      </c>
      <c r="L1183" s="1">
        <v>14.44</v>
      </c>
      <c r="M1183" s="81">
        <f t="shared" si="158"/>
        <v>0.10516774409862768</v>
      </c>
      <c r="N1183" s="21">
        <v>0.01</v>
      </c>
      <c r="O1183" s="3" t="s">
        <v>175</v>
      </c>
      <c r="P1183" s="94">
        <f>1/((1/U1183^2)+(1/X1183^2)+(1/AA1183^2))</f>
        <v>1.1060254398794437E-2</v>
      </c>
      <c r="Q1183" s="72">
        <f>(P1183/U1183^2*V1183)+(P1183/X1183^2*Y1183)+(P1183/AA1183^2*AB1183)</f>
        <v>3.4371921486783781</v>
      </c>
      <c r="R1183" s="82">
        <f t="shared" si="164"/>
        <v>0.10516774409862768</v>
      </c>
      <c r="S1183" s="49">
        <v>3.44</v>
      </c>
      <c r="T1183" s="3" t="s">
        <v>3</v>
      </c>
      <c r="U1183" s="82">
        <v>0.13900000000000001</v>
      </c>
      <c r="V1183" s="43">
        <f t="shared" si="165"/>
        <v>3.5720399999999999</v>
      </c>
      <c r="W1183" s="49">
        <v>3.14</v>
      </c>
      <c r="X1183" s="82">
        <v>0.22500000000000001</v>
      </c>
      <c r="Y1183" s="43">
        <f t="shared" si="166"/>
        <v>3.1440600000000001</v>
      </c>
      <c r="Z1183" s="55">
        <v>3.1</v>
      </c>
      <c r="AA1183" s="82">
        <v>0.23</v>
      </c>
      <c r="AB1183" s="43">
        <f t="shared" si="163"/>
        <v>3.3742900000000002</v>
      </c>
      <c r="AC1183" s="53"/>
      <c r="AD1183" s="82"/>
      <c r="AE1183" s="43"/>
      <c r="AF1183" s="45"/>
      <c r="AG1183" s="82"/>
      <c r="AH1183" s="43"/>
      <c r="AI1183" s="47"/>
      <c r="AJ1183" s="27"/>
      <c r="AK1183" s="5"/>
      <c r="AL1183" s="4" t="s">
        <v>92</v>
      </c>
      <c r="AM1183" s="27">
        <v>3.1</v>
      </c>
      <c r="AN1183" s="5"/>
      <c r="AO1183" s="4">
        <v>37</v>
      </c>
      <c r="AP1183" s="5" t="s">
        <v>44</v>
      </c>
      <c r="AQ1183" s="5" t="s">
        <v>44</v>
      </c>
      <c r="AR1183" s="19">
        <v>3.14</v>
      </c>
      <c r="AS1183" s="19">
        <v>3.44</v>
      </c>
      <c r="AT1183" s="3" t="s">
        <v>3</v>
      </c>
      <c r="AU1183" s="2" t="s">
        <v>44</v>
      </c>
      <c r="AV1183" s="2"/>
      <c r="AY1183">
        <v>37</v>
      </c>
    </row>
    <row r="1184" spans="1:51" x14ac:dyDescent="0.25">
      <c r="A1184" s="3" t="s">
        <v>2</v>
      </c>
      <c r="B1184" s="18">
        <v>2.75</v>
      </c>
      <c r="C1184" s="88">
        <f t="shared" si="157"/>
        <v>2.8971247510937008</v>
      </c>
      <c r="D1184" s="80">
        <v>-114.886</v>
      </c>
      <c r="E1184" s="23">
        <v>41.215000000000003</v>
      </c>
      <c r="F1184" s="1">
        <v>9</v>
      </c>
      <c r="G1184" s="1">
        <v>2008</v>
      </c>
      <c r="H1184" s="1">
        <v>2</v>
      </c>
      <c r="I1184" s="1">
        <v>26</v>
      </c>
      <c r="J1184" s="1">
        <v>12</v>
      </c>
      <c r="K1184" s="1">
        <v>35</v>
      </c>
      <c r="L1184" s="11">
        <v>12.6</v>
      </c>
      <c r="M1184" s="81">
        <f t="shared" si="158"/>
        <v>0.11825400999467875</v>
      </c>
      <c r="N1184" s="21">
        <v>0.01</v>
      </c>
      <c r="O1184" s="3" t="s">
        <v>175</v>
      </c>
      <c r="P1184" s="94">
        <f>1/((1/U1184^2)+(1/X1184^2))</f>
        <v>1.398401087982158E-2</v>
      </c>
      <c r="Q1184" s="72">
        <f>(P1184/U1184^2*V1184)+(P1184/X1184^2*Y1184)</f>
        <v>2.8971247510937008</v>
      </c>
      <c r="R1184" s="82">
        <f t="shared" si="164"/>
        <v>0.11825400999467875</v>
      </c>
      <c r="S1184" s="49">
        <v>2.75</v>
      </c>
      <c r="T1184" s="3" t="s">
        <v>3</v>
      </c>
      <c r="U1184" s="82">
        <v>0.13900000000000001</v>
      </c>
      <c r="V1184" s="43">
        <f t="shared" si="165"/>
        <v>3.0262500000000001</v>
      </c>
      <c r="W1184" s="49">
        <v>2.5099999999999998</v>
      </c>
      <c r="X1184" s="82">
        <v>0.22500000000000001</v>
      </c>
      <c r="Y1184" s="43">
        <f t="shared" si="166"/>
        <v>2.5587899999999997</v>
      </c>
      <c r="Z1184" s="53"/>
      <c r="AA1184" s="82"/>
      <c r="AB1184" s="43"/>
      <c r="AC1184" s="47"/>
      <c r="AD1184" s="82"/>
      <c r="AE1184" s="43"/>
      <c r="AF1184" s="45"/>
      <c r="AG1184" s="82"/>
      <c r="AH1184" s="43"/>
      <c r="AI1184" s="47"/>
      <c r="AJ1184" s="4"/>
      <c r="AK1184" s="4"/>
      <c r="AL1184" s="4"/>
      <c r="AM1184" s="27"/>
      <c r="AN1184" s="5"/>
      <c r="AO1184" s="4"/>
      <c r="AP1184" s="4"/>
      <c r="AQ1184" s="4"/>
      <c r="AR1184" s="19">
        <v>2.5099999999999998</v>
      </c>
      <c r="AS1184" s="19">
        <v>2.75</v>
      </c>
      <c r="AT1184" s="3" t="s">
        <v>3</v>
      </c>
    </row>
    <row r="1185" spans="1:58" x14ac:dyDescent="0.25">
      <c r="A1185" s="4" t="s">
        <v>1</v>
      </c>
      <c r="B1185" s="11">
        <v>2.5</v>
      </c>
      <c r="C1185" s="88">
        <f t="shared" si="157"/>
        <v>2.9840029788614495</v>
      </c>
      <c r="D1185" s="80">
        <v>-114.857</v>
      </c>
      <c r="E1185" s="23">
        <v>41.271999999999998</v>
      </c>
      <c r="F1185" s="1">
        <v>11</v>
      </c>
      <c r="G1185" s="1">
        <v>2008</v>
      </c>
      <c r="H1185" s="1">
        <v>2</v>
      </c>
      <c r="I1185" s="1">
        <v>26</v>
      </c>
      <c r="J1185" s="1">
        <v>20</v>
      </c>
      <c r="K1185" s="1">
        <v>46</v>
      </c>
      <c r="L1185" s="1">
        <v>45.46</v>
      </c>
      <c r="M1185" s="81">
        <f t="shared" si="158"/>
        <v>0.10516774409862768</v>
      </c>
      <c r="N1185" s="21">
        <v>0.01</v>
      </c>
      <c r="O1185" s="3" t="s">
        <v>175</v>
      </c>
      <c r="P1185" s="94">
        <f>1/((1/U1185^2)+(1/X1185^2)+(1/AA1185^2))</f>
        <v>1.1060254398794437E-2</v>
      </c>
      <c r="Q1185" s="72">
        <f>(P1185/U1185^2*V1185)+(P1185/X1185^2*Y1185)+(P1185/AA1185^2*AB1185)</f>
        <v>2.9840029788614495</v>
      </c>
      <c r="R1185" s="82">
        <f t="shared" si="164"/>
        <v>0.10516774409862768</v>
      </c>
      <c r="S1185" s="49">
        <v>2.86</v>
      </c>
      <c r="T1185" s="3" t="s">
        <v>3</v>
      </c>
      <c r="U1185" s="82">
        <v>0.13900000000000001</v>
      </c>
      <c r="V1185" s="43">
        <f t="shared" si="165"/>
        <v>3.1132599999999999</v>
      </c>
      <c r="W1185" s="49">
        <v>2.69</v>
      </c>
      <c r="X1185" s="82">
        <v>0.22500000000000001</v>
      </c>
      <c r="Y1185" s="43">
        <f t="shared" si="166"/>
        <v>2.72601</v>
      </c>
      <c r="Z1185" s="55">
        <v>2.5</v>
      </c>
      <c r="AA1185" s="82">
        <v>0.23</v>
      </c>
      <c r="AB1185" s="43">
        <f>0.791*(Z1185+0.09)+0.851</f>
        <v>2.8996900000000001</v>
      </c>
      <c r="AC1185" s="53"/>
      <c r="AD1185" s="82"/>
      <c r="AE1185" s="43"/>
      <c r="AF1185" s="45"/>
      <c r="AG1185" s="82"/>
      <c r="AH1185" s="43"/>
      <c r="AI1185" s="47"/>
      <c r="AJ1185" s="27"/>
      <c r="AK1185" s="5"/>
      <c r="AL1185" s="4" t="s">
        <v>58</v>
      </c>
      <c r="AM1185" s="27">
        <v>2.5</v>
      </c>
      <c r="AN1185" s="5"/>
      <c r="AO1185" s="4">
        <v>37</v>
      </c>
      <c r="AP1185" s="5" t="s">
        <v>44</v>
      </c>
      <c r="AQ1185" s="5" t="s">
        <v>44</v>
      </c>
      <c r="AR1185" s="19">
        <v>2.69</v>
      </c>
      <c r="AS1185" s="19">
        <v>2.86</v>
      </c>
      <c r="AT1185" s="3" t="s">
        <v>3</v>
      </c>
      <c r="AU1185" s="2" t="s">
        <v>44</v>
      </c>
      <c r="AV1185" s="2"/>
      <c r="AY1185">
        <v>22</v>
      </c>
    </row>
    <row r="1186" spans="1:58" x14ac:dyDescent="0.25">
      <c r="A1186" s="3" t="s">
        <v>2</v>
      </c>
      <c r="B1186" s="18">
        <v>2.56</v>
      </c>
      <c r="C1186" s="88">
        <f t="shared" si="157"/>
        <v>2.8759600000000001</v>
      </c>
      <c r="D1186" s="80">
        <v>-114.824</v>
      </c>
      <c r="E1186" s="23">
        <v>41.271000000000001</v>
      </c>
      <c r="F1186" s="1">
        <v>7</v>
      </c>
      <c r="G1186" s="1">
        <v>2008</v>
      </c>
      <c r="H1186" s="1">
        <v>2</v>
      </c>
      <c r="I1186" s="1">
        <v>27</v>
      </c>
      <c r="J1186" s="1">
        <v>0</v>
      </c>
      <c r="K1186" s="1">
        <v>21</v>
      </c>
      <c r="L1186" s="11">
        <v>42.9</v>
      </c>
      <c r="M1186" s="81">
        <f t="shared" si="158"/>
        <v>0.13900000000000001</v>
      </c>
      <c r="N1186" s="21">
        <v>0.01</v>
      </c>
      <c r="O1186" s="6" t="s">
        <v>174</v>
      </c>
      <c r="P1186" s="94"/>
      <c r="Q1186" s="72">
        <f>V1186</f>
        <v>2.8759600000000001</v>
      </c>
      <c r="R1186" s="82">
        <f>U1186</f>
        <v>0.13900000000000001</v>
      </c>
      <c r="S1186" s="49">
        <v>2.56</v>
      </c>
      <c r="T1186" s="3" t="s">
        <v>3</v>
      </c>
      <c r="U1186" s="82">
        <v>0.13900000000000001</v>
      </c>
      <c r="V1186" s="43">
        <f t="shared" si="165"/>
        <v>2.8759600000000001</v>
      </c>
      <c r="W1186" s="57"/>
      <c r="Y1186" s="43"/>
      <c r="Z1186" s="53"/>
      <c r="AA1186" s="82"/>
      <c r="AB1186" s="43"/>
      <c r="AC1186" s="47"/>
      <c r="AD1186" s="82"/>
      <c r="AE1186" s="43"/>
      <c r="AF1186" s="45"/>
      <c r="AG1186" s="82"/>
      <c r="AH1186" s="43"/>
      <c r="AI1186" s="47"/>
      <c r="AJ1186" s="4"/>
      <c r="AK1186" s="4"/>
      <c r="AL1186" s="4"/>
      <c r="AM1186" s="27"/>
      <c r="AN1186" s="5"/>
      <c r="AO1186" s="4"/>
      <c r="AP1186" s="4"/>
      <c r="AQ1186" s="4"/>
      <c r="AR1186" s="19">
        <v>9.99</v>
      </c>
      <c r="AS1186" s="19">
        <v>2.56</v>
      </c>
      <c r="AT1186" s="3" t="s">
        <v>3</v>
      </c>
    </row>
    <row r="1187" spans="1:58" x14ac:dyDescent="0.25">
      <c r="A1187" s="4" t="s">
        <v>1</v>
      </c>
      <c r="B1187" s="11">
        <v>2.6</v>
      </c>
      <c r="C1187" s="88">
        <f t="shared" si="157"/>
        <v>2.97879</v>
      </c>
      <c r="D1187" s="80">
        <v>-114.90600000000001</v>
      </c>
      <c r="E1187" s="23">
        <v>41.18</v>
      </c>
      <c r="F1187" s="1">
        <v>0</v>
      </c>
      <c r="G1187" s="1">
        <v>2008</v>
      </c>
      <c r="H1187" s="1">
        <v>2</v>
      </c>
      <c r="I1187" s="1">
        <v>27</v>
      </c>
      <c r="J1187" s="1">
        <v>8</v>
      </c>
      <c r="K1187" s="1">
        <v>41</v>
      </c>
      <c r="L1187" s="1">
        <v>53.53</v>
      </c>
      <c r="M1187" s="81">
        <f t="shared" si="158"/>
        <v>0.23</v>
      </c>
      <c r="N1187" s="21">
        <v>0.01</v>
      </c>
      <c r="O1187" s="6" t="s">
        <v>174</v>
      </c>
      <c r="P1187" s="94"/>
      <c r="Q1187" s="72">
        <f>$AB$1187</f>
        <v>2.97879</v>
      </c>
      <c r="R1187" s="82">
        <f>AA1187</f>
        <v>0.23</v>
      </c>
      <c r="S1187" s="44"/>
      <c r="T1187" s="3"/>
      <c r="V1187" s="43"/>
      <c r="W1187" s="46"/>
      <c r="Y1187" s="43"/>
      <c r="Z1187" s="55">
        <v>2.6</v>
      </c>
      <c r="AA1187" s="82">
        <v>0.23</v>
      </c>
      <c r="AB1187" s="43">
        <f>0.791*(Z1187+0.09)+0.851</f>
        <v>2.97879</v>
      </c>
      <c r="AC1187" s="53"/>
      <c r="AD1187" s="82"/>
      <c r="AE1187" s="43"/>
      <c r="AF1187" s="45"/>
      <c r="AG1187" s="82"/>
      <c r="AH1187" s="43"/>
      <c r="AI1187" s="47"/>
      <c r="AJ1187" s="27"/>
      <c r="AK1187" s="5"/>
      <c r="AL1187" s="4" t="s">
        <v>121</v>
      </c>
      <c r="AM1187" s="27">
        <v>2.6</v>
      </c>
      <c r="AN1187" s="5"/>
      <c r="AO1187" s="4">
        <v>37</v>
      </c>
      <c r="AP1187" s="5" t="s">
        <v>44</v>
      </c>
      <c r="AQ1187" s="5" t="s">
        <v>44</v>
      </c>
      <c r="AR1187" s="9"/>
      <c r="AS1187" s="5"/>
      <c r="AT1187" s="3"/>
      <c r="AU1187" s="2" t="s">
        <v>44</v>
      </c>
      <c r="AV1187" s="2"/>
      <c r="AY1187">
        <v>30</v>
      </c>
    </row>
    <row r="1188" spans="1:58" x14ac:dyDescent="0.25">
      <c r="A1188" s="3" t="s">
        <v>2</v>
      </c>
      <c r="B1188" s="18">
        <v>2.95</v>
      </c>
      <c r="C1188" s="88">
        <f t="shared" si="157"/>
        <v>3.0680809312898525</v>
      </c>
      <c r="D1188" s="80">
        <v>-114.92400000000001</v>
      </c>
      <c r="E1188" s="23">
        <v>41.189</v>
      </c>
      <c r="F1188" s="1">
        <v>9</v>
      </c>
      <c r="G1188" s="1">
        <v>2008</v>
      </c>
      <c r="H1188" s="1">
        <v>2</v>
      </c>
      <c r="I1188" s="1">
        <v>27</v>
      </c>
      <c r="J1188" s="1">
        <v>8</v>
      </c>
      <c r="K1188" s="1">
        <v>41</v>
      </c>
      <c r="L1188" s="11">
        <v>53.6</v>
      </c>
      <c r="M1188" s="81">
        <f t="shared" si="158"/>
        <v>0.11825400999467875</v>
      </c>
      <c r="N1188" s="21">
        <v>0.01</v>
      </c>
      <c r="O1188" s="3" t="s">
        <v>175</v>
      </c>
      <c r="P1188" s="94">
        <f>1/((1/U1188^2)+(1/X1188^2))</f>
        <v>1.398401087982158E-2</v>
      </c>
      <c r="Q1188" s="72">
        <f>(P1188/U1188^2*V1188)+(P1188/X1188^2*Y1188)</f>
        <v>3.0680809312898525</v>
      </c>
      <c r="R1188" s="82">
        <f>SQRT(P1188)</f>
        <v>0.11825400999467875</v>
      </c>
      <c r="S1188" s="49">
        <v>2.95</v>
      </c>
      <c r="T1188" s="3" t="s">
        <v>3</v>
      </c>
      <c r="U1188" s="82">
        <v>0.13900000000000001</v>
      </c>
      <c r="V1188" s="43">
        <f>0.791*S1188+0.851</f>
        <v>3.1844500000000004</v>
      </c>
      <c r="W1188" s="49">
        <v>2.73</v>
      </c>
      <c r="X1188" s="82">
        <v>0.22500000000000001</v>
      </c>
      <c r="Y1188" s="43">
        <f>0.929*W1188+0.227</f>
        <v>2.7631700000000001</v>
      </c>
      <c r="Z1188" s="53"/>
      <c r="AA1188" s="82"/>
      <c r="AB1188" s="43"/>
      <c r="AC1188" s="47"/>
      <c r="AD1188" s="82"/>
      <c r="AE1188" s="43"/>
      <c r="AF1188" s="45"/>
      <c r="AG1188" s="82"/>
      <c r="AH1188" s="43"/>
      <c r="AI1188" s="47"/>
      <c r="AJ1188" s="4"/>
      <c r="AK1188" s="4"/>
      <c r="AL1188" s="4"/>
      <c r="AM1188" s="27"/>
      <c r="AN1188" s="5"/>
      <c r="AO1188" s="4"/>
      <c r="AP1188" s="4"/>
      <c r="AQ1188" s="4"/>
      <c r="AR1188" s="19">
        <v>2.73</v>
      </c>
      <c r="AS1188" s="19">
        <v>2.95</v>
      </c>
      <c r="AT1188" s="3" t="s">
        <v>3</v>
      </c>
    </row>
    <row r="1189" spans="1:58" x14ac:dyDescent="0.25">
      <c r="A1189" s="4" t="s">
        <v>1</v>
      </c>
      <c r="B1189" s="11">
        <v>2.6</v>
      </c>
      <c r="C1189" s="88">
        <f t="shared" si="157"/>
        <v>3.05789</v>
      </c>
      <c r="D1189" s="80">
        <v>-114.928</v>
      </c>
      <c r="E1189" s="23">
        <v>41.182000000000002</v>
      </c>
      <c r="F1189" s="1">
        <v>0</v>
      </c>
      <c r="G1189" s="1">
        <v>2008</v>
      </c>
      <c r="H1189" s="1">
        <v>2</v>
      </c>
      <c r="I1189" s="1">
        <v>27</v>
      </c>
      <c r="J1189" s="1">
        <v>8</v>
      </c>
      <c r="K1189" s="1">
        <v>55</v>
      </c>
      <c r="L1189" s="1">
        <v>36.11</v>
      </c>
      <c r="M1189" s="81">
        <f t="shared" si="158"/>
        <v>0.23</v>
      </c>
      <c r="N1189" s="21">
        <v>0.01</v>
      </c>
      <c r="O1189" s="6" t="s">
        <v>174</v>
      </c>
      <c r="P1189" s="94"/>
      <c r="Q1189" s="72">
        <f>AB1193</f>
        <v>3.05789</v>
      </c>
      <c r="R1189" s="82">
        <f>AA1189</f>
        <v>0.23</v>
      </c>
      <c r="S1189" s="44"/>
      <c r="T1189" s="3"/>
      <c r="V1189" s="43"/>
      <c r="W1189" s="46"/>
      <c r="Y1189" s="43"/>
      <c r="Z1189" s="55">
        <v>2.6</v>
      </c>
      <c r="AA1189" s="82">
        <v>0.23</v>
      </c>
      <c r="AB1189" s="43">
        <f>0.791*(Z1189+0.09)+0.851</f>
        <v>2.97879</v>
      </c>
      <c r="AC1189" s="53"/>
      <c r="AD1189" s="82"/>
      <c r="AE1189" s="43"/>
      <c r="AF1189" s="45"/>
      <c r="AG1189" s="82"/>
      <c r="AH1189" s="43"/>
      <c r="AI1189" s="47"/>
      <c r="AJ1189" s="27"/>
      <c r="AK1189" s="5"/>
      <c r="AL1189" s="4" t="s">
        <v>121</v>
      </c>
      <c r="AM1189" s="27">
        <v>2.6</v>
      </c>
      <c r="AN1189" s="5"/>
      <c r="AO1189" s="4">
        <v>37</v>
      </c>
      <c r="AP1189" s="5" t="s">
        <v>44</v>
      </c>
      <c r="AQ1189" s="5" t="s">
        <v>44</v>
      </c>
      <c r="AR1189" s="9"/>
      <c r="AS1189" s="5"/>
      <c r="AT1189" s="3"/>
      <c r="AU1189" s="2" t="s">
        <v>44</v>
      </c>
      <c r="AV1189" s="2"/>
      <c r="AY1189">
        <v>10</v>
      </c>
    </row>
    <row r="1190" spans="1:58" x14ac:dyDescent="0.25">
      <c r="A1190" s="4" t="s">
        <v>1</v>
      </c>
      <c r="B1190" s="11">
        <v>2.9</v>
      </c>
      <c r="C1190" s="88">
        <f t="shared" si="157"/>
        <v>3.2532892123988639</v>
      </c>
      <c r="D1190" s="80">
        <v>-114.935</v>
      </c>
      <c r="E1190" s="23">
        <v>41.09</v>
      </c>
      <c r="F1190" s="1">
        <v>9</v>
      </c>
      <c r="G1190" s="1">
        <v>2008</v>
      </c>
      <c r="H1190" s="1">
        <v>2</v>
      </c>
      <c r="I1190" s="1">
        <v>27</v>
      </c>
      <c r="J1190" s="1">
        <v>20</v>
      </c>
      <c r="K1190" s="1">
        <v>6</v>
      </c>
      <c r="L1190" s="1">
        <v>32.6</v>
      </c>
      <c r="M1190" s="81">
        <f t="shared" si="158"/>
        <v>0.10516774409862768</v>
      </c>
      <c r="N1190" s="21">
        <v>0.01</v>
      </c>
      <c r="O1190" s="3" t="s">
        <v>175</v>
      </c>
      <c r="P1190" s="94">
        <f>1/((1/U1190^2)+(1/X1190^2)+(1/AA1190^2))</f>
        <v>1.1060254398794437E-2</v>
      </c>
      <c r="Q1190" s="72">
        <f>(P1190/U1190^2*V1190)+(P1190/X1190^2*Y1190)+(P1190/AA1190^2*AB1190)</f>
        <v>3.2532892123988639</v>
      </c>
      <c r="R1190" s="82">
        <f>SQRT(P1190)</f>
        <v>0.10516774409862768</v>
      </c>
      <c r="S1190" s="49">
        <v>3.21</v>
      </c>
      <c r="T1190" s="3" t="s">
        <v>3</v>
      </c>
      <c r="U1190" s="82">
        <v>0.13900000000000001</v>
      </c>
      <c r="V1190" s="43">
        <f>0.791*S1190+0.851</f>
        <v>3.39011</v>
      </c>
      <c r="W1190" s="49">
        <v>2.91</v>
      </c>
      <c r="X1190" s="82">
        <v>0.22500000000000001</v>
      </c>
      <c r="Y1190" s="43">
        <f>0.929*W1190+0.227</f>
        <v>2.9303900000000001</v>
      </c>
      <c r="Z1190" s="55">
        <v>2.9</v>
      </c>
      <c r="AA1190" s="82">
        <v>0.23</v>
      </c>
      <c r="AB1190" s="43">
        <f>0.791*(Z1190+0.09)+0.851</f>
        <v>3.2160899999999999</v>
      </c>
      <c r="AC1190" s="53"/>
      <c r="AD1190" s="82"/>
      <c r="AE1190" s="43"/>
      <c r="AF1190" s="45"/>
      <c r="AG1190" s="82"/>
      <c r="AH1190" s="43"/>
      <c r="AI1190" s="47"/>
      <c r="AJ1190" s="27"/>
      <c r="AK1190" s="5"/>
      <c r="AL1190" s="4" t="s">
        <v>49</v>
      </c>
      <c r="AM1190" s="27">
        <v>2.9</v>
      </c>
      <c r="AN1190" s="5"/>
      <c r="AO1190" s="4">
        <v>37</v>
      </c>
      <c r="AP1190" s="5" t="s">
        <v>44</v>
      </c>
      <c r="AQ1190" s="5" t="s">
        <v>44</v>
      </c>
      <c r="AR1190" s="19">
        <v>2.91</v>
      </c>
      <c r="AS1190" s="19">
        <v>3.21</v>
      </c>
      <c r="AT1190" s="3" t="s">
        <v>3</v>
      </c>
      <c r="AU1190" s="2" t="s">
        <v>44</v>
      </c>
      <c r="AV1190" s="2"/>
      <c r="AY1190">
        <v>37</v>
      </c>
    </row>
    <row r="1191" spans="1:58" x14ac:dyDescent="0.25">
      <c r="A1191" s="3" t="s">
        <v>2</v>
      </c>
      <c r="B1191" s="18">
        <v>2.79</v>
      </c>
      <c r="C1191" s="88">
        <f t="shared" si="157"/>
        <v>2.9328556785234325</v>
      </c>
      <c r="D1191" s="80">
        <v>-114.839</v>
      </c>
      <c r="E1191" s="23">
        <v>41.280999999999999</v>
      </c>
      <c r="F1191" s="1">
        <v>7</v>
      </c>
      <c r="G1191" s="1">
        <v>2008</v>
      </c>
      <c r="H1191" s="1">
        <v>2</v>
      </c>
      <c r="I1191" s="1">
        <v>27</v>
      </c>
      <c r="J1191" s="1">
        <v>20</v>
      </c>
      <c r="K1191" s="1">
        <v>47</v>
      </c>
      <c r="L1191" s="11">
        <v>23.4</v>
      </c>
      <c r="M1191" s="81">
        <f t="shared" si="158"/>
        <v>0.11825400999467875</v>
      </c>
      <c r="N1191" s="21">
        <v>0.01</v>
      </c>
      <c r="O1191" s="3" t="s">
        <v>175</v>
      </c>
      <c r="P1191" s="94">
        <f>1/((1/U1191^2)+(1/X1191^2))</f>
        <v>1.398401087982158E-2</v>
      </c>
      <c r="Q1191" s="72">
        <f>(P1191/U1191^2*V1191)+(P1191/X1191^2*Y1191)</f>
        <v>2.9328556785234325</v>
      </c>
      <c r="R1191" s="82">
        <f>SQRT(P1191)</f>
        <v>0.11825400999467875</v>
      </c>
      <c r="S1191" s="49">
        <v>2.79</v>
      </c>
      <c r="T1191" s="3" t="s">
        <v>3</v>
      </c>
      <c r="U1191" s="82">
        <v>0.13900000000000001</v>
      </c>
      <c r="V1191" s="43">
        <f>0.791*S1191+0.851</f>
        <v>3.05789</v>
      </c>
      <c r="W1191" s="49">
        <v>2.56</v>
      </c>
      <c r="X1191" s="82">
        <v>0.22500000000000001</v>
      </c>
      <c r="Y1191" s="43">
        <f>0.929*W1191+0.227</f>
        <v>2.6052400000000002</v>
      </c>
      <c r="Z1191" s="53"/>
      <c r="AA1191" s="82"/>
      <c r="AB1191" s="43"/>
      <c r="AC1191" s="47"/>
      <c r="AD1191" s="82"/>
      <c r="AE1191" s="43"/>
      <c r="AF1191" s="45"/>
      <c r="AG1191" s="82"/>
      <c r="AH1191" s="43"/>
      <c r="AI1191" s="47"/>
      <c r="AJ1191" s="4"/>
      <c r="AK1191" s="4"/>
      <c r="AL1191" s="4"/>
      <c r="AM1191" s="27"/>
      <c r="AN1191" s="5"/>
      <c r="AO1191" s="4"/>
      <c r="AP1191" s="4"/>
      <c r="AQ1191" s="4"/>
      <c r="AR1191" s="19">
        <v>2.56</v>
      </c>
      <c r="AS1191" s="19">
        <v>2.79</v>
      </c>
      <c r="AT1191" s="3" t="s">
        <v>3</v>
      </c>
    </row>
    <row r="1192" spans="1:58" x14ac:dyDescent="0.25">
      <c r="A1192" s="4" t="s">
        <v>1</v>
      </c>
      <c r="B1192" s="11">
        <v>2.6</v>
      </c>
      <c r="C1192" s="88">
        <f t="shared" si="157"/>
        <v>3.0748596222207958</v>
      </c>
      <c r="D1192" s="80">
        <v>-114.878</v>
      </c>
      <c r="E1192" s="23">
        <v>41.216999999999999</v>
      </c>
      <c r="F1192" s="1">
        <v>8</v>
      </c>
      <c r="G1192" s="1">
        <v>2008</v>
      </c>
      <c r="H1192" s="1">
        <v>2</v>
      </c>
      <c r="I1192" s="1">
        <v>28</v>
      </c>
      <c r="J1192" s="1">
        <v>0</v>
      </c>
      <c r="K1192" s="1">
        <v>44</v>
      </c>
      <c r="L1192" s="1">
        <v>23.05</v>
      </c>
      <c r="M1192" s="81">
        <f t="shared" si="158"/>
        <v>0.10516774409862768</v>
      </c>
      <c r="N1192" s="21">
        <v>0.01</v>
      </c>
      <c r="O1192" s="3" t="s">
        <v>175</v>
      </c>
      <c r="P1192" s="94">
        <f>1/((1/U1192^2)+(1/X1192^2)+(1/AA1192^2))</f>
        <v>1.1060254398794437E-2</v>
      </c>
      <c r="Q1192" s="72">
        <f>(P1192/U1192^2*V1192)+(P1192/X1192^2*Y1192)+(P1192/AA1192^2*AB1192)</f>
        <v>3.0748596222207958</v>
      </c>
      <c r="R1192" s="82">
        <f>SQRT(P1192)</f>
        <v>0.10516774409862768</v>
      </c>
      <c r="S1192" s="49">
        <v>2.93</v>
      </c>
      <c r="T1192" s="3" t="s">
        <v>3</v>
      </c>
      <c r="U1192" s="82">
        <v>0.13900000000000001</v>
      </c>
      <c r="V1192" s="43">
        <f>0.791*S1192+0.851</f>
        <v>3.1686300000000003</v>
      </c>
      <c r="W1192" s="49">
        <v>2.9</v>
      </c>
      <c r="X1192" s="82">
        <v>0.22500000000000001</v>
      </c>
      <c r="Y1192" s="43">
        <f>0.929*W1192+0.227</f>
        <v>2.9211</v>
      </c>
      <c r="Z1192" s="55">
        <v>2.6</v>
      </c>
      <c r="AA1192" s="82">
        <v>0.23</v>
      </c>
      <c r="AB1192" s="43">
        <f>0.791*(Z1192+0.09)+0.851</f>
        <v>2.97879</v>
      </c>
      <c r="AC1192" s="53"/>
      <c r="AD1192" s="82"/>
      <c r="AE1192" s="43"/>
      <c r="AF1192" s="45"/>
      <c r="AG1192" s="82"/>
      <c r="AH1192" s="43"/>
      <c r="AI1192" s="47"/>
      <c r="AJ1192" s="27"/>
      <c r="AK1192" s="5"/>
      <c r="AL1192" s="4" t="s">
        <v>121</v>
      </c>
      <c r="AM1192" s="27">
        <v>2.6</v>
      </c>
      <c r="AN1192" s="5"/>
      <c r="AO1192" s="4">
        <v>37</v>
      </c>
      <c r="AP1192" s="5" t="s">
        <v>44</v>
      </c>
      <c r="AQ1192" s="5" t="s">
        <v>44</v>
      </c>
      <c r="AR1192" s="19">
        <v>2.9</v>
      </c>
      <c r="AS1192" s="19">
        <v>2.93</v>
      </c>
      <c r="AT1192" s="3" t="s">
        <v>3</v>
      </c>
      <c r="AU1192" s="2" t="s">
        <v>44</v>
      </c>
      <c r="AV1192" s="2"/>
      <c r="AY1192">
        <v>32</v>
      </c>
    </row>
    <row r="1193" spans="1:58" x14ac:dyDescent="0.25">
      <c r="A1193" s="4" t="s">
        <v>1</v>
      </c>
      <c r="B1193" s="11">
        <v>2.7</v>
      </c>
      <c r="C1193" s="88">
        <f t="shared" si="157"/>
        <v>3.1380847409272818</v>
      </c>
      <c r="D1193" s="80">
        <v>-114.90900000000001</v>
      </c>
      <c r="E1193" s="23">
        <v>41.167000000000002</v>
      </c>
      <c r="F1193" s="1">
        <v>5</v>
      </c>
      <c r="G1193" s="1">
        <v>2008</v>
      </c>
      <c r="H1193" s="1">
        <v>2</v>
      </c>
      <c r="I1193" s="1">
        <v>28</v>
      </c>
      <c r="J1193" s="1">
        <v>12</v>
      </c>
      <c r="K1193" s="1">
        <v>36</v>
      </c>
      <c r="L1193" s="1">
        <v>45.43</v>
      </c>
      <c r="M1193" s="81">
        <f t="shared" si="158"/>
        <v>0.10516774409862768</v>
      </c>
      <c r="N1193" s="21">
        <v>0.01</v>
      </c>
      <c r="O1193" s="3" t="s">
        <v>175</v>
      </c>
      <c r="P1193" s="94">
        <f>1/((1/U1193^2)+(1/X1193^2)+(1/AA1193^2))</f>
        <v>1.1060254398794437E-2</v>
      </c>
      <c r="Q1193" s="72">
        <f>(P1193/U1193^2*V1193)+(P1193/X1193^2*Y1193)+(P1193/AA1193^2*AB1193)</f>
        <v>3.1380847409272818</v>
      </c>
      <c r="R1193" s="82">
        <f>SQRT(P1193)</f>
        <v>0.10516774409862768</v>
      </c>
      <c r="S1193" s="49">
        <v>3.06</v>
      </c>
      <c r="T1193" s="3" t="s">
        <v>3</v>
      </c>
      <c r="U1193" s="82">
        <v>0.13900000000000001</v>
      </c>
      <c r="V1193" s="43">
        <f>0.791*S1193+0.851</f>
        <v>3.2714600000000003</v>
      </c>
      <c r="W1193" s="49">
        <v>2.84</v>
      </c>
      <c r="X1193" s="82">
        <v>0.22500000000000001</v>
      </c>
      <c r="Y1193" s="43">
        <f>0.929*W1193+0.227</f>
        <v>2.8653599999999999</v>
      </c>
      <c r="Z1193" s="55">
        <v>2.7</v>
      </c>
      <c r="AA1193" s="82">
        <v>0.23</v>
      </c>
      <c r="AB1193" s="43">
        <f>0.791*(Z1193+0.09)+0.851</f>
        <v>3.05789</v>
      </c>
      <c r="AC1193" s="53"/>
      <c r="AD1193" s="82"/>
      <c r="AE1193" s="43"/>
      <c r="AF1193" s="45"/>
      <c r="AG1193" s="82"/>
      <c r="AH1193" s="43"/>
      <c r="AI1193" s="47"/>
      <c r="AJ1193" s="27"/>
      <c r="AK1193" s="5"/>
      <c r="AL1193" s="4" t="s">
        <v>93</v>
      </c>
      <c r="AM1193" s="27">
        <v>2.7</v>
      </c>
      <c r="AN1193" s="5"/>
      <c r="AO1193" s="4">
        <v>37</v>
      </c>
      <c r="AP1193" s="5" t="s">
        <v>44</v>
      </c>
      <c r="AQ1193" s="5" t="s">
        <v>44</v>
      </c>
      <c r="AR1193" s="19">
        <v>2.84</v>
      </c>
      <c r="AS1193" s="19">
        <v>3.06</v>
      </c>
      <c r="AT1193" s="3" t="s">
        <v>3</v>
      </c>
      <c r="AU1193" s="2" t="s">
        <v>44</v>
      </c>
      <c r="AV1193" s="2"/>
      <c r="AY1193">
        <v>25</v>
      </c>
    </row>
    <row r="1194" spans="1:58" x14ac:dyDescent="0.25">
      <c r="A1194" s="4" t="s">
        <v>1</v>
      </c>
      <c r="B1194" s="11">
        <v>2.5</v>
      </c>
      <c r="C1194" s="88">
        <f t="shared" si="157"/>
        <v>2.97879</v>
      </c>
      <c r="D1194" s="80">
        <v>-114.919</v>
      </c>
      <c r="E1194" s="23">
        <v>41.177</v>
      </c>
      <c r="F1194" s="1">
        <v>5</v>
      </c>
      <c r="G1194" s="1">
        <v>2008</v>
      </c>
      <c r="H1194" s="1">
        <v>2</v>
      </c>
      <c r="I1194" s="1">
        <v>28</v>
      </c>
      <c r="J1194" s="1">
        <v>14</v>
      </c>
      <c r="K1194" s="1">
        <v>2</v>
      </c>
      <c r="L1194" s="1">
        <v>16.34</v>
      </c>
      <c r="M1194" s="81">
        <f t="shared" si="158"/>
        <v>0.23</v>
      </c>
      <c r="N1194" s="21">
        <v>0.01</v>
      </c>
      <c r="O1194" s="6" t="s">
        <v>174</v>
      </c>
      <c r="P1194" s="94"/>
      <c r="Q1194" s="72">
        <f>AB1198</f>
        <v>2.97879</v>
      </c>
      <c r="R1194" s="82">
        <f>AA1194</f>
        <v>0.23</v>
      </c>
      <c r="S1194" s="44"/>
      <c r="T1194" s="3"/>
      <c r="V1194" s="43"/>
      <c r="W1194" s="46"/>
      <c r="Y1194" s="43"/>
      <c r="Z1194" s="55">
        <v>2.5</v>
      </c>
      <c r="AA1194" s="82">
        <v>0.23</v>
      </c>
      <c r="AB1194" s="43">
        <f>0.791*(Z1194+0.09)+0.851</f>
        <v>2.8996900000000001</v>
      </c>
      <c r="AC1194" s="53"/>
      <c r="AD1194" s="82"/>
      <c r="AE1194" s="43"/>
      <c r="AF1194" s="45"/>
      <c r="AG1194" s="82"/>
      <c r="AH1194" s="43"/>
      <c r="AI1194" s="47"/>
      <c r="AJ1194" s="27"/>
      <c r="AK1194" s="5"/>
      <c r="AL1194" s="4" t="s">
        <v>58</v>
      </c>
      <c r="AM1194" s="27">
        <v>2.5</v>
      </c>
      <c r="AN1194" s="5"/>
      <c r="AO1194" s="4">
        <v>37</v>
      </c>
      <c r="AP1194" s="5" t="s">
        <v>44</v>
      </c>
      <c r="AQ1194" s="5" t="s">
        <v>44</v>
      </c>
      <c r="AR1194" s="9"/>
      <c r="AS1194" s="5"/>
      <c r="AT1194" s="3"/>
      <c r="AU1194" s="2" t="s">
        <v>44</v>
      </c>
      <c r="AV1194" s="2"/>
      <c r="AY1194">
        <v>24</v>
      </c>
    </row>
    <row r="1195" spans="1:58" x14ac:dyDescent="0.25">
      <c r="A1195" s="4" t="s">
        <v>1</v>
      </c>
      <c r="B1195" s="11">
        <v>2.9</v>
      </c>
      <c r="C1195" s="88">
        <f t="shared" si="157"/>
        <v>3.2743686866745012</v>
      </c>
      <c r="D1195" s="80">
        <v>-114.81699999999999</v>
      </c>
      <c r="E1195" s="23">
        <v>41.213999999999999</v>
      </c>
      <c r="F1195" s="1">
        <v>5</v>
      </c>
      <c r="G1195" s="1">
        <v>2008</v>
      </c>
      <c r="H1195" s="1">
        <v>2</v>
      </c>
      <c r="I1195" s="1">
        <v>29</v>
      </c>
      <c r="J1195" s="1">
        <v>7</v>
      </c>
      <c r="K1195" s="1">
        <v>19</v>
      </c>
      <c r="L1195" s="1">
        <v>12.07</v>
      </c>
      <c r="M1195" s="81">
        <f t="shared" si="158"/>
        <v>0.10516774409862768</v>
      </c>
      <c r="N1195" s="21">
        <v>0.01</v>
      </c>
      <c r="O1195" s="3" t="s">
        <v>175</v>
      </c>
      <c r="P1195" s="94">
        <f>1/((1/U1195^2)+(1/X1195^2)+(1/AA1195^2))</f>
        <v>1.1060254398794437E-2</v>
      </c>
      <c r="Q1195" s="72">
        <f>(P1195/U1195^2*V1195)+(P1195/X1195^2*Y1195)+(P1195/AA1195^2*AB1195)</f>
        <v>3.2743686866745012</v>
      </c>
      <c r="R1195" s="82">
        <f>SQRT(P1195)</f>
        <v>0.10516774409862768</v>
      </c>
      <c r="S1195" s="49">
        <v>3.27</v>
      </c>
      <c r="T1195" s="3" t="s">
        <v>3</v>
      </c>
      <c r="U1195" s="82">
        <v>0.13900000000000001</v>
      </c>
      <c r="V1195" s="43">
        <f>0.791*S1195+0.851</f>
        <v>3.43757</v>
      </c>
      <c r="W1195" s="49">
        <v>2.88</v>
      </c>
      <c r="X1195" s="82">
        <v>0.22500000000000001</v>
      </c>
      <c r="Y1195" s="43">
        <f>0.929*W1195+0.227</f>
        <v>2.90252</v>
      </c>
      <c r="Z1195" s="55">
        <v>2.9</v>
      </c>
      <c r="AA1195" s="82">
        <v>0.23</v>
      </c>
      <c r="AB1195" s="43">
        <f>0.791*(Z1195+0.09)+0.851</f>
        <v>3.2160899999999999</v>
      </c>
      <c r="AC1195" s="53"/>
      <c r="AD1195" s="82"/>
      <c r="AE1195" s="43"/>
      <c r="AF1195" s="45"/>
      <c r="AG1195" s="82"/>
      <c r="AH1195" s="43"/>
      <c r="AI1195" s="47"/>
      <c r="AJ1195" s="27"/>
      <c r="AK1195" s="5"/>
      <c r="AL1195" s="4" t="s">
        <v>49</v>
      </c>
      <c r="AM1195" s="27">
        <v>2.9</v>
      </c>
      <c r="AN1195" s="5"/>
      <c r="AO1195" s="4">
        <v>37</v>
      </c>
      <c r="AP1195" s="5" t="s">
        <v>44</v>
      </c>
      <c r="AQ1195" s="5" t="s">
        <v>44</v>
      </c>
      <c r="AR1195" s="19">
        <v>2.88</v>
      </c>
      <c r="AS1195" s="19">
        <v>3.27</v>
      </c>
      <c r="AT1195" s="3" t="s">
        <v>3</v>
      </c>
      <c r="AU1195" s="2" t="s">
        <v>44</v>
      </c>
      <c r="AV1195" s="2"/>
      <c r="AY1195">
        <v>38</v>
      </c>
    </row>
    <row r="1196" spans="1:58" x14ac:dyDescent="0.25">
      <c r="A1196" s="4" t="s">
        <v>1</v>
      </c>
      <c r="B1196" s="11">
        <v>3.2</v>
      </c>
      <c r="C1196" s="88">
        <f t="shared" si="157"/>
        <v>3.5450690164026528</v>
      </c>
      <c r="D1196" s="80">
        <v>-114.898</v>
      </c>
      <c r="E1196" s="23">
        <v>41.112000000000002</v>
      </c>
      <c r="F1196" s="1">
        <v>9</v>
      </c>
      <c r="G1196" s="1">
        <v>2008</v>
      </c>
      <c r="H1196" s="1">
        <v>2</v>
      </c>
      <c r="I1196" s="1">
        <v>29</v>
      </c>
      <c r="J1196" s="1">
        <v>8</v>
      </c>
      <c r="K1196" s="1">
        <v>49</v>
      </c>
      <c r="L1196" s="1">
        <v>47.83</v>
      </c>
      <c r="M1196" s="81">
        <f t="shared" si="158"/>
        <v>0.10516774409862768</v>
      </c>
      <c r="N1196" s="21">
        <v>0.01</v>
      </c>
      <c r="O1196" s="3" t="s">
        <v>175</v>
      </c>
      <c r="P1196" s="94">
        <f>1/((1/U1196^2)+(1/X1196^2)+(1/AA1196^2))</f>
        <v>1.1060254398794437E-2</v>
      </c>
      <c r="Q1196" s="72">
        <f>(P1196/U1196^2*V1196)+(P1196/X1196^2*Y1196)+(P1196/AA1196^2*AB1196)</f>
        <v>3.5450690164026528</v>
      </c>
      <c r="R1196" s="82">
        <f>SQRT(P1196)</f>
        <v>0.10516774409862768</v>
      </c>
      <c r="S1196" s="49">
        <v>3.57</v>
      </c>
      <c r="T1196" s="3" t="s">
        <v>3</v>
      </c>
      <c r="U1196" s="82">
        <v>0.13900000000000001</v>
      </c>
      <c r="V1196" s="43">
        <f>0.791*S1196+0.851</f>
        <v>3.6748699999999999</v>
      </c>
      <c r="W1196" s="49">
        <v>3.3</v>
      </c>
      <c r="X1196" s="82">
        <v>0.22500000000000001</v>
      </c>
      <c r="Y1196" s="43">
        <f>0.929*W1196+0.227</f>
        <v>3.2927</v>
      </c>
      <c r="Z1196" s="55">
        <v>3.2</v>
      </c>
      <c r="AA1196" s="82">
        <v>0.23</v>
      </c>
      <c r="AB1196" s="43">
        <f>0.791*(Z1196+0.09)+0.851</f>
        <v>3.4533900000000002</v>
      </c>
      <c r="AC1196" s="53"/>
      <c r="AD1196" s="82"/>
      <c r="AE1196" s="43"/>
      <c r="AF1196" s="45"/>
      <c r="AG1196" s="82"/>
      <c r="AH1196" s="43"/>
      <c r="AI1196" s="47"/>
      <c r="AJ1196" s="27"/>
      <c r="AK1196" s="5"/>
      <c r="AL1196" s="4" t="s">
        <v>79</v>
      </c>
      <c r="AM1196" s="27">
        <v>3.2</v>
      </c>
      <c r="AN1196" s="5"/>
      <c r="AO1196" s="4">
        <v>37</v>
      </c>
      <c r="AP1196" s="5" t="s">
        <v>44</v>
      </c>
      <c r="AQ1196" s="5" t="s">
        <v>44</v>
      </c>
      <c r="AR1196" s="19">
        <v>3.3</v>
      </c>
      <c r="AS1196" s="19">
        <v>3.57</v>
      </c>
      <c r="AT1196" s="3" t="s">
        <v>3</v>
      </c>
      <c r="AU1196" s="2" t="s">
        <v>44</v>
      </c>
      <c r="AV1196" s="2"/>
      <c r="AY1196">
        <v>56</v>
      </c>
    </row>
    <row r="1197" spans="1:58" x14ac:dyDescent="0.25">
      <c r="A1197" s="3" t="s">
        <v>2</v>
      </c>
      <c r="B1197" s="18">
        <v>2.83</v>
      </c>
      <c r="C1197" s="88">
        <f t="shared" si="157"/>
        <v>2.9814173675406743</v>
      </c>
      <c r="D1197" s="80">
        <v>-114.94799999999999</v>
      </c>
      <c r="E1197" s="23">
        <v>41.088000000000001</v>
      </c>
      <c r="F1197" s="1">
        <v>12</v>
      </c>
      <c r="G1197" s="1">
        <v>2008</v>
      </c>
      <c r="H1197" s="1">
        <v>2</v>
      </c>
      <c r="I1197" s="1">
        <v>29</v>
      </c>
      <c r="J1197" s="1">
        <v>12</v>
      </c>
      <c r="K1197" s="1">
        <v>7</v>
      </c>
      <c r="L1197" s="11">
        <v>33.799999999999997</v>
      </c>
      <c r="M1197" s="81">
        <f t="shared" si="158"/>
        <v>0.11825400999467875</v>
      </c>
      <c r="N1197" s="21">
        <v>0.01</v>
      </c>
      <c r="O1197" s="3" t="s">
        <v>175</v>
      </c>
      <c r="P1197" s="94">
        <f>1/((1/U1197^2)+(1/X1197^2))</f>
        <v>1.398401087982158E-2</v>
      </c>
      <c r="Q1197" s="72">
        <f>(P1197/U1197^2*V1197)+(P1197/X1197^2*Y1197)</f>
        <v>2.9814173675406743</v>
      </c>
      <c r="R1197" s="82">
        <f>SQRT(P1197)</f>
        <v>0.11825400999467875</v>
      </c>
      <c r="S1197" s="49">
        <v>2.83</v>
      </c>
      <c r="T1197" s="3" t="s">
        <v>3</v>
      </c>
      <c r="U1197" s="82">
        <v>0.13900000000000001</v>
      </c>
      <c r="V1197" s="43">
        <f>0.791*S1197+0.851</f>
        <v>3.0895300000000003</v>
      </c>
      <c r="W1197" s="49">
        <v>2.66</v>
      </c>
      <c r="X1197" s="82">
        <v>0.22500000000000001</v>
      </c>
      <c r="Y1197" s="43">
        <f>0.929*W1197+0.227</f>
        <v>2.69814</v>
      </c>
      <c r="Z1197" s="53"/>
      <c r="AA1197" s="82"/>
      <c r="AB1197" s="43"/>
      <c r="AC1197" s="47"/>
      <c r="AD1197" s="82"/>
      <c r="AE1197" s="43"/>
      <c r="AF1197" s="45"/>
      <c r="AG1197" s="82"/>
      <c r="AH1197" s="43"/>
      <c r="AI1197" s="47"/>
      <c r="AJ1197" s="4"/>
      <c r="AK1197" s="4"/>
      <c r="AL1197" s="4"/>
      <c r="AM1197" s="27"/>
      <c r="AN1197" s="5"/>
      <c r="AO1197" s="4"/>
      <c r="AP1197" s="4"/>
      <c r="AQ1197" s="4"/>
      <c r="AR1197" s="19">
        <v>2.66</v>
      </c>
      <c r="AS1197" s="19">
        <v>2.83</v>
      </c>
      <c r="AT1197" s="3" t="s">
        <v>3</v>
      </c>
    </row>
    <row r="1198" spans="1:58" x14ac:dyDescent="0.25">
      <c r="A1198" s="4" t="s">
        <v>1</v>
      </c>
      <c r="B1198" s="11">
        <v>2.6</v>
      </c>
      <c r="C1198" s="88">
        <f t="shared" si="157"/>
        <v>2.97879</v>
      </c>
      <c r="D1198" s="80">
        <v>-114.819</v>
      </c>
      <c r="E1198" s="23">
        <v>41.244999999999997</v>
      </c>
      <c r="F1198" s="1">
        <v>9</v>
      </c>
      <c r="G1198" s="1">
        <v>2008</v>
      </c>
      <c r="H1198" s="1">
        <v>2</v>
      </c>
      <c r="I1198" s="1">
        <v>29</v>
      </c>
      <c r="J1198" s="1">
        <v>21</v>
      </c>
      <c r="K1198" s="1">
        <v>19</v>
      </c>
      <c r="L1198" s="1">
        <v>24.59</v>
      </c>
      <c r="M1198" s="81">
        <f t="shared" si="158"/>
        <v>0.23</v>
      </c>
      <c r="N1198" s="21">
        <v>0.01</v>
      </c>
      <c r="O1198" s="6" t="s">
        <v>174</v>
      </c>
      <c r="P1198" s="94"/>
      <c r="Q1198" s="72">
        <f>$AB$1198</f>
        <v>2.97879</v>
      </c>
      <c r="R1198" s="82">
        <f>AA1198</f>
        <v>0.23</v>
      </c>
      <c r="S1198" s="44"/>
      <c r="T1198" s="3"/>
      <c r="V1198" s="43"/>
      <c r="W1198" s="46"/>
      <c r="Y1198" s="43"/>
      <c r="Z1198" s="55">
        <v>2.6</v>
      </c>
      <c r="AA1198" s="82">
        <v>0.23</v>
      </c>
      <c r="AB1198" s="43">
        <f>0.791*(Z1198+0.09)+0.851</f>
        <v>2.97879</v>
      </c>
      <c r="AC1198" s="53"/>
      <c r="AD1198" s="82"/>
      <c r="AE1198" s="43"/>
      <c r="AF1198" s="45"/>
      <c r="AG1198" s="82"/>
      <c r="AH1198" s="43"/>
      <c r="AI1198" s="47"/>
      <c r="AJ1198" s="27"/>
      <c r="AK1198" s="5"/>
      <c r="AL1198" s="4" t="s">
        <v>121</v>
      </c>
      <c r="AM1198" s="27">
        <v>2.6</v>
      </c>
      <c r="AN1198" s="5"/>
      <c r="AO1198" s="4">
        <v>37</v>
      </c>
      <c r="AP1198" s="5" t="s">
        <v>44</v>
      </c>
      <c r="AQ1198" s="5" t="s">
        <v>44</v>
      </c>
      <c r="AR1198" s="9"/>
      <c r="AS1198" s="5"/>
      <c r="AT1198" s="3"/>
      <c r="AU1198" s="2" t="s">
        <v>44</v>
      </c>
      <c r="AV1198" s="2"/>
      <c r="AY1198">
        <v>21</v>
      </c>
    </row>
    <row r="1199" spans="1:58" x14ac:dyDescent="0.25">
      <c r="A1199" s="4" t="s">
        <v>1</v>
      </c>
      <c r="B1199" s="11">
        <v>3</v>
      </c>
      <c r="C1199" s="88">
        <f t="shared" si="157"/>
        <v>3.3997289542748663</v>
      </c>
      <c r="D1199" s="80">
        <v>-114.886</v>
      </c>
      <c r="E1199" s="23">
        <v>41.182000000000002</v>
      </c>
      <c r="F1199" s="1">
        <v>5</v>
      </c>
      <c r="G1199" s="1">
        <v>2008</v>
      </c>
      <c r="H1199" s="1">
        <v>3</v>
      </c>
      <c r="I1199" s="1">
        <v>1</v>
      </c>
      <c r="J1199" s="1">
        <v>13</v>
      </c>
      <c r="K1199" s="1">
        <v>57</v>
      </c>
      <c r="L1199" s="1">
        <v>3.55</v>
      </c>
      <c r="M1199" s="81">
        <f t="shared" si="158"/>
        <v>0.10516774409862768</v>
      </c>
      <c r="N1199" s="21">
        <v>0.01</v>
      </c>
      <c r="O1199" s="3" t="s">
        <v>175</v>
      </c>
      <c r="P1199" s="94">
        <f>1/((1/U1199^2)+(1/X1199^2)+(1/AA1199^2))</f>
        <v>1.1060254398794437E-2</v>
      </c>
      <c r="Q1199" s="72">
        <f>(P1199/U1199^2*V1199)+(P1199/X1199^2*Y1199)+(P1199/AA1199^2*AB1199)</f>
        <v>3.3997289542748663</v>
      </c>
      <c r="R1199" s="82">
        <f t="shared" ref="R1199:R1225" si="167">SQRT(P1199)</f>
        <v>0.10516774409862768</v>
      </c>
      <c r="S1199" s="49">
        <v>3.34</v>
      </c>
      <c r="T1199" s="3" t="s">
        <v>3</v>
      </c>
      <c r="U1199" s="82">
        <v>0.13900000000000001</v>
      </c>
      <c r="V1199" s="43">
        <f t="shared" ref="V1199:V1225" si="168">0.791*S1199+0.851</f>
        <v>3.4929399999999999</v>
      </c>
      <c r="W1199" s="49">
        <v>3.26</v>
      </c>
      <c r="X1199" s="82">
        <v>0.22500000000000001</v>
      </c>
      <c r="Y1199" s="43">
        <f t="shared" ref="Y1199:Y1231" si="169">0.929*W1199+0.227</f>
        <v>3.2555399999999999</v>
      </c>
      <c r="Z1199" s="55">
        <v>3</v>
      </c>
      <c r="AA1199" s="82">
        <v>0.23</v>
      </c>
      <c r="AB1199" s="43">
        <f>0.791*(Z1199+0.09)+0.851</f>
        <v>3.2951899999999998</v>
      </c>
      <c r="AC1199" s="53"/>
      <c r="AD1199" s="82"/>
      <c r="AE1199" s="43"/>
      <c r="AF1199" s="45"/>
      <c r="AG1199" s="82"/>
      <c r="AH1199" s="43"/>
      <c r="AI1199" s="47"/>
      <c r="AJ1199" s="27"/>
      <c r="AK1199" s="5"/>
      <c r="AL1199" s="4" t="s">
        <v>50</v>
      </c>
      <c r="AM1199" s="27">
        <v>3</v>
      </c>
      <c r="AN1199" s="5"/>
      <c r="AO1199" s="4">
        <v>37</v>
      </c>
      <c r="AP1199" s="5" t="s">
        <v>44</v>
      </c>
      <c r="AQ1199" s="5" t="s">
        <v>44</v>
      </c>
      <c r="AR1199" s="19">
        <v>3.26</v>
      </c>
      <c r="AS1199" s="19">
        <v>3.34</v>
      </c>
      <c r="AT1199" s="3" t="s">
        <v>3</v>
      </c>
      <c r="AU1199" s="2" t="s">
        <v>44</v>
      </c>
      <c r="AV1199" s="2"/>
      <c r="AY1199">
        <v>16</v>
      </c>
    </row>
    <row r="1200" spans="1:58" x14ac:dyDescent="0.25">
      <c r="A1200" s="3" t="s">
        <v>2</v>
      </c>
      <c r="B1200" s="18">
        <v>2.62</v>
      </c>
      <c r="C1200" s="88">
        <f t="shared" si="157"/>
        <v>2.9227791524890634</v>
      </c>
      <c r="D1200" s="80">
        <v>-114.869</v>
      </c>
      <c r="E1200" s="23">
        <v>41.182000000000002</v>
      </c>
      <c r="F1200" s="1">
        <v>5</v>
      </c>
      <c r="G1200" s="1">
        <v>2008</v>
      </c>
      <c r="H1200" s="1">
        <v>3</v>
      </c>
      <c r="I1200" s="1">
        <v>1</v>
      </c>
      <c r="J1200" s="1">
        <v>14</v>
      </c>
      <c r="K1200" s="1">
        <v>5</v>
      </c>
      <c r="L1200" s="11">
        <v>44.5</v>
      </c>
      <c r="M1200" s="81">
        <f t="shared" si="158"/>
        <v>0.11825400999467875</v>
      </c>
      <c r="N1200" s="21">
        <v>0.01</v>
      </c>
      <c r="O1200" s="3" t="s">
        <v>175</v>
      </c>
      <c r="P1200" s="94">
        <f>1/((1/U1200^2)+(1/X1200^2))</f>
        <v>1.398401087982158E-2</v>
      </c>
      <c r="Q1200" s="72">
        <f>(P1200/U1200^2*V1200)+(P1200/X1200^2*Y1200)</f>
        <v>2.9227791524890634</v>
      </c>
      <c r="R1200" s="82">
        <f t="shared" si="167"/>
        <v>0.11825400999467875</v>
      </c>
      <c r="S1200" s="49">
        <v>2.62</v>
      </c>
      <c r="T1200" s="3" t="s">
        <v>3</v>
      </c>
      <c r="U1200" s="82">
        <v>0.13900000000000001</v>
      </c>
      <c r="V1200" s="43">
        <f t="shared" si="168"/>
        <v>2.9234200000000001</v>
      </c>
      <c r="W1200" s="49">
        <v>2.9</v>
      </c>
      <c r="X1200" s="82">
        <v>0.22500000000000001</v>
      </c>
      <c r="Y1200" s="43">
        <f t="shared" si="169"/>
        <v>2.9211</v>
      </c>
      <c r="Z1200" s="53"/>
      <c r="AA1200" s="82"/>
      <c r="AB1200" s="43"/>
      <c r="AC1200" s="47"/>
      <c r="AD1200" s="82"/>
      <c r="AE1200" s="43"/>
      <c r="AF1200" s="45"/>
      <c r="AG1200" s="82"/>
      <c r="AH1200" s="43"/>
      <c r="AI1200" s="47"/>
      <c r="AJ1200" s="4"/>
      <c r="AK1200" s="4"/>
      <c r="AL1200" s="4"/>
      <c r="AM1200" s="27"/>
      <c r="AN1200" s="5"/>
      <c r="AO1200" s="4"/>
      <c r="AP1200" s="4"/>
      <c r="AQ1200" s="4"/>
      <c r="AR1200" s="19">
        <v>2.9</v>
      </c>
      <c r="AS1200" s="19">
        <v>2.62</v>
      </c>
      <c r="AT1200" s="3" t="s">
        <v>3</v>
      </c>
      <c r="BA1200" s="4"/>
      <c r="BB1200" s="4"/>
      <c r="BC1200" s="4"/>
      <c r="BD1200" s="4"/>
      <c r="BE1200" s="4"/>
      <c r="BF1200" s="4"/>
    </row>
    <row r="1201" spans="1:58" x14ac:dyDescent="0.25">
      <c r="A1201" s="3" t="s">
        <v>2</v>
      </c>
      <c r="B1201" s="18">
        <v>2.66</v>
      </c>
      <c r="C1201" s="88">
        <f t="shared" si="157"/>
        <v>2.9071870335687535</v>
      </c>
      <c r="D1201" s="80">
        <v>-114.884</v>
      </c>
      <c r="E1201" s="23">
        <v>41.082999999999998</v>
      </c>
      <c r="F1201" s="1">
        <v>4</v>
      </c>
      <c r="G1201" s="1">
        <v>2008</v>
      </c>
      <c r="H1201" s="1">
        <v>3</v>
      </c>
      <c r="I1201" s="1">
        <v>2</v>
      </c>
      <c r="J1201" s="1">
        <v>0</v>
      </c>
      <c r="K1201" s="1">
        <v>2</v>
      </c>
      <c r="L1201" s="11">
        <v>41.4</v>
      </c>
      <c r="M1201" s="81">
        <f t="shared" si="158"/>
        <v>0.11825400999467875</v>
      </c>
      <c r="N1201" s="21">
        <v>0.01</v>
      </c>
      <c r="O1201" s="3" t="s">
        <v>175</v>
      </c>
      <c r="P1201" s="94">
        <f>1/((1/U1201^2)+(1/X1201^2))</f>
        <v>1.398401087982158E-2</v>
      </c>
      <c r="Q1201" s="72">
        <f>(P1201/U1201^2*V1201)+(P1201/X1201^2*Y1201)</f>
        <v>2.9071870335687535</v>
      </c>
      <c r="R1201" s="82">
        <f t="shared" si="167"/>
        <v>0.11825400999467875</v>
      </c>
      <c r="S1201" s="49">
        <v>2.66</v>
      </c>
      <c r="T1201" s="3" t="s">
        <v>3</v>
      </c>
      <c r="U1201" s="82">
        <v>0.13900000000000001</v>
      </c>
      <c r="V1201" s="43">
        <f t="shared" si="168"/>
        <v>2.95506</v>
      </c>
      <c r="W1201" s="49">
        <v>2.75</v>
      </c>
      <c r="X1201" s="82">
        <v>0.22500000000000001</v>
      </c>
      <c r="Y1201" s="43">
        <f t="shared" si="169"/>
        <v>2.7817500000000002</v>
      </c>
      <c r="Z1201" s="53"/>
      <c r="AA1201" s="82"/>
      <c r="AB1201" s="43"/>
      <c r="AC1201" s="47"/>
      <c r="AD1201" s="82"/>
      <c r="AE1201" s="43"/>
      <c r="AF1201" s="45"/>
      <c r="AG1201" s="82"/>
      <c r="AH1201" s="43"/>
      <c r="AI1201" s="47"/>
      <c r="AJ1201" s="4"/>
      <c r="AK1201" s="4"/>
      <c r="AL1201" s="4"/>
      <c r="AM1201" s="27"/>
      <c r="AN1201" s="5"/>
      <c r="AO1201" s="4"/>
      <c r="AP1201" s="4"/>
      <c r="AQ1201" s="4"/>
      <c r="AR1201" s="19">
        <v>2.75</v>
      </c>
      <c r="AS1201" s="19">
        <v>2.66</v>
      </c>
      <c r="AT1201" s="3" t="s">
        <v>3</v>
      </c>
    </row>
    <row r="1202" spans="1:58" x14ac:dyDescent="0.25">
      <c r="A1202" s="3" t="s">
        <v>2</v>
      </c>
      <c r="B1202" s="18">
        <v>2.73</v>
      </c>
      <c r="C1202" s="88">
        <f t="shared" si="157"/>
        <v>2.8523146880450634</v>
      </c>
      <c r="D1202" s="80">
        <v>-114.873</v>
      </c>
      <c r="E1202" s="23">
        <v>41.19</v>
      </c>
      <c r="F1202" s="1">
        <v>5</v>
      </c>
      <c r="G1202" s="1">
        <v>2008</v>
      </c>
      <c r="H1202" s="1">
        <v>3</v>
      </c>
      <c r="I1202" s="1">
        <v>3</v>
      </c>
      <c r="J1202" s="1">
        <v>15</v>
      </c>
      <c r="K1202" s="1">
        <v>58</v>
      </c>
      <c r="L1202" s="11">
        <v>52.8</v>
      </c>
      <c r="M1202" s="81">
        <f t="shared" si="158"/>
        <v>0.11825400999467875</v>
      </c>
      <c r="N1202" s="21">
        <v>0.01</v>
      </c>
      <c r="O1202" s="3" t="s">
        <v>175</v>
      </c>
      <c r="P1202" s="94">
        <f>1/((1/U1202^2)+(1/X1202^2))</f>
        <v>1.398401087982158E-2</v>
      </c>
      <c r="Q1202" s="72">
        <f>(P1202/U1202^2*V1202)+(P1202/X1202^2*Y1202)</f>
        <v>2.8523146880450634</v>
      </c>
      <c r="R1202" s="82">
        <f t="shared" si="167"/>
        <v>0.11825400999467875</v>
      </c>
      <c r="S1202" s="49">
        <v>2.73</v>
      </c>
      <c r="T1202" s="3" t="s">
        <v>3</v>
      </c>
      <c r="U1202" s="82">
        <v>0.13900000000000001</v>
      </c>
      <c r="V1202" s="43">
        <f t="shared" si="168"/>
        <v>3.0104299999999999</v>
      </c>
      <c r="W1202" s="49">
        <v>2.38</v>
      </c>
      <c r="X1202" s="82">
        <v>0.22500000000000001</v>
      </c>
      <c r="Y1202" s="43">
        <f t="shared" si="169"/>
        <v>2.4380199999999999</v>
      </c>
      <c r="Z1202" s="53"/>
      <c r="AA1202" s="82"/>
      <c r="AB1202" s="43"/>
      <c r="AC1202" s="47"/>
      <c r="AD1202" s="82"/>
      <c r="AE1202" s="43"/>
      <c r="AF1202" s="45"/>
      <c r="AG1202" s="82"/>
      <c r="AH1202" s="43"/>
      <c r="AI1202" s="47"/>
      <c r="AJ1202" s="4"/>
      <c r="AK1202" s="4"/>
      <c r="AL1202" s="4"/>
      <c r="AM1202" s="27"/>
      <c r="AN1202" s="5"/>
      <c r="AO1202" s="4"/>
      <c r="AP1202" s="4"/>
      <c r="AQ1202" s="4"/>
      <c r="AR1202" s="19">
        <v>2.38</v>
      </c>
      <c r="AS1202" s="19">
        <v>2.73</v>
      </c>
      <c r="AT1202" s="3" t="s">
        <v>3</v>
      </c>
    </row>
    <row r="1203" spans="1:58" x14ac:dyDescent="0.25">
      <c r="A1203" s="4" t="s">
        <v>1</v>
      </c>
      <c r="B1203" s="11">
        <v>2.6</v>
      </c>
      <c r="C1203" s="88">
        <f t="shared" si="157"/>
        <v>3.2614419918131476</v>
      </c>
      <c r="D1203" s="80">
        <v>-114.836</v>
      </c>
      <c r="E1203" s="23">
        <v>41.194000000000003</v>
      </c>
      <c r="F1203" s="1">
        <v>4</v>
      </c>
      <c r="G1203" s="1">
        <v>2008</v>
      </c>
      <c r="H1203" s="1">
        <v>3</v>
      </c>
      <c r="I1203" s="1">
        <v>3</v>
      </c>
      <c r="J1203" s="1">
        <v>22</v>
      </c>
      <c r="K1203" s="1">
        <v>40</v>
      </c>
      <c r="L1203" s="1">
        <v>4.9400000000000004</v>
      </c>
      <c r="M1203" s="81">
        <f t="shared" si="158"/>
        <v>0.10516774409862768</v>
      </c>
      <c r="N1203" s="21">
        <v>0.01</v>
      </c>
      <c r="O1203" s="3" t="s">
        <v>175</v>
      </c>
      <c r="P1203" s="94">
        <f>1/((1/U1203^2)+(1/X1203^2)+(1/AA1203^2))</f>
        <v>1.1060254398794437E-2</v>
      </c>
      <c r="Q1203" s="72">
        <f>(P1203/U1203^2*V1203)+(P1203/X1203^2*Y1203)+(P1203/AA1203^2*AB1203)</f>
        <v>3.2614419918131476</v>
      </c>
      <c r="R1203" s="82">
        <f t="shared" si="167"/>
        <v>0.10516774409862768</v>
      </c>
      <c r="S1203" s="49">
        <v>3.23</v>
      </c>
      <c r="T1203" s="3" t="s">
        <v>3</v>
      </c>
      <c r="U1203" s="82">
        <v>0.13900000000000001</v>
      </c>
      <c r="V1203" s="43">
        <f t="shared" si="168"/>
        <v>3.4059300000000001</v>
      </c>
      <c r="W1203" s="49">
        <v>3.15</v>
      </c>
      <c r="X1203" s="82">
        <v>0.22500000000000001</v>
      </c>
      <c r="Y1203" s="43">
        <f t="shared" si="169"/>
        <v>3.1533500000000001</v>
      </c>
      <c r="Z1203" s="55">
        <v>2.6</v>
      </c>
      <c r="AA1203" s="82">
        <v>0.23</v>
      </c>
      <c r="AB1203" s="43">
        <f>0.791*(Z1203+0.09)+0.851</f>
        <v>2.97879</v>
      </c>
      <c r="AC1203" s="53"/>
      <c r="AD1203" s="82"/>
      <c r="AE1203" s="43"/>
      <c r="AF1203" s="45"/>
      <c r="AG1203" s="82"/>
      <c r="AH1203" s="43"/>
      <c r="AI1203" s="47"/>
      <c r="AJ1203" s="27"/>
      <c r="AK1203" s="5"/>
      <c r="AL1203" s="4" t="s">
        <v>121</v>
      </c>
      <c r="AM1203" s="27">
        <v>2.6</v>
      </c>
      <c r="AN1203" s="5"/>
      <c r="AO1203" s="4">
        <v>37</v>
      </c>
      <c r="AP1203" s="5" t="s">
        <v>44</v>
      </c>
      <c r="AQ1203" s="5" t="s">
        <v>44</v>
      </c>
      <c r="AR1203" s="19">
        <v>3.15</v>
      </c>
      <c r="AS1203" s="19">
        <v>3.23</v>
      </c>
      <c r="AT1203" s="3" t="s">
        <v>3</v>
      </c>
      <c r="AU1203" s="2" t="s">
        <v>44</v>
      </c>
      <c r="AV1203" s="2"/>
      <c r="AY1203">
        <v>27</v>
      </c>
    </row>
    <row r="1204" spans="1:58" x14ac:dyDescent="0.25">
      <c r="A1204" s="4" t="s">
        <v>1</v>
      </c>
      <c r="B1204" s="11">
        <v>3.1</v>
      </c>
      <c r="C1204" s="88">
        <f t="shared" si="157"/>
        <v>3.6172112023566778</v>
      </c>
      <c r="D1204" s="80">
        <v>-114.849</v>
      </c>
      <c r="E1204" s="23">
        <v>41.204000000000001</v>
      </c>
      <c r="F1204" s="1">
        <v>5</v>
      </c>
      <c r="G1204" s="1">
        <v>2008</v>
      </c>
      <c r="H1204" s="1">
        <v>3</v>
      </c>
      <c r="I1204" s="1">
        <v>3</v>
      </c>
      <c r="J1204" s="1">
        <v>22</v>
      </c>
      <c r="K1204" s="1">
        <v>45</v>
      </c>
      <c r="L1204" s="1">
        <v>2.9</v>
      </c>
      <c r="M1204" s="81">
        <f t="shared" si="158"/>
        <v>0.10516774409862768</v>
      </c>
      <c r="N1204" s="21">
        <v>0.01</v>
      </c>
      <c r="O1204" s="3" t="s">
        <v>175</v>
      </c>
      <c r="P1204" s="94">
        <f>1/((1/U1204^2)+(1/X1204^2)+(1/AA1204^2))</f>
        <v>1.1060254398794437E-2</v>
      </c>
      <c r="Q1204" s="72">
        <f>(P1204/U1204^2*V1204)+(P1204/X1204^2*Y1204)+(P1204/AA1204^2*AB1204)</f>
        <v>3.6172112023566778</v>
      </c>
      <c r="R1204" s="82">
        <f t="shared" si="167"/>
        <v>0.10516774409862768</v>
      </c>
      <c r="S1204" s="49">
        <v>3.6</v>
      </c>
      <c r="T1204" s="3" t="s">
        <v>3</v>
      </c>
      <c r="U1204" s="82">
        <v>0.13900000000000001</v>
      </c>
      <c r="V1204" s="43">
        <f t="shared" si="168"/>
        <v>3.6986000000000003</v>
      </c>
      <c r="W1204" s="49">
        <v>3.67</v>
      </c>
      <c r="X1204" s="82">
        <v>0.22500000000000001</v>
      </c>
      <c r="Y1204" s="43">
        <f t="shared" si="169"/>
        <v>3.6364299999999998</v>
      </c>
      <c r="Z1204" s="55">
        <v>3.1</v>
      </c>
      <c r="AA1204" s="82">
        <v>0.23</v>
      </c>
      <c r="AB1204" s="43">
        <f>0.791*(Z1204+0.09)+0.851</f>
        <v>3.3742900000000002</v>
      </c>
      <c r="AC1204" s="53"/>
      <c r="AD1204" s="82"/>
      <c r="AE1204" s="43"/>
      <c r="AF1204" s="45"/>
      <c r="AG1204" s="82"/>
      <c r="AH1204" s="43"/>
      <c r="AI1204" s="47"/>
      <c r="AJ1204" s="27"/>
      <c r="AK1204" s="5"/>
      <c r="AL1204" s="4" t="s">
        <v>92</v>
      </c>
      <c r="AM1204" s="27">
        <v>3.1</v>
      </c>
      <c r="AN1204" s="5"/>
      <c r="AO1204" s="4">
        <v>37</v>
      </c>
      <c r="AP1204" s="5" t="s">
        <v>44</v>
      </c>
      <c r="AQ1204" s="5" t="s">
        <v>44</v>
      </c>
      <c r="AR1204" s="19">
        <v>3.67</v>
      </c>
      <c r="AS1204" s="19">
        <v>3.6</v>
      </c>
      <c r="AT1204" s="3" t="s">
        <v>3</v>
      </c>
      <c r="AU1204" s="2" t="s">
        <v>44</v>
      </c>
      <c r="AV1204" s="2"/>
      <c r="AY1204">
        <v>21</v>
      </c>
    </row>
    <row r="1205" spans="1:58" x14ac:dyDescent="0.25">
      <c r="A1205" s="4" t="s">
        <v>1</v>
      </c>
      <c r="B1205" s="11">
        <v>2.5</v>
      </c>
      <c r="C1205" s="88">
        <f t="shared" si="157"/>
        <v>2.9688636203832361</v>
      </c>
      <c r="D1205" s="80">
        <v>-114.861</v>
      </c>
      <c r="E1205" s="23">
        <v>41.215000000000003</v>
      </c>
      <c r="F1205" s="1">
        <v>4</v>
      </c>
      <c r="G1205" s="1">
        <v>2008</v>
      </c>
      <c r="H1205" s="1">
        <v>3</v>
      </c>
      <c r="I1205" s="1">
        <v>4</v>
      </c>
      <c r="J1205" s="1">
        <v>15</v>
      </c>
      <c r="K1205" s="1">
        <v>21</v>
      </c>
      <c r="L1205" s="1">
        <v>13.59</v>
      </c>
      <c r="M1205" s="81">
        <f t="shared" si="158"/>
        <v>0.10516774409862768</v>
      </c>
      <c r="N1205" s="21">
        <v>0.01</v>
      </c>
      <c r="O1205" s="3" t="s">
        <v>175</v>
      </c>
      <c r="P1205" s="94">
        <f>1/((1/U1205^2)+(1/X1205^2)+(1/AA1205^2))</f>
        <v>1.1060254398794437E-2</v>
      </c>
      <c r="Q1205" s="72">
        <f>(P1205/U1205^2*V1205)+(P1205/X1205^2*Y1205)+(P1205/AA1205^2*AB1205)</f>
        <v>2.9688636203832361</v>
      </c>
      <c r="R1205" s="82">
        <f t="shared" si="167"/>
        <v>0.10516774409862768</v>
      </c>
      <c r="S1205" s="49">
        <v>2.97</v>
      </c>
      <c r="T1205" s="3" t="s">
        <v>3</v>
      </c>
      <c r="U1205" s="82">
        <v>0.13900000000000001</v>
      </c>
      <c r="V1205" s="43">
        <f t="shared" si="168"/>
        <v>3.2002700000000002</v>
      </c>
      <c r="W1205" s="49">
        <v>2.37</v>
      </c>
      <c r="X1205" s="82">
        <v>0.22500000000000001</v>
      </c>
      <c r="Y1205" s="43">
        <f t="shared" si="169"/>
        <v>2.4287300000000003</v>
      </c>
      <c r="Z1205" s="55">
        <v>2.5</v>
      </c>
      <c r="AA1205" s="82">
        <v>0.23</v>
      </c>
      <c r="AB1205" s="43">
        <f>0.791*(Z1205+0.09)+0.851</f>
        <v>2.8996900000000001</v>
      </c>
      <c r="AC1205" s="53"/>
      <c r="AD1205" s="82"/>
      <c r="AE1205" s="43"/>
      <c r="AF1205" s="45"/>
      <c r="AG1205" s="82"/>
      <c r="AH1205" s="43"/>
      <c r="AI1205" s="47"/>
      <c r="AJ1205" s="27"/>
      <c r="AK1205" s="5"/>
      <c r="AL1205" s="4" t="s">
        <v>58</v>
      </c>
      <c r="AM1205" s="27">
        <v>2.5</v>
      </c>
      <c r="AN1205" s="5"/>
      <c r="AO1205" s="4">
        <v>37</v>
      </c>
      <c r="AP1205" s="5" t="s">
        <v>44</v>
      </c>
      <c r="AQ1205" s="5" t="s">
        <v>44</v>
      </c>
      <c r="AR1205" s="19">
        <v>2.37</v>
      </c>
      <c r="AS1205" s="19">
        <v>2.97</v>
      </c>
      <c r="AT1205" s="3" t="s">
        <v>3</v>
      </c>
      <c r="AU1205" s="2" t="s">
        <v>44</v>
      </c>
      <c r="AV1205" s="2"/>
      <c r="AY1205">
        <v>24</v>
      </c>
    </row>
    <row r="1206" spans="1:58" x14ac:dyDescent="0.25">
      <c r="A1206" s="3" t="s">
        <v>2</v>
      </c>
      <c r="B1206" s="18">
        <v>2.91</v>
      </c>
      <c r="C1206" s="88">
        <f t="shared" si="157"/>
        <v>3.1093345733851834</v>
      </c>
      <c r="D1206" s="80">
        <v>-114.875</v>
      </c>
      <c r="E1206" s="23">
        <v>41.19</v>
      </c>
      <c r="F1206" s="1">
        <v>4</v>
      </c>
      <c r="G1206" s="1">
        <v>2008</v>
      </c>
      <c r="H1206" s="1">
        <v>3</v>
      </c>
      <c r="I1206" s="1">
        <v>4</v>
      </c>
      <c r="J1206" s="1">
        <v>21</v>
      </c>
      <c r="K1206" s="1">
        <v>38</v>
      </c>
      <c r="L1206" s="11">
        <v>50.3</v>
      </c>
      <c r="M1206" s="81">
        <f t="shared" si="158"/>
        <v>0.11825400999467875</v>
      </c>
      <c r="N1206" s="21">
        <v>0.01</v>
      </c>
      <c r="O1206" s="3" t="s">
        <v>175</v>
      </c>
      <c r="P1206" s="94">
        <f>1/((1/U1206^2)+(1/X1206^2))</f>
        <v>1.398401087982158E-2</v>
      </c>
      <c r="Q1206" s="72">
        <f>(P1206/U1206^2*V1206)+(P1206/X1206^2*Y1206)</f>
        <v>3.1093345733851834</v>
      </c>
      <c r="R1206" s="82">
        <f t="shared" si="167"/>
        <v>0.11825400999467875</v>
      </c>
      <c r="S1206" s="49">
        <v>2.91</v>
      </c>
      <c r="T1206" s="3" t="s">
        <v>3</v>
      </c>
      <c r="U1206" s="82">
        <v>0.13900000000000001</v>
      </c>
      <c r="V1206" s="43">
        <f t="shared" si="168"/>
        <v>3.1528100000000001</v>
      </c>
      <c r="W1206" s="49">
        <v>2.98</v>
      </c>
      <c r="X1206" s="82">
        <v>0.22500000000000001</v>
      </c>
      <c r="Y1206" s="43">
        <f t="shared" si="169"/>
        <v>2.9954200000000002</v>
      </c>
      <c r="Z1206" s="53"/>
      <c r="AA1206" s="82"/>
      <c r="AB1206" s="43"/>
      <c r="AC1206" s="47"/>
      <c r="AD1206" s="82"/>
      <c r="AE1206" s="43"/>
      <c r="AF1206" s="45"/>
      <c r="AG1206" s="82"/>
      <c r="AH1206" s="43"/>
      <c r="AI1206" s="47"/>
      <c r="AJ1206" s="4"/>
      <c r="AK1206" s="4"/>
      <c r="AL1206" s="4"/>
      <c r="AM1206" s="27"/>
      <c r="AN1206" s="5"/>
      <c r="AO1206" s="4"/>
      <c r="AP1206" s="4"/>
      <c r="AQ1206" s="4"/>
      <c r="AR1206" s="19">
        <v>2.98</v>
      </c>
      <c r="AS1206" s="19">
        <v>2.91</v>
      </c>
      <c r="AT1206" s="3" t="s">
        <v>3</v>
      </c>
    </row>
    <row r="1207" spans="1:58" x14ac:dyDescent="0.25">
      <c r="A1207" s="3" t="s">
        <v>2</v>
      </c>
      <c r="B1207" s="18">
        <v>2.78</v>
      </c>
      <c r="C1207" s="88">
        <f t="shared" si="157"/>
        <v>3.0349090343979648</v>
      </c>
      <c r="D1207" s="80">
        <v>-114.866</v>
      </c>
      <c r="E1207" s="23">
        <v>41.194000000000003</v>
      </c>
      <c r="F1207" s="1">
        <v>4</v>
      </c>
      <c r="G1207" s="1">
        <v>2008</v>
      </c>
      <c r="H1207" s="1">
        <v>3</v>
      </c>
      <c r="I1207" s="1">
        <v>5</v>
      </c>
      <c r="J1207" s="1">
        <v>22</v>
      </c>
      <c r="K1207" s="1">
        <v>15</v>
      </c>
      <c r="L1207" s="11">
        <v>55.1</v>
      </c>
      <c r="M1207" s="81">
        <f t="shared" si="158"/>
        <v>0.11825400999467875</v>
      </c>
      <c r="N1207" s="21">
        <v>0.01</v>
      </c>
      <c r="O1207" s="3" t="s">
        <v>175</v>
      </c>
      <c r="P1207" s="94">
        <f>1/((1/U1207^2)+(1/X1207^2))</f>
        <v>1.398401087982158E-2</v>
      </c>
      <c r="Q1207" s="72">
        <f>(P1207/U1207^2*V1207)+(P1207/X1207^2*Y1207)</f>
        <v>3.0349090343979648</v>
      </c>
      <c r="R1207" s="82">
        <f t="shared" si="167"/>
        <v>0.11825400999467875</v>
      </c>
      <c r="S1207" s="49">
        <v>2.78</v>
      </c>
      <c r="T1207" s="3" t="s">
        <v>3</v>
      </c>
      <c r="U1207" s="82">
        <v>0.13900000000000001</v>
      </c>
      <c r="V1207" s="43">
        <f t="shared" si="168"/>
        <v>3.0499800000000001</v>
      </c>
      <c r="W1207" s="49">
        <v>2.98</v>
      </c>
      <c r="X1207" s="82">
        <v>0.22500000000000001</v>
      </c>
      <c r="Y1207" s="43">
        <f t="shared" si="169"/>
        <v>2.9954200000000002</v>
      </c>
      <c r="Z1207" s="53"/>
      <c r="AA1207" s="82"/>
      <c r="AB1207" s="43"/>
      <c r="AC1207" s="47"/>
      <c r="AD1207" s="82"/>
      <c r="AE1207" s="43"/>
      <c r="AF1207" s="45"/>
      <c r="AG1207" s="82"/>
      <c r="AH1207" s="43"/>
      <c r="AI1207" s="47"/>
      <c r="AJ1207" s="4"/>
      <c r="AK1207" s="4"/>
      <c r="AL1207" s="4"/>
      <c r="AM1207" s="27"/>
      <c r="AN1207" s="5"/>
      <c r="AO1207" s="4"/>
      <c r="AP1207" s="4"/>
      <c r="AQ1207" s="4"/>
      <c r="AR1207" s="19">
        <v>2.98</v>
      </c>
      <c r="AS1207" s="19">
        <v>2.78</v>
      </c>
      <c r="AT1207" s="3" t="s">
        <v>3</v>
      </c>
    </row>
    <row r="1208" spans="1:58" x14ac:dyDescent="0.25">
      <c r="A1208" s="3" t="s">
        <v>2</v>
      </c>
      <c r="B1208" s="18">
        <v>2.68</v>
      </c>
      <c r="C1208" s="88">
        <f t="shared" si="157"/>
        <v>3.0495108846824697</v>
      </c>
      <c r="D1208" s="80">
        <v>-114.828</v>
      </c>
      <c r="E1208" s="23">
        <v>41.289000000000001</v>
      </c>
      <c r="F1208" s="1">
        <v>8</v>
      </c>
      <c r="G1208" s="1">
        <v>2008</v>
      </c>
      <c r="H1208" s="1">
        <v>3</v>
      </c>
      <c r="I1208" s="1">
        <v>6</v>
      </c>
      <c r="J1208" s="1">
        <v>1</v>
      </c>
      <c r="K1208" s="1">
        <v>9</v>
      </c>
      <c r="L1208" s="11">
        <v>25.7</v>
      </c>
      <c r="M1208" s="81">
        <f t="shared" si="158"/>
        <v>0.11825400999467875</v>
      </c>
      <c r="N1208" s="21">
        <v>0.01</v>
      </c>
      <c r="O1208" s="3" t="s">
        <v>175</v>
      </c>
      <c r="P1208" s="94">
        <f>1/((1/U1208^2)+(1/X1208^2))</f>
        <v>1.398401087982158E-2</v>
      </c>
      <c r="Q1208" s="72">
        <f>(P1208/U1208^2*V1208)+(P1208/X1208^2*Y1208)</f>
        <v>3.0495108846824697</v>
      </c>
      <c r="R1208" s="82">
        <f t="shared" si="167"/>
        <v>0.11825400999467875</v>
      </c>
      <c r="S1208" s="49">
        <v>2.68</v>
      </c>
      <c r="T1208" s="3" t="s">
        <v>3</v>
      </c>
      <c r="U1208" s="82">
        <v>0.13900000000000001</v>
      </c>
      <c r="V1208" s="43">
        <f t="shared" si="168"/>
        <v>2.9708800000000002</v>
      </c>
      <c r="W1208" s="49">
        <v>3.26</v>
      </c>
      <c r="X1208" s="82">
        <v>0.22500000000000001</v>
      </c>
      <c r="Y1208" s="43">
        <f t="shared" si="169"/>
        <v>3.2555399999999999</v>
      </c>
      <c r="Z1208" s="53"/>
      <c r="AA1208" s="82"/>
      <c r="AB1208" s="43"/>
      <c r="AC1208" s="47"/>
      <c r="AD1208" s="82"/>
      <c r="AE1208" s="43"/>
      <c r="AF1208" s="45"/>
      <c r="AG1208" s="82"/>
      <c r="AH1208" s="43"/>
      <c r="AI1208" s="47"/>
      <c r="AJ1208" s="4"/>
      <c r="AK1208" s="4"/>
      <c r="AL1208" s="4"/>
      <c r="AM1208" s="27"/>
      <c r="AN1208" s="5"/>
      <c r="AO1208" s="4"/>
      <c r="AP1208" s="4"/>
      <c r="AQ1208" s="4"/>
      <c r="AR1208" s="19">
        <v>3.26</v>
      </c>
      <c r="AS1208" s="19">
        <v>2.68</v>
      </c>
      <c r="AT1208" s="3" t="s">
        <v>3</v>
      </c>
    </row>
    <row r="1209" spans="1:58" x14ac:dyDescent="0.25">
      <c r="A1209" s="4" t="s">
        <v>1</v>
      </c>
      <c r="B1209" s="11">
        <v>2.7</v>
      </c>
      <c r="C1209" s="88">
        <f t="shared" si="157"/>
        <v>3.3294983196156083</v>
      </c>
      <c r="D1209" s="80">
        <v>-114.84699999999999</v>
      </c>
      <c r="E1209" s="23">
        <v>41.168999999999997</v>
      </c>
      <c r="F1209" s="1">
        <v>5</v>
      </c>
      <c r="G1209" s="1">
        <v>2008</v>
      </c>
      <c r="H1209" s="1">
        <v>3</v>
      </c>
      <c r="I1209" s="1">
        <v>6</v>
      </c>
      <c r="J1209" s="1">
        <v>2</v>
      </c>
      <c r="K1209" s="1">
        <v>5</v>
      </c>
      <c r="L1209" s="1">
        <v>55.61</v>
      </c>
      <c r="M1209" s="81">
        <f t="shared" si="158"/>
        <v>0.10516774409862768</v>
      </c>
      <c r="N1209" s="21">
        <v>0.01</v>
      </c>
      <c r="O1209" s="3" t="s">
        <v>175</v>
      </c>
      <c r="P1209" s="94">
        <f>1/((1/U1209^2)+(1/X1209^2)+(1/AA1209^2))</f>
        <v>1.1060254398794437E-2</v>
      </c>
      <c r="Q1209" s="72">
        <f>(P1209/U1209^2*V1209)+(P1209/X1209^2*Y1209)+(P1209/AA1209^2*AB1209)</f>
        <v>3.3294983196156083</v>
      </c>
      <c r="R1209" s="82">
        <f t="shared" si="167"/>
        <v>0.10516774409862768</v>
      </c>
      <c r="S1209" s="49">
        <v>3.16</v>
      </c>
      <c r="T1209" s="3" t="s">
        <v>3</v>
      </c>
      <c r="U1209" s="82">
        <v>0.13900000000000001</v>
      </c>
      <c r="V1209" s="43">
        <f t="shared" si="168"/>
        <v>3.3505600000000002</v>
      </c>
      <c r="W1209" s="49">
        <v>3.56</v>
      </c>
      <c r="X1209" s="82">
        <v>0.22500000000000001</v>
      </c>
      <c r="Y1209" s="43">
        <f t="shared" si="169"/>
        <v>3.53424</v>
      </c>
      <c r="Z1209" s="55">
        <v>2.7</v>
      </c>
      <c r="AA1209" s="82">
        <v>0.23</v>
      </c>
      <c r="AB1209" s="43">
        <f>0.791*(Z1209+0.09)+0.851</f>
        <v>3.05789</v>
      </c>
      <c r="AC1209" s="53"/>
      <c r="AD1209" s="82"/>
      <c r="AE1209" s="43"/>
      <c r="AF1209" s="45"/>
      <c r="AG1209" s="82"/>
      <c r="AH1209" s="43"/>
      <c r="AI1209" s="47"/>
      <c r="AJ1209" s="27"/>
      <c r="AK1209" s="5"/>
      <c r="AL1209" s="4" t="s">
        <v>93</v>
      </c>
      <c r="AM1209" s="27">
        <v>2.7</v>
      </c>
      <c r="AN1209" s="5"/>
      <c r="AO1209" s="4">
        <v>37</v>
      </c>
      <c r="AP1209" s="5" t="s">
        <v>44</v>
      </c>
      <c r="AQ1209" s="5" t="s">
        <v>44</v>
      </c>
      <c r="AR1209" s="19">
        <v>3.56</v>
      </c>
      <c r="AS1209" s="19">
        <v>3.16</v>
      </c>
      <c r="AT1209" s="3" t="s">
        <v>3</v>
      </c>
      <c r="AU1209" s="2" t="s">
        <v>44</v>
      </c>
      <c r="AV1209" s="2"/>
      <c r="AY1209">
        <v>22</v>
      </c>
    </row>
    <row r="1210" spans="1:58" x14ac:dyDescent="0.25">
      <c r="A1210" s="3" t="s">
        <v>2</v>
      </c>
      <c r="B1210" s="18">
        <v>2.4900000000000002</v>
      </c>
      <c r="C1210" s="88">
        <f t="shared" si="157"/>
        <v>2.7354429115317531</v>
      </c>
      <c r="D1210" s="80">
        <v>-114.881</v>
      </c>
      <c r="E1210" s="23">
        <v>41.15</v>
      </c>
      <c r="F1210" s="1">
        <v>5</v>
      </c>
      <c r="G1210" s="1">
        <v>2008</v>
      </c>
      <c r="H1210" s="1">
        <v>3</v>
      </c>
      <c r="I1210" s="1">
        <v>8</v>
      </c>
      <c r="J1210" s="1">
        <v>16</v>
      </c>
      <c r="K1210" s="1">
        <v>32</v>
      </c>
      <c r="L1210" s="11">
        <v>52.5</v>
      </c>
      <c r="M1210" s="81">
        <f t="shared" si="158"/>
        <v>0.11825400999467875</v>
      </c>
      <c r="N1210" s="21">
        <v>0.01</v>
      </c>
      <c r="O1210" s="3" t="s">
        <v>175</v>
      </c>
      <c r="P1210" s="94">
        <f>1/((1/U1210^2)+(1/X1210^2))</f>
        <v>1.398401087982158E-2</v>
      </c>
      <c r="Q1210" s="72">
        <f>(P1210/U1210^2*V1210)+(P1210/X1210^2*Y1210)</f>
        <v>2.7354429115317531</v>
      </c>
      <c r="R1210" s="82">
        <f t="shared" si="167"/>
        <v>0.11825400999467875</v>
      </c>
      <c r="S1210" s="49">
        <v>2.4900000000000002</v>
      </c>
      <c r="T1210" s="3" t="s">
        <v>3</v>
      </c>
      <c r="U1210" s="82">
        <v>0.13900000000000001</v>
      </c>
      <c r="V1210" s="43">
        <f t="shared" si="168"/>
        <v>2.8205900000000002</v>
      </c>
      <c r="W1210" s="49">
        <v>2.46</v>
      </c>
      <c r="X1210" s="82">
        <v>0.22500000000000001</v>
      </c>
      <c r="Y1210" s="43">
        <f t="shared" si="169"/>
        <v>2.51234</v>
      </c>
      <c r="Z1210" s="53"/>
      <c r="AA1210" s="82"/>
      <c r="AB1210" s="43"/>
      <c r="AC1210" s="47"/>
      <c r="AD1210" s="82"/>
      <c r="AE1210" s="43"/>
      <c r="AF1210" s="45"/>
      <c r="AG1210" s="82"/>
      <c r="AH1210" s="43"/>
      <c r="AI1210" s="47"/>
      <c r="AJ1210" s="4"/>
      <c r="AK1210" s="4"/>
      <c r="AL1210" s="4"/>
      <c r="AM1210" s="27"/>
      <c r="AN1210" s="5"/>
      <c r="AO1210" s="4"/>
      <c r="AP1210" s="4"/>
      <c r="AQ1210" s="4"/>
      <c r="AR1210" s="19">
        <v>2.46</v>
      </c>
      <c r="AS1210" s="19">
        <v>2.4900000000000002</v>
      </c>
      <c r="AT1210" s="3" t="s">
        <v>3</v>
      </c>
    </row>
    <row r="1211" spans="1:58" x14ac:dyDescent="0.25">
      <c r="A1211" s="3" t="s">
        <v>2</v>
      </c>
      <c r="B1211" s="18">
        <v>2.91</v>
      </c>
      <c r="C1211" s="88">
        <f t="shared" si="157"/>
        <v>3.0400484608126273</v>
      </c>
      <c r="D1211" s="80">
        <v>-114.861</v>
      </c>
      <c r="E1211" s="23">
        <v>41.195</v>
      </c>
      <c r="F1211" s="1">
        <v>4</v>
      </c>
      <c r="G1211" s="1">
        <v>2008</v>
      </c>
      <c r="H1211" s="1">
        <v>3</v>
      </c>
      <c r="I1211" s="1">
        <v>10</v>
      </c>
      <c r="J1211" s="1">
        <v>8</v>
      </c>
      <c r="K1211" s="1">
        <v>45</v>
      </c>
      <c r="L1211" s="11">
        <v>33.799999999999997</v>
      </c>
      <c r="M1211" s="81">
        <f t="shared" si="158"/>
        <v>0.11825400999467875</v>
      </c>
      <c r="N1211" s="21">
        <v>0.01</v>
      </c>
      <c r="O1211" s="3" t="s">
        <v>175</v>
      </c>
      <c r="P1211" s="94">
        <f>1/((1/U1211^2)+(1/X1211^2))</f>
        <v>1.398401087982158E-2</v>
      </c>
      <c r="Q1211" s="72">
        <f>(P1211/U1211^2*V1211)+(P1211/X1211^2*Y1211)</f>
        <v>3.0400484608126273</v>
      </c>
      <c r="R1211" s="82">
        <f t="shared" si="167"/>
        <v>0.11825400999467875</v>
      </c>
      <c r="S1211" s="49">
        <v>2.91</v>
      </c>
      <c r="T1211" s="3" t="s">
        <v>3</v>
      </c>
      <c r="U1211" s="82">
        <v>0.13900000000000001</v>
      </c>
      <c r="V1211" s="43">
        <f t="shared" si="168"/>
        <v>3.1528100000000001</v>
      </c>
      <c r="W1211" s="49">
        <v>2.71</v>
      </c>
      <c r="X1211" s="82">
        <v>0.22500000000000001</v>
      </c>
      <c r="Y1211" s="43">
        <f t="shared" si="169"/>
        <v>2.7445900000000001</v>
      </c>
      <c r="Z1211" s="53"/>
      <c r="AA1211" s="82"/>
      <c r="AB1211" s="43"/>
      <c r="AC1211" s="47"/>
      <c r="AD1211" s="82"/>
      <c r="AE1211" s="43"/>
      <c r="AF1211" s="45"/>
      <c r="AG1211" s="82"/>
      <c r="AH1211" s="43"/>
      <c r="AI1211" s="47"/>
      <c r="AJ1211" s="4"/>
      <c r="AK1211" s="4"/>
      <c r="AL1211" s="4"/>
      <c r="AM1211" s="27"/>
      <c r="AN1211" s="5"/>
      <c r="AO1211" s="4"/>
      <c r="AP1211" s="4"/>
      <c r="AQ1211" s="4"/>
      <c r="AR1211" s="19">
        <v>2.71</v>
      </c>
      <c r="AS1211" s="19">
        <v>2.91</v>
      </c>
      <c r="AT1211" s="3" t="s">
        <v>3</v>
      </c>
    </row>
    <row r="1212" spans="1:58" x14ac:dyDescent="0.25">
      <c r="A1212" s="3" t="s">
        <v>2</v>
      </c>
      <c r="B1212" s="18">
        <v>2.68</v>
      </c>
      <c r="C1212" s="88">
        <f t="shared" si="157"/>
        <v>2.8339540900122957</v>
      </c>
      <c r="D1212" s="80">
        <v>-114.42</v>
      </c>
      <c r="E1212" s="23">
        <v>37.396000000000001</v>
      </c>
      <c r="F1212" s="1">
        <v>0</v>
      </c>
      <c r="G1212" s="1">
        <v>2008</v>
      </c>
      <c r="H1212" s="1">
        <v>3</v>
      </c>
      <c r="I1212" s="1">
        <v>12</v>
      </c>
      <c r="J1212" s="1">
        <v>11</v>
      </c>
      <c r="K1212" s="1">
        <v>39</v>
      </c>
      <c r="L1212" s="11">
        <v>44.1</v>
      </c>
      <c r="M1212" s="81">
        <f t="shared" si="158"/>
        <v>0.11825400999467875</v>
      </c>
      <c r="N1212" s="21">
        <v>0.01</v>
      </c>
      <c r="O1212" s="3" t="s">
        <v>175</v>
      </c>
      <c r="P1212" s="94">
        <f>1/((1/U1212^2)+(1/X1212^2))</f>
        <v>1.398401087982158E-2</v>
      </c>
      <c r="Q1212" s="72">
        <f>(P1212/U1212^2*V1212)+(P1212/X1212^2*Y1212)</f>
        <v>2.8339540900122957</v>
      </c>
      <c r="R1212" s="82">
        <f t="shared" si="167"/>
        <v>0.11825400999467875</v>
      </c>
      <c r="S1212" s="49">
        <v>2.68</v>
      </c>
      <c r="T1212" s="3" t="s">
        <v>3</v>
      </c>
      <c r="U1212" s="82">
        <v>0.13900000000000001</v>
      </c>
      <c r="V1212" s="43">
        <f t="shared" si="168"/>
        <v>2.9708800000000002</v>
      </c>
      <c r="W1212" s="49">
        <v>2.42</v>
      </c>
      <c r="X1212" s="82">
        <v>0.22500000000000001</v>
      </c>
      <c r="Y1212" s="43">
        <f t="shared" si="169"/>
        <v>2.4751799999999999</v>
      </c>
      <c r="Z1212" s="53"/>
      <c r="AA1212" s="82"/>
      <c r="AB1212" s="43"/>
      <c r="AC1212" s="47"/>
      <c r="AD1212" s="82"/>
      <c r="AE1212" s="43"/>
      <c r="AF1212" s="45"/>
      <c r="AG1212" s="82"/>
      <c r="AH1212" s="43"/>
      <c r="AI1212" s="47"/>
      <c r="AJ1212" s="4"/>
      <c r="AK1212" s="4"/>
      <c r="AL1212" s="4"/>
      <c r="AM1212" s="27"/>
      <c r="AN1212" s="5"/>
      <c r="AO1212" s="4"/>
      <c r="AP1212" s="4"/>
      <c r="AQ1212" s="4"/>
      <c r="AR1212" s="19">
        <v>2.42</v>
      </c>
      <c r="AS1212" s="19">
        <v>2.68</v>
      </c>
      <c r="AT1212" s="3" t="s">
        <v>3</v>
      </c>
    </row>
    <row r="1213" spans="1:58" x14ac:dyDescent="0.25">
      <c r="A1213" s="4" t="s">
        <v>1</v>
      </c>
      <c r="B1213" s="11">
        <v>2.6</v>
      </c>
      <c r="C1213" s="88">
        <f t="shared" si="157"/>
        <v>3.1894562362797751</v>
      </c>
      <c r="D1213" s="80">
        <v>-114.907</v>
      </c>
      <c r="E1213" s="23">
        <v>41.107999999999997</v>
      </c>
      <c r="F1213" s="1">
        <v>9</v>
      </c>
      <c r="G1213" s="1">
        <v>2008</v>
      </c>
      <c r="H1213" s="1">
        <v>3</v>
      </c>
      <c r="I1213" s="1">
        <v>13</v>
      </c>
      <c r="J1213" s="1">
        <v>8</v>
      </c>
      <c r="K1213" s="1">
        <v>47</v>
      </c>
      <c r="L1213" s="1">
        <v>32.770000000000003</v>
      </c>
      <c r="M1213" s="81">
        <f t="shared" si="158"/>
        <v>0.10516774409862768</v>
      </c>
      <c r="N1213" s="21">
        <v>0.01</v>
      </c>
      <c r="O1213" s="3" t="s">
        <v>175</v>
      </c>
      <c r="P1213" s="94">
        <f>1/((1/U1213^2)+(1/X1213^2)+(1/AA1213^2))</f>
        <v>1.1060254398794437E-2</v>
      </c>
      <c r="Q1213" s="72">
        <f>(P1213/U1213^2*V1213)+(P1213/X1213^2*Y1213)+(P1213/AA1213^2*AB1213)</f>
        <v>3.1894562362797751</v>
      </c>
      <c r="R1213" s="82">
        <f t="shared" si="167"/>
        <v>0.10516774409862768</v>
      </c>
      <c r="S1213" s="49">
        <v>2.95</v>
      </c>
      <c r="T1213" s="3" t="s">
        <v>3</v>
      </c>
      <c r="U1213" s="82">
        <v>0.13900000000000001</v>
      </c>
      <c r="V1213" s="43">
        <f t="shared" si="168"/>
        <v>3.1844500000000004</v>
      </c>
      <c r="W1213" s="49">
        <v>3.42</v>
      </c>
      <c r="X1213" s="82">
        <v>0.22500000000000001</v>
      </c>
      <c r="Y1213" s="43">
        <f t="shared" si="169"/>
        <v>3.4041799999999998</v>
      </c>
      <c r="Z1213" s="55">
        <v>2.6</v>
      </c>
      <c r="AA1213" s="82">
        <v>0.23</v>
      </c>
      <c r="AB1213" s="43">
        <f>0.791*(Z1213+0.09)+0.851</f>
        <v>2.97879</v>
      </c>
      <c r="AC1213" s="53"/>
      <c r="AD1213" s="82"/>
      <c r="AE1213" s="43"/>
      <c r="AF1213" s="45"/>
      <c r="AG1213" s="82"/>
      <c r="AH1213" s="43"/>
      <c r="AI1213" s="47"/>
      <c r="AJ1213" s="27"/>
      <c r="AK1213" s="5"/>
      <c r="AL1213" s="4" t="s">
        <v>121</v>
      </c>
      <c r="AM1213" s="27">
        <v>2.6</v>
      </c>
      <c r="AN1213" s="5"/>
      <c r="AO1213" s="4">
        <v>37</v>
      </c>
      <c r="AP1213" s="5" t="s">
        <v>44</v>
      </c>
      <c r="AQ1213" s="5" t="s">
        <v>44</v>
      </c>
      <c r="AR1213" s="19">
        <v>3.42</v>
      </c>
      <c r="AS1213" s="19">
        <v>2.95</v>
      </c>
      <c r="AT1213" s="3" t="s">
        <v>3</v>
      </c>
      <c r="AU1213" s="2" t="s">
        <v>44</v>
      </c>
      <c r="AV1213" s="2"/>
      <c r="AY1213">
        <v>29</v>
      </c>
    </row>
    <row r="1214" spans="1:58" x14ac:dyDescent="0.25">
      <c r="A1214" s="3" t="s">
        <v>2</v>
      </c>
      <c r="B1214" s="18">
        <v>2.95</v>
      </c>
      <c r="C1214" s="88">
        <f t="shared" si="157"/>
        <v>3.1963885471649562</v>
      </c>
      <c r="D1214" s="80">
        <v>-110.286</v>
      </c>
      <c r="E1214" s="23">
        <v>36.408000000000001</v>
      </c>
      <c r="F1214" s="1">
        <v>1</v>
      </c>
      <c r="G1214" s="1">
        <v>2008</v>
      </c>
      <c r="H1214" s="1">
        <v>3</v>
      </c>
      <c r="I1214" s="1">
        <v>13</v>
      </c>
      <c r="J1214" s="1">
        <v>17</v>
      </c>
      <c r="K1214" s="1">
        <v>9</v>
      </c>
      <c r="L1214" s="11">
        <v>17</v>
      </c>
      <c r="M1214" s="81">
        <f t="shared" si="158"/>
        <v>0.11825400999467875</v>
      </c>
      <c r="N1214" s="21">
        <v>0.01</v>
      </c>
      <c r="O1214" s="3" t="s">
        <v>175</v>
      </c>
      <c r="P1214" s="94">
        <f>1/((1/U1214^2)+(1/X1214^2))</f>
        <v>1.398401087982158E-2</v>
      </c>
      <c r="Q1214" s="72">
        <f>(P1214/U1214^2*V1214)+(P1214/X1214^2*Y1214)</f>
        <v>3.1963885471649562</v>
      </c>
      <c r="R1214" s="82">
        <f t="shared" si="167"/>
        <v>0.11825400999467875</v>
      </c>
      <c r="S1214" s="49">
        <v>2.95</v>
      </c>
      <c r="T1214" s="3" t="s">
        <v>3</v>
      </c>
      <c r="U1214" s="82">
        <v>0.13900000000000001</v>
      </c>
      <c r="V1214" s="43">
        <f t="shared" si="168"/>
        <v>3.1844500000000004</v>
      </c>
      <c r="W1214" s="49">
        <v>3.23</v>
      </c>
      <c r="X1214" s="82">
        <v>0.22500000000000001</v>
      </c>
      <c r="Y1214" s="43">
        <f t="shared" si="169"/>
        <v>3.2276699999999998</v>
      </c>
      <c r="Z1214" s="53"/>
      <c r="AA1214" s="82"/>
      <c r="AB1214" s="43"/>
      <c r="AC1214" s="47"/>
      <c r="AD1214" s="82"/>
      <c r="AE1214" s="43"/>
      <c r="AF1214" s="45"/>
      <c r="AG1214" s="82"/>
      <c r="AH1214" s="43"/>
      <c r="AI1214" s="47"/>
      <c r="AJ1214" s="4"/>
      <c r="AK1214" s="4"/>
      <c r="AL1214" s="4"/>
      <c r="AM1214" s="27"/>
      <c r="AN1214" s="5"/>
      <c r="AO1214" s="4"/>
      <c r="AP1214" s="4"/>
      <c r="AQ1214" s="4"/>
      <c r="AR1214" s="19">
        <v>3.23</v>
      </c>
      <c r="AS1214" s="19">
        <v>2.95</v>
      </c>
      <c r="AT1214" s="3" t="s">
        <v>3</v>
      </c>
    </row>
    <row r="1215" spans="1:58" x14ac:dyDescent="0.25">
      <c r="A1215" s="3" t="s">
        <v>2</v>
      </c>
      <c r="B1215" s="18">
        <v>2.83</v>
      </c>
      <c r="C1215" s="88">
        <f t="shared" si="157"/>
        <v>3.1995403145283507</v>
      </c>
      <c r="D1215" s="80">
        <v>-114.849</v>
      </c>
      <c r="E1215" s="23">
        <v>41.215000000000003</v>
      </c>
      <c r="F1215" s="1">
        <v>7</v>
      </c>
      <c r="G1215" s="1">
        <v>2008</v>
      </c>
      <c r="H1215" s="1">
        <v>3</v>
      </c>
      <c r="I1215" s="1">
        <v>14</v>
      </c>
      <c r="J1215" s="1">
        <v>0</v>
      </c>
      <c r="K1215" s="1">
        <v>41</v>
      </c>
      <c r="L1215" s="11">
        <v>47.9</v>
      </c>
      <c r="M1215" s="81">
        <f t="shared" si="158"/>
        <v>0.11825400999467875</v>
      </c>
      <c r="N1215" s="21">
        <v>0.01</v>
      </c>
      <c r="O1215" s="3" t="s">
        <v>175</v>
      </c>
      <c r="P1215" s="94">
        <f>1/((1/U1215^2)+(1/X1215^2))</f>
        <v>1.398401087982158E-2</v>
      </c>
      <c r="Q1215" s="72">
        <f>(P1215/U1215^2*V1215)+(P1215/X1215^2*Y1215)</f>
        <v>3.1995403145283507</v>
      </c>
      <c r="R1215" s="82">
        <f t="shared" si="167"/>
        <v>0.11825400999467875</v>
      </c>
      <c r="S1215" s="49">
        <v>2.83</v>
      </c>
      <c r="T1215" s="3" t="s">
        <v>3</v>
      </c>
      <c r="U1215" s="82">
        <v>0.13900000000000001</v>
      </c>
      <c r="V1215" s="43">
        <f t="shared" si="168"/>
        <v>3.0895300000000003</v>
      </c>
      <c r="W1215" s="49">
        <v>3.51</v>
      </c>
      <c r="X1215" s="82">
        <v>0.22500000000000001</v>
      </c>
      <c r="Y1215" s="43">
        <f t="shared" si="169"/>
        <v>3.4877899999999999</v>
      </c>
      <c r="Z1215" s="53"/>
      <c r="AA1215" s="82"/>
      <c r="AB1215" s="43"/>
      <c r="AC1215" s="47"/>
      <c r="AD1215" s="82"/>
      <c r="AE1215" s="43"/>
      <c r="AF1215" s="45"/>
      <c r="AG1215" s="82"/>
      <c r="AH1215" s="43"/>
      <c r="AI1215" s="47"/>
      <c r="AJ1215" s="4"/>
      <c r="AK1215" s="4"/>
      <c r="AL1215" s="4"/>
      <c r="AM1215" s="27"/>
      <c r="AN1215" s="5"/>
      <c r="AO1215" s="4"/>
      <c r="AP1215" s="4"/>
      <c r="AQ1215" s="4"/>
      <c r="AR1215" s="19">
        <v>3.51</v>
      </c>
      <c r="AS1215" s="19">
        <v>2.83</v>
      </c>
      <c r="AT1215" s="3" t="s">
        <v>3</v>
      </c>
    </row>
    <row r="1216" spans="1:58" s="25" customFormat="1" x14ac:dyDescent="0.25">
      <c r="A1216" s="3" t="s">
        <v>2</v>
      </c>
      <c r="B1216" s="18">
        <v>2.63</v>
      </c>
      <c r="C1216" s="88">
        <f t="shared" si="157"/>
        <v>2.9105411277271038</v>
      </c>
      <c r="D1216" s="80">
        <v>-114.89</v>
      </c>
      <c r="E1216" s="23">
        <v>41.098999999999997</v>
      </c>
      <c r="F1216" s="1">
        <v>7</v>
      </c>
      <c r="G1216" s="1">
        <v>2008</v>
      </c>
      <c r="H1216" s="1">
        <v>3</v>
      </c>
      <c r="I1216" s="1">
        <v>14</v>
      </c>
      <c r="J1216" s="1">
        <v>1</v>
      </c>
      <c r="K1216" s="1">
        <v>59</v>
      </c>
      <c r="L1216" s="11">
        <v>41.2</v>
      </c>
      <c r="M1216" s="81">
        <f t="shared" si="158"/>
        <v>0.11825400999467875</v>
      </c>
      <c r="N1216" s="21">
        <v>0.01</v>
      </c>
      <c r="O1216" s="3" t="s">
        <v>175</v>
      </c>
      <c r="P1216" s="94">
        <f>1/((1/U1216^2)+(1/X1216^2))</f>
        <v>1.398401087982158E-2</v>
      </c>
      <c r="Q1216" s="72">
        <f>(P1216/U1216^2*V1216)+(P1216/X1216^2*Y1216)</f>
        <v>2.9105411277271038</v>
      </c>
      <c r="R1216" s="82">
        <f t="shared" si="167"/>
        <v>0.11825400999467875</v>
      </c>
      <c r="S1216" s="49">
        <v>2.63</v>
      </c>
      <c r="T1216" s="3" t="s">
        <v>3</v>
      </c>
      <c r="U1216" s="82">
        <v>0.13900000000000001</v>
      </c>
      <c r="V1216" s="43">
        <f t="shared" si="168"/>
        <v>2.93133</v>
      </c>
      <c r="W1216" s="49">
        <v>2.83</v>
      </c>
      <c r="X1216" s="82">
        <v>0.22500000000000001</v>
      </c>
      <c r="Y1216" s="43">
        <f t="shared" si="169"/>
        <v>2.8560699999999999</v>
      </c>
      <c r="Z1216" s="53"/>
      <c r="AA1216" s="82"/>
      <c r="AB1216" s="43"/>
      <c r="AC1216" s="47"/>
      <c r="AD1216" s="82"/>
      <c r="AE1216" s="43"/>
      <c r="AF1216" s="45"/>
      <c r="AG1216" s="82"/>
      <c r="AH1216" s="43"/>
      <c r="AI1216" s="47"/>
      <c r="AJ1216" s="4"/>
      <c r="AK1216" s="4"/>
      <c r="AL1216" s="4"/>
      <c r="AM1216" s="27"/>
      <c r="AN1216" s="5"/>
      <c r="AO1216" s="4"/>
      <c r="AP1216" s="4"/>
      <c r="AQ1216" s="4"/>
      <c r="AR1216" s="19">
        <v>2.83</v>
      </c>
      <c r="AS1216" s="19">
        <v>2.63</v>
      </c>
      <c r="AT1216" s="3" t="s">
        <v>3</v>
      </c>
      <c r="AU1216"/>
      <c r="AV1216"/>
      <c r="AW1216"/>
      <c r="AX1216"/>
      <c r="AY1216"/>
      <c r="AZ1216"/>
      <c r="BA1216"/>
      <c r="BB1216"/>
      <c r="BC1216"/>
      <c r="BD1216"/>
      <c r="BE1216"/>
      <c r="BF1216"/>
    </row>
    <row r="1217" spans="1:51" x14ac:dyDescent="0.25">
      <c r="A1217" s="4" t="s">
        <v>1</v>
      </c>
      <c r="B1217" s="11">
        <v>2.8</v>
      </c>
      <c r="C1217" s="88">
        <f t="shared" si="157"/>
        <v>3.358528597755182</v>
      </c>
      <c r="D1217" s="80">
        <v>-114.922</v>
      </c>
      <c r="E1217" s="23">
        <v>41.136000000000003</v>
      </c>
      <c r="F1217" s="1">
        <v>7</v>
      </c>
      <c r="G1217" s="1">
        <v>2008</v>
      </c>
      <c r="H1217" s="1">
        <v>3</v>
      </c>
      <c r="I1217" s="1">
        <v>14</v>
      </c>
      <c r="J1217" s="1">
        <v>7</v>
      </c>
      <c r="K1217" s="1">
        <v>39</v>
      </c>
      <c r="L1217" s="1">
        <v>6.05</v>
      </c>
      <c r="M1217" s="81">
        <f t="shared" si="158"/>
        <v>0.10516774409862768</v>
      </c>
      <c r="N1217" s="21">
        <v>0.01</v>
      </c>
      <c r="O1217" s="3" t="s">
        <v>175</v>
      </c>
      <c r="P1217" s="94">
        <f>1/((1/U1217^2)+(1/X1217^2)+(1/AA1217^2))</f>
        <v>1.1060254398794437E-2</v>
      </c>
      <c r="Q1217" s="72">
        <f>(P1217/U1217^2*V1217)+(P1217/X1217^2*Y1217)+(P1217/AA1217^2*AB1217)</f>
        <v>3.358528597755182</v>
      </c>
      <c r="R1217" s="82">
        <f t="shared" si="167"/>
        <v>0.10516774409862768</v>
      </c>
      <c r="S1217" s="49">
        <v>3.21</v>
      </c>
      <c r="T1217" s="3" t="s">
        <v>3</v>
      </c>
      <c r="U1217" s="82">
        <v>0.13900000000000001</v>
      </c>
      <c r="V1217" s="43">
        <f t="shared" si="168"/>
        <v>3.39011</v>
      </c>
      <c r="W1217" s="49">
        <v>3.51</v>
      </c>
      <c r="X1217" s="82">
        <v>0.22500000000000001</v>
      </c>
      <c r="Y1217" s="43">
        <f t="shared" si="169"/>
        <v>3.4877899999999999</v>
      </c>
      <c r="Z1217" s="55">
        <v>2.8</v>
      </c>
      <c r="AA1217" s="82">
        <v>0.23</v>
      </c>
      <c r="AB1217" s="43">
        <f>0.791*(Z1217+0.09)+0.851</f>
        <v>3.1369899999999999</v>
      </c>
      <c r="AC1217" s="53"/>
      <c r="AD1217" s="82"/>
      <c r="AE1217" s="43"/>
      <c r="AF1217" s="45"/>
      <c r="AG1217" s="82"/>
      <c r="AH1217" s="43"/>
      <c r="AI1217" s="47"/>
      <c r="AJ1217" s="27"/>
      <c r="AK1217" s="5"/>
      <c r="AL1217" s="4" t="s">
        <v>48</v>
      </c>
      <c r="AM1217" s="27">
        <v>2.8</v>
      </c>
      <c r="AN1217" s="5"/>
      <c r="AO1217" s="4">
        <v>37</v>
      </c>
      <c r="AP1217" s="5" t="s">
        <v>44</v>
      </c>
      <c r="AQ1217" s="5" t="s">
        <v>44</v>
      </c>
      <c r="AR1217" s="19">
        <v>3.51</v>
      </c>
      <c r="AS1217" s="19">
        <v>3.21</v>
      </c>
      <c r="AT1217" s="3" t="s">
        <v>3</v>
      </c>
      <c r="AU1217" s="2" t="s">
        <v>44</v>
      </c>
      <c r="AV1217" s="2"/>
      <c r="AY1217">
        <v>33</v>
      </c>
    </row>
    <row r="1218" spans="1:51" x14ac:dyDescent="0.25">
      <c r="A1218" s="3" t="s">
        <v>2</v>
      </c>
      <c r="B1218" s="18">
        <v>2.79</v>
      </c>
      <c r="C1218" s="88">
        <f t="shared" ref="C1218:C1281" si="170">Q1218</f>
        <v>3.1330155592885944</v>
      </c>
      <c r="D1218" s="80">
        <v>-114.904</v>
      </c>
      <c r="E1218" s="23">
        <v>41.246000000000002</v>
      </c>
      <c r="F1218" s="1">
        <v>1</v>
      </c>
      <c r="G1218" s="1">
        <v>2008</v>
      </c>
      <c r="H1218" s="1">
        <v>3</v>
      </c>
      <c r="I1218" s="1">
        <v>18</v>
      </c>
      <c r="J1218" s="1">
        <v>11</v>
      </c>
      <c r="K1218" s="1">
        <v>44</v>
      </c>
      <c r="L1218" s="11">
        <v>39.200000000000003</v>
      </c>
      <c r="M1218" s="81">
        <f t="shared" ref="M1218:M1281" si="171">R1218</f>
        <v>0.11825400999467875</v>
      </c>
      <c r="N1218" s="21">
        <v>0.01</v>
      </c>
      <c r="O1218" s="3" t="s">
        <v>175</v>
      </c>
      <c r="P1218" s="94">
        <f>1/((1/U1218^2)+(1/X1218^2))</f>
        <v>1.398401087982158E-2</v>
      </c>
      <c r="Q1218" s="72">
        <f>(P1218/U1218^2*V1218)+(P1218/X1218^2*Y1218)</f>
        <v>3.1330155592885944</v>
      </c>
      <c r="R1218" s="82">
        <f t="shared" si="167"/>
        <v>0.11825400999467875</v>
      </c>
      <c r="S1218" s="49">
        <v>2.79</v>
      </c>
      <c r="T1218" s="3" t="s">
        <v>3</v>
      </c>
      <c r="U1218" s="82">
        <v>0.13900000000000001</v>
      </c>
      <c r="V1218" s="43">
        <f t="shared" si="168"/>
        <v>3.05789</v>
      </c>
      <c r="W1218" s="49">
        <v>3.34</v>
      </c>
      <c r="X1218" s="82">
        <v>0.22500000000000001</v>
      </c>
      <c r="Y1218" s="43">
        <f t="shared" si="169"/>
        <v>3.32986</v>
      </c>
      <c r="Z1218" s="53"/>
      <c r="AA1218" s="82"/>
      <c r="AB1218" s="43"/>
      <c r="AC1218" s="47"/>
      <c r="AD1218" s="82"/>
      <c r="AE1218" s="43"/>
      <c r="AF1218" s="45"/>
      <c r="AG1218" s="82"/>
      <c r="AH1218" s="43"/>
      <c r="AI1218" s="47"/>
      <c r="AJ1218" s="4"/>
      <c r="AK1218" s="4"/>
      <c r="AL1218" s="4"/>
      <c r="AM1218" s="27"/>
      <c r="AN1218" s="5"/>
      <c r="AO1218" s="4"/>
      <c r="AP1218" s="4"/>
      <c r="AQ1218" s="4"/>
      <c r="AR1218" s="19">
        <v>3.34</v>
      </c>
      <c r="AS1218" s="19">
        <v>2.79</v>
      </c>
      <c r="AT1218" s="3" t="s">
        <v>3</v>
      </c>
    </row>
    <row r="1219" spans="1:51" x14ac:dyDescent="0.25">
      <c r="A1219" s="3" t="s">
        <v>2</v>
      </c>
      <c r="B1219" s="18">
        <v>2.75</v>
      </c>
      <c r="C1219" s="88">
        <f t="shared" si="170"/>
        <v>2.8586324663311697</v>
      </c>
      <c r="D1219" s="80">
        <v>-114.89100000000001</v>
      </c>
      <c r="E1219" s="23">
        <v>41.180999999999997</v>
      </c>
      <c r="F1219" s="1">
        <v>7</v>
      </c>
      <c r="G1219" s="1">
        <v>2008</v>
      </c>
      <c r="H1219" s="1">
        <v>3</v>
      </c>
      <c r="I1219" s="1">
        <v>18</v>
      </c>
      <c r="J1219" s="1">
        <v>19</v>
      </c>
      <c r="K1219" s="1">
        <v>4</v>
      </c>
      <c r="L1219" s="11">
        <v>13.8</v>
      </c>
      <c r="M1219" s="81">
        <f t="shared" si="171"/>
        <v>0.11825400999467875</v>
      </c>
      <c r="N1219" s="21">
        <v>0.01</v>
      </c>
      <c r="O1219" s="3" t="s">
        <v>175</v>
      </c>
      <c r="P1219" s="94">
        <f>1/((1/U1219^2)+(1/X1219^2))</f>
        <v>1.398401087982158E-2</v>
      </c>
      <c r="Q1219" s="72">
        <f>(P1219/U1219^2*V1219)+(P1219/X1219^2*Y1219)</f>
        <v>2.8586324663311697</v>
      </c>
      <c r="R1219" s="82">
        <f t="shared" si="167"/>
        <v>0.11825400999467875</v>
      </c>
      <c r="S1219" s="49">
        <v>2.75</v>
      </c>
      <c r="T1219" s="3" t="s">
        <v>3</v>
      </c>
      <c r="U1219" s="82">
        <v>0.13900000000000001</v>
      </c>
      <c r="V1219" s="43">
        <f t="shared" si="168"/>
        <v>3.0262500000000001</v>
      </c>
      <c r="W1219" s="49">
        <v>2.36</v>
      </c>
      <c r="X1219" s="82">
        <v>0.22500000000000001</v>
      </c>
      <c r="Y1219" s="43">
        <f t="shared" si="169"/>
        <v>2.4194399999999998</v>
      </c>
      <c r="Z1219" s="53"/>
      <c r="AA1219" s="82"/>
      <c r="AB1219" s="43"/>
      <c r="AC1219" s="47"/>
      <c r="AD1219" s="82"/>
      <c r="AE1219" s="43"/>
      <c r="AF1219" s="45"/>
      <c r="AG1219" s="82"/>
      <c r="AH1219" s="43"/>
      <c r="AI1219" s="47"/>
      <c r="AJ1219" s="4"/>
      <c r="AK1219" s="4"/>
      <c r="AL1219" s="4"/>
      <c r="AM1219" s="27"/>
      <c r="AN1219" s="5"/>
      <c r="AO1219" s="4"/>
      <c r="AP1219" s="4"/>
      <c r="AQ1219" s="4"/>
      <c r="AR1219" s="19">
        <v>2.36</v>
      </c>
      <c r="AS1219" s="19">
        <v>2.75</v>
      </c>
      <c r="AT1219" s="3" t="s">
        <v>3</v>
      </c>
    </row>
    <row r="1220" spans="1:51" x14ac:dyDescent="0.25">
      <c r="A1220" s="4" t="s">
        <v>1</v>
      </c>
      <c r="B1220" s="11">
        <v>2.8</v>
      </c>
      <c r="C1220" s="88">
        <f t="shared" si="170"/>
        <v>3.3081023903138513</v>
      </c>
      <c r="D1220" s="80">
        <v>-113.504</v>
      </c>
      <c r="E1220" s="23">
        <v>36.517000000000003</v>
      </c>
      <c r="F1220" s="1">
        <v>5</v>
      </c>
      <c r="G1220" s="1">
        <v>2008</v>
      </c>
      <c r="H1220" s="1">
        <v>3</v>
      </c>
      <c r="I1220" s="1">
        <v>19</v>
      </c>
      <c r="J1220" s="1">
        <v>9</v>
      </c>
      <c r="K1220" s="1">
        <v>32</v>
      </c>
      <c r="L1220" s="1">
        <v>31.02</v>
      </c>
      <c r="M1220" s="81">
        <f t="shared" si="171"/>
        <v>0.10516774409862768</v>
      </c>
      <c r="N1220" s="21">
        <v>0.01</v>
      </c>
      <c r="O1220" s="3" t="s">
        <v>175</v>
      </c>
      <c r="P1220" s="94">
        <f>1/((1/U1220^2)+(1/X1220^2)+(1/AA1220^2))</f>
        <v>1.1060254398794437E-2</v>
      </c>
      <c r="Q1220" s="72">
        <f>(P1220/U1220^2*V1220)+(P1220/X1220^2*Y1220)+(P1220/AA1220^2*AB1220)</f>
        <v>3.3081023903138513</v>
      </c>
      <c r="R1220" s="82">
        <f t="shared" si="167"/>
        <v>0.10516774409862768</v>
      </c>
      <c r="S1220" s="49">
        <v>3.26</v>
      </c>
      <c r="T1220" s="3" t="s">
        <v>3</v>
      </c>
      <c r="U1220" s="82">
        <v>0.13900000000000001</v>
      </c>
      <c r="V1220" s="43">
        <f t="shared" si="168"/>
        <v>3.4296599999999997</v>
      </c>
      <c r="W1220" s="49">
        <v>3.15</v>
      </c>
      <c r="X1220" s="82">
        <v>0.22500000000000001</v>
      </c>
      <c r="Y1220" s="43">
        <f t="shared" si="169"/>
        <v>3.1533500000000001</v>
      </c>
      <c r="Z1220" s="55">
        <v>2.8</v>
      </c>
      <c r="AA1220" s="82">
        <v>0.23</v>
      </c>
      <c r="AB1220" s="43">
        <f>0.791*(Z1220+0.09)+0.851</f>
        <v>3.1369899999999999</v>
      </c>
      <c r="AC1220" s="53"/>
      <c r="AD1220" s="82"/>
      <c r="AE1220" s="43"/>
      <c r="AF1220" s="45"/>
      <c r="AG1220" s="82"/>
      <c r="AH1220" s="43"/>
      <c r="AI1220" s="47"/>
      <c r="AJ1220" s="27"/>
      <c r="AK1220" s="5"/>
      <c r="AL1220" s="4" t="s">
        <v>48</v>
      </c>
      <c r="AM1220" s="27">
        <v>2.8</v>
      </c>
      <c r="AN1220" s="5"/>
      <c r="AO1220" s="4">
        <v>42</v>
      </c>
      <c r="AP1220" s="5" t="s">
        <v>44</v>
      </c>
      <c r="AQ1220" s="5" t="s">
        <v>44</v>
      </c>
      <c r="AR1220" s="19">
        <v>3.15</v>
      </c>
      <c r="AS1220" s="19">
        <v>3.26</v>
      </c>
      <c r="AT1220" s="3" t="s">
        <v>3</v>
      </c>
      <c r="AU1220" s="2" t="s">
        <v>44</v>
      </c>
      <c r="AV1220" s="2"/>
      <c r="AY1220">
        <v>9</v>
      </c>
    </row>
    <row r="1221" spans="1:51" x14ac:dyDescent="0.25">
      <c r="A1221" s="3" t="s">
        <v>2</v>
      </c>
      <c r="B1221" s="18">
        <v>2.67</v>
      </c>
      <c r="C1221" s="88">
        <f t="shared" si="170"/>
        <v>2.9770658829668601</v>
      </c>
      <c r="D1221" s="80">
        <v>-114.886</v>
      </c>
      <c r="E1221" s="23">
        <v>41.237000000000002</v>
      </c>
      <c r="F1221" s="1">
        <v>1</v>
      </c>
      <c r="G1221" s="1">
        <v>2008</v>
      </c>
      <c r="H1221" s="1">
        <v>3</v>
      </c>
      <c r="I1221" s="1">
        <v>20</v>
      </c>
      <c r="J1221" s="1">
        <v>8</v>
      </c>
      <c r="K1221" s="1">
        <v>52</v>
      </c>
      <c r="L1221" s="11">
        <v>53.4</v>
      </c>
      <c r="M1221" s="81">
        <f t="shared" si="171"/>
        <v>0.11825400999467875</v>
      </c>
      <c r="N1221" s="21">
        <v>0.01</v>
      </c>
      <c r="O1221" s="3" t="s">
        <v>175</v>
      </c>
      <c r="P1221" s="94">
        <f>1/((1/U1221^2)+(1/X1221^2))</f>
        <v>1.398401087982158E-2</v>
      </c>
      <c r="Q1221" s="72">
        <f>(P1221/U1221^2*V1221)+(P1221/X1221^2*Y1221)</f>
        <v>2.9770658829668601</v>
      </c>
      <c r="R1221" s="82">
        <f t="shared" si="167"/>
        <v>0.11825400999467875</v>
      </c>
      <c r="S1221" s="49">
        <v>2.67</v>
      </c>
      <c r="T1221" s="3" t="s">
        <v>3</v>
      </c>
      <c r="U1221" s="82">
        <v>0.13900000000000001</v>
      </c>
      <c r="V1221" s="43">
        <f t="shared" si="168"/>
        <v>2.9629699999999999</v>
      </c>
      <c r="W1221" s="49">
        <v>3</v>
      </c>
      <c r="X1221" s="82">
        <v>0.22500000000000001</v>
      </c>
      <c r="Y1221" s="43">
        <f t="shared" si="169"/>
        <v>3.0139999999999998</v>
      </c>
      <c r="Z1221" s="53"/>
      <c r="AA1221" s="82"/>
      <c r="AB1221" s="43"/>
      <c r="AC1221" s="47"/>
      <c r="AD1221" s="82"/>
      <c r="AE1221" s="43"/>
      <c r="AF1221" s="45"/>
      <c r="AG1221" s="82"/>
      <c r="AH1221" s="43"/>
      <c r="AI1221" s="47"/>
      <c r="AJ1221" s="4"/>
      <c r="AK1221" s="4"/>
      <c r="AL1221" s="4"/>
      <c r="AM1221" s="27"/>
      <c r="AN1221" s="5"/>
      <c r="AO1221" s="4"/>
      <c r="AP1221" s="4"/>
      <c r="AQ1221" s="4"/>
      <c r="AR1221" s="19">
        <v>3</v>
      </c>
      <c r="AS1221" s="19">
        <v>2.67</v>
      </c>
      <c r="AT1221" s="3" t="s">
        <v>3</v>
      </c>
    </row>
    <row r="1222" spans="1:51" x14ac:dyDescent="0.25">
      <c r="A1222" s="3" t="s">
        <v>2</v>
      </c>
      <c r="B1222" s="18">
        <v>2.71</v>
      </c>
      <c r="C1222" s="88">
        <f t="shared" si="170"/>
        <v>2.9537753070940442</v>
      </c>
      <c r="D1222" s="80">
        <v>-108.71899999999999</v>
      </c>
      <c r="E1222" s="23">
        <v>41.823999999999998</v>
      </c>
      <c r="F1222" s="1">
        <v>0</v>
      </c>
      <c r="G1222" s="1">
        <v>2008</v>
      </c>
      <c r="H1222" s="1">
        <v>3</v>
      </c>
      <c r="I1222" s="1">
        <v>20</v>
      </c>
      <c r="J1222" s="1">
        <v>16</v>
      </c>
      <c r="K1222" s="1">
        <v>3</v>
      </c>
      <c r="L1222" s="11">
        <v>32</v>
      </c>
      <c r="M1222" s="81">
        <f t="shared" si="171"/>
        <v>0.11825400999467875</v>
      </c>
      <c r="N1222" s="21">
        <v>0.01</v>
      </c>
      <c r="O1222" s="3" t="s">
        <v>175</v>
      </c>
      <c r="P1222" s="94">
        <f>1/((1/U1222^2)+(1/X1222^2))</f>
        <v>1.398401087982158E-2</v>
      </c>
      <c r="Q1222" s="72">
        <f>(P1222/U1222^2*V1222)+(P1222/X1222^2*Y1222)</f>
        <v>2.9537753070940442</v>
      </c>
      <c r="R1222" s="82">
        <f t="shared" si="167"/>
        <v>0.11825400999467875</v>
      </c>
      <c r="S1222" s="49">
        <v>2.71</v>
      </c>
      <c r="T1222" s="3" t="s">
        <v>3</v>
      </c>
      <c r="U1222" s="82">
        <v>0.13900000000000001</v>
      </c>
      <c r="V1222" s="43">
        <f t="shared" si="168"/>
        <v>2.9946100000000002</v>
      </c>
      <c r="W1222" s="49">
        <v>2.82</v>
      </c>
      <c r="X1222" s="82">
        <v>0.22500000000000001</v>
      </c>
      <c r="Y1222" s="43">
        <f t="shared" si="169"/>
        <v>2.8467799999999999</v>
      </c>
      <c r="Z1222" s="53"/>
      <c r="AA1222" s="82"/>
      <c r="AB1222" s="43"/>
      <c r="AC1222" s="47"/>
      <c r="AD1222" s="82"/>
      <c r="AE1222" s="43"/>
      <c r="AF1222" s="45"/>
      <c r="AG1222" s="82"/>
      <c r="AH1222" s="43"/>
      <c r="AI1222" s="47"/>
      <c r="AJ1222" s="4"/>
      <c r="AK1222" s="4"/>
      <c r="AL1222" s="4"/>
      <c r="AM1222" s="27"/>
      <c r="AN1222" s="5"/>
      <c r="AO1222" s="4"/>
      <c r="AP1222" s="4"/>
      <c r="AQ1222" s="4"/>
      <c r="AR1222" s="19">
        <v>2.82</v>
      </c>
      <c r="AS1222" s="19">
        <v>2.71</v>
      </c>
      <c r="AT1222" s="3" t="s">
        <v>3</v>
      </c>
    </row>
    <row r="1223" spans="1:51" x14ac:dyDescent="0.25">
      <c r="A1223" s="3" t="s">
        <v>2</v>
      </c>
      <c r="B1223" s="18">
        <v>2.52</v>
      </c>
      <c r="C1223" s="88">
        <f t="shared" si="170"/>
        <v>2.8783594994710207</v>
      </c>
      <c r="D1223" s="80">
        <v>-114.82899999999999</v>
      </c>
      <c r="E1223" s="23">
        <v>41.281999999999996</v>
      </c>
      <c r="F1223" s="1">
        <v>7</v>
      </c>
      <c r="G1223" s="1">
        <v>2008</v>
      </c>
      <c r="H1223" s="1">
        <v>3</v>
      </c>
      <c r="I1223" s="1">
        <v>23</v>
      </c>
      <c r="J1223" s="1">
        <v>19</v>
      </c>
      <c r="K1223" s="1">
        <v>7</v>
      </c>
      <c r="L1223" s="11">
        <v>48.3</v>
      </c>
      <c r="M1223" s="81">
        <f t="shared" si="171"/>
        <v>0.11825400999467875</v>
      </c>
      <c r="N1223" s="21">
        <v>0.01</v>
      </c>
      <c r="O1223" s="3" t="s">
        <v>175</v>
      </c>
      <c r="P1223" s="94">
        <f>1/((1/U1223^2)+(1/X1223^2))</f>
        <v>1.398401087982158E-2</v>
      </c>
      <c r="Q1223" s="72">
        <f>(P1223/U1223^2*V1223)+(P1223/X1223^2*Y1223)</f>
        <v>2.8783594994710207</v>
      </c>
      <c r="R1223" s="82">
        <f t="shared" si="167"/>
        <v>0.11825400999467875</v>
      </c>
      <c r="S1223" s="49">
        <v>2.52</v>
      </c>
      <c r="T1223" s="3" t="s">
        <v>3</v>
      </c>
      <c r="U1223" s="82">
        <v>0.13900000000000001</v>
      </c>
      <c r="V1223" s="43">
        <f t="shared" si="168"/>
        <v>2.8443200000000002</v>
      </c>
      <c r="W1223" s="49">
        <v>2.95</v>
      </c>
      <c r="X1223" s="82">
        <v>0.22500000000000001</v>
      </c>
      <c r="Y1223" s="43">
        <f t="shared" si="169"/>
        <v>2.9675500000000001</v>
      </c>
      <c r="Z1223" s="53"/>
      <c r="AA1223" s="82"/>
      <c r="AB1223" s="43"/>
      <c r="AC1223" s="47"/>
      <c r="AD1223" s="82"/>
      <c r="AE1223" s="43"/>
      <c r="AF1223" s="45"/>
      <c r="AG1223" s="82"/>
      <c r="AH1223" s="43"/>
      <c r="AI1223" s="47"/>
      <c r="AJ1223" s="4"/>
      <c r="AK1223" s="4"/>
      <c r="AL1223" s="4"/>
      <c r="AM1223" s="27"/>
      <c r="AN1223" s="5"/>
      <c r="AO1223" s="4"/>
      <c r="AP1223" s="4"/>
      <c r="AQ1223" s="4"/>
      <c r="AR1223" s="19">
        <v>2.95</v>
      </c>
      <c r="AS1223" s="19">
        <v>2.52</v>
      </c>
      <c r="AT1223" s="3" t="s">
        <v>3</v>
      </c>
    </row>
    <row r="1224" spans="1:51" x14ac:dyDescent="0.25">
      <c r="A1224" s="4" t="s">
        <v>1</v>
      </c>
      <c r="B1224" s="11">
        <v>2.6</v>
      </c>
      <c r="C1224" s="88">
        <f t="shared" si="170"/>
        <v>2.9254393347098606</v>
      </c>
      <c r="D1224" s="80">
        <v>-113.60299999999999</v>
      </c>
      <c r="E1224" s="23">
        <v>36.521999999999998</v>
      </c>
      <c r="F1224" s="1">
        <v>5</v>
      </c>
      <c r="G1224" s="1">
        <v>2008</v>
      </c>
      <c r="H1224" s="1">
        <v>3</v>
      </c>
      <c r="I1224" s="1">
        <v>27</v>
      </c>
      <c r="J1224" s="1">
        <v>1</v>
      </c>
      <c r="K1224" s="1">
        <v>28</v>
      </c>
      <c r="L1224" s="1">
        <v>11.26</v>
      </c>
      <c r="M1224" s="81">
        <f t="shared" si="171"/>
        <v>0.10516774409862768</v>
      </c>
      <c r="N1224" s="21">
        <v>0.01</v>
      </c>
      <c r="O1224" s="3" t="s">
        <v>175</v>
      </c>
      <c r="P1224" s="94">
        <f>1/((1/U1224^2)+(1/X1224^2)+(1/AA1224^2))</f>
        <v>1.1060254398794437E-2</v>
      </c>
      <c r="Q1224" s="72">
        <f>(P1224/U1224^2*V1224)+(P1224/X1224^2*Y1224)+(P1224/AA1224^2*AB1224)</f>
        <v>2.9254393347098606</v>
      </c>
      <c r="R1224" s="82">
        <f t="shared" si="167"/>
        <v>0.10516774409862768</v>
      </c>
      <c r="S1224" s="49">
        <v>2.73</v>
      </c>
      <c r="T1224" s="3" t="s">
        <v>3</v>
      </c>
      <c r="U1224" s="82">
        <v>0.13900000000000001</v>
      </c>
      <c r="V1224" s="43">
        <f t="shared" si="168"/>
        <v>3.0104299999999999</v>
      </c>
      <c r="W1224" s="49">
        <v>2.61</v>
      </c>
      <c r="X1224" s="82">
        <v>0.22500000000000001</v>
      </c>
      <c r="Y1224" s="43">
        <f t="shared" si="169"/>
        <v>2.6516899999999999</v>
      </c>
      <c r="Z1224" s="55">
        <v>2.6</v>
      </c>
      <c r="AA1224" s="82">
        <v>0.23</v>
      </c>
      <c r="AB1224" s="43">
        <f>0.791*(Z1224+0.09)+0.851</f>
        <v>2.97879</v>
      </c>
      <c r="AC1224" s="53"/>
      <c r="AD1224" s="82"/>
      <c r="AE1224" s="43"/>
      <c r="AF1224" s="45"/>
      <c r="AG1224" s="82"/>
      <c r="AH1224" s="43"/>
      <c r="AI1224" s="47"/>
      <c r="AJ1224" s="27"/>
      <c r="AK1224" s="5"/>
      <c r="AL1224" s="4" t="s">
        <v>121</v>
      </c>
      <c r="AM1224" s="27">
        <v>2.6</v>
      </c>
      <c r="AN1224" s="5"/>
      <c r="AO1224" s="4">
        <v>42</v>
      </c>
      <c r="AP1224" s="5" t="s">
        <v>44</v>
      </c>
      <c r="AQ1224" s="5" t="s">
        <v>44</v>
      </c>
      <c r="AR1224" s="19">
        <v>2.61</v>
      </c>
      <c r="AS1224" s="19">
        <v>2.73</v>
      </c>
      <c r="AT1224" s="3" t="s">
        <v>3</v>
      </c>
      <c r="AU1224" s="2" t="s">
        <v>44</v>
      </c>
      <c r="AV1224" s="2"/>
      <c r="AY1224">
        <v>8</v>
      </c>
    </row>
    <row r="1225" spans="1:51" x14ac:dyDescent="0.25">
      <c r="A1225" s="3" t="s">
        <v>2</v>
      </c>
      <c r="B1225" s="18">
        <v>2.57</v>
      </c>
      <c r="C1225" s="88">
        <f t="shared" si="170"/>
        <v>2.7607140246761785</v>
      </c>
      <c r="D1225" s="80">
        <v>-113.536</v>
      </c>
      <c r="E1225" s="23">
        <v>36.497999999999998</v>
      </c>
      <c r="F1225" s="1">
        <v>5</v>
      </c>
      <c r="G1225" s="1">
        <v>2008</v>
      </c>
      <c r="H1225" s="1">
        <v>3</v>
      </c>
      <c r="I1225" s="1">
        <v>27</v>
      </c>
      <c r="J1225" s="1">
        <v>1</v>
      </c>
      <c r="K1225" s="1">
        <v>58</v>
      </c>
      <c r="L1225" s="11">
        <v>59.9</v>
      </c>
      <c r="M1225" s="81">
        <f t="shared" si="171"/>
        <v>0.11825400999467875</v>
      </c>
      <c r="N1225" s="21">
        <v>0.01</v>
      </c>
      <c r="O1225" s="3" t="s">
        <v>175</v>
      </c>
      <c r="P1225" s="94">
        <f>1/((1/U1225^2)+(1/X1225^2))</f>
        <v>1.398401087982158E-2</v>
      </c>
      <c r="Q1225" s="72">
        <f>(P1225/U1225^2*V1225)+(P1225/X1225^2*Y1225)</f>
        <v>2.7607140246761785</v>
      </c>
      <c r="R1225" s="82">
        <f t="shared" si="167"/>
        <v>0.11825400999467875</v>
      </c>
      <c r="S1225" s="49">
        <v>2.57</v>
      </c>
      <c r="T1225" s="3" t="s">
        <v>3</v>
      </c>
      <c r="U1225" s="82">
        <v>0.13900000000000001</v>
      </c>
      <c r="V1225" s="43">
        <f t="shared" si="168"/>
        <v>2.8838699999999999</v>
      </c>
      <c r="W1225" s="49">
        <v>2.38</v>
      </c>
      <c r="X1225" s="82">
        <v>0.22500000000000001</v>
      </c>
      <c r="Y1225" s="43">
        <f t="shared" si="169"/>
        <v>2.4380199999999999</v>
      </c>
      <c r="Z1225" s="53"/>
      <c r="AA1225" s="82"/>
      <c r="AB1225" s="43"/>
      <c r="AC1225" s="47"/>
      <c r="AD1225" s="82"/>
      <c r="AE1225" s="43"/>
      <c r="AF1225" s="45"/>
      <c r="AG1225" s="82"/>
      <c r="AH1225" s="43"/>
      <c r="AI1225" s="47"/>
      <c r="AJ1225" s="4"/>
      <c r="AK1225" s="4"/>
      <c r="AL1225" s="4"/>
      <c r="AM1225" s="27"/>
      <c r="AN1225" s="5"/>
      <c r="AO1225" s="4"/>
      <c r="AP1225" s="4"/>
      <c r="AQ1225" s="4"/>
      <c r="AR1225" s="19">
        <v>2.38</v>
      </c>
      <c r="AS1225" s="19">
        <v>2.57</v>
      </c>
      <c r="AT1225" s="3" t="s">
        <v>3</v>
      </c>
    </row>
    <row r="1226" spans="1:51" x14ac:dyDescent="0.25">
      <c r="A1226" s="3" t="s">
        <v>2</v>
      </c>
      <c r="B1226" s="18">
        <v>2.66</v>
      </c>
      <c r="C1226" s="88">
        <f t="shared" si="170"/>
        <v>2.69814</v>
      </c>
      <c r="D1226" s="80">
        <v>-114.878</v>
      </c>
      <c r="E1226" s="23">
        <v>41.194000000000003</v>
      </c>
      <c r="F1226" s="1">
        <v>1</v>
      </c>
      <c r="G1226" s="1">
        <v>2008</v>
      </c>
      <c r="H1226" s="1">
        <v>3</v>
      </c>
      <c r="I1226" s="1">
        <v>28</v>
      </c>
      <c r="J1226" s="1">
        <v>20</v>
      </c>
      <c r="K1226" s="1">
        <v>31</v>
      </c>
      <c r="L1226" s="11">
        <v>18.8</v>
      </c>
      <c r="M1226" s="81">
        <f t="shared" si="171"/>
        <v>0.22500000000000001</v>
      </c>
      <c r="N1226" s="21">
        <v>0.01</v>
      </c>
      <c r="O1226" s="6" t="s">
        <v>174</v>
      </c>
      <c r="P1226" s="94"/>
      <c r="Q1226" s="72">
        <f>Y1226</f>
        <v>2.69814</v>
      </c>
      <c r="R1226" s="82">
        <f>X1226</f>
        <v>0.22500000000000001</v>
      </c>
      <c r="S1226" s="44"/>
      <c r="T1226" s="3"/>
      <c r="V1226" s="43"/>
      <c r="W1226" s="49">
        <v>2.66</v>
      </c>
      <c r="X1226" s="82">
        <v>0.22500000000000001</v>
      </c>
      <c r="Y1226" s="43">
        <f t="shared" si="169"/>
        <v>2.69814</v>
      </c>
      <c r="Z1226" s="53"/>
      <c r="AA1226" s="82"/>
      <c r="AB1226" s="43"/>
      <c r="AC1226" s="47"/>
      <c r="AD1226" s="82"/>
      <c r="AE1226" s="43"/>
      <c r="AF1226" s="45"/>
      <c r="AG1226" s="82"/>
      <c r="AH1226" s="43"/>
      <c r="AI1226" s="47"/>
      <c r="AJ1226" s="4"/>
      <c r="AK1226" s="4"/>
      <c r="AL1226" s="4"/>
      <c r="AM1226" s="27"/>
      <c r="AN1226" s="5"/>
      <c r="AO1226" s="4"/>
      <c r="AP1226" s="4"/>
      <c r="AQ1226" s="4"/>
      <c r="AR1226" s="19">
        <v>2.66</v>
      </c>
      <c r="AS1226" s="5"/>
      <c r="AT1226" s="3"/>
    </row>
    <row r="1227" spans="1:51" x14ac:dyDescent="0.25">
      <c r="A1227" s="3" t="s">
        <v>2</v>
      </c>
      <c r="B1227" s="18">
        <v>2.73</v>
      </c>
      <c r="C1227" s="88">
        <f t="shared" si="170"/>
        <v>2.9498284761101425</v>
      </c>
      <c r="D1227" s="80">
        <v>-114.86799999999999</v>
      </c>
      <c r="E1227" s="23">
        <v>41.201999999999998</v>
      </c>
      <c r="F1227" s="1">
        <v>6</v>
      </c>
      <c r="G1227" s="1">
        <v>2008</v>
      </c>
      <c r="H1227" s="1">
        <v>3</v>
      </c>
      <c r="I1227" s="1">
        <v>29</v>
      </c>
      <c r="J1227" s="1">
        <v>16</v>
      </c>
      <c r="K1227" s="1">
        <v>42</v>
      </c>
      <c r="L1227" s="11">
        <v>35.799999999999997</v>
      </c>
      <c r="M1227" s="81">
        <f t="shared" si="171"/>
        <v>0.11825400999467875</v>
      </c>
      <c r="N1227" s="21">
        <v>0.01</v>
      </c>
      <c r="O1227" s="3" t="s">
        <v>175</v>
      </c>
      <c r="P1227" s="94">
        <f>1/((1/U1227^2)+(1/X1227^2))</f>
        <v>1.398401087982158E-2</v>
      </c>
      <c r="Q1227" s="72">
        <f>(P1227/U1227^2*V1227)+(P1227/X1227^2*Y1227)</f>
        <v>2.9498284761101425</v>
      </c>
      <c r="R1227" s="82">
        <f>SQRT(P1227)</f>
        <v>0.11825400999467875</v>
      </c>
      <c r="S1227" s="49">
        <v>2.73</v>
      </c>
      <c r="T1227" s="3" t="s">
        <v>3</v>
      </c>
      <c r="U1227" s="82">
        <v>0.13900000000000001</v>
      </c>
      <c r="V1227" s="43">
        <f>0.791*S1227+0.851</f>
        <v>3.0104299999999999</v>
      </c>
      <c r="W1227" s="49">
        <v>2.76</v>
      </c>
      <c r="X1227" s="82">
        <v>0.22500000000000001</v>
      </c>
      <c r="Y1227" s="43">
        <f t="shared" si="169"/>
        <v>2.7910399999999997</v>
      </c>
      <c r="Z1227" s="53"/>
      <c r="AA1227" s="82"/>
      <c r="AB1227" s="43"/>
      <c r="AC1227" s="47"/>
      <c r="AD1227" s="82"/>
      <c r="AE1227" s="43"/>
      <c r="AF1227" s="45"/>
      <c r="AG1227" s="82"/>
      <c r="AH1227" s="43"/>
      <c r="AI1227" s="47"/>
      <c r="AJ1227" s="4"/>
      <c r="AK1227" s="4"/>
      <c r="AL1227" s="4"/>
      <c r="AM1227" s="27"/>
      <c r="AN1227" s="5"/>
      <c r="AO1227" s="4"/>
      <c r="AP1227" s="4"/>
      <c r="AQ1227" s="4"/>
      <c r="AR1227" s="19">
        <v>2.76</v>
      </c>
      <c r="AS1227" s="19">
        <v>2.73</v>
      </c>
      <c r="AT1227" s="3" t="s">
        <v>3</v>
      </c>
    </row>
    <row r="1228" spans="1:51" x14ac:dyDescent="0.25">
      <c r="A1228" s="3" t="s">
        <v>2</v>
      </c>
      <c r="B1228" s="18">
        <v>2.57</v>
      </c>
      <c r="C1228" s="88">
        <f t="shared" si="170"/>
        <v>2.8761908789637722</v>
      </c>
      <c r="D1228" s="80">
        <v>-114.887</v>
      </c>
      <c r="E1228" s="23">
        <v>41.079000000000001</v>
      </c>
      <c r="F1228" s="1">
        <v>7</v>
      </c>
      <c r="G1228" s="1">
        <v>2008</v>
      </c>
      <c r="H1228" s="1">
        <v>3</v>
      </c>
      <c r="I1228" s="1">
        <v>29</v>
      </c>
      <c r="J1228" s="1">
        <v>19</v>
      </c>
      <c r="K1228" s="1">
        <v>48</v>
      </c>
      <c r="L1228" s="11">
        <v>16</v>
      </c>
      <c r="M1228" s="81">
        <f t="shared" si="171"/>
        <v>0.11825400999467875</v>
      </c>
      <c r="N1228" s="21">
        <v>0.01</v>
      </c>
      <c r="O1228" s="3" t="s">
        <v>175</v>
      </c>
      <c r="P1228" s="94">
        <f>1/((1/U1228^2)+(1/X1228^2))</f>
        <v>1.398401087982158E-2</v>
      </c>
      <c r="Q1228" s="72">
        <f>(P1228/U1228^2*V1228)+(P1228/X1228^2*Y1228)</f>
        <v>2.8761908789637722</v>
      </c>
      <c r="R1228" s="82">
        <f>SQRT(P1228)</f>
        <v>0.11825400999467875</v>
      </c>
      <c r="S1228" s="49">
        <v>2.57</v>
      </c>
      <c r="T1228" s="3" t="s">
        <v>3</v>
      </c>
      <c r="U1228" s="82">
        <v>0.13900000000000001</v>
      </c>
      <c r="V1228" s="43">
        <f>0.791*S1228+0.851</f>
        <v>2.8838699999999999</v>
      </c>
      <c r="W1228" s="49">
        <v>2.83</v>
      </c>
      <c r="X1228" s="82">
        <v>0.22500000000000001</v>
      </c>
      <c r="Y1228" s="43">
        <f t="shared" si="169"/>
        <v>2.8560699999999999</v>
      </c>
      <c r="Z1228" s="53"/>
      <c r="AA1228" s="82"/>
      <c r="AB1228" s="43"/>
      <c r="AC1228" s="47"/>
      <c r="AD1228" s="82"/>
      <c r="AE1228" s="43"/>
      <c r="AF1228" s="45"/>
      <c r="AG1228" s="82"/>
      <c r="AH1228" s="43"/>
      <c r="AI1228" s="47"/>
      <c r="AJ1228" s="4"/>
      <c r="AK1228" s="4"/>
      <c r="AL1228" s="4"/>
      <c r="AM1228" s="27"/>
      <c r="AN1228" s="5"/>
      <c r="AO1228" s="4"/>
      <c r="AP1228" s="4"/>
      <c r="AQ1228" s="4"/>
      <c r="AR1228" s="19">
        <v>2.83</v>
      </c>
      <c r="AS1228" s="19">
        <v>2.57</v>
      </c>
      <c r="AT1228" s="3" t="s">
        <v>3</v>
      </c>
    </row>
    <row r="1229" spans="1:51" x14ac:dyDescent="0.25">
      <c r="A1229" s="3" t="s">
        <v>2</v>
      </c>
      <c r="B1229" s="18">
        <v>2.79</v>
      </c>
      <c r="C1229" s="88">
        <f t="shared" si="170"/>
        <v>2.8189100000000002</v>
      </c>
      <c r="D1229" s="80">
        <v>-110.366</v>
      </c>
      <c r="E1229" s="23">
        <v>36.545000000000002</v>
      </c>
      <c r="F1229" s="1">
        <v>4</v>
      </c>
      <c r="G1229" s="1">
        <v>2008</v>
      </c>
      <c r="H1229" s="1">
        <v>4</v>
      </c>
      <c r="I1229" s="1">
        <v>4</v>
      </c>
      <c r="J1229" s="1">
        <v>18</v>
      </c>
      <c r="K1229" s="1">
        <v>44</v>
      </c>
      <c r="L1229" s="11">
        <v>13.4</v>
      </c>
      <c r="M1229" s="81">
        <f t="shared" si="171"/>
        <v>0.22500000000000001</v>
      </c>
      <c r="N1229" s="21">
        <v>0.01</v>
      </c>
      <c r="O1229" s="6" t="s">
        <v>174</v>
      </c>
      <c r="P1229" s="94"/>
      <c r="Q1229" s="72">
        <f>Y1229</f>
        <v>2.8189100000000002</v>
      </c>
      <c r="R1229" s="82">
        <f>X1229</f>
        <v>0.22500000000000001</v>
      </c>
      <c r="S1229" s="44"/>
      <c r="T1229" s="3"/>
      <c r="V1229" s="43"/>
      <c r="W1229" s="49">
        <v>2.79</v>
      </c>
      <c r="X1229" s="82">
        <v>0.22500000000000001</v>
      </c>
      <c r="Y1229" s="43">
        <f t="shared" si="169"/>
        <v>2.8189100000000002</v>
      </c>
      <c r="Z1229" s="53"/>
      <c r="AA1229" s="82"/>
      <c r="AB1229" s="43"/>
      <c r="AC1229" s="47"/>
      <c r="AD1229" s="82"/>
      <c r="AE1229" s="43"/>
      <c r="AF1229" s="45"/>
      <c r="AG1229" s="82"/>
      <c r="AH1229" s="43"/>
      <c r="AI1229" s="47"/>
      <c r="AJ1229" s="4"/>
      <c r="AK1229" s="4"/>
      <c r="AL1229" s="4"/>
      <c r="AM1229" s="27"/>
      <c r="AN1229" s="5"/>
      <c r="AO1229" s="4"/>
      <c r="AP1229" s="4"/>
      <c r="AQ1229" s="4"/>
      <c r="AR1229" s="19">
        <v>2.79</v>
      </c>
      <c r="AS1229" s="5"/>
      <c r="AT1229" s="3"/>
    </row>
    <row r="1230" spans="1:51" x14ac:dyDescent="0.25">
      <c r="A1230" s="3" t="s">
        <v>2</v>
      </c>
      <c r="B1230" s="18">
        <v>2.4500000000000002</v>
      </c>
      <c r="C1230" s="88">
        <f t="shared" si="170"/>
        <v>2.5970658914019387</v>
      </c>
      <c r="D1230" s="80">
        <v>-110.79300000000001</v>
      </c>
      <c r="E1230" s="23">
        <v>43.253999999999998</v>
      </c>
      <c r="F1230" s="1">
        <v>0</v>
      </c>
      <c r="G1230" s="1">
        <v>2008</v>
      </c>
      <c r="H1230" s="1">
        <v>4</v>
      </c>
      <c r="I1230" s="1">
        <v>5</v>
      </c>
      <c r="J1230" s="1">
        <v>15</v>
      </c>
      <c r="K1230" s="1">
        <v>54</v>
      </c>
      <c r="L1230" s="11">
        <v>48</v>
      </c>
      <c r="M1230" s="81">
        <f t="shared" si="171"/>
        <v>0.11825400999467875</v>
      </c>
      <c r="N1230" s="21">
        <v>0.01</v>
      </c>
      <c r="O1230" s="3" t="s">
        <v>175</v>
      </c>
      <c r="P1230" s="94">
        <f>1/((1/U1230^2)+(1/X1230^2))</f>
        <v>1.398401087982158E-2</v>
      </c>
      <c r="Q1230" s="72">
        <f>(P1230/U1230^2*V1230)+(P1230/X1230^2*Y1230)</f>
        <v>2.5970658914019387</v>
      </c>
      <c r="R1230" s="82">
        <f>SQRT(P1230)</f>
        <v>0.11825400999467875</v>
      </c>
      <c r="S1230" s="49">
        <v>2.4500000000000002</v>
      </c>
      <c r="T1230" s="3" t="s">
        <v>3</v>
      </c>
      <c r="U1230" s="82">
        <v>0.13900000000000001</v>
      </c>
      <c r="V1230" s="43">
        <f t="shared" ref="V1230:V1236" si="172">0.791*S1230+0.851</f>
        <v>2.7889500000000003</v>
      </c>
      <c r="W1230" s="49">
        <v>2.0099999999999998</v>
      </c>
      <c r="X1230" s="82">
        <v>0.22500000000000001</v>
      </c>
      <c r="Y1230" s="43">
        <f t="shared" si="169"/>
        <v>2.09429</v>
      </c>
      <c r="Z1230" s="53"/>
      <c r="AA1230" s="82"/>
      <c r="AB1230" s="43"/>
      <c r="AC1230" s="47"/>
      <c r="AD1230" s="82"/>
      <c r="AE1230" s="43"/>
      <c r="AF1230" s="45"/>
      <c r="AG1230" s="82"/>
      <c r="AH1230" s="43"/>
      <c r="AI1230" s="47"/>
      <c r="AJ1230" s="4"/>
      <c r="AK1230" s="4"/>
      <c r="AL1230" s="4"/>
      <c r="AM1230" s="27"/>
      <c r="AN1230" s="5"/>
      <c r="AO1230" s="4"/>
      <c r="AP1230" s="4"/>
      <c r="AQ1230" s="4"/>
      <c r="AR1230" s="19">
        <v>2.0099999999999998</v>
      </c>
      <c r="AS1230" s="19">
        <v>2.4500000000000002</v>
      </c>
      <c r="AT1230" s="3" t="s">
        <v>3</v>
      </c>
    </row>
    <row r="1231" spans="1:51" x14ac:dyDescent="0.25">
      <c r="A1231" s="3" t="s">
        <v>2</v>
      </c>
      <c r="B1231" s="18">
        <v>2.5</v>
      </c>
      <c r="C1231" s="88">
        <f t="shared" si="170"/>
        <v>2.6770141450547564</v>
      </c>
      <c r="D1231" s="80">
        <v>-114.89700000000001</v>
      </c>
      <c r="E1231" s="23">
        <v>41.256</v>
      </c>
      <c r="F1231" s="1">
        <v>1</v>
      </c>
      <c r="G1231" s="1">
        <v>2008</v>
      </c>
      <c r="H1231" s="1">
        <v>4</v>
      </c>
      <c r="I1231" s="1">
        <v>6</v>
      </c>
      <c r="J1231" s="1">
        <v>17</v>
      </c>
      <c r="K1231" s="1">
        <v>59</v>
      </c>
      <c r="L1231" s="11">
        <v>59.9</v>
      </c>
      <c r="M1231" s="81">
        <f t="shared" si="171"/>
        <v>0.11825400999467875</v>
      </c>
      <c r="N1231" s="21">
        <v>0.01</v>
      </c>
      <c r="O1231" s="3" t="s">
        <v>175</v>
      </c>
      <c r="P1231" s="94">
        <f>1/((1/U1231^2)+(1/X1231^2))</f>
        <v>1.398401087982158E-2</v>
      </c>
      <c r="Q1231" s="72">
        <f>(P1231/U1231^2*V1231)+(P1231/X1231^2*Y1231)</f>
        <v>2.6770141450547564</v>
      </c>
      <c r="R1231" s="82">
        <f>SQRT(P1231)</f>
        <v>0.11825400999467875</v>
      </c>
      <c r="S1231" s="49">
        <v>2.5</v>
      </c>
      <c r="T1231" s="3" t="s">
        <v>3</v>
      </c>
      <c r="U1231" s="82">
        <v>0.13900000000000001</v>
      </c>
      <c r="V1231" s="43">
        <f t="shared" si="172"/>
        <v>2.8285</v>
      </c>
      <c r="W1231" s="49">
        <v>2.21</v>
      </c>
      <c r="X1231" s="82">
        <v>0.22500000000000001</v>
      </c>
      <c r="Y1231" s="43">
        <f t="shared" si="169"/>
        <v>2.28009</v>
      </c>
      <c r="Z1231" s="53"/>
      <c r="AA1231" s="82"/>
      <c r="AB1231" s="43"/>
      <c r="AC1231" s="47"/>
      <c r="AD1231" s="82"/>
      <c r="AE1231" s="43"/>
      <c r="AF1231" s="45"/>
      <c r="AG1231" s="82"/>
      <c r="AH1231" s="43"/>
      <c r="AI1231" s="47"/>
      <c r="AJ1231" s="4"/>
      <c r="AK1231" s="4"/>
      <c r="AL1231" s="4"/>
      <c r="AM1231" s="27"/>
      <c r="AN1231" s="5"/>
      <c r="AO1231" s="4"/>
      <c r="AP1231" s="4"/>
      <c r="AQ1231" s="4"/>
      <c r="AR1231" s="19">
        <v>2.21</v>
      </c>
      <c r="AS1231" s="19">
        <v>2.5</v>
      </c>
      <c r="AT1231" s="3" t="s">
        <v>3</v>
      </c>
    </row>
    <row r="1232" spans="1:51" x14ac:dyDescent="0.25">
      <c r="A1232" s="3" t="s">
        <v>2</v>
      </c>
      <c r="B1232" s="18">
        <v>3.19</v>
      </c>
      <c r="C1232" s="88">
        <f t="shared" si="170"/>
        <v>3.3742900000000002</v>
      </c>
      <c r="D1232" s="80">
        <v>-108.441</v>
      </c>
      <c r="E1232" s="23">
        <v>36.646999999999998</v>
      </c>
      <c r="F1232" s="1">
        <v>3</v>
      </c>
      <c r="G1232" s="1">
        <v>2008</v>
      </c>
      <c r="H1232" s="1">
        <v>4</v>
      </c>
      <c r="I1232" s="1">
        <v>22</v>
      </c>
      <c r="J1232" s="1">
        <v>19</v>
      </c>
      <c r="K1232" s="1">
        <v>33</v>
      </c>
      <c r="L1232" s="11">
        <v>17.2</v>
      </c>
      <c r="M1232" s="81">
        <f t="shared" si="171"/>
        <v>0.13900000000000001</v>
      </c>
      <c r="N1232" s="21">
        <v>0.01</v>
      </c>
      <c r="O1232" s="6" t="s">
        <v>174</v>
      </c>
      <c r="P1232" s="94"/>
      <c r="Q1232" s="72">
        <f>V1232</f>
        <v>3.3742900000000002</v>
      </c>
      <c r="R1232" s="82">
        <f>U1232</f>
        <v>0.13900000000000001</v>
      </c>
      <c r="S1232" s="49">
        <v>3.19</v>
      </c>
      <c r="T1232" s="3" t="s">
        <v>3</v>
      </c>
      <c r="U1232" s="82">
        <v>0.13900000000000001</v>
      </c>
      <c r="V1232" s="43">
        <f t="shared" si="172"/>
        <v>3.3742900000000002</v>
      </c>
      <c r="W1232" s="57"/>
      <c r="Y1232" s="43"/>
      <c r="Z1232" s="53"/>
      <c r="AA1232" s="82"/>
      <c r="AB1232" s="43"/>
      <c r="AC1232" s="47"/>
      <c r="AD1232" s="82"/>
      <c r="AE1232" s="43"/>
      <c r="AF1232" s="45"/>
      <c r="AG1232" s="82"/>
      <c r="AH1232" s="43"/>
      <c r="AI1232" s="47"/>
      <c r="AJ1232" s="4"/>
      <c r="AK1232" s="4"/>
      <c r="AL1232" s="4"/>
      <c r="AM1232" s="27"/>
      <c r="AN1232" s="5"/>
      <c r="AO1232" s="4"/>
      <c r="AP1232" s="4"/>
      <c r="AQ1232" s="4"/>
      <c r="AR1232" s="19">
        <v>9.99</v>
      </c>
      <c r="AS1232" s="19">
        <v>3.19</v>
      </c>
      <c r="AT1232" s="3" t="s">
        <v>3</v>
      </c>
    </row>
    <row r="1233" spans="1:58" x14ac:dyDescent="0.25">
      <c r="A1233" s="3" t="s">
        <v>2</v>
      </c>
      <c r="B1233" s="18">
        <v>2.78</v>
      </c>
      <c r="C1233" s="88">
        <f t="shared" si="170"/>
        <v>2.9271306370628776</v>
      </c>
      <c r="D1233" s="80">
        <v>-114.687</v>
      </c>
      <c r="E1233" s="23">
        <v>37.398000000000003</v>
      </c>
      <c r="F1233" s="1">
        <v>1</v>
      </c>
      <c r="G1233" s="1">
        <v>2008</v>
      </c>
      <c r="H1233" s="1">
        <v>4</v>
      </c>
      <c r="I1233" s="1">
        <v>23</v>
      </c>
      <c r="J1233" s="1">
        <v>21</v>
      </c>
      <c r="K1233" s="1">
        <v>21</v>
      </c>
      <c r="L1233" s="11">
        <v>39</v>
      </c>
      <c r="M1233" s="81">
        <f t="shared" si="171"/>
        <v>0.11825400999467875</v>
      </c>
      <c r="N1233" s="21">
        <v>0.01</v>
      </c>
      <c r="O1233" s="3" t="s">
        <v>175</v>
      </c>
      <c r="P1233" s="94">
        <f>1/((1/U1233^2)+(1/X1233^2))</f>
        <v>1.398401087982158E-2</v>
      </c>
      <c r="Q1233" s="72">
        <f>(P1233/U1233^2*V1233)+(P1233/X1233^2*Y1233)</f>
        <v>2.9271306370628776</v>
      </c>
      <c r="R1233" s="82">
        <f>SQRT(P1233)</f>
        <v>0.11825400999467875</v>
      </c>
      <c r="S1233" s="49">
        <v>2.78</v>
      </c>
      <c r="T1233" s="3" t="s">
        <v>3</v>
      </c>
      <c r="U1233" s="82">
        <v>0.13900000000000001</v>
      </c>
      <c r="V1233" s="43">
        <f t="shared" si="172"/>
        <v>3.0499800000000001</v>
      </c>
      <c r="W1233" s="49">
        <v>2.56</v>
      </c>
      <c r="X1233" s="82">
        <v>0.22500000000000001</v>
      </c>
      <c r="Y1233" s="43">
        <f>0.929*W1233+0.227</f>
        <v>2.6052400000000002</v>
      </c>
      <c r="Z1233" s="53"/>
      <c r="AA1233" s="82"/>
      <c r="AB1233" s="43"/>
      <c r="AC1233" s="47"/>
      <c r="AD1233" s="82"/>
      <c r="AE1233" s="43"/>
      <c r="AF1233" s="45"/>
      <c r="AG1233" s="82"/>
      <c r="AH1233" s="43"/>
      <c r="AI1233" s="47"/>
      <c r="AJ1233" s="4"/>
      <c r="AK1233" s="4"/>
      <c r="AL1233" s="4"/>
      <c r="AM1233" s="27"/>
      <c r="AN1233" s="5"/>
      <c r="AO1233" s="4"/>
      <c r="AP1233" s="4"/>
      <c r="AQ1233" s="4"/>
      <c r="AR1233" s="19">
        <v>2.56</v>
      </c>
      <c r="AS1233" s="19">
        <v>2.78</v>
      </c>
      <c r="AT1233" s="3" t="s">
        <v>3</v>
      </c>
    </row>
    <row r="1234" spans="1:58" x14ac:dyDescent="0.25">
      <c r="A1234" s="4" t="s">
        <v>1</v>
      </c>
      <c r="B1234" s="11">
        <v>2.7</v>
      </c>
      <c r="C1234" s="88">
        <f t="shared" si="170"/>
        <v>3.0692318842822961</v>
      </c>
      <c r="D1234" s="80">
        <v>-111.211</v>
      </c>
      <c r="E1234" s="23">
        <v>42.838999999999999</v>
      </c>
      <c r="F1234" s="1">
        <v>5</v>
      </c>
      <c r="G1234" s="1">
        <v>2008</v>
      </c>
      <c r="H1234" s="1">
        <v>5</v>
      </c>
      <c r="I1234" s="1">
        <v>14</v>
      </c>
      <c r="J1234" s="1">
        <v>6</v>
      </c>
      <c r="K1234" s="1">
        <v>42</v>
      </c>
      <c r="L1234" s="1">
        <v>11.74</v>
      </c>
      <c r="M1234" s="81">
        <f t="shared" si="171"/>
        <v>0.10516774409862768</v>
      </c>
      <c r="N1234" s="21">
        <v>0.01</v>
      </c>
      <c r="O1234" s="3" t="s">
        <v>175</v>
      </c>
      <c r="P1234" s="94">
        <f>1/((1/U1234^2)+(1/X1234^2)+(1/AA1234^2))</f>
        <v>1.1060254398794437E-2</v>
      </c>
      <c r="Q1234" s="72">
        <f>(P1234/U1234^2*V1234)+(P1234/X1234^2*Y1234)+(P1234/AA1234^2*AB1234)</f>
        <v>3.0692318842822961</v>
      </c>
      <c r="R1234" s="82">
        <f>SQRT(P1234)</f>
        <v>0.10516774409862768</v>
      </c>
      <c r="S1234" s="49">
        <v>3.02</v>
      </c>
      <c r="T1234" s="3" t="s">
        <v>3</v>
      </c>
      <c r="U1234" s="82">
        <v>0.13900000000000001</v>
      </c>
      <c r="V1234" s="43">
        <f t="shared" si="172"/>
        <v>3.2398199999999999</v>
      </c>
      <c r="W1234" s="49">
        <v>2.59</v>
      </c>
      <c r="X1234" s="82">
        <v>0.22500000000000001</v>
      </c>
      <c r="Y1234" s="43">
        <f>0.929*W1234+0.227</f>
        <v>2.6331099999999998</v>
      </c>
      <c r="Z1234" s="55">
        <v>2.7</v>
      </c>
      <c r="AA1234" s="82">
        <v>0.23</v>
      </c>
      <c r="AB1234" s="43">
        <f>0.791*(Z1234+0.09)+0.851</f>
        <v>3.05789</v>
      </c>
      <c r="AC1234" s="53"/>
      <c r="AD1234" s="82"/>
      <c r="AE1234" s="43"/>
      <c r="AF1234" s="45"/>
      <c r="AG1234" s="82"/>
      <c r="AH1234" s="43"/>
      <c r="AI1234" s="47"/>
      <c r="AJ1234" s="27"/>
      <c r="AK1234" s="5"/>
      <c r="AL1234" s="4" t="s">
        <v>93</v>
      </c>
      <c r="AM1234" s="27">
        <v>2.7</v>
      </c>
      <c r="AN1234" s="5"/>
      <c r="AO1234" s="4">
        <v>457</v>
      </c>
      <c r="AP1234" s="5" t="s">
        <v>44</v>
      </c>
      <c r="AQ1234" s="5" t="s">
        <v>44</v>
      </c>
      <c r="AR1234" s="19">
        <v>2.59</v>
      </c>
      <c r="AS1234" s="19">
        <v>3.02</v>
      </c>
      <c r="AT1234" s="3" t="s">
        <v>3</v>
      </c>
      <c r="AU1234" s="2" t="s">
        <v>44</v>
      </c>
      <c r="AV1234" s="2"/>
      <c r="AY1234">
        <v>35</v>
      </c>
    </row>
    <row r="1235" spans="1:58" x14ac:dyDescent="0.25">
      <c r="A1235" s="3" t="s">
        <v>2</v>
      </c>
      <c r="B1235" s="18">
        <v>2.5099999999999998</v>
      </c>
      <c r="C1235" s="88">
        <f t="shared" si="170"/>
        <v>2.5929238554027396</v>
      </c>
      <c r="D1235" s="80">
        <v>-111.23699999999999</v>
      </c>
      <c r="E1235" s="23">
        <v>42.847000000000001</v>
      </c>
      <c r="F1235" s="1">
        <v>3</v>
      </c>
      <c r="G1235" s="1">
        <v>2008</v>
      </c>
      <c r="H1235" s="1">
        <v>5</v>
      </c>
      <c r="I1235" s="1">
        <v>14</v>
      </c>
      <c r="J1235" s="1">
        <v>6</v>
      </c>
      <c r="K1235" s="1">
        <v>42</v>
      </c>
      <c r="L1235" s="11">
        <v>48</v>
      </c>
      <c r="M1235" s="81">
        <f t="shared" si="171"/>
        <v>0.11825400999467875</v>
      </c>
      <c r="N1235" s="21">
        <v>0.01</v>
      </c>
      <c r="O1235" s="3" t="s">
        <v>175</v>
      </c>
      <c r="P1235" s="94">
        <f>1/((1/U1235^2)+(1/X1235^2))</f>
        <v>1.398401087982158E-2</v>
      </c>
      <c r="Q1235" s="72">
        <f>(P1235/U1235^2*V1235)+(P1235/X1235^2*Y1235)</f>
        <v>2.5929238554027396</v>
      </c>
      <c r="R1235" s="82">
        <f>SQRT(P1235)</f>
        <v>0.11825400999467875</v>
      </c>
      <c r="S1235" s="49">
        <v>2.5099999999999998</v>
      </c>
      <c r="T1235" s="3" t="s">
        <v>3</v>
      </c>
      <c r="U1235" s="82">
        <v>0.13900000000000001</v>
      </c>
      <c r="V1235" s="43">
        <f t="shared" si="172"/>
        <v>2.8364099999999999</v>
      </c>
      <c r="W1235" s="49">
        <v>1.86</v>
      </c>
      <c r="X1235" s="82">
        <v>0.22500000000000001</v>
      </c>
      <c r="Y1235" s="43">
        <f>0.929*W1235+0.227</f>
        <v>1.9549400000000003</v>
      </c>
      <c r="Z1235" s="53"/>
      <c r="AA1235" s="82"/>
      <c r="AB1235" s="43"/>
      <c r="AC1235" s="47"/>
      <c r="AD1235" s="82"/>
      <c r="AE1235" s="43"/>
      <c r="AF1235" s="45"/>
      <c r="AG1235" s="82"/>
      <c r="AH1235" s="43"/>
      <c r="AI1235" s="47"/>
      <c r="AJ1235" s="4"/>
      <c r="AK1235" s="4"/>
      <c r="AL1235" s="4"/>
      <c r="AM1235" s="27"/>
      <c r="AN1235" s="5"/>
      <c r="AO1235" s="4"/>
      <c r="AP1235" s="4"/>
      <c r="AQ1235" s="4"/>
      <c r="AR1235" s="19">
        <v>1.86</v>
      </c>
      <c r="AS1235" s="19">
        <v>2.5099999999999998</v>
      </c>
      <c r="AT1235" s="3" t="s">
        <v>3</v>
      </c>
    </row>
    <row r="1236" spans="1:58" x14ac:dyDescent="0.25">
      <c r="A1236" s="3" t="s">
        <v>2</v>
      </c>
      <c r="B1236" s="18">
        <v>2.64</v>
      </c>
      <c r="C1236" s="88">
        <f t="shared" si="170"/>
        <v>2.826450838075087</v>
      </c>
      <c r="D1236" s="80">
        <v>-112.208</v>
      </c>
      <c r="E1236" s="23">
        <v>36.484999999999999</v>
      </c>
      <c r="F1236" s="1">
        <v>4</v>
      </c>
      <c r="G1236" s="1">
        <v>2008</v>
      </c>
      <c r="H1236" s="1">
        <v>5</v>
      </c>
      <c r="I1236" s="1">
        <v>21</v>
      </c>
      <c r="J1236" s="1">
        <v>20</v>
      </c>
      <c r="K1236" s="1">
        <v>28</v>
      </c>
      <c r="L1236" s="11">
        <v>34.4</v>
      </c>
      <c r="M1236" s="81">
        <f t="shared" si="171"/>
        <v>0.11825400999467875</v>
      </c>
      <c r="N1236" s="21">
        <v>0.01</v>
      </c>
      <c r="O1236" s="3" t="s">
        <v>175</v>
      </c>
      <c r="P1236" s="94">
        <f>1/((1/U1236^2)+(1/X1236^2))</f>
        <v>1.398401087982158E-2</v>
      </c>
      <c r="Q1236" s="72">
        <f>(P1236/U1236^2*V1236)+(P1236/X1236^2*Y1236)</f>
        <v>2.826450838075087</v>
      </c>
      <c r="R1236" s="82">
        <f>SQRT(P1236)</f>
        <v>0.11825400999467875</v>
      </c>
      <c r="S1236" s="49">
        <v>2.64</v>
      </c>
      <c r="T1236" s="3" t="s">
        <v>3</v>
      </c>
      <c r="U1236" s="82">
        <v>0.13900000000000001</v>
      </c>
      <c r="V1236" s="43">
        <f t="shared" si="172"/>
        <v>2.9392400000000003</v>
      </c>
      <c r="W1236" s="49">
        <v>2.48</v>
      </c>
      <c r="X1236" s="82">
        <v>0.22500000000000001</v>
      </c>
      <c r="Y1236" s="43">
        <f>0.929*W1236+0.227</f>
        <v>2.5309200000000001</v>
      </c>
      <c r="Z1236" s="53"/>
      <c r="AA1236" s="82"/>
      <c r="AB1236" s="43"/>
      <c r="AC1236" s="47"/>
      <c r="AD1236" s="82"/>
      <c r="AE1236" s="43"/>
      <c r="AF1236" s="45"/>
      <c r="AG1236" s="82"/>
      <c r="AH1236" s="43"/>
      <c r="AI1236" s="47"/>
      <c r="AJ1236" s="4"/>
      <c r="AK1236" s="4"/>
      <c r="AL1236" s="4"/>
      <c r="AM1236" s="27"/>
      <c r="AN1236" s="5"/>
      <c r="AO1236" s="4"/>
      <c r="AP1236" s="4"/>
      <c r="AQ1236" s="4"/>
      <c r="AR1236" s="19">
        <v>2.48</v>
      </c>
      <c r="AS1236" s="19">
        <v>2.64</v>
      </c>
      <c r="AT1236" s="3" t="s">
        <v>3</v>
      </c>
    </row>
    <row r="1237" spans="1:58" x14ac:dyDescent="0.25">
      <c r="A1237" s="4" t="s">
        <v>1</v>
      </c>
      <c r="B1237" s="11">
        <v>2.7</v>
      </c>
      <c r="C1237" s="88">
        <f t="shared" si="170"/>
        <v>3.05789</v>
      </c>
      <c r="D1237" s="80">
        <v>-114.89400000000001</v>
      </c>
      <c r="E1237" s="23">
        <v>41.226999999999997</v>
      </c>
      <c r="F1237" s="1">
        <v>11</v>
      </c>
      <c r="G1237" s="1">
        <v>2008</v>
      </c>
      <c r="H1237" s="1">
        <v>5</v>
      </c>
      <c r="I1237" s="1">
        <v>24</v>
      </c>
      <c r="J1237" s="1">
        <v>8</v>
      </c>
      <c r="K1237" s="1">
        <v>51</v>
      </c>
      <c r="L1237" s="1">
        <v>22.2</v>
      </c>
      <c r="M1237" s="81">
        <f t="shared" si="171"/>
        <v>0.23</v>
      </c>
      <c r="N1237" s="21">
        <v>0.01</v>
      </c>
      <c r="O1237" s="6" t="s">
        <v>174</v>
      </c>
      <c r="P1237" s="94"/>
      <c r="Q1237" s="72">
        <f>$AB$1237</f>
        <v>3.05789</v>
      </c>
      <c r="R1237" s="82">
        <f>AA1237</f>
        <v>0.23</v>
      </c>
      <c r="S1237" s="44"/>
      <c r="T1237" s="3"/>
      <c r="V1237" s="43"/>
      <c r="W1237" s="46"/>
      <c r="Y1237" s="43"/>
      <c r="Z1237" s="55">
        <v>2.7</v>
      </c>
      <c r="AA1237" s="82">
        <v>0.23</v>
      </c>
      <c r="AB1237" s="43">
        <f>0.791*(Z1237+0.09)+0.851</f>
        <v>3.05789</v>
      </c>
      <c r="AC1237" s="53"/>
      <c r="AD1237" s="82"/>
      <c r="AE1237" s="43"/>
      <c r="AF1237" s="45"/>
      <c r="AG1237" s="82"/>
      <c r="AH1237" s="43"/>
      <c r="AI1237" s="47"/>
      <c r="AJ1237" s="27"/>
      <c r="AK1237" s="5"/>
      <c r="AL1237" s="4" t="s">
        <v>93</v>
      </c>
      <c r="AM1237" s="27">
        <v>2.7</v>
      </c>
      <c r="AN1237" s="5"/>
      <c r="AO1237" s="4">
        <v>37</v>
      </c>
      <c r="AP1237" s="5" t="s">
        <v>44</v>
      </c>
      <c r="AQ1237" s="5" t="s">
        <v>44</v>
      </c>
      <c r="AR1237" s="9"/>
      <c r="AS1237" s="5"/>
      <c r="AT1237" s="3"/>
      <c r="AU1237" s="2" t="s">
        <v>44</v>
      </c>
      <c r="AV1237" s="2"/>
      <c r="AY1237">
        <v>36</v>
      </c>
    </row>
    <row r="1238" spans="1:58" x14ac:dyDescent="0.25">
      <c r="A1238" s="3" t="s">
        <v>2</v>
      </c>
      <c r="B1238" s="18">
        <v>2.56</v>
      </c>
      <c r="C1238" s="88">
        <f t="shared" si="170"/>
        <v>2.8678996851857148</v>
      </c>
      <c r="D1238" s="80">
        <v>-110.33</v>
      </c>
      <c r="E1238" s="23">
        <v>36.531999999999996</v>
      </c>
      <c r="F1238" s="1">
        <v>4</v>
      </c>
      <c r="G1238" s="1">
        <v>2008</v>
      </c>
      <c r="H1238" s="1">
        <v>5</v>
      </c>
      <c r="I1238" s="1">
        <v>28</v>
      </c>
      <c r="J1238" s="1">
        <v>19</v>
      </c>
      <c r="K1238" s="1">
        <v>58</v>
      </c>
      <c r="L1238" s="11">
        <v>56.2</v>
      </c>
      <c r="M1238" s="81">
        <f t="shared" si="171"/>
        <v>0.11825400999467875</v>
      </c>
      <c r="N1238" s="21">
        <v>0.01</v>
      </c>
      <c r="O1238" s="3" t="s">
        <v>175</v>
      </c>
      <c r="P1238" s="94">
        <f>1/((1/U1238^2)+(1/X1238^2))</f>
        <v>1.398401087982158E-2</v>
      </c>
      <c r="Q1238" s="72">
        <f>(P1238/U1238^2*V1238)+(P1238/X1238^2*Y1238)</f>
        <v>2.8678996851857148</v>
      </c>
      <c r="R1238" s="82">
        <f>SQRT(P1238)</f>
        <v>0.11825400999467875</v>
      </c>
      <c r="S1238" s="49">
        <v>2.56</v>
      </c>
      <c r="T1238" s="3" t="s">
        <v>3</v>
      </c>
      <c r="U1238" s="82">
        <v>0.13900000000000001</v>
      </c>
      <c r="V1238" s="43">
        <f>0.791*S1238+0.851</f>
        <v>2.8759600000000001</v>
      </c>
      <c r="W1238" s="49">
        <v>2.82</v>
      </c>
      <c r="X1238" s="82">
        <v>0.22500000000000001</v>
      </c>
      <c r="Y1238" s="43">
        <f>0.929*W1238+0.227</f>
        <v>2.8467799999999999</v>
      </c>
      <c r="Z1238" s="53"/>
      <c r="AA1238" s="82"/>
      <c r="AB1238" s="43"/>
      <c r="AC1238" s="47"/>
      <c r="AD1238" s="82"/>
      <c r="AE1238" s="43"/>
      <c r="AF1238" s="45"/>
      <c r="AG1238" s="82"/>
      <c r="AH1238" s="43"/>
      <c r="AI1238" s="47"/>
      <c r="AJ1238" s="4"/>
      <c r="AK1238" s="4"/>
      <c r="AL1238" s="4"/>
      <c r="AM1238" s="27"/>
      <c r="AN1238" s="5"/>
      <c r="AO1238" s="4"/>
      <c r="AP1238" s="4"/>
      <c r="AQ1238" s="4"/>
      <c r="AR1238" s="19">
        <v>2.82</v>
      </c>
      <c r="AS1238" s="19">
        <v>2.56</v>
      </c>
      <c r="AT1238" s="3" t="s">
        <v>3</v>
      </c>
    </row>
    <row r="1239" spans="1:58" x14ac:dyDescent="0.25">
      <c r="A1239" s="3" t="s">
        <v>2</v>
      </c>
      <c r="B1239" s="18">
        <v>3.84</v>
      </c>
      <c r="C1239" s="88">
        <f t="shared" si="170"/>
        <v>3.7778296720957067</v>
      </c>
      <c r="D1239" s="80">
        <v>-112.509</v>
      </c>
      <c r="E1239" s="23">
        <v>36.456000000000003</v>
      </c>
      <c r="F1239" s="1">
        <v>2</v>
      </c>
      <c r="G1239" s="1">
        <v>2008</v>
      </c>
      <c r="H1239" s="1">
        <v>6</v>
      </c>
      <c r="I1239" s="1">
        <v>4</v>
      </c>
      <c r="J1239" s="1">
        <v>23</v>
      </c>
      <c r="K1239" s="1">
        <v>32</v>
      </c>
      <c r="L1239" s="11">
        <v>36</v>
      </c>
      <c r="M1239" s="81">
        <f t="shared" si="171"/>
        <v>0.10516774409862768</v>
      </c>
      <c r="N1239" s="21">
        <v>0.01</v>
      </c>
      <c r="O1239" s="3" t="s">
        <v>175</v>
      </c>
      <c r="P1239" s="94">
        <f>1/((1/U1239^2)+(1/X1239^2)+(1/AA1239^2))</f>
        <v>1.1060254398794437E-2</v>
      </c>
      <c r="Q1239" s="72">
        <f>(P1239/U1239^2*V1239)+(P1239/X1239^2*Y1239)+(P1239/AA1239^2*AB1239)</f>
        <v>3.7778296720957067</v>
      </c>
      <c r="R1239" s="82">
        <f>SQRT(P1239)</f>
        <v>0.10516774409862768</v>
      </c>
      <c r="S1239" s="49">
        <v>3.84</v>
      </c>
      <c r="T1239" s="3" t="s">
        <v>3</v>
      </c>
      <c r="U1239" s="82">
        <v>0.13900000000000001</v>
      </c>
      <c r="V1239" s="43">
        <f>0.791*S1239+0.851</f>
        <v>3.8884400000000001</v>
      </c>
      <c r="W1239" s="49">
        <v>3.6</v>
      </c>
      <c r="X1239" s="82">
        <v>0.22500000000000001</v>
      </c>
      <c r="Y1239" s="43">
        <f>0.929*W1239+0.227</f>
        <v>3.5714000000000001</v>
      </c>
      <c r="Z1239" s="55">
        <v>3.5</v>
      </c>
      <c r="AA1239" s="82">
        <v>0.23</v>
      </c>
      <c r="AB1239" s="43">
        <f>0.791*(Z1239+0.09)+0.851</f>
        <v>3.69069</v>
      </c>
      <c r="AC1239" s="47"/>
      <c r="AD1239" s="82"/>
      <c r="AE1239" s="43"/>
      <c r="AF1239" s="45"/>
      <c r="AG1239" s="82"/>
      <c r="AH1239" s="43"/>
      <c r="AI1239" s="47" t="s">
        <v>4</v>
      </c>
      <c r="AJ1239" s="4"/>
      <c r="AK1239" s="4"/>
      <c r="AL1239" s="4" t="s">
        <v>54</v>
      </c>
      <c r="AM1239" s="27">
        <v>3.5</v>
      </c>
      <c r="AN1239" s="5"/>
      <c r="AO1239" s="4"/>
      <c r="AP1239" s="4"/>
      <c r="AQ1239" s="4"/>
      <c r="AR1239" s="19">
        <v>3.6</v>
      </c>
      <c r="AS1239" s="19">
        <v>3.84</v>
      </c>
      <c r="AT1239" s="3" t="s">
        <v>3</v>
      </c>
    </row>
    <row r="1240" spans="1:58" x14ac:dyDescent="0.25">
      <c r="A1240" s="4" t="s">
        <v>1</v>
      </c>
      <c r="B1240" s="11">
        <v>2.6</v>
      </c>
      <c r="C1240" s="88">
        <f t="shared" si="170"/>
        <v>2.97879</v>
      </c>
      <c r="D1240" s="80">
        <v>-114.854</v>
      </c>
      <c r="E1240" s="23">
        <v>41.009</v>
      </c>
      <c r="F1240" s="1">
        <v>5</v>
      </c>
      <c r="G1240" s="1">
        <v>2008</v>
      </c>
      <c r="H1240" s="1">
        <v>6</v>
      </c>
      <c r="I1240" s="1">
        <v>6</v>
      </c>
      <c r="J1240" s="1">
        <v>3</v>
      </c>
      <c r="K1240" s="1">
        <v>22</v>
      </c>
      <c r="L1240" s="1">
        <v>2.78</v>
      </c>
      <c r="M1240" s="81">
        <f t="shared" si="171"/>
        <v>0.23</v>
      </c>
      <c r="N1240" s="21">
        <v>0.01</v>
      </c>
      <c r="O1240" s="6" t="s">
        <v>174</v>
      </c>
      <c r="P1240" s="94"/>
      <c r="Q1240" s="72">
        <f>$AB$1240</f>
        <v>2.97879</v>
      </c>
      <c r="R1240" s="82">
        <f>AA1240</f>
        <v>0.23</v>
      </c>
      <c r="S1240" s="44"/>
      <c r="T1240" s="3"/>
      <c r="V1240" s="43"/>
      <c r="W1240" s="46"/>
      <c r="Y1240" s="43"/>
      <c r="Z1240" s="55">
        <v>2.6</v>
      </c>
      <c r="AA1240" s="82">
        <v>0.23</v>
      </c>
      <c r="AB1240" s="43">
        <f>0.791*(Z1240+0.09)+0.851</f>
        <v>2.97879</v>
      </c>
      <c r="AC1240" s="53"/>
      <c r="AD1240" s="82"/>
      <c r="AE1240" s="43"/>
      <c r="AF1240" s="45"/>
      <c r="AG1240" s="82"/>
      <c r="AH1240" s="43"/>
      <c r="AI1240" s="47"/>
      <c r="AJ1240" s="27"/>
      <c r="AK1240" s="5"/>
      <c r="AL1240" s="4" t="s">
        <v>121</v>
      </c>
      <c r="AM1240" s="27">
        <v>2.6</v>
      </c>
      <c r="AN1240" s="5"/>
      <c r="AO1240" s="4">
        <v>37</v>
      </c>
      <c r="AP1240" s="5" t="s">
        <v>44</v>
      </c>
      <c r="AQ1240" s="5" t="s">
        <v>44</v>
      </c>
      <c r="AR1240" s="9"/>
      <c r="AS1240" s="5"/>
      <c r="AT1240" s="3"/>
      <c r="AU1240" s="2" t="s">
        <v>44</v>
      </c>
      <c r="AV1240" s="2"/>
      <c r="AY1240">
        <v>30</v>
      </c>
    </row>
    <row r="1241" spans="1:58" x14ac:dyDescent="0.25">
      <c r="A1241" s="4" t="s">
        <v>1</v>
      </c>
      <c r="B1241" s="11">
        <v>2.9</v>
      </c>
      <c r="C1241" s="88">
        <f t="shared" si="170"/>
        <v>2.9626663594773115</v>
      </c>
      <c r="D1241" s="80">
        <v>-114.58</v>
      </c>
      <c r="E1241" s="23">
        <v>37.277999999999999</v>
      </c>
      <c r="F1241" s="1">
        <v>12</v>
      </c>
      <c r="G1241" s="1">
        <v>2008</v>
      </c>
      <c r="H1241" s="1">
        <v>6</v>
      </c>
      <c r="I1241" s="1">
        <v>6</v>
      </c>
      <c r="J1241" s="1">
        <v>10</v>
      </c>
      <c r="K1241" s="1">
        <v>2</v>
      </c>
      <c r="L1241" s="1">
        <v>47</v>
      </c>
      <c r="M1241" s="81">
        <f t="shared" si="171"/>
        <v>0.11825400999467875</v>
      </c>
      <c r="N1241" s="21">
        <v>0.01</v>
      </c>
      <c r="O1241" s="3" t="s">
        <v>175</v>
      </c>
      <c r="P1241" s="94">
        <f t="shared" ref="P1241:P1252" si="173">1/((1/U1241^2)+(1/X1241^2))</f>
        <v>1.398401087982158E-2</v>
      </c>
      <c r="Q1241" s="72">
        <f t="shared" ref="Q1241:Q1252" si="174">(P1241/U1241^2*V1241)+(P1241/X1241^2*Y1241)</f>
        <v>2.9626663594773115</v>
      </c>
      <c r="R1241" s="82">
        <f t="shared" ref="R1241:R1252" si="175">SQRT(P1241)</f>
        <v>0.11825400999467875</v>
      </c>
      <c r="S1241" s="49">
        <v>2.86</v>
      </c>
      <c r="T1241" s="3" t="s">
        <v>3</v>
      </c>
      <c r="U1241" s="82">
        <v>0.13900000000000001</v>
      </c>
      <c r="V1241" s="43">
        <f t="shared" ref="V1241:V1252" si="176">0.791*S1241+0.851</f>
        <v>3.1132599999999999</v>
      </c>
      <c r="W1241" s="49">
        <v>2.52</v>
      </c>
      <c r="X1241" s="82">
        <v>0.22500000000000001</v>
      </c>
      <c r="Y1241" s="43">
        <f t="shared" ref="Y1241:Y1252" si="177">0.929*W1241+0.227</f>
        <v>2.5680800000000001</v>
      </c>
      <c r="Z1241" s="53"/>
      <c r="AA1241" s="82"/>
      <c r="AB1241" s="43"/>
      <c r="AC1241" s="53"/>
      <c r="AD1241" s="82"/>
      <c r="AE1241" s="43"/>
      <c r="AF1241" s="45"/>
      <c r="AG1241" s="82"/>
      <c r="AH1241" s="43"/>
      <c r="AI1241" s="47"/>
      <c r="AJ1241" s="27"/>
      <c r="AK1241" s="5"/>
      <c r="AL1241" s="4" t="s">
        <v>144</v>
      </c>
      <c r="AM1241" s="27"/>
      <c r="AN1241" s="5"/>
      <c r="AO1241" s="4">
        <v>41</v>
      </c>
      <c r="AP1241" s="5" t="s">
        <v>44</v>
      </c>
      <c r="AQ1241" s="5" t="s">
        <v>44</v>
      </c>
      <c r="AR1241" s="19">
        <v>2.52</v>
      </c>
      <c r="AS1241" s="19">
        <v>2.86</v>
      </c>
      <c r="AT1241" s="3" t="s">
        <v>3</v>
      </c>
      <c r="AU1241" s="2" t="s">
        <v>44</v>
      </c>
      <c r="AV1241" s="2"/>
      <c r="AY1241">
        <v>13</v>
      </c>
    </row>
    <row r="1242" spans="1:58" x14ac:dyDescent="0.25">
      <c r="A1242" s="3" t="s">
        <v>2</v>
      </c>
      <c r="B1242" s="18">
        <v>2.48</v>
      </c>
      <c r="C1242" s="88">
        <f t="shared" si="170"/>
        <v>2.6373363866411235</v>
      </c>
      <c r="D1242" s="80">
        <v>-111.128</v>
      </c>
      <c r="E1242" s="23">
        <v>42.735999999999997</v>
      </c>
      <c r="F1242" s="1">
        <v>1</v>
      </c>
      <c r="G1242" s="1">
        <v>2008</v>
      </c>
      <c r="H1242" s="1">
        <v>6</v>
      </c>
      <c r="I1242" s="1">
        <v>12</v>
      </c>
      <c r="J1242" s="1">
        <v>20</v>
      </c>
      <c r="K1242" s="1">
        <v>39</v>
      </c>
      <c r="L1242" s="11">
        <v>34.5</v>
      </c>
      <c r="M1242" s="81">
        <f t="shared" si="171"/>
        <v>0.11825400999467875</v>
      </c>
      <c r="N1242" s="21">
        <v>0.01</v>
      </c>
      <c r="O1242" s="3" t="s">
        <v>175</v>
      </c>
      <c r="P1242" s="94">
        <f t="shared" si="173"/>
        <v>1.398401087982158E-2</v>
      </c>
      <c r="Q1242" s="72">
        <f t="shared" si="174"/>
        <v>2.6373363866411235</v>
      </c>
      <c r="R1242" s="82">
        <f t="shared" si="175"/>
        <v>0.11825400999467875</v>
      </c>
      <c r="S1242" s="49">
        <v>2.48</v>
      </c>
      <c r="T1242" s="3" t="s">
        <v>3</v>
      </c>
      <c r="U1242" s="82">
        <v>0.13900000000000001</v>
      </c>
      <c r="V1242" s="43">
        <f t="shared" si="176"/>
        <v>2.8126800000000003</v>
      </c>
      <c r="W1242" s="49">
        <v>2.1</v>
      </c>
      <c r="X1242" s="82">
        <v>0.22500000000000001</v>
      </c>
      <c r="Y1242" s="43">
        <f t="shared" si="177"/>
        <v>2.1779000000000002</v>
      </c>
      <c r="Z1242" s="53"/>
      <c r="AA1242" s="82"/>
      <c r="AB1242" s="43"/>
      <c r="AC1242" s="47"/>
      <c r="AD1242" s="82"/>
      <c r="AE1242" s="43"/>
      <c r="AF1242" s="45"/>
      <c r="AG1242" s="82"/>
      <c r="AH1242" s="43"/>
      <c r="AI1242" s="47"/>
      <c r="AJ1242" s="4"/>
      <c r="AK1242" s="4"/>
      <c r="AL1242" s="4"/>
      <c r="AM1242" s="27"/>
      <c r="AN1242" s="5"/>
      <c r="AO1242" s="4"/>
      <c r="AP1242" s="4"/>
      <c r="AQ1242" s="4"/>
      <c r="AR1242" s="19">
        <v>2.1</v>
      </c>
      <c r="AS1242" s="19">
        <v>2.48</v>
      </c>
      <c r="AT1242" s="3" t="s">
        <v>3</v>
      </c>
    </row>
    <row r="1243" spans="1:58" x14ac:dyDescent="0.25">
      <c r="A1243" s="4" t="s">
        <v>1</v>
      </c>
      <c r="B1243" s="11">
        <v>4.2</v>
      </c>
      <c r="C1243" s="88">
        <f t="shared" si="170"/>
        <v>3.6976189215966606</v>
      </c>
      <c r="D1243" s="80">
        <v>-114.316</v>
      </c>
      <c r="E1243" s="23">
        <v>37.337000000000003</v>
      </c>
      <c r="F1243" s="1">
        <v>5</v>
      </c>
      <c r="G1243" s="1">
        <v>2008</v>
      </c>
      <c r="H1243" s="1">
        <v>6</v>
      </c>
      <c r="I1243" s="1">
        <v>30</v>
      </c>
      <c r="J1243" s="1">
        <v>22</v>
      </c>
      <c r="K1243" s="1">
        <v>49</v>
      </c>
      <c r="L1243" s="1">
        <v>58.97</v>
      </c>
      <c r="M1243" s="81">
        <f t="shared" si="171"/>
        <v>0.11825400999467875</v>
      </c>
      <c r="N1243" s="21">
        <v>0.01</v>
      </c>
      <c r="O1243" s="3" t="s">
        <v>175</v>
      </c>
      <c r="P1243" s="94">
        <f t="shared" si="173"/>
        <v>1.398401087982158E-2</v>
      </c>
      <c r="Q1243" s="72">
        <f t="shared" si="174"/>
        <v>3.6976189215966606</v>
      </c>
      <c r="R1243" s="82">
        <f t="shared" si="175"/>
        <v>0.11825400999467875</v>
      </c>
      <c r="S1243" s="49">
        <v>3.7</v>
      </c>
      <c r="T1243" s="3" t="s">
        <v>3</v>
      </c>
      <c r="U1243" s="82">
        <v>0.13900000000000001</v>
      </c>
      <c r="V1243" s="43">
        <f t="shared" si="176"/>
        <v>3.7777000000000003</v>
      </c>
      <c r="W1243" s="49">
        <v>3.51</v>
      </c>
      <c r="X1243" s="82">
        <v>0.22500000000000001</v>
      </c>
      <c r="Y1243" s="43">
        <f t="shared" si="177"/>
        <v>3.4877899999999999</v>
      </c>
      <c r="Z1243" s="53"/>
      <c r="AA1243" s="82"/>
      <c r="AB1243" s="43"/>
      <c r="AC1243" s="53"/>
      <c r="AD1243" s="82"/>
      <c r="AE1243" s="43"/>
      <c r="AF1243" s="45"/>
      <c r="AG1243" s="82"/>
      <c r="AH1243" s="43"/>
      <c r="AI1243" s="47" t="s">
        <v>8</v>
      </c>
      <c r="AJ1243" s="27"/>
      <c r="AK1243" s="5"/>
      <c r="AL1243" s="4" t="s">
        <v>150</v>
      </c>
      <c r="AM1243" s="27"/>
      <c r="AN1243" s="5"/>
      <c r="AO1243" s="4">
        <v>41</v>
      </c>
      <c r="AP1243" s="5" t="s">
        <v>44</v>
      </c>
      <c r="AQ1243" s="5" t="s">
        <v>12</v>
      </c>
      <c r="AR1243" s="19">
        <v>3.51</v>
      </c>
      <c r="AS1243" s="19">
        <v>3.7</v>
      </c>
      <c r="AT1243" s="3" t="s">
        <v>3</v>
      </c>
      <c r="AU1243" s="2" t="s">
        <v>44</v>
      </c>
      <c r="AV1243" s="2"/>
      <c r="AY1243">
        <v>37</v>
      </c>
      <c r="BA1243" s="4"/>
      <c r="BB1243" s="4"/>
      <c r="BC1243" s="4"/>
      <c r="BD1243" s="4"/>
      <c r="BE1243" s="4"/>
      <c r="BF1243" s="4"/>
    </row>
    <row r="1244" spans="1:58" x14ac:dyDescent="0.25">
      <c r="A1244" s="4" t="s">
        <v>1</v>
      </c>
      <c r="B1244" s="11">
        <v>3.5</v>
      </c>
      <c r="C1244" s="88">
        <f t="shared" si="170"/>
        <v>3.0424194081148319</v>
      </c>
      <c r="D1244" s="80">
        <v>-114.58499999999999</v>
      </c>
      <c r="E1244" s="23">
        <v>37.445</v>
      </c>
      <c r="F1244" s="1">
        <v>2</v>
      </c>
      <c r="G1244" s="1">
        <v>2008</v>
      </c>
      <c r="H1244" s="1">
        <v>7</v>
      </c>
      <c r="I1244" s="1">
        <v>8</v>
      </c>
      <c r="J1244" s="1">
        <v>17</v>
      </c>
      <c r="K1244" s="1">
        <v>50</v>
      </c>
      <c r="L1244" s="1">
        <v>54.46</v>
      </c>
      <c r="M1244" s="81">
        <f t="shared" si="171"/>
        <v>0.11825400999467875</v>
      </c>
      <c r="N1244" s="21">
        <v>0.01</v>
      </c>
      <c r="O1244" s="3" t="s">
        <v>175</v>
      </c>
      <c r="P1244" s="94">
        <f t="shared" si="173"/>
        <v>1.398401087982158E-2</v>
      </c>
      <c r="Q1244" s="72">
        <f t="shared" si="174"/>
        <v>3.0424194081148319</v>
      </c>
      <c r="R1244" s="82">
        <f t="shared" si="175"/>
        <v>0.11825400999467875</v>
      </c>
      <c r="S1244" s="49">
        <v>2.95</v>
      </c>
      <c r="T1244" s="3" t="s">
        <v>3</v>
      </c>
      <c r="U1244" s="82">
        <v>0.13900000000000001</v>
      </c>
      <c r="V1244" s="43">
        <f t="shared" si="176"/>
        <v>3.1844500000000004</v>
      </c>
      <c r="W1244" s="49">
        <v>2.63</v>
      </c>
      <c r="X1244" s="82">
        <v>0.22500000000000001</v>
      </c>
      <c r="Y1244" s="43">
        <f t="shared" si="177"/>
        <v>2.6702699999999999</v>
      </c>
      <c r="Z1244" s="53"/>
      <c r="AA1244" s="82"/>
      <c r="AB1244" s="43"/>
      <c r="AC1244" s="53"/>
      <c r="AD1244" s="82"/>
      <c r="AE1244" s="43"/>
      <c r="AF1244" s="45"/>
      <c r="AG1244" s="82"/>
      <c r="AH1244" s="43"/>
      <c r="AI1244" s="47"/>
      <c r="AJ1244" s="27"/>
      <c r="AK1244" s="5"/>
      <c r="AL1244" s="4" t="s">
        <v>149</v>
      </c>
      <c r="AM1244" s="27"/>
      <c r="AN1244" s="5"/>
      <c r="AO1244" s="4">
        <v>41</v>
      </c>
      <c r="AP1244" s="5" t="s">
        <v>44</v>
      </c>
      <c r="AQ1244" s="5" t="s">
        <v>44</v>
      </c>
      <c r="AR1244" s="19">
        <v>2.63</v>
      </c>
      <c r="AS1244" s="19">
        <v>2.95</v>
      </c>
      <c r="AT1244" s="3" t="s">
        <v>3</v>
      </c>
      <c r="AU1244" s="2" t="s">
        <v>44</v>
      </c>
      <c r="AV1244" s="2"/>
      <c r="AY1244">
        <v>17</v>
      </c>
    </row>
    <row r="1245" spans="1:58" x14ac:dyDescent="0.25">
      <c r="A1245" s="4" t="s">
        <v>1</v>
      </c>
      <c r="B1245" s="11">
        <v>2.6</v>
      </c>
      <c r="C1245" s="88">
        <f t="shared" si="170"/>
        <v>2.8608010868384186</v>
      </c>
      <c r="D1245" s="80">
        <v>-114.842</v>
      </c>
      <c r="E1245" s="23">
        <v>41.204999999999998</v>
      </c>
      <c r="F1245" s="1">
        <v>8</v>
      </c>
      <c r="G1245" s="1">
        <v>2008</v>
      </c>
      <c r="H1245" s="1">
        <v>7</v>
      </c>
      <c r="I1245" s="1">
        <v>9</v>
      </c>
      <c r="J1245" s="1">
        <v>0</v>
      </c>
      <c r="K1245" s="1">
        <v>46</v>
      </c>
      <c r="L1245" s="1">
        <v>40.69</v>
      </c>
      <c r="M1245" s="81">
        <f t="shared" si="171"/>
        <v>0.11825400999467875</v>
      </c>
      <c r="N1245" s="21">
        <v>0.01</v>
      </c>
      <c r="O1245" s="3" t="s">
        <v>175</v>
      </c>
      <c r="P1245" s="94">
        <f t="shared" si="173"/>
        <v>1.398401087982158E-2</v>
      </c>
      <c r="Q1245" s="72">
        <f t="shared" si="174"/>
        <v>2.8608010868384186</v>
      </c>
      <c r="R1245" s="82">
        <f t="shared" si="175"/>
        <v>0.11825400999467875</v>
      </c>
      <c r="S1245" s="49">
        <v>2.7</v>
      </c>
      <c r="T1245" s="3" t="s">
        <v>3</v>
      </c>
      <c r="U1245" s="82">
        <v>0.13900000000000001</v>
      </c>
      <c r="V1245" s="43">
        <f t="shared" si="176"/>
        <v>2.9867000000000004</v>
      </c>
      <c r="W1245" s="49">
        <v>2.48</v>
      </c>
      <c r="X1245" s="82">
        <v>0.22500000000000001</v>
      </c>
      <c r="Y1245" s="43">
        <f t="shared" si="177"/>
        <v>2.5309200000000001</v>
      </c>
      <c r="Z1245" s="53"/>
      <c r="AA1245" s="82"/>
      <c r="AB1245" s="43"/>
      <c r="AC1245" s="53"/>
      <c r="AD1245" s="82"/>
      <c r="AE1245" s="43"/>
      <c r="AF1245" s="45"/>
      <c r="AG1245" s="82"/>
      <c r="AH1245" s="43"/>
      <c r="AI1245" s="47"/>
      <c r="AJ1245" s="27"/>
      <c r="AK1245" s="5"/>
      <c r="AL1245" s="4" t="s">
        <v>151</v>
      </c>
      <c r="AM1245" s="27"/>
      <c r="AN1245" s="5"/>
      <c r="AO1245" s="4">
        <v>37</v>
      </c>
      <c r="AP1245" s="5" t="s">
        <v>44</v>
      </c>
      <c r="AQ1245" s="5" t="s">
        <v>44</v>
      </c>
      <c r="AR1245" s="19">
        <v>2.48</v>
      </c>
      <c r="AS1245" s="19">
        <v>2.7</v>
      </c>
      <c r="AT1245" s="3" t="s">
        <v>3</v>
      </c>
      <c r="AU1245" s="2" t="s">
        <v>44</v>
      </c>
      <c r="AV1245" s="2"/>
      <c r="AY1245">
        <v>18</v>
      </c>
    </row>
    <row r="1246" spans="1:58" x14ac:dyDescent="0.25">
      <c r="A1246" s="3" t="s">
        <v>2</v>
      </c>
      <c r="B1246" s="18">
        <v>2.5499999999999998</v>
      </c>
      <c r="C1246" s="88">
        <f t="shared" si="170"/>
        <v>2.8262485112801308</v>
      </c>
      <c r="D1246" s="80">
        <v>-110.309</v>
      </c>
      <c r="E1246" s="23">
        <v>36.529000000000003</v>
      </c>
      <c r="F1246" s="1">
        <v>0</v>
      </c>
      <c r="G1246" s="1">
        <v>2008</v>
      </c>
      <c r="H1246" s="1">
        <v>7</v>
      </c>
      <c r="I1246" s="1">
        <v>25</v>
      </c>
      <c r="J1246" s="1">
        <v>17</v>
      </c>
      <c r="K1246" s="1">
        <v>46</v>
      </c>
      <c r="L1246" s="11">
        <v>57.3</v>
      </c>
      <c r="M1246" s="81">
        <f t="shared" si="171"/>
        <v>0.11825400999467875</v>
      </c>
      <c r="N1246" s="21">
        <v>0.01</v>
      </c>
      <c r="O1246" s="3" t="s">
        <v>175</v>
      </c>
      <c r="P1246" s="94">
        <f t="shared" si="173"/>
        <v>1.398401087982158E-2</v>
      </c>
      <c r="Q1246" s="72">
        <f t="shared" si="174"/>
        <v>2.8262485112801308</v>
      </c>
      <c r="R1246" s="82">
        <f t="shared" si="175"/>
        <v>0.11825400999467875</v>
      </c>
      <c r="S1246" s="49">
        <v>2.5499999999999998</v>
      </c>
      <c r="T1246" s="3" t="s">
        <v>3</v>
      </c>
      <c r="U1246" s="82">
        <v>0.13900000000000001</v>
      </c>
      <c r="V1246" s="43">
        <f t="shared" si="176"/>
        <v>2.8680499999999998</v>
      </c>
      <c r="W1246" s="49">
        <v>2.68</v>
      </c>
      <c r="X1246" s="82">
        <v>0.22500000000000001</v>
      </c>
      <c r="Y1246" s="43">
        <f t="shared" si="177"/>
        <v>2.71672</v>
      </c>
      <c r="Z1246" s="53"/>
      <c r="AA1246" s="82"/>
      <c r="AB1246" s="43"/>
      <c r="AC1246" s="47"/>
      <c r="AD1246" s="82"/>
      <c r="AE1246" s="43"/>
      <c r="AF1246" s="45"/>
      <c r="AG1246" s="82"/>
      <c r="AH1246" s="43"/>
      <c r="AI1246" s="47"/>
      <c r="AJ1246" s="4"/>
      <c r="AK1246" s="4"/>
      <c r="AL1246" s="4"/>
      <c r="AM1246" s="27"/>
      <c r="AN1246" s="5"/>
      <c r="AO1246" s="4"/>
      <c r="AP1246" s="4"/>
      <c r="AQ1246" s="4"/>
      <c r="AR1246" s="19">
        <v>2.68</v>
      </c>
      <c r="AS1246" s="19">
        <v>2.5499999999999998</v>
      </c>
      <c r="AT1246" s="3" t="s">
        <v>3</v>
      </c>
    </row>
    <row r="1247" spans="1:58" x14ac:dyDescent="0.25">
      <c r="A1247" s="3" t="s">
        <v>2</v>
      </c>
      <c r="B1247" s="18">
        <v>2.83</v>
      </c>
      <c r="C1247" s="88">
        <f t="shared" si="170"/>
        <v>3.0507034801132304</v>
      </c>
      <c r="D1247" s="80">
        <v>-110.373</v>
      </c>
      <c r="E1247" s="23">
        <v>36.643999999999998</v>
      </c>
      <c r="F1247" s="1">
        <v>5</v>
      </c>
      <c r="G1247" s="1">
        <v>2008</v>
      </c>
      <c r="H1247" s="1">
        <v>7</v>
      </c>
      <c r="I1247" s="1">
        <v>25</v>
      </c>
      <c r="J1247" s="1">
        <v>18</v>
      </c>
      <c r="K1247" s="1">
        <v>0</v>
      </c>
      <c r="L1247" s="11">
        <v>21.8</v>
      </c>
      <c r="M1247" s="81">
        <f t="shared" si="171"/>
        <v>0.11825400999467875</v>
      </c>
      <c r="N1247" s="21">
        <v>0.01</v>
      </c>
      <c r="O1247" s="3" t="s">
        <v>175</v>
      </c>
      <c r="P1247" s="94">
        <f t="shared" si="173"/>
        <v>1.398401087982158E-2</v>
      </c>
      <c r="Q1247" s="72">
        <f t="shared" si="174"/>
        <v>3.0507034801132304</v>
      </c>
      <c r="R1247" s="82">
        <f t="shared" si="175"/>
        <v>0.11825400999467875</v>
      </c>
      <c r="S1247" s="49">
        <v>2.83</v>
      </c>
      <c r="T1247" s="3" t="s">
        <v>3</v>
      </c>
      <c r="U1247" s="82">
        <v>0.13900000000000001</v>
      </c>
      <c r="V1247" s="43">
        <f t="shared" si="176"/>
        <v>3.0895300000000003</v>
      </c>
      <c r="W1247" s="49">
        <v>2.93</v>
      </c>
      <c r="X1247" s="82">
        <v>0.22500000000000001</v>
      </c>
      <c r="Y1247" s="43">
        <f t="shared" si="177"/>
        <v>2.9489700000000001</v>
      </c>
      <c r="Z1247" s="53"/>
      <c r="AA1247" s="82"/>
      <c r="AB1247" s="43"/>
      <c r="AC1247" s="47"/>
      <c r="AD1247" s="82"/>
      <c r="AE1247" s="43"/>
      <c r="AF1247" s="45"/>
      <c r="AG1247" s="82"/>
      <c r="AH1247" s="43"/>
      <c r="AI1247" s="47"/>
      <c r="AJ1247" s="4"/>
      <c r="AK1247" s="4"/>
      <c r="AL1247" s="4"/>
      <c r="AM1247" s="27"/>
      <c r="AN1247" s="5"/>
      <c r="AO1247" s="4"/>
      <c r="AP1247" s="4"/>
      <c r="AQ1247" s="4"/>
      <c r="AR1247" s="19">
        <v>2.93</v>
      </c>
      <c r="AS1247" s="19">
        <v>2.83</v>
      </c>
      <c r="AT1247" s="3" t="s">
        <v>3</v>
      </c>
    </row>
    <row r="1248" spans="1:58" x14ac:dyDescent="0.25">
      <c r="A1248" s="4" t="s">
        <v>1</v>
      </c>
      <c r="B1248" s="11">
        <v>2.9</v>
      </c>
      <c r="C1248" s="88">
        <f t="shared" si="170"/>
        <v>3.0890076816401226</v>
      </c>
      <c r="D1248" s="80">
        <v>-114.85</v>
      </c>
      <c r="E1248" s="23">
        <v>41.201000000000001</v>
      </c>
      <c r="F1248" s="1">
        <v>10</v>
      </c>
      <c r="G1248" s="1">
        <v>2008</v>
      </c>
      <c r="H1248" s="1">
        <v>8</v>
      </c>
      <c r="I1248" s="1">
        <v>12</v>
      </c>
      <c r="J1248" s="1">
        <v>10</v>
      </c>
      <c r="K1248" s="1">
        <v>58</v>
      </c>
      <c r="L1248" s="1">
        <v>45.62</v>
      </c>
      <c r="M1248" s="81">
        <f t="shared" si="171"/>
        <v>0.11825400999467875</v>
      </c>
      <c r="N1248" s="21">
        <v>0.01</v>
      </c>
      <c r="O1248" s="3" t="s">
        <v>175</v>
      </c>
      <c r="P1248" s="94">
        <f t="shared" si="173"/>
        <v>1.398401087982158E-2</v>
      </c>
      <c r="Q1248" s="72">
        <f t="shared" si="174"/>
        <v>3.0890076816401226</v>
      </c>
      <c r="R1248" s="82">
        <f t="shared" si="175"/>
        <v>0.11825400999467875</v>
      </c>
      <c r="S1248" s="49">
        <v>3</v>
      </c>
      <c r="T1248" s="3" t="s">
        <v>3</v>
      </c>
      <c r="U1248" s="82">
        <v>0.13900000000000001</v>
      </c>
      <c r="V1248" s="43">
        <f t="shared" si="176"/>
        <v>3.2240000000000002</v>
      </c>
      <c r="W1248" s="49">
        <v>2.7</v>
      </c>
      <c r="X1248" s="82">
        <v>0.22500000000000001</v>
      </c>
      <c r="Y1248" s="43">
        <f t="shared" si="177"/>
        <v>2.7353000000000001</v>
      </c>
      <c r="Z1248" s="53"/>
      <c r="AA1248" s="82"/>
      <c r="AB1248" s="43"/>
      <c r="AC1248" s="53"/>
      <c r="AD1248" s="82"/>
      <c r="AE1248" s="43"/>
      <c r="AF1248" s="45"/>
      <c r="AG1248" s="82"/>
      <c r="AH1248" s="43"/>
      <c r="AI1248" s="47"/>
      <c r="AJ1248" s="27"/>
      <c r="AK1248" s="5"/>
      <c r="AL1248" s="4" t="s">
        <v>144</v>
      </c>
      <c r="AM1248" s="27"/>
      <c r="AN1248" s="5"/>
      <c r="AO1248" s="4">
        <v>37</v>
      </c>
      <c r="AP1248" s="5" t="s">
        <v>44</v>
      </c>
      <c r="AQ1248" s="5" t="s">
        <v>44</v>
      </c>
      <c r="AR1248" s="19">
        <v>2.7</v>
      </c>
      <c r="AS1248" s="19">
        <v>3</v>
      </c>
      <c r="AT1248" s="3" t="s">
        <v>3</v>
      </c>
      <c r="AU1248" s="2" t="s">
        <v>44</v>
      </c>
      <c r="AV1248" s="2"/>
      <c r="AY1248">
        <v>23</v>
      </c>
    </row>
    <row r="1249" spans="1:51" x14ac:dyDescent="0.25">
      <c r="A1249" s="3" t="s">
        <v>2</v>
      </c>
      <c r="B1249" s="18">
        <v>3.16</v>
      </c>
      <c r="C1249" s="88">
        <f t="shared" si="170"/>
        <v>3.2858205900265922</v>
      </c>
      <c r="D1249" s="80">
        <v>-111.25700000000001</v>
      </c>
      <c r="E1249" s="23">
        <v>42.908000000000001</v>
      </c>
      <c r="F1249" s="1">
        <v>0</v>
      </c>
      <c r="G1249" s="1">
        <v>2008</v>
      </c>
      <c r="H1249" s="1">
        <v>8</v>
      </c>
      <c r="I1249" s="1">
        <v>31</v>
      </c>
      <c r="J1249" s="1">
        <v>13</v>
      </c>
      <c r="K1249" s="1">
        <v>57</v>
      </c>
      <c r="L1249" s="11">
        <v>38.9</v>
      </c>
      <c r="M1249" s="81">
        <f t="shared" si="171"/>
        <v>0.11825400999467875</v>
      </c>
      <c r="N1249" s="21">
        <v>0.01</v>
      </c>
      <c r="O1249" s="3" t="s">
        <v>175</v>
      </c>
      <c r="P1249" s="94">
        <f t="shared" si="173"/>
        <v>1.398401087982158E-2</v>
      </c>
      <c r="Q1249" s="72">
        <f t="shared" si="174"/>
        <v>3.2858205900265922</v>
      </c>
      <c r="R1249" s="82">
        <f t="shared" si="175"/>
        <v>0.11825400999467875</v>
      </c>
      <c r="S1249" s="49">
        <v>3.16</v>
      </c>
      <c r="T1249" s="3" t="s">
        <v>3</v>
      </c>
      <c r="U1249" s="82">
        <v>0.13900000000000001</v>
      </c>
      <c r="V1249" s="43">
        <f t="shared" si="176"/>
        <v>3.3505600000000002</v>
      </c>
      <c r="W1249" s="49">
        <v>3.11</v>
      </c>
      <c r="X1249" s="82">
        <v>0.22500000000000001</v>
      </c>
      <c r="Y1249" s="43">
        <f t="shared" si="177"/>
        <v>3.11619</v>
      </c>
      <c r="Z1249" s="53"/>
      <c r="AA1249" s="82"/>
      <c r="AB1249" s="43"/>
      <c r="AC1249" s="47"/>
      <c r="AD1249" s="82"/>
      <c r="AE1249" s="43"/>
      <c r="AF1249" s="45"/>
      <c r="AG1249" s="82"/>
      <c r="AH1249" s="43"/>
      <c r="AI1249" s="47"/>
      <c r="AJ1249" s="4"/>
      <c r="AK1249" s="4"/>
      <c r="AL1249" s="4"/>
      <c r="AM1249" s="27"/>
      <c r="AN1249" s="5"/>
      <c r="AO1249" s="4"/>
      <c r="AP1249" s="4"/>
      <c r="AQ1249" s="4"/>
      <c r="AR1249" s="19">
        <v>3.11</v>
      </c>
      <c r="AS1249" s="19">
        <v>3.16</v>
      </c>
      <c r="AT1249" s="3" t="s">
        <v>3</v>
      </c>
    </row>
    <row r="1250" spans="1:51" x14ac:dyDescent="0.25">
      <c r="A1250" s="4" t="s">
        <v>1</v>
      </c>
      <c r="B1250" s="11">
        <v>3.4</v>
      </c>
      <c r="C1250" s="88">
        <f t="shared" si="170"/>
        <v>3.3229393179023825</v>
      </c>
      <c r="D1250" s="80">
        <v>-114.544</v>
      </c>
      <c r="E1250" s="23">
        <v>37.308</v>
      </c>
      <c r="F1250" s="1">
        <v>0</v>
      </c>
      <c r="G1250" s="1">
        <v>2008</v>
      </c>
      <c r="H1250" s="1">
        <v>10</v>
      </c>
      <c r="I1250" s="1">
        <v>2</v>
      </c>
      <c r="J1250" s="1">
        <v>22</v>
      </c>
      <c r="K1250" s="1">
        <v>55</v>
      </c>
      <c r="L1250" s="1">
        <v>9.25</v>
      </c>
      <c r="M1250" s="81">
        <f t="shared" si="171"/>
        <v>0.11825400999467875</v>
      </c>
      <c r="N1250" s="21">
        <v>0.01</v>
      </c>
      <c r="O1250" s="3" t="s">
        <v>175</v>
      </c>
      <c r="P1250" s="94">
        <f t="shared" si="173"/>
        <v>1.398401087982158E-2</v>
      </c>
      <c r="Q1250" s="72">
        <f t="shared" si="174"/>
        <v>3.3229393179023825</v>
      </c>
      <c r="R1250" s="82">
        <f t="shared" si="175"/>
        <v>0.11825400999467875</v>
      </c>
      <c r="S1250" s="49">
        <v>3.31</v>
      </c>
      <c r="T1250" s="3" t="s">
        <v>3</v>
      </c>
      <c r="U1250" s="82">
        <v>0.13900000000000001</v>
      </c>
      <c r="V1250" s="43">
        <f t="shared" si="176"/>
        <v>3.4692100000000003</v>
      </c>
      <c r="W1250" s="49">
        <v>2.92</v>
      </c>
      <c r="X1250" s="82">
        <v>0.22500000000000001</v>
      </c>
      <c r="Y1250" s="43">
        <f t="shared" si="177"/>
        <v>2.9396800000000001</v>
      </c>
      <c r="Z1250" s="53"/>
      <c r="AA1250" s="82"/>
      <c r="AB1250" s="43"/>
      <c r="AC1250" s="53"/>
      <c r="AD1250" s="82"/>
      <c r="AE1250" s="43"/>
      <c r="AF1250" s="45"/>
      <c r="AG1250" s="82"/>
      <c r="AH1250" s="43"/>
      <c r="AI1250" s="47"/>
      <c r="AJ1250" s="27"/>
      <c r="AK1250" s="5"/>
      <c r="AL1250" s="4" t="s">
        <v>152</v>
      </c>
      <c r="AM1250" s="27"/>
      <c r="AN1250" s="5"/>
      <c r="AO1250" s="4">
        <v>41</v>
      </c>
      <c r="AP1250" s="5" t="s">
        <v>44</v>
      </c>
      <c r="AQ1250" s="5" t="s">
        <v>44</v>
      </c>
      <c r="AR1250" s="19">
        <v>2.92</v>
      </c>
      <c r="AS1250" s="19">
        <v>3.31</v>
      </c>
      <c r="AT1250" s="3" t="s">
        <v>3</v>
      </c>
      <c r="AU1250" s="2" t="s">
        <v>44</v>
      </c>
      <c r="AV1250" s="2"/>
      <c r="AY1250">
        <v>19</v>
      </c>
    </row>
    <row r="1251" spans="1:51" x14ac:dyDescent="0.25">
      <c r="A1251" s="3" t="s">
        <v>2</v>
      </c>
      <c r="B1251" s="18">
        <v>2.4500000000000002</v>
      </c>
      <c r="C1251" s="88">
        <f t="shared" si="170"/>
        <v>2.6252935668944617</v>
      </c>
      <c r="D1251" s="80">
        <v>-111.119</v>
      </c>
      <c r="E1251" s="23">
        <v>42.722000000000001</v>
      </c>
      <c r="F1251" s="1">
        <v>3</v>
      </c>
      <c r="G1251" s="1">
        <v>2008</v>
      </c>
      <c r="H1251" s="1">
        <v>12</v>
      </c>
      <c r="I1251" s="1">
        <v>4</v>
      </c>
      <c r="J1251" s="1">
        <v>22</v>
      </c>
      <c r="K1251" s="1">
        <v>6</v>
      </c>
      <c r="L1251" s="11">
        <v>19.899999999999999</v>
      </c>
      <c r="M1251" s="81">
        <f t="shared" si="171"/>
        <v>0.11825400999467875</v>
      </c>
      <c r="N1251" s="21">
        <v>0.01</v>
      </c>
      <c r="O1251" s="3" t="s">
        <v>175</v>
      </c>
      <c r="P1251" s="94">
        <f t="shared" si="173"/>
        <v>1.398401087982158E-2</v>
      </c>
      <c r="Q1251" s="72">
        <f t="shared" si="174"/>
        <v>2.6252935668944617</v>
      </c>
      <c r="R1251" s="82">
        <f t="shared" si="175"/>
        <v>0.11825400999467875</v>
      </c>
      <c r="S1251" s="49">
        <v>2.4500000000000002</v>
      </c>
      <c r="T1251" s="3" t="s">
        <v>3</v>
      </c>
      <c r="U1251" s="82">
        <v>0.13900000000000001</v>
      </c>
      <c r="V1251" s="43">
        <f t="shared" si="176"/>
        <v>2.7889500000000003</v>
      </c>
      <c r="W1251" s="49">
        <v>2.12</v>
      </c>
      <c r="X1251" s="82">
        <v>0.22500000000000001</v>
      </c>
      <c r="Y1251" s="43">
        <f t="shared" si="177"/>
        <v>2.1964800000000002</v>
      </c>
      <c r="Z1251" s="53"/>
      <c r="AA1251" s="82"/>
      <c r="AB1251" s="43"/>
      <c r="AC1251" s="47"/>
      <c r="AD1251" s="82"/>
      <c r="AE1251" s="43"/>
      <c r="AF1251" s="45"/>
      <c r="AG1251" s="82"/>
      <c r="AH1251" s="43"/>
      <c r="AI1251" s="47"/>
      <c r="AJ1251" s="4"/>
      <c r="AK1251" s="4"/>
      <c r="AL1251" s="4"/>
      <c r="AM1251" s="27"/>
      <c r="AN1251" s="5"/>
      <c r="AO1251" s="4"/>
      <c r="AP1251" s="4"/>
      <c r="AQ1251" s="4"/>
      <c r="AR1251" s="19">
        <v>2.12</v>
      </c>
      <c r="AS1251" s="19">
        <v>2.4500000000000002</v>
      </c>
      <c r="AT1251" s="3" t="s">
        <v>3</v>
      </c>
    </row>
    <row r="1252" spans="1:51" x14ac:dyDescent="0.25">
      <c r="A1252" s="4" t="s">
        <v>1</v>
      </c>
      <c r="B1252" s="11">
        <v>3.6</v>
      </c>
      <c r="C1252" s="88">
        <f t="shared" si="170"/>
        <v>3.8709460490950161</v>
      </c>
      <c r="D1252" s="80">
        <v>-114.842</v>
      </c>
      <c r="E1252" s="23">
        <v>41.332999999999998</v>
      </c>
      <c r="F1252" s="1">
        <v>8</v>
      </c>
      <c r="G1252" s="1">
        <v>2009</v>
      </c>
      <c r="H1252" s="1">
        <v>1</v>
      </c>
      <c r="I1252" s="1">
        <v>4</v>
      </c>
      <c r="J1252" s="1">
        <v>15</v>
      </c>
      <c r="K1252" s="1">
        <v>29</v>
      </c>
      <c r="L1252" s="1">
        <v>27</v>
      </c>
      <c r="M1252" s="81">
        <f t="shared" si="171"/>
        <v>0.11825400999467875</v>
      </c>
      <c r="N1252" s="21">
        <v>0.01</v>
      </c>
      <c r="O1252" s="3" t="s">
        <v>175</v>
      </c>
      <c r="P1252" s="94">
        <f t="shared" si="173"/>
        <v>1.398401087982158E-2</v>
      </c>
      <c r="Q1252" s="72">
        <f t="shared" si="174"/>
        <v>3.8709460490950161</v>
      </c>
      <c r="R1252" s="82">
        <f t="shared" si="175"/>
        <v>0.11825400999467875</v>
      </c>
      <c r="S1252" s="49">
        <v>3.94</v>
      </c>
      <c r="T1252" s="3" t="s">
        <v>3</v>
      </c>
      <c r="U1252" s="82">
        <v>0.13900000000000001</v>
      </c>
      <c r="V1252" s="43">
        <f t="shared" si="176"/>
        <v>3.9675400000000001</v>
      </c>
      <c r="W1252" s="49">
        <v>3.65</v>
      </c>
      <c r="X1252" s="82">
        <v>0.22500000000000001</v>
      </c>
      <c r="Y1252" s="43">
        <f t="shared" si="177"/>
        <v>3.6178499999999998</v>
      </c>
      <c r="Z1252" s="53"/>
      <c r="AA1252" s="82"/>
      <c r="AB1252" s="43"/>
      <c r="AC1252" s="53"/>
      <c r="AD1252" s="82"/>
      <c r="AE1252" s="43"/>
      <c r="AF1252" s="45"/>
      <c r="AG1252" s="82"/>
      <c r="AH1252" s="43"/>
      <c r="AI1252" s="47"/>
      <c r="AJ1252" s="27"/>
      <c r="AK1252" s="5"/>
      <c r="AL1252" s="4" t="s">
        <v>143</v>
      </c>
      <c r="AM1252" s="27"/>
      <c r="AN1252" s="5"/>
      <c r="AO1252" s="4">
        <v>37</v>
      </c>
      <c r="AP1252" s="5" t="s">
        <v>44</v>
      </c>
      <c r="AQ1252" s="5" t="s">
        <v>12</v>
      </c>
      <c r="AR1252" s="19">
        <v>3.65</v>
      </c>
      <c r="AS1252" s="19">
        <v>3.94</v>
      </c>
      <c r="AT1252" s="3" t="s">
        <v>3</v>
      </c>
      <c r="AU1252" s="2" t="s">
        <v>44</v>
      </c>
      <c r="AV1252" s="2"/>
      <c r="AY1252">
        <v>42</v>
      </c>
    </row>
    <row r="1253" spans="1:51" x14ac:dyDescent="0.25">
      <c r="A1253" s="4" t="s">
        <v>1</v>
      </c>
      <c r="B1253" s="11">
        <v>2.8</v>
      </c>
      <c r="C1253" s="88">
        <f t="shared" si="170"/>
        <v>3.1369899999999999</v>
      </c>
      <c r="D1253" s="80">
        <v>-114.81399999999999</v>
      </c>
      <c r="E1253" s="23">
        <v>41.17</v>
      </c>
      <c r="F1253" s="1">
        <v>5</v>
      </c>
      <c r="G1253" s="1">
        <v>2009</v>
      </c>
      <c r="H1253" s="1">
        <v>1</v>
      </c>
      <c r="I1253" s="1">
        <v>9</v>
      </c>
      <c r="J1253" s="1">
        <v>13</v>
      </c>
      <c r="K1253" s="1">
        <v>18</v>
      </c>
      <c r="L1253" s="1">
        <v>27.96</v>
      </c>
      <c r="M1253" s="81">
        <f t="shared" si="171"/>
        <v>0.23</v>
      </c>
      <c r="N1253" s="21">
        <v>0.01</v>
      </c>
      <c r="O1253" s="6" t="s">
        <v>174</v>
      </c>
      <c r="P1253" s="94"/>
      <c r="Q1253" s="72">
        <f>$AB$1253</f>
        <v>3.1369899999999999</v>
      </c>
      <c r="R1253" s="82">
        <f>AA1253</f>
        <v>0.23</v>
      </c>
      <c r="S1253" s="44"/>
      <c r="T1253" s="3"/>
      <c r="V1253" s="43"/>
      <c r="W1253" s="46"/>
      <c r="Y1253" s="43"/>
      <c r="Z1253" s="55">
        <v>2.8</v>
      </c>
      <c r="AA1253" s="82">
        <v>0.23</v>
      </c>
      <c r="AB1253" s="43">
        <f>0.791*(Z1253+0.09)+0.851</f>
        <v>3.1369899999999999</v>
      </c>
      <c r="AC1253" s="53"/>
      <c r="AD1253" s="82"/>
      <c r="AE1253" s="43"/>
      <c r="AF1253" s="45"/>
      <c r="AG1253" s="82"/>
      <c r="AH1253" s="43"/>
      <c r="AI1253" s="47"/>
      <c r="AJ1253" s="27"/>
      <c r="AK1253" s="5"/>
      <c r="AL1253" s="4" t="s">
        <v>48</v>
      </c>
      <c r="AM1253" s="27">
        <v>2.8</v>
      </c>
      <c r="AN1253" s="5"/>
      <c r="AO1253" s="4">
        <v>37</v>
      </c>
      <c r="AP1253" s="5" t="s">
        <v>44</v>
      </c>
      <c r="AQ1253" s="5" t="s">
        <v>44</v>
      </c>
      <c r="AR1253" s="9"/>
      <c r="AS1253" s="5"/>
      <c r="AT1253" s="3"/>
      <c r="AU1253" s="2" t="s">
        <v>44</v>
      </c>
      <c r="AV1253" s="2"/>
      <c r="AY1253">
        <v>18</v>
      </c>
    </row>
    <row r="1254" spans="1:51" x14ac:dyDescent="0.25">
      <c r="A1254" s="4" t="s">
        <v>1</v>
      </c>
      <c r="B1254" s="11">
        <v>2.9</v>
      </c>
      <c r="C1254" s="88">
        <f t="shared" si="170"/>
        <v>3.1721148244359938</v>
      </c>
      <c r="D1254" s="80">
        <v>-114.599</v>
      </c>
      <c r="E1254" s="23">
        <v>37.445</v>
      </c>
      <c r="F1254" s="1">
        <v>0</v>
      </c>
      <c r="G1254" s="1">
        <v>2009</v>
      </c>
      <c r="H1254" s="1">
        <v>1</v>
      </c>
      <c r="I1254" s="1">
        <v>19</v>
      </c>
      <c r="J1254" s="1">
        <v>13</v>
      </c>
      <c r="K1254" s="1">
        <v>40</v>
      </c>
      <c r="L1254" s="1">
        <v>8</v>
      </c>
      <c r="M1254" s="81">
        <f t="shared" si="171"/>
        <v>0.11825400999467875</v>
      </c>
      <c r="N1254" s="21">
        <v>0.01</v>
      </c>
      <c r="O1254" s="3" t="s">
        <v>175</v>
      </c>
      <c r="P1254" s="94">
        <f>1/((1/U1254^2)+(1/X1254^2))</f>
        <v>1.398401087982158E-2</v>
      </c>
      <c r="Q1254" s="72">
        <f>(P1254/U1254^2*V1254)+(P1254/X1254^2*Y1254)</f>
        <v>3.1721148244359938</v>
      </c>
      <c r="R1254" s="82">
        <f>SQRT(P1254)</f>
        <v>0.11825400999467875</v>
      </c>
      <c r="S1254" s="49">
        <v>3.06</v>
      </c>
      <c r="T1254" s="3" t="s">
        <v>3</v>
      </c>
      <c r="U1254" s="82">
        <v>0.13900000000000001</v>
      </c>
      <c r="V1254" s="43">
        <f>0.791*S1254+0.851</f>
        <v>3.2714600000000003</v>
      </c>
      <c r="W1254" s="49">
        <v>2.89</v>
      </c>
      <c r="X1254" s="82">
        <v>0.22500000000000001</v>
      </c>
      <c r="Y1254" s="43">
        <f>0.929*W1254+0.227</f>
        <v>2.91181</v>
      </c>
      <c r="Z1254" s="53"/>
      <c r="AA1254" s="82"/>
      <c r="AB1254" s="43"/>
      <c r="AC1254" s="53"/>
      <c r="AD1254" s="82"/>
      <c r="AE1254" s="43"/>
      <c r="AF1254" s="45"/>
      <c r="AG1254" s="82"/>
      <c r="AH1254" s="43"/>
      <c r="AI1254" s="47"/>
      <c r="AJ1254" s="27"/>
      <c r="AK1254" s="5"/>
      <c r="AL1254" s="4" t="s">
        <v>144</v>
      </c>
      <c r="AM1254" s="27"/>
      <c r="AN1254" s="5"/>
      <c r="AO1254" s="4">
        <v>41</v>
      </c>
      <c r="AP1254" s="5" t="s">
        <v>44</v>
      </c>
      <c r="AQ1254" s="5" t="s">
        <v>12</v>
      </c>
      <c r="AR1254" s="19">
        <v>2.89</v>
      </c>
      <c r="AS1254" s="19">
        <v>3.06</v>
      </c>
      <c r="AT1254" s="3" t="s">
        <v>3</v>
      </c>
      <c r="AU1254" s="2" t="s">
        <v>44</v>
      </c>
      <c r="AV1254" s="2"/>
      <c r="AY1254">
        <v>18</v>
      </c>
    </row>
    <row r="1255" spans="1:51" x14ac:dyDescent="0.25">
      <c r="A1255" s="3" t="s">
        <v>2</v>
      </c>
      <c r="B1255" s="18">
        <v>2.68</v>
      </c>
      <c r="C1255" s="88">
        <f t="shared" si="170"/>
        <v>2.8904094409973413</v>
      </c>
      <c r="D1255" s="80">
        <v>-110.383</v>
      </c>
      <c r="E1255" s="23">
        <v>36.521999999999998</v>
      </c>
      <c r="F1255" s="1">
        <v>0</v>
      </c>
      <c r="G1255" s="1">
        <v>2009</v>
      </c>
      <c r="H1255" s="1">
        <v>2</v>
      </c>
      <c r="I1255" s="1">
        <v>10</v>
      </c>
      <c r="J1255" s="1">
        <v>21</v>
      </c>
      <c r="K1255" s="1">
        <v>3</v>
      </c>
      <c r="L1255" s="11">
        <v>54.6</v>
      </c>
      <c r="M1255" s="81">
        <f t="shared" si="171"/>
        <v>0.11825400999467875</v>
      </c>
      <c r="N1255" s="21">
        <v>0.01</v>
      </c>
      <c r="O1255" s="3" t="s">
        <v>175</v>
      </c>
      <c r="P1255" s="94">
        <f>1/((1/U1255^2)+(1/X1255^2))</f>
        <v>1.398401087982158E-2</v>
      </c>
      <c r="Q1255" s="72">
        <f>(P1255/U1255^2*V1255)+(P1255/X1255^2*Y1255)</f>
        <v>2.8904094409973413</v>
      </c>
      <c r="R1255" s="82">
        <f>SQRT(P1255)</f>
        <v>0.11825400999467875</v>
      </c>
      <c r="S1255" s="49">
        <v>2.68</v>
      </c>
      <c r="T1255" s="3" t="s">
        <v>3</v>
      </c>
      <c r="U1255" s="82">
        <v>0.13900000000000001</v>
      </c>
      <c r="V1255" s="43">
        <f>0.791*S1255+0.851</f>
        <v>2.9708800000000002</v>
      </c>
      <c r="W1255" s="49">
        <v>2.64</v>
      </c>
      <c r="X1255" s="82">
        <v>0.22500000000000001</v>
      </c>
      <c r="Y1255" s="43">
        <f>0.929*W1255+0.227</f>
        <v>2.6795599999999999</v>
      </c>
      <c r="Z1255" s="53"/>
      <c r="AA1255" s="82"/>
      <c r="AB1255" s="43"/>
      <c r="AC1255" s="47"/>
      <c r="AD1255" s="82"/>
      <c r="AE1255" s="43"/>
      <c r="AF1255" s="45"/>
      <c r="AG1255" s="82"/>
      <c r="AH1255" s="43"/>
      <c r="AI1255" s="47"/>
      <c r="AJ1255" s="4"/>
      <c r="AK1255" s="4"/>
      <c r="AL1255" s="4"/>
      <c r="AM1255" s="27"/>
      <c r="AN1255" s="5"/>
      <c r="AO1255" s="4"/>
      <c r="AP1255" s="4"/>
      <c r="AQ1255" s="4"/>
      <c r="AR1255" s="19">
        <v>2.64</v>
      </c>
      <c r="AS1255" s="19">
        <v>2.68</v>
      </c>
      <c r="AT1255" s="3" t="s">
        <v>3</v>
      </c>
    </row>
    <row r="1256" spans="1:51" x14ac:dyDescent="0.25">
      <c r="A1256" s="3" t="s">
        <v>2</v>
      </c>
      <c r="B1256" s="18">
        <v>3.13</v>
      </c>
      <c r="C1256" s="88">
        <f t="shared" si="170"/>
        <v>3.2943069888199474</v>
      </c>
      <c r="D1256" s="80">
        <v>-108.69</v>
      </c>
      <c r="E1256" s="23">
        <v>36.866999999999997</v>
      </c>
      <c r="F1256" s="1">
        <v>11</v>
      </c>
      <c r="G1256" s="1">
        <v>2009</v>
      </c>
      <c r="H1256" s="1">
        <v>2</v>
      </c>
      <c r="I1256" s="1">
        <v>11</v>
      </c>
      <c r="J1256" s="1">
        <v>20</v>
      </c>
      <c r="K1256" s="1">
        <v>18</v>
      </c>
      <c r="L1256" s="11">
        <v>0.5</v>
      </c>
      <c r="M1256" s="81">
        <f t="shared" si="171"/>
        <v>0.11825400999467875</v>
      </c>
      <c r="N1256" s="21">
        <v>0.01</v>
      </c>
      <c r="O1256" s="3" t="s">
        <v>175</v>
      </c>
      <c r="P1256" s="94">
        <f>1/((1/U1256^2)+(1/X1256^2))</f>
        <v>1.398401087982158E-2</v>
      </c>
      <c r="Q1256" s="72">
        <f>(P1256/U1256^2*V1256)+(P1256/X1256^2*Y1256)</f>
        <v>3.2943069888199474</v>
      </c>
      <c r="R1256" s="82">
        <f>SQRT(P1256)</f>
        <v>0.11825400999467875</v>
      </c>
      <c r="S1256" s="49">
        <v>3.13</v>
      </c>
      <c r="T1256" s="3" t="s">
        <v>3</v>
      </c>
      <c r="U1256" s="82">
        <v>0.13900000000000001</v>
      </c>
      <c r="V1256" s="43">
        <f>0.791*S1256+0.851</f>
        <v>3.3268300000000002</v>
      </c>
      <c r="W1256" s="49">
        <v>3.21</v>
      </c>
      <c r="X1256" s="82">
        <v>0.22500000000000001</v>
      </c>
      <c r="Y1256" s="43">
        <f>0.929*W1256+0.227</f>
        <v>3.2090899999999998</v>
      </c>
      <c r="Z1256" s="53"/>
      <c r="AA1256" s="82"/>
      <c r="AB1256" s="43"/>
      <c r="AC1256" s="47"/>
      <c r="AD1256" s="82"/>
      <c r="AE1256" s="43"/>
      <c r="AF1256" s="45"/>
      <c r="AG1256" s="82"/>
      <c r="AH1256" s="43"/>
      <c r="AI1256" s="47"/>
      <c r="AJ1256" s="4"/>
      <c r="AK1256" s="4"/>
      <c r="AL1256" s="4"/>
      <c r="AM1256" s="27"/>
      <c r="AN1256" s="5"/>
      <c r="AO1256" s="4"/>
      <c r="AP1256" s="4"/>
      <c r="AQ1256" s="4"/>
      <c r="AR1256" s="19">
        <v>3.21</v>
      </c>
      <c r="AS1256" s="19">
        <v>3.13</v>
      </c>
      <c r="AT1256" s="3" t="s">
        <v>3</v>
      </c>
    </row>
    <row r="1257" spans="1:51" x14ac:dyDescent="0.25">
      <c r="A1257" s="3" t="s">
        <v>2</v>
      </c>
      <c r="B1257" s="18">
        <v>2.5499999999999998</v>
      </c>
      <c r="C1257" s="88">
        <f t="shared" si="170"/>
        <v>2.8057192927401138</v>
      </c>
      <c r="D1257" s="80">
        <v>-111.07599999999999</v>
      </c>
      <c r="E1257" s="23">
        <v>42.56</v>
      </c>
      <c r="F1257" s="1">
        <v>1</v>
      </c>
      <c r="G1257" s="1">
        <v>2009</v>
      </c>
      <c r="H1257" s="1">
        <v>3</v>
      </c>
      <c r="I1257" s="1">
        <v>1</v>
      </c>
      <c r="J1257" s="1">
        <v>2</v>
      </c>
      <c r="K1257" s="1">
        <v>45</v>
      </c>
      <c r="L1257" s="11">
        <v>12.8</v>
      </c>
      <c r="M1257" s="81">
        <f t="shared" si="171"/>
        <v>0.11825400999467875</v>
      </c>
      <c r="N1257" s="21">
        <v>0.01</v>
      </c>
      <c r="O1257" s="3" t="s">
        <v>175</v>
      </c>
      <c r="P1257" s="94">
        <f>1/((1/U1257^2)+(1/X1257^2))</f>
        <v>1.398401087982158E-2</v>
      </c>
      <c r="Q1257" s="72">
        <f>(P1257/U1257^2*V1257)+(P1257/X1257^2*Y1257)</f>
        <v>2.8057192927401138</v>
      </c>
      <c r="R1257" s="82">
        <f>SQRT(P1257)</f>
        <v>0.11825400999467875</v>
      </c>
      <c r="S1257" s="49">
        <v>2.5499999999999998</v>
      </c>
      <c r="T1257" s="3" t="s">
        <v>3</v>
      </c>
      <c r="U1257" s="82">
        <v>0.13900000000000001</v>
      </c>
      <c r="V1257" s="43">
        <f>0.791*S1257+0.851</f>
        <v>2.8680499999999998</v>
      </c>
      <c r="W1257" s="49">
        <v>2.6</v>
      </c>
      <c r="X1257" s="82">
        <v>0.22500000000000001</v>
      </c>
      <c r="Y1257" s="43">
        <f>0.929*W1257+0.227</f>
        <v>2.6423999999999999</v>
      </c>
      <c r="Z1257" s="53"/>
      <c r="AA1257" s="82"/>
      <c r="AB1257" s="43"/>
      <c r="AC1257" s="47"/>
      <c r="AD1257" s="82"/>
      <c r="AE1257" s="43"/>
      <c r="AF1257" s="45"/>
      <c r="AG1257" s="82"/>
      <c r="AH1257" s="43"/>
      <c r="AI1257" s="47"/>
      <c r="AJ1257" s="4"/>
      <c r="AK1257" s="4"/>
      <c r="AL1257" s="4"/>
      <c r="AM1257" s="27"/>
      <c r="AN1257" s="5"/>
      <c r="AO1257" s="4"/>
      <c r="AP1257" s="4"/>
      <c r="AQ1257" s="4"/>
      <c r="AR1257" s="19">
        <v>2.6</v>
      </c>
      <c r="AS1257" s="19">
        <v>2.5499999999999998</v>
      </c>
      <c r="AT1257" s="3" t="s">
        <v>3</v>
      </c>
    </row>
    <row r="1258" spans="1:51" x14ac:dyDescent="0.25">
      <c r="A1258" s="4" t="s">
        <v>1</v>
      </c>
      <c r="B1258" s="11">
        <v>2.6</v>
      </c>
      <c r="C1258" s="88">
        <f t="shared" si="170"/>
        <v>2.97879</v>
      </c>
      <c r="D1258" s="80">
        <v>-114.767</v>
      </c>
      <c r="E1258" s="23">
        <v>41.134</v>
      </c>
      <c r="F1258" s="1">
        <v>5</v>
      </c>
      <c r="G1258" s="1">
        <v>2009</v>
      </c>
      <c r="H1258" s="1">
        <v>3</v>
      </c>
      <c r="I1258" s="1">
        <v>10</v>
      </c>
      <c r="J1258" s="1">
        <v>5</v>
      </c>
      <c r="K1258" s="1">
        <v>50</v>
      </c>
      <c r="L1258" s="1">
        <v>7.38</v>
      </c>
      <c r="M1258" s="81">
        <f t="shared" si="171"/>
        <v>0.23</v>
      </c>
      <c r="N1258" s="21">
        <v>0.01</v>
      </c>
      <c r="O1258" s="6" t="s">
        <v>174</v>
      </c>
      <c r="P1258" s="94"/>
      <c r="Q1258" s="72">
        <f>$AB$1258</f>
        <v>2.97879</v>
      </c>
      <c r="R1258" s="82">
        <f>AA1258</f>
        <v>0.23</v>
      </c>
      <c r="S1258" s="44"/>
      <c r="T1258" s="3"/>
      <c r="V1258" s="43"/>
      <c r="W1258" s="46"/>
      <c r="Y1258" s="43"/>
      <c r="Z1258" s="55">
        <v>2.6</v>
      </c>
      <c r="AA1258" s="82">
        <v>0.23</v>
      </c>
      <c r="AB1258" s="43">
        <f>0.791*(Z1258+0.09)+0.851</f>
        <v>2.97879</v>
      </c>
      <c r="AC1258" s="53"/>
      <c r="AD1258" s="82"/>
      <c r="AE1258" s="43"/>
      <c r="AF1258" s="45"/>
      <c r="AG1258" s="82"/>
      <c r="AH1258" s="43"/>
      <c r="AI1258" s="47"/>
      <c r="AJ1258" s="27"/>
      <c r="AK1258" s="5"/>
      <c r="AL1258" s="4" t="s">
        <v>121</v>
      </c>
      <c r="AM1258" s="27">
        <v>2.6</v>
      </c>
      <c r="AN1258" s="5"/>
      <c r="AO1258" s="4">
        <v>37</v>
      </c>
      <c r="AP1258" s="5" t="s">
        <v>44</v>
      </c>
      <c r="AQ1258" s="5" t="s">
        <v>44</v>
      </c>
      <c r="AR1258" s="9"/>
      <c r="AS1258" s="5"/>
      <c r="AT1258" s="3"/>
      <c r="AU1258" s="2" t="s">
        <v>44</v>
      </c>
      <c r="AV1258" s="2"/>
      <c r="AY1258">
        <v>16</v>
      </c>
    </row>
    <row r="1259" spans="1:51" x14ac:dyDescent="0.25">
      <c r="A1259" s="3" t="s">
        <v>2</v>
      </c>
      <c r="B1259" s="18">
        <v>2.65</v>
      </c>
      <c r="C1259" s="88">
        <f t="shared" si="170"/>
        <v>2.9399542768707292</v>
      </c>
      <c r="D1259" s="80">
        <v>-110.794</v>
      </c>
      <c r="E1259" s="23">
        <v>43.313000000000002</v>
      </c>
      <c r="F1259" s="1">
        <v>3</v>
      </c>
      <c r="G1259" s="1">
        <v>2009</v>
      </c>
      <c r="H1259" s="1">
        <v>3</v>
      </c>
      <c r="I1259" s="1">
        <v>17</v>
      </c>
      <c r="J1259" s="1">
        <v>20</v>
      </c>
      <c r="K1259" s="1">
        <v>26</v>
      </c>
      <c r="L1259" s="11">
        <v>30.9</v>
      </c>
      <c r="M1259" s="81">
        <f t="shared" si="171"/>
        <v>0.11825400999467875</v>
      </c>
      <c r="N1259" s="21">
        <v>0.01</v>
      </c>
      <c r="O1259" s="3" t="s">
        <v>175</v>
      </c>
      <c r="P1259" s="94">
        <f>1/((1/U1259^2)+(1/X1259^2))</f>
        <v>1.398401087982158E-2</v>
      </c>
      <c r="Q1259" s="72">
        <f>(P1259/U1259^2*V1259)+(P1259/X1259^2*Y1259)</f>
        <v>2.9399542768707292</v>
      </c>
      <c r="R1259" s="82">
        <f t="shared" ref="R1259:R1265" si="178">SQRT(P1259)</f>
        <v>0.11825400999467875</v>
      </c>
      <c r="S1259" s="49">
        <v>2.65</v>
      </c>
      <c r="T1259" s="3" t="s">
        <v>3</v>
      </c>
      <c r="U1259" s="82">
        <v>0.13900000000000001</v>
      </c>
      <c r="V1259" s="43">
        <f t="shared" ref="V1259:V1271" si="179">0.791*S1259+0.851</f>
        <v>2.9471500000000002</v>
      </c>
      <c r="W1259" s="49">
        <v>2.9</v>
      </c>
      <c r="X1259" s="82">
        <v>0.22500000000000001</v>
      </c>
      <c r="Y1259" s="43">
        <f t="shared" ref="Y1259:Y1265" si="180">0.929*W1259+0.227</f>
        <v>2.9211</v>
      </c>
      <c r="Z1259" s="53"/>
      <c r="AA1259" s="82"/>
      <c r="AB1259" s="43"/>
      <c r="AC1259" s="47"/>
      <c r="AD1259" s="82"/>
      <c r="AE1259" s="43"/>
      <c r="AF1259" s="45"/>
      <c r="AG1259" s="82"/>
      <c r="AH1259" s="43"/>
      <c r="AI1259" s="47"/>
      <c r="AJ1259" s="4"/>
      <c r="AK1259" s="4"/>
      <c r="AL1259" s="4"/>
      <c r="AM1259" s="27"/>
      <c r="AN1259" s="5"/>
      <c r="AO1259" s="4"/>
      <c r="AP1259" s="4"/>
      <c r="AQ1259" s="4"/>
      <c r="AR1259" s="19">
        <v>2.9</v>
      </c>
      <c r="AS1259" s="19">
        <v>2.65</v>
      </c>
      <c r="AT1259" s="3" t="s">
        <v>3</v>
      </c>
    </row>
    <row r="1260" spans="1:51" x14ac:dyDescent="0.25">
      <c r="A1260" s="3" t="s">
        <v>2</v>
      </c>
      <c r="B1260" s="18">
        <v>2.77</v>
      </c>
      <c r="C1260" s="88">
        <f t="shared" si="170"/>
        <v>2.9727286419523633</v>
      </c>
      <c r="D1260" s="80">
        <v>-110.32599999999999</v>
      </c>
      <c r="E1260" s="23">
        <v>36.521999999999998</v>
      </c>
      <c r="F1260" s="1">
        <v>7</v>
      </c>
      <c r="G1260" s="1">
        <v>2009</v>
      </c>
      <c r="H1260" s="1">
        <v>3</v>
      </c>
      <c r="I1260" s="1">
        <v>19</v>
      </c>
      <c r="J1260" s="1">
        <v>15</v>
      </c>
      <c r="K1260" s="1">
        <v>26</v>
      </c>
      <c r="L1260" s="11">
        <v>12.6</v>
      </c>
      <c r="M1260" s="81">
        <f t="shared" si="171"/>
        <v>0.11825400999467875</v>
      </c>
      <c r="N1260" s="21">
        <v>0.01</v>
      </c>
      <c r="O1260" s="3" t="s">
        <v>175</v>
      </c>
      <c r="P1260" s="94">
        <f>1/((1/U1260^2)+(1/X1260^2))</f>
        <v>1.398401087982158E-2</v>
      </c>
      <c r="Q1260" s="72">
        <f>(P1260/U1260^2*V1260)+(P1260/X1260^2*Y1260)</f>
        <v>2.9727286419523633</v>
      </c>
      <c r="R1260" s="82">
        <f t="shared" si="178"/>
        <v>0.11825400999467875</v>
      </c>
      <c r="S1260" s="49">
        <v>2.77</v>
      </c>
      <c r="T1260" s="3" t="s">
        <v>3</v>
      </c>
      <c r="U1260" s="82">
        <v>0.13900000000000001</v>
      </c>
      <c r="V1260" s="43">
        <f t="shared" si="179"/>
        <v>3.0420700000000003</v>
      </c>
      <c r="W1260" s="49">
        <v>2.76</v>
      </c>
      <c r="X1260" s="82">
        <v>0.22500000000000001</v>
      </c>
      <c r="Y1260" s="43">
        <f t="shared" si="180"/>
        <v>2.7910399999999997</v>
      </c>
      <c r="Z1260" s="53"/>
      <c r="AA1260" s="82"/>
      <c r="AB1260" s="43"/>
      <c r="AC1260" s="47"/>
      <c r="AD1260" s="82"/>
      <c r="AE1260" s="43"/>
      <c r="AF1260" s="45"/>
      <c r="AG1260" s="82"/>
      <c r="AH1260" s="43"/>
      <c r="AI1260" s="47"/>
      <c r="AJ1260" s="4"/>
      <c r="AK1260" s="4"/>
      <c r="AL1260" s="4"/>
      <c r="AM1260" s="27"/>
      <c r="AN1260" s="5"/>
      <c r="AO1260" s="4"/>
      <c r="AP1260" s="4"/>
      <c r="AQ1260" s="4"/>
      <c r="AR1260" s="19">
        <v>2.76</v>
      </c>
      <c r="AS1260" s="19">
        <v>2.77</v>
      </c>
      <c r="AT1260" s="3" t="s">
        <v>3</v>
      </c>
    </row>
    <row r="1261" spans="1:51" x14ac:dyDescent="0.25">
      <c r="A1261" s="4" t="s">
        <v>1</v>
      </c>
      <c r="B1261" s="11">
        <v>2.5</v>
      </c>
      <c r="C1261" s="88">
        <f t="shared" si="170"/>
        <v>2.8011710755056995</v>
      </c>
      <c r="D1261" s="80">
        <v>-110.813</v>
      </c>
      <c r="E1261" s="23">
        <v>43.356000000000002</v>
      </c>
      <c r="F1261" s="1">
        <v>5</v>
      </c>
      <c r="G1261" s="1">
        <v>2009</v>
      </c>
      <c r="H1261" s="1">
        <v>3</v>
      </c>
      <c r="I1261" s="1">
        <v>28</v>
      </c>
      <c r="J1261" s="1">
        <v>20</v>
      </c>
      <c r="K1261" s="1">
        <v>53</v>
      </c>
      <c r="L1261" s="1">
        <v>0.57999999999999996</v>
      </c>
      <c r="M1261" s="81">
        <f t="shared" si="171"/>
        <v>0.10516774409862768</v>
      </c>
      <c r="N1261" s="21">
        <v>0.01</v>
      </c>
      <c r="O1261" s="3" t="s">
        <v>175</v>
      </c>
      <c r="P1261" s="94">
        <f>1/((1/U1261^2)+(1/X1261^2)+(1/AA1261^2))</f>
        <v>1.1060254398794437E-2</v>
      </c>
      <c r="Q1261" s="72">
        <f>(P1261/U1261^2*V1261)+(P1261/X1261^2*Y1261)+(P1261/AA1261^2*AB1261)</f>
        <v>2.8011710755056995</v>
      </c>
      <c r="R1261" s="82">
        <f t="shared" si="178"/>
        <v>0.10516774409862768</v>
      </c>
      <c r="S1261" s="49">
        <v>2.64</v>
      </c>
      <c r="T1261" s="3" t="s">
        <v>3</v>
      </c>
      <c r="U1261" s="82">
        <v>0.13900000000000001</v>
      </c>
      <c r="V1261" s="43">
        <f t="shared" si="179"/>
        <v>2.9392400000000003</v>
      </c>
      <c r="W1261" s="49">
        <v>2.2799999999999998</v>
      </c>
      <c r="X1261" s="82">
        <v>0.22500000000000001</v>
      </c>
      <c r="Y1261" s="43">
        <f t="shared" si="180"/>
        <v>2.3451199999999996</v>
      </c>
      <c r="Z1261" s="55">
        <v>2.5</v>
      </c>
      <c r="AA1261" s="82">
        <v>0.23</v>
      </c>
      <c r="AB1261" s="43">
        <f>0.791*(Z1261+0.09)+0.851</f>
        <v>2.8996900000000001</v>
      </c>
      <c r="AC1261" s="53"/>
      <c r="AD1261" s="82"/>
      <c r="AE1261" s="43"/>
      <c r="AF1261" s="45"/>
      <c r="AG1261" s="82"/>
      <c r="AH1261" s="43"/>
      <c r="AI1261" s="47"/>
      <c r="AJ1261" s="27"/>
      <c r="AK1261" s="5"/>
      <c r="AL1261" s="4" t="s">
        <v>58</v>
      </c>
      <c r="AM1261" s="27">
        <v>2.5</v>
      </c>
      <c r="AN1261" s="5"/>
      <c r="AO1261" s="4">
        <v>460</v>
      </c>
      <c r="AP1261" s="5">
        <v>2</v>
      </c>
      <c r="AQ1261" s="5" t="s">
        <v>12</v>
      </c>
      <c r="AR1261" s="19">
        <v>2.2799999999999998</v>
      </c>
      <c r="AS1261" s="19">
        <v>2.64</v>
      </c>
      <c r="AT1261" s="3" t="s">
        <v>3</v>
      </c>
      <c r="AU1261" s="2">
        <v>2</v>
      </c>
      <c r="AV1261" s="2" t="s">
        <v>1</v>
      </c>
      <c r="AY1261">
        <v>26</v>
      </c>
    </row>
    <row r="1262" spans="1:51" x14ac:dyDescent="0.25">
      <c r="A1262" s="3" t="s">
        <v>2</v>
      </c>
      <c r="B1262" s="18">
        <v>2.79</v>
      </c>
      <c r="C1262" s="88">
        <f t="shared" si="170"/>
        <v>2.8943633937609015</v>
      </c>
      <c r="D1262" s="80">
        <v>-114.974</v>
      </c>
      <c r="E1262" s="23">
        <v>41.040999999999997</v>
      </c>
      <c r="F1262" s="1">
        <v>7</v>
      </c>
      <c r="G1262" s="1">
        <v>2009</v>
      </c>
      <c r="H1262" s="1">
        <v>4</v>
      </c>
      <c r="I1262" s="1">
        <v>3</v>
      </c>
      <c r="J1262" s="1">
        <v>11</v>
      </c>
      <c r="K1262" s="1">
        <v>52</v>
      </c>
      <c r="L1262" s="11">
        <v>35</v>
      </c>
      <c r="M1262" s="81">
        <f t="shared" si="171"/>
        <v>0.11825400999467875</v>
      </c>
      <c r="N1262" s="21">
        <v>0.01</v>
      </c>
      <c r="O1262" s="3" t="s">
        <v>175</v>
      </c>
      <c r="P1262" s="94">
        <f>1/((1/U1262^2)+(1/X1262^2))</f>
        <v>1.398401087982158E-2</v>
      </c>
      <c r="Q1262" s="72">
        <f>(P1262/U1262^2*V1262)+(P1262/X1262^2*Y1262)</f>
        <v>2.8943633937609015</v>
      </c>
      <c r="R1262" s="82">
        <f t="shared" si="178"/>
        <v>0.11825400999467875</v>
      </c>
      <c r="S1262" s="49">
        <v>2.79</v>
      </c>
      <c r="T1262" s="3" t="s">
        <v>3</v>
      </c>
      <c r="U1262" s="82">
        <v>0.13900000000000001</v>
      </c>
      <c r="V1262" s="43">
        <f t="shared" si="179"/>
        <v>3.05789</v>
      </c>
      <c r="W1262" s="49">
        <v>2.41</v>
      </c>
      <c r="X1262" s="82">
        <v>0.22500000000000001</v>
      </c>
      <c r="Y1262" s="43">
        <f t="shared" si="180"/>
        <v>2.4658899999999999</v>
      </c>
      <c r="Z1262" s="53"/>
      <c r="AA1262" s="82"/>
      <c r="AB1262" s="43"/>
      <c r="AC1262" s="47"/>
      <c r="AD1262" s="82"/>
      <c r="AE1262" s="43"/>
      <c r="AF1262" s="45"/>
      <c r="AG1262" s="82"/>
      <c r="AH1262" s="43"/>
      <c r="AI1262" s="47"/>
      <c r="AJ1262" s="4"/>
      <c r="AK1262" s="4"/>
      <c r="AL1262" s="4"/>
      <c r="AM1262" s="27"/>
      <c r="AN1262" s="5"/>
      <c r="AO1262" s="4"/>
      <c r="AP1262" s="4"/>
      <c r="AQ1262" s="4"/>
      <c r="AR1262" s="19">
        <v>2.41</v>
      </c>
      <c r="AS1262" s="19">
        <v>2.79</v>
      </c>
      <c r="AT1262" s="3" t="s">
        <v>3</v>
      </c>
    </row>
    <row r="1263" spans="1:51" x14ac:dyDescent="0.25">
      <c r="A1263" s="3" t="s">
        <v>2</v>
      </c>
      <c r="B1263" s="18">
        <v>2.92</v>
      </c>
      <c r="C1263" s="88">
        <f t="shared" si="170"/>
        <v>3.0047150651931487</v>
      </c>
      <c r="D1263" s="80">
        <v>-111.428</v>
      </c>
      <c r="E1263" s="23">
        <v>42.6</v>
      </c>
      <c r="F1263" s="1">
        <v>2</v>
      </c>
      <c r="G1263" s="1">
        <v>2009</v>
      </c>
      <c r="H1263" s="1">
        <v>4</v>
      </c>
      <c r="I1263" s="1">
        <v>7</v>
      </c>
      <c r="J1263" s="1">
        <v>16</v>
      </c>
      <c r="K1263" s="1">
        <v>26</v>
      </c>
      <c r="L1263" s="11">
        <v>33.1</v>
      </c>
      <c r="M1263" s="81">
        <f t="shared" si="171"/>
        <v>0.11825400999467875</v>
      </c>
      <c r="N1263" s="21">
        <v>0.01</v>
      </c>
      <c r="O1263" s="3" t="s">
        <v>175</v>
      </c>
      <c r="P1263" s="94">
        <f>1/((1/U1263^2)+(1/X1263^2))</f>
        <v>1.398401087982158E-2</v>
      </c>
      <c r="Q1263" s="72">
        <f>(P1263/U1263^2*V1263)+(P1263/X1263^2*Y1263)</f>
        <v>3.0047150651931487</v>
      </c>
      <c r="R1263" s="82">
        <f t="shared" si="178"/>
        <v>0.11825400999467875</v>
      </c>
      <c r="S1263" s="49">
        <v>2.92</v>
      </c>
      <c r="T1263" s="3" t="s">
        <v>3</v>
      </c>
      <c r="U1263" s="82">
        <v>0.13900000000000001</v>
      </c>
      <c r="V1263" s="43">
        <f t="shared" si="179"/>
        <v>3.16072</v>
      </c>
      <c r="W1263" s="49">
        <v>2.5499999999999998</v>
      </c>
      <c r="X1263" s="82">
        <v>0.22500000000000001</v>
      </c>
      <c r="Y1263" s="43">
        <f t="shared" si="180"/>
        <v>2.5959499999999998</v>
      </c>
      <c r="Z1263" s="53"/>
      <c r="AA1263" s="82"/>
      <c r="AB1263" s="43"/>
      <c r="AC1263" s="47"/>
      <c r="AD1263" s="82"/>
      <c r="AE1263" s="43"/>
      <c r="AF1263" s="45"/>
      <c r="AG1263" s="82"/>
      <c r="AH1263" s="43"/>
      <c r="AI1263" s="47"/>
      <c r="AJ1263" s="4"/>
      <c r="AK1263" s="4"/>
      <c r="AL1263" s="4"/>
      <c r="AM1263" s="27"/>
      <c r="AN1263" s="5"/>
      <c r="AO1263" s="4"/>
      <c r="AP1263" s="4"/>
      <c r="AQ1263" s="4"/>
      <c r="AR1263" s="19">
        <v>2.5499999999999998</v>
      </c>
      <c r="AS1263" s="19">
        <v>2.92</v>
      </c>
      <c r="AT1263" s="3" t="s">
        <v>3</v>
      </c>
    </row>
    <row r="1264" spans="1:51" x14ac:dyDescent="0.25">
      <c r="A1264" s="3" t="s">
        <v>2</v>
      </c>
      <c r="B1264" s="18">
        <v>3.28</v>
      </c>
      <c r="C1264" s="88">
        <f t="shared" si="170"/>
        <v>3.2698380610756872</v>
      </c>
      <c r="D1264" s="80">
        <v>-110.30800000000001</v>
      </c>
      <c r="E1264" s="23">
        <v>36.543999999999997</v>
      </c>
      <c r="F1264" s="1">
        <v>6</v>
      </c>
      <c r="G1264" s="1">
        <v>2009</v>
      </c>
      <c r="H1264" s="1">
        <v>4</v>
      </c>
      <c r="I1264" s="1">
        <v>8</v>
      </c>
      <c r="J1264" s="1">
        <v>21</v>
      </c>
      <c r="K1264" s="1">
        <v>15</v>
      </c>
      <c r="L1264" s="11">
        <v>12</v>
      </c>
      <c r="M1264" s="81">
        <f t="shared" si="171"/>
        <v>0.11825400999467875</v>
      </c>
      <c r="N1264" s="21">
        <v>0.01</v>
      </c>
      <c r="O1264" s="3" t="s">
        <v>175</v>
      </c>
      <c r="P1264" s="94">
        <f>1/((1/U1264^2)+(1/X1264^2))</f>
        <v>1.398401087982158E-2</v>
      </c>
      <c r="Q1264" s="72">
        <f>(P1264/U1264^2*V1264)+(P1264/X1264^2*Y1264)</f>
        <v>3.2698380610756872</v>
      </c>
      <c r="R1264" s="82">
        <f t="shared" si="178"/>
        <v>0.11825400999467875</v>
      </c>
      <c r="S1264" s="49">
        <v>3.28</v>
      </c>
      <c r="T1264" s="3" t="s">
        <v>3</v>
      </c>
      <c r="U1264" s="82">
        <v>0.13900000000000001</v>
      </c>
      <c r="V1264" s="43">
        <f t="shared" si="179"/>
        <v>3.4454799999999999</v>
      </c>
      <c r="W1264" s="49">
        <v>2.78</v>
      </c>
      <c r="X1264" s="82">
        <v>0.22500000000000001</v>
      </c>
      <c r="Y1264" s="43">
        <f t="shared" si="180"/>
        <v>2.8096199999999998</v>
      </c>
      <c r="Z1264" s="53"/>
      <c r="AA1264" s="82"/>
      <c r="AB1264" s="43"/>
      <c r="AC1264" s="47"/>
      <c r="AD1264" s="82"/>
      <c r="AE1264" s="43"/>
      <c r="AF1264" s="45"/>
      <c r="AG1264" s="82"/>
      <c r="AH1264" s="43"/>
      <c r="AI1264" s="47"/>
      <c r="AJ1264" s="4"/>
      <c r="AK1264" s="4"/>
      <c r="AL1264" s="4"/>
      <c r="AM1264" s="27"/>
      <c r="AN1264" s="5"/>
      <c r="AO1264" s="4"/>
      <c r="AP1264" s="4"/>
      <c r="AQ1264" s="4"/>
      <c r="AR1264" s="19">
        <v>2.78</v>
      </c>
      <c r="AS1264" s="19">
        <v>3.28</v>
      </c>
      <c r="AT1264" s="3" t="s">
        <v>3</v>
      </c>
    </row>
    <row r="1265" spans="1:58" x14ac:dyDescent="0.25">
      <c r="A1265" s="3" t="s">
        <v>2</v>
      </c>
      <c r="B1265" s="18">
        <v>2.66</v>
      </c>
      <c r="C1265" s="88">
        <f t="shared" si="170"/>
        <v>2.9251500997912676</v>
      </c>
      <c r="D1265" s="80">
        <v>-110.64100000000001</v>
      </c>
      <c r="E1265" s="23">
        <v>36.564</v>
      </c>
      <c r="F1265" s="1">
        <v>9</v>
      </c>
      <c r="G1265" s="1">
        <v>2009</v>
      </c>
      <c r="H1265" s="1">
        <v>4</v>
      </c>
      <c r="I1265" s="1">
        <v>16</v>
      </c>
      <c r="J1265" s="1">
        <v>20</v>
      </c>
      <c r="K1265" s="1">
        <v>42</v>
      </c>
      <c r="L1265" s="11">
        <v>5.0999999999999996</v>
      </c>
      <c r="M1265" s="81">
        <f t="shared" si="171"/>
        <v>0.11825400999467875</v>
      </c>
      <c r="N1265" s="21">
        <v>0.01</v>
      </c>
      <c r="O1265" s="3" t="s">
        <v>175</v>
      </c>
      <c r="P1265" s="94">
        <f>1/((1/U1265^2)+(1/X1265^2))</f>
        <v>1.398401087982158E-2</v>
      </c>
      <c r="Q1265" s="72">
        <f>(P1265/U1265^2*V1265)+(P1265/X1265^2*Y1265)</f>
        <v>2.9251500997912676</v>
      </c>
      <c r="R1265" s="82">
        <f t="shared" si="178"/>
        <v>0.11825400999467875</v>
      </c>
      <c r="S1265" s="49">
        <v>2.66</v>
      </c>
      <c r="T1265" s="3" t="s">
        <v>3</v>
      </c>
      <c r="U1265" s="82">
        <v>0.13900000000000001</v>
      </c>
      <c r="V1265" s="43">
        <f t="shared" si="179"/>
        <v>2.95506</v>
      </c>
      <c r="W1265" s="49">
        <v>2.82</v>
      </c>
      <c r="X1265" s="82">
        <v>0.22500000000000001</v>
      </c>
      <c r="Y1265" s="43">
        <f t="shared" si="180"/>
        <v>2.8467799999999999</v>
      </c>
      <c r="Z1265" s="53"/>
      <c r="AA1265" s="82"/>
      <c r="AB1265" s="43"/>
      <c r="AC1265" s="47"/>
      <c r="AD1265" s="82"/>
      <c r="AE1265" s="43"/>
      <c r="AF1265" s="45"/>
      <c r="AG1265" s="82"/>
      <c r="AH1265" s="43"/>
      <c r="AI1265" s="47"/>
      <c r="AJ1265" s="4"/>
      <c r="AK1265" s="4"/>
      <c r="AL1265" s="4"/>
      <c r="AM1265" s="27"/>
      <c r="AN1265" s="5"/>
      <c r="AO1265" s="4"/>
      <c r="AP1265" s="4"/>
      <c r="AQ1265" s="4"/>
      <c r="AR1265" s="19">
        <v>2.82</v>
      </c>
      <c r="AS1265" s="19">
        <v>2.66</v>
      </c>
      <c r="AT1265" s="3" t="s">
        <v>3</v>
      </c>
    </row>
    <row r="1266" spans="1:58" x14ac:dyDescent="0.25">
      <c r="A1266" s="3" t="s">
        <v>2</v>
      </c>
      <c r="B1266" s="18">
        <v>2.64</v>
      </c>
      <c r="C1266" s="88">
        <f t="shared" si="170"/>
        <v>2.9392400000000003</v>
      </c>
      <c r="D1266" s="80">
        <v>-110.631</v>
      </c>
      <c r="E1266" s="23">
        <v>36.578000000000003</v>
      </c>
      <c r="F1266" s="1">
        <v>13</v>
      </c>
      <c r="G1266" s="1">
        <v>2009</v>
      </c>
      <c r="H1266" s="1">
        <v>4</v>
      </c>
      <c r="I1266" s="1">
        <v>16</v>
      </c>
      <c r="J1266" s="1">
        <v>21</v>
      </c>
      <c r="K1266" s="1">
        <v>40</v>
      </c>
      <c r="L1266" s="11">
        <v>52.7</v>
      </c>
      <c r="M1266" s="81">
        <f t="shared" si="171"/>
        <v>0.13900000000000001</v>
      </c>
      <c r="N1266" s="21">
        <v>0.01</v>
      </c>
      <c r="O1266" s="6" t="s">
        <v>174</v>
      </c>
      <c r="P1266" s="94"/>
      <c r="Q1266" s="72">
        <f>V1266</f>
        <v>2.9392400000000003</v>
      </c>
      <c r="R1266" s="82">
        <f>U1266</f>
        <v>0.13900000000000001</v>
      </c>
      <c r="S1266" s="49">
        <v>2.64</v>
      </c>
      <c r="T1266" s="3" t="s">
        <v>3</v>
      </c>
      <c r="U1266" s="82">
        <v>0.13900000000000001</v>
      </c>
      <c r="V1266" s="43">
        <f t="shared" si="179"/>
        <v>2.9392400000000003</v>
      </c>
      <c r="W1266" s="57"/>
      <c r="Y1266" s="43"/>
      <c r="Z1266" s="53"/>
      <c r="AA1266" s="82"/>
      <c r="AB1266" s="43"/>
      <c r="AC1266" s="47"/>
      <c r="AD1266" s="82"/>
      <c r="AE1266" s="43"/>
      <c r="AF1266" s="45"/>
      <c r="AG1266" s="82"/>
      <c r="AH1266" s="43"/>
      <c r="AI1266" s="47"/>
      <c r="AJ1266" s="4"/>
      <c r="AK1266" s="4"/>
      <c r="AL1266" s="4"/>
      <c r="AM1266" s="27"/>
      <c r="AN1266" s="5"/>
      <c r="AO1266" s="4"/>
      <c r="AP1266" s="4"/>
      <c r="AQ1266" s="4"/>
      <c r="AR1266" s="19">
        <v>9.99</v>
      </c>
      <c r="AS1266" s="19">
        <v>2.64</v>
      </c>
      <c r="AT1266" s="3" t="s">
        <v>3</v>
      </c>
    </row>
    <row r="1267" spans="1:58" x14ac:dyDescent="0.25">
      <c r="A1267" s="3" t="s">
        <v>2</v>
      </c>
      <c r="B1267" s="18">
        <v>2.88</v>
      </c>
      <c r="C1267" s="88">
        <f t="shared" si="170"/>
        <v>3.0793286874160071</v>
      </c>
      <c r="D1267" s="80">
        <v>-108.104</v>
      </c>
      <c r="E1267" s="23">
        <v>39.673999999999999</v>
      </c>
      <c r="F1267" s="1">
        <v>3</v>
      </c>
      <c r="G1267" s="1">
        <v>2009</v>
      </c>
      <c r="H1267" s="1">
        <v>5</v>
      </c>
      <c r="I1267" s="1">
        <v>27</v>
      </c>
      <c r="J1267" s="1">
        <v>13</v>
      </c>
      <c r="K1267" s="1">
        <v>48</v>
      </c>
      <c r="L1267" s="11">
        <v>1.5</v>
      </c>
      <c r="M1267" s="81">
        <f t="shared" si="171"/>
        <v>0.11825400999467875</v>
      </c>
      <c r="N1267" s="21">
        <v>0.01</v>
      </c>
      <c r="O1267" s="3" t="s">
        <v>175</v>
      </c>
      <c r="P1267" s="94">
        <f>1/((1/U1267^2)+(1/X1267^2))</f>
        <v>1.398401087982158E-2</v>
      </c>
      <c r="Q1267" s="72">
        <f>(P1267/U1267^2*V1267)+(P1267/X1267^2*Y1267)</f>
        <v>3.0793286874160071</v>
      </c>
      <c r="R1267" s="82">
        <f>SQRT(P1267)</f>
        <v>0.11825400999467875</v>
      </c>
      <c r="S1267" s="49">
        <v>2.88</v>
      </c>
      <c r="T1267" s="3" t="s">
        <v>3</v>
      </c>
      <c r="U1267" s="82">
        <v>0.13900000000000001</v>
      </c>
      <c r="V1267" s="43">
        <f t="shared" si="179"/>
        <v>3.1290800000000001</v>
      </c>
      <c r="W1267" s="49">
        <v>2.93</v>
      </c>
      <c r="X1267" s="82">
        <v>0.22500000000000001</v>
      </c>
      <c r="Y1267" s="43">
        <f>0.929*W1267+0.227</f>
        <v>2.9489700000000001</v>
      </c>
      <c r="Z1267" s="53"/>
      <c r="AA1267" s="82"/>
      <c r="AB1267" s="43"/>
      <c r="AC1267" s="47"/>
      <c r="AD1267" s="82"/>
      <c r="AE1267" s="43"/>
      <c r="AF1267" s="45"/>
      <c r="AG1267" s="82"/>
      <c r="AH1267" s="43"/>
      <c r="AI1267" s="47"/>
      <c r="AJ1267" s="4"/>
      <c r="AK1267" s="4"/>
      <c r="AL1267" s="4"/>
      <c r="AM1267" s="27"/>
      <c r="AN1267" s="5"/>
      <c r="AO1267" s="4"/>
      <c r="AP1267" s="4"/>
      <c r="AQ1267" s="4"/>
      <c r="AR1267" s="19">
        <v>2.93</v>
      </c>
      <c r="AS1267" s="19">
        <v>2.88</v>
      </c>
      <c r="AT1267" s="3" t="s">
        <v>3</v>
      </c>
    </row>
    <row r="1268" spans="1:58" x14ac:dyDescent="0.25">
      <c r="A1268" s="3" t="s">
        <v>2</v>
      </c>
      <c r="B1268" s="18">
        <v>2.5</v>
      </c>
      <c r="C1268" s="88">
        <f t="shared" si="170"/>
        <v>2.7514325622623166</v>
      </c>
      <c r="D1268" s="80">
        <v>-108.11799999999999</v>
      </c>
      <c r="E1268" s="23">
        <v>39.667000000000002</v>
      </c>
      <c r="F1268" s="1">
        <v>4</v>
      </c>
      <c r="G1268" s="1">
        <v>2009</v>
      </c>
      <c r="H1268" s="1">
        <v>5</v>
      </c>
      <c r="I1268" s="1">
        <v>27</v>
      </c>
      <c r="J1268" s="1">
        <v>14</v>
      </c>
      <c r="K1268" s="1">
        <v>37</v>
      </c>
      <c r="L1268" s="11">
        <v>32.299999999999997</v>
      </c>
      <c r="M1268" s="81">
        <f t="shared" si="171"/>
        <v>0.11825400999467875</v>
      </c>
      <c r="N1268" s="21">
        <v>0.01</v>
      </c>
      <c r="O1268" s="3" t="s">
        <v>175</v>
      </c>
      <c r="P1268" s="94">
        <f>1/((1/U1268^2)+(1/X1268^2))</f>
        <v>1.398401087982158E-2</v>
      </c>
      <c r="Q1268" s="72">
        <f>(P1268/U1268^2*V1268)+(P1268/X1268^2*Y1268)</f>
        <v>2.7514325622623166</v>
      </c>
      <c r="R1268" s="82">
        <f>SQRT(P1268)</f>
        <v>0.11825400999467875</v>
      </c>
      <c r="S1268" s="49">
        <v>2.5</v>
      </c>
      <c r="T1268" s="3" t="s">
        <v>3</v>
      </c>
      <c r="U1268" s="82">
        <v>0.13900000000000001</v>
      </c>
      <c r="V1268" s="43">
        <f t="shared" si="179"/>
        <v>2.8285</v>
      </c>
      <c r="W1268" s="49">
        <v>2.5</v>
      </c>
      <c r="X1268" s="82">
        <v>0.22500000000000001</v>
      </c>
      <c r="Y1268" s="43">
        <f>0.929*W1268+0.227</f>
        <v>2.5495000000000001</v>
      </c>
      <c r="Z1268" s="53"/>
      <c r="AA1268" s="82"/>
      <c r="AB1268" s="43"/>
      <c r="AC1268" s="47"/>
      <c r="AD1268" s="82"/>
      <c r="AE1268" s="43"/>
      <c r="AF1268" s="45"/>
      <c r="AG1268" s="82"/>
      <c r="AH1268" s="43"/>
      <c r="AI1268" s="47"/>
      <c r="AJ1268" s="4"/>
      <c r="AK1268" s="4"/>
      <c r="AL1268" s="4"/>
      <c r="AM1268" s="27"/>
      <c r="AN1268" s="5"/>
      <c r="AO1268" s="4"/>
      <c r="AP1268" s="4"/>
      <c r="AQ1268" s="4"/>
      <c r="AR1268" s="19">
        <v>2.5</v>
      </c>
      <c r="AS1268" s="19">
        <v>2.5</v>
      </c>
      <c r="AT1268" s="3" t="s">
        <v>3</v>
      </c>
    </row>
    <row r="1269" spans="1:58" x14ac:dyDescent="0.25">
      <c r="A1269" s="4" t="s">
        <v>1</v>
      </c>
      <c r="B1269" s="11">
        <v>2.6</v>
      </c>
      <c r="C1269" s="88">
        <f t="shared" si="170"/>
        <v>3.0547177645043089</v>
      </c>
      <c r="D1269" s="80">
        <v>-110.62</v>
      </c>
      <c r="E1269" s="23">
        <v>43.435000000000002</v>
      </c>
      <c r="F1269" s="1">
        <v>5</v>
      </c>
      <c r="G1269" s="1">
        <v>2009</v>
      </c>
      <c r="H1269" s="1">
        <v>6</v>
      </c>
      <c r="I1269" s="1">
        <v>8</v>
      </c>
      <c r="J1269" s="1">
        <v>21</v>
      </c>
      <c r="K1269" s="1">
        <v>7</v>
      </c>
      <c r="L1269" s="1">
        <v>11.81</v>
      </c>
      <c r="M1269" s="81">
        <f t="shared" si="171"/>
        <v>0.10516774409862768</v>
      </c>
      <c r="N1269" s="21">
        <v>0.01</v>
      </c>
      <c r="O1269" s="3" t="s">
        <v>175</v>
      </c>
      <c r="P1269" s="94">
        <f>1/((1/U1269^2)+(1/X1269^2)+(1/AA1269^2))</f>
        <v>1.1060254398794437E-2</v>
      </c>
      <c r="Q1269" s="72">
        <f>(P1269/U1269^2*V1269)+(P1269/X1269^2*Y1269)+(P1269/AA1269^2*AB1269)</f>
        <v>3.0547177645043089</v>
      </c>
      <c r="R1269" s="82">
        <f>SQRT(P1269)</f>
        <v>0.10516774409862768</v>
      </c>
      <c r="S1269" s="49">
        <v>2.89</v>
      </c>
      <c r="T1269" s="3" t="s">
        <v>3</v>
      </c>
      <c r="U1269" s="82">
        <v>0.13900000000000001</v>
      </c>
      <c r="V1269" s="43">
        <f t="shared" si="179"/>
        <v>3.1369900000000004</v>
      </c>
      <c r="W1269" s="49">
        <v>2.89</v>
      </c>
      <c r="X1269" s="82">
        <v>0.22500000000000001</v>
      </c>
      <c r="Y1269" s="43">
        <f>0.929*W1269+0.227</f>
        <v>2.91181</v>
      </c>
      <c r="Z1269" s="55">
        <v>2.6</v>
      </c>
      <c r="AA1269" s="82">
        <v>0.23</v>
      </c>
      <c r="AB1269" s="43">
        <f>0.791*(Z1269+0.09)+0.851</f>
        <v>2.97879</v>
      </c>
      <c r="AC1269" s="53"/>
      <c r="AD1269" s="82"/>
      <c r="AE1269" s="43"/>
      <c r="AF1269" s="45"/>
      <c r="AG1269" s="82"/>
      <c r="AH1269" s="43"/>
      <c r="AI1269" s="47"/>
      <c r="AJ1269" s="27"/>
      <c r="AK1269" s="5"/>
      <c r="AL1269" s="4" t="s">
        <v>121</v>
      </c>
      <c r="AM1269" s="27">
        <v>2.6</v>
      </c>
      <c r="AN1269" s="5"/>
      <c r="AO1269" s="4">
        <v>460</v>
      </c>
      <c r="AP1269" s="5">
        <v>2</v>
      </c>
      <c r="AQ1269" s="5" t="s">
        <v>12</v>
      </c>
      <c r="AR1269" s="19">
        <v>2.89</v>
      </c>
      <c r="AS1269" s="19">
        <v>2.89</v>
      </c>
      <c r="AT1269" s="3" t="s">
        <v>3</v>
      </c>
      <c r="AU1269" s="2">
        <v>2</v>
      </c>
      <c r="AV1269" s="2" t="s">
        <v>1</v>
      </c>
      <c r="AY1269">
        <v>34</v>
      </c>
      <c r="BA1269" s="4"/>
      <c r="BB1269" s="4"/>
      <c r="BC1269" s="4"/>
      <c r="BD1269" s="4"/>
      <c r="BE1269" s="4"/>
      <c r="BF1269" s="4"/>
    </row>
    <row r="1270" spans="1:58" x14ac:dyDescent="0.25">
      <c r="A1270" s="3" t="s">
        <v>2</v>
      </c>
      <c r="B1270" s="18">
        <v>2.75</v>
      </c>
      <c r="C1270" s="88">
        <f t="shared" si="170"/>
        <v>2.7944786583936176</v>
      </c>
      <c r="D1270" s="80">
        <v>-110.617</v>
      </c>
      <c r="E1270" s="23">
        <v>43.351999999999997</v>
      </c>
      <c r="F1270" s="1">
        <v>1</v>
      </c>
      <c r="G1270" s="1">
        <v>2009</v>
      </c>
      <c r="H1270" s="1">
        <v>6</v>
      </c>
      <c r="I1270" s="1">
        <v>8</v>
      </c>
      <c r="J1270" s="1">
        <v>22</v>
      </c>
      <c r="K1270" s="1">
        <v>21</v>
      </c>
      <c r="L1270" s="11">
        <v>10.7</v>
      </c>
      <c r="M1270" s="81">
        <f t="shared" si="171"/>
        <v>0.11825400999467875</v>
      </c>
      <c r="N1270" s="21">
        <v>0.01</v>
      </c>
      <c r="O1270" s="3" t="s">
        <v>175</v>
      </c>
      <c r="P1270" s="94">
        <f>1/((1/U1270^2)+(1/X1270^2))</f>
        <v>1.398401087982158E-2</v>
      </c>
      <c r="Q1270" s="72">
        <f>(P1270/U1270^2*V1270)+(P1270/X1270^2*Y1270)</f>
        <v>2.7944786583936176</v>
      </c>
      <c r="R1270" s="82">
        <f>SQRT(P1270)</f>
        <v>0.11825400999467875</v>
      </c>
      <c r="S1270" s="49">
        <v>2.75</v>
      </c>
      <c r="T1270" s="3" t="s">
        <v>3</v>
      </c>
      <c r="U1270" s="82">
        <v>0.13900000000000001</v>
      </c>
      <c r="V1270" s="43">
        <f t="shared" si="179"/>
        <v>3.0262500000000001</v>
      </c>
      <c r="W1270" s="49">
        <v>2.11</v>
      </c>
      <c r="X1270" s="82">
        <v>0.22500000000000001</v>
      </c>
      <c r="Y1270" s="43">
        <f>0.929*W1270+0.227</f>
        <v>2.1871899999999997</v>
      </c>
      <c r="Z1270" s="53"/>
      <c r="AA1270" s="82"/>
      <c r="AB1270" s="43"/>
      <c r="AC1270" s="47"/>
      <c r="AD1270" s="82"/>
      <c r="AE1270" s="43"/>
      <c r="AF1270" s="45"/>
      <c r="AG1270" s="82"/>
      <c r="AH1270" s="43"/>
      <c r="AI1270" s="47"/>
      <c r="AJ1270" s="4"/>
      <c r="AK1270" s="4"/>
      <c r="AL1270" s="4"/>
      <c r="AM1270" s="27"/>
      <c r="AN1270" s="5"/>
      <c r="AO1270" s="4"/>
      <c r="AP1270" s="4"/>
      <c r="AQ1270" s="4"/>
      <c r="AR1270" s="19">
        <v>2.11</v>
      </c>
      <c r="AS1270" s="19">
        <v>2.75</v>
      </c>
      <c r="AT1270" s="3" t="s">
        <v>3</v>
      </c>
    </row>
    <row r="1271" spans="1:58" x14ac:dyDescent="0.25">
      <c r="A1271" s="4" t="s">
        <v>1</v>
      </c>
      <c r="B1271" s="11">
        <v>3.3</v>
      </c>
      <c r="C1271" s="88">
        <f t="shared" si="170"/>
        <v>3.2947045206302006</v>
      </c>
      <c r="D1271" s="80">
        <v>-114.459</v>
      </c>
      <c r="E1271" s="23">
        <v>37.036999999999999</v>
      </c>
      <c r="F1271" s="1">
        <v>0</v>
      </c>
      <c r="G1271" s="1">
        <v>2009</v>
      </c>
      <c r="H1271" s="1">
        <v>7</v>
      </c>
      <c r="I1271" s="1">
        <v>2</v>
      </c>
      <c r="J1271" s="1">
        <v>0</v>
      </c>
      <c r="K1271" s="1">
        <v>15</v>
      </c>
      <c r="L1271" s="1">
        <v>18.93</v>
      </c>
      <c r="M1271" s="81">
        <f t="shared" si="171"/>
        <v>0.11825400999467875</v>
      </c>
      <c r="N1271" s="21">
        <v>0.01</v>
      </c>
      <c r="O1271" s="3" t="s">
        <v>175</v>
      </c>
      <c r="P1271" s="94">
        <f>1/((1/U1271^2)+(1/X1271^2))</f>
        <v>1.398401087982158E-2</v>
      </c>
      <c r="Q1271" s="72">
        <f>(P1271/U1271^2*V1271)+(P1271/X1271^2*Y1271)</f>
        <v>3.2947045206302006</v>
      </c>
      <c r="R1271" s="82">
        <f>SQRT(P1271)</f>
        <v>0.11825400999467875</v>
      </c>
      <c r="S1271" s="49">
        <v>3.18</v>
      </c>
      <c r="T1271" s="3" t="s">
        <v>3</v>
      </c>
      <c r="U1271" s="82">
        <v>0.13900000000000001</v>
      </c>
      <c r="V1271" s="43">
        <f t="shared" si="179"/>
        <v>3.3663800000000004</v>
      </c>
      <c r="W1271" s="49">
        <v>3.1</v>
      </c>
      <c r="X1271" s="82">
        <v>0.22500000000000001</v>
      </c>
      <c r="Y1271" s="43">
        <f>0.929*W1271+0.227</f>
        <v>3.1069</v>
      </c>
      <c r="Z1271" s="53"/>
      <c r="AA1271" s="82"/>
      <c r="AB1271" s="43"/>
      <c r="AC1271" s="53"/>
      <c r="AD1271" s="82"/>
      <c r="AE1271" s="43"/>
      <c r="AF1271" s="45"/>
      <c r="AG1271" s="82"/>
      <c r="AH1271" s="43"/>
      <c r="AI1271" s="47"/>
      <c r="AJ1271" s="27"/>
      <c r="AK1271" s="5"/>
      <c r="AL1271" s="4" t="s">
        <v>153</v>
      </c>
      <c r="AM1271" s="27"/>
      <c r="AN1271" s="5"/>
      <c r="AO1271" s="4">
        <v>41</v>
      </c>
      <c r="AP1271" s="5" t="s">
        <v>44</v>
      </c>
      <c r="AQ1271" s="5" t="s">
        <v>44</v>
      </c>
      <c r="AR1271" s="19">
        <v>3.1</v>
      </c>
      <c r="AS1271" s="19">
        <v>3.18</v>
      </c>
      <c r="AT1271" s="3" t="s">
        <v>3</v>
      </c>
      <c r="AU1271" s="2" t="s">
        <v>44</v>
      </c>
      <c r="AV1271" s="2"/>
      <c r="AY1271">
        <v>23</v>
      </c>
    </row>
    <row r="1272" spans="1:58" x14ac:dyDescent="0.25">
      <c r="A1272" s="4" t="s">
        <v>1</v>
      </c>
      <c r="B1272" s="11">
        <v>2.5</v>
      </c>
      <c r="C1272" s="88">
        <f t="shared" si="170"/>
        <v>2.8996900000000001</v>
      </c>
      <c r="D1272" s="80">
        <v>-108.366</v>
      </c>
      <c r="E1272" s="23">
        <v>39.119999999999997</v>
      </c>
      <c r="F1272" s="1">
        <v>0</v>
      </c>
      <c r="G1272" s="1">
        <v>2009</v>
      </c>
      <c r="H1272" s="1">
        <v>7</v>
      </c>
      <c r="I1272" s="1">
        <v>9</v>
      </c>
      <c r="J1272" s="1">
        <v>11</v>
      </c>
      <c r="K1272" s="1">
        <v>44</v>
      </c>
      <c r="L1272" s="1">
        <v>18.420000000000002</v>
      </c>
      <c r="M1272" s="81">
        <f t="shared" si="171"/>
        <v>0.23</v>
      </c>
      <c r="N1272" s="21">
        <v>0.01</v>
      </c>
      <c r="O1272" s="6" t="s">
        <v>174</v>
      </c>
      <c r="P1272" s="94"/>
      <c r="Q1272" s="72">
        <f>$AB$1272</f>
        <v>2.8996900000000001</v>
      </c>
      <c r="R1272" s="82">
        <f>AA1272</f>
        <v>0.23</v>
      </c>
      <c r="S1272" s="44"/>
      <c r="T1272" s="3"/>
      <c r="V1272" s="43"/>
      <c r="W1272" s="46"/>
      <c r="Y1272" s="43"/>
      <c r="Z1272" s="55">
        <v>2.5</v>
      </c>
      <c r="AA1272" s="82">
        <v>0.23</v>
      </c>
      <c r="AB1272" s="43">
        <f>0.791*(Z1272+0.09)+0.851</f>
        <v>2.8996900000000001</v>
      </c>
      <c r="AC1272" s="53"/>
      <c r="AD1272" s="82"/>
      <c r="AE1272" s="43"/>
      <c r="AF1272" s="45"/>
      <c r="AG1272" s="82"/>
      <c r="AH1272" s="43"/>
      <c r="AI1272" s="47"/>
      <c r="AJ1272" s="27"/>
      <c r="AK1272" s="5"/>
      <c r="AL1272" s="4" t="s">
        <v>58</v>
      </c>
      <c r="AM1272" s="27">
        <v>2.5</v>
      </c>
      <c r="AN1272" s="5"/>
      <c r="AO1272" s="4">
        <v>479</v>
      </c>
      <c r="AP1272" s="5" t="s">
        <v>44</v>
      </c>
      <c r="AQ1272" s="5" t="s">
        <v>12</v>
      </c>
      <c r="AR1272" s="9"/>
      <c r="AS1272" s="5"/>
      <c r="AT1272" s="3"/>
      <c r="AU1272" s="2" t="s">
        <v>44</v>
      </c>
      <c r="AV1272" s="2"/>
      <c r="AY1272">
        <v>16</v>
      </c>
    </row>
    <row r="1273" spans="1:58" x14ac:dyDescent="0.25">
      <c r="A1273" s="3" t="s">
        <v>2</v>
      </c>
      <c r="B1273" s="18">
        <v>2.87</v>
      </c>
      <c r="C1273" s="88">
        <f t="shared" si="170"/>
        <v>3.0582067320504391</v>
      </c>
      <c r="D1273" s="80">
        <v>-111.74299999999999</v>
      </c>
      <c r="E1273" s="23">
        <v>42.671999999999997</v>
      </c>
      <c r="F1273" s="1">
        <v>4</v>
      </c>
      <c r="G1273" s="1">
        <v>2009</v>
      </c>
      <c r="H1273" s="1">
        <v>7</v>
      </c>
      <c r="I1273" s="1">
        <v>10</v>
      </c>
      <c r="J1273" s="1">
        <v>10</v>
      </c>
      <c r="K1273" s="1">
        <v>0</v>
      </c>
      <c r="L1273" s="11">
        <v>29.1</v>
      </c>
      <c r="M1273" s="81">
        <f t="shared" si="171"/>
        <v>0.11825400999467875</v>
      </c>
      <c r="N1273" s="21">
        <v>0.01</v>
      </c>
      <c r="O1273" s="3" t="s">
        <v>175</v>
      </c>
      <c r="P1273" s="94">
        <f>1/((1/U1273^2)+(1/X1273^2))</f>
        <v>1.398401087982158E-2</v>
      </c>
      <c r="Q1273" s="72">
        <f>(P1273/U1273^2*V1273)+(P1273/X1273^2*Y1273)</f>
        <v>3.0582067320504391</v>
      </c>
      <c r="R1273" s="82">
        <f t="shared" ref="R1273:R1281" si="181">SQRT(P1273)</f>
        <v>0.11825400999467875</v>
      </c>
      <c r="S1273" s="49">
        <v>2.87</v>
      </c>
      <c r="T1273" s="3" t="s">
        <v>3</v>
      </c>
      <c r="U1273" s="82">
        <v>0.13900000000000001</v>
      </c>
      <c r="V1273" s="43">
        <f t="shared" ref="V1273:V1281" si="182">0.791*S1273+0.851</f>
        <v>3.1211700000000002</v>
      </c>
      <c r="W1273" s="49">
        <v>2.87</v>
      </c>
      <c r="X1273" s="82">
        <v>0.22500000000000001</v>
      </c>
      <c r="Y1273" s="43">
        <f t="shared" ref="Y1273:Y1281" si="183">0.929*W1273+0.227</f>
        <v>2.89323</v>
      </c>
      <c r="Z1273" s="53"/>
      <c r="AA1273" s="82"/>
      <c r="AB1273" s="43"/>
      <c r="AC1273" s="47"/>
      <c r="AD1273" s="82"/>
      <c r="AE1273" s="43"/>
      <c r="AF1273" s="45"/>
      <c r="AG1273" s="82"/>
      <c r="AH1273" s="43"/>
      <c r="AI1273" s="47"/>
      <c r="AJ1273" s="4"/>
      <c r="AK1273" s="4"/>
      <c r="AL1273" s="4"/>
      <c r="AM1273" s="27"/>
      <c r="AN1273" s="5"/>
      <c r="AO1273" s="4"/>
      <c r="AP1273" s="4"/>
      <c r="AQ1273" s="4"/>
      <c r="AR1273" s="19">
        <v>2.87</v>
      </c>
      <c r="AS1273" s="19">
        <v>2.87</v>
      </c>
      <c r="AT1273" s="3" t="s">
        <v>3</v>
      </c>
    </row>
    <row r="1274" spans="1:58" x14ac:dyDescent="0.25">
      <c r="A1274" s="3" t="s">
        <v>2</v>
      </c>
      <c r="B1274" s="18">
        <v>3.42</v>
      </c>
      <c r="C1274" s="88">
        <f t="shared" si="170"/>
        <v>3.4731639527635605</v>
      </c>
      <c r="D1274" s="80">
        <v>-114.51300000000001</v>
      </c>
      <c r="E1274" s="23">
        <v>37.484000000000002</v>
      </c>
      <c r="F1274" s="1">
        <v>1</v>
      </c>
      <c r="G1274" s="1">
        <v>2009</v>
      </c>
      <c r="H1274" s="1">
        <v>7</v>
      </c>
      <c r="I1274" s="1">
        <v>20</v>
      </c>
      <c r="J1274" s="1">
        <v>5</v>
      </c>
      <c r="K1274" s="1">
        <v>31</v>
      </c>
      <c r="L1274" s="11">
        <v>50.4</v>
      </c>
      <c r="M1274" s="81">
        <f t="shared" si="171"/>
        <v>0.11825400999467875</v>
      </c>
      <c r="N1274" s="21">
        <v>0.01</v>
      </c>
      <c r="O1274" s="3" t="s">
        <v>175</v>
      </c>
      <c r="P1274" s="94">
        <f>1/((1/U1274^2)+(1/X1274^2))</f>
        <v>1.398401087982158E-2</v>
      </c>
      <c r="Q1274" s="72">
        <f>(P1274/U1274^2*V1274)+(P1274/X1274^2*Y1274)</f>
        <v>3.4731639527635605</v>
      </c>
      <c r="R1274" s="82">
        <f t="shared" si="181"/>
        <v>0.11825400999467875</v>
      </c>
      <c r="S1274" s="49">
        <v>3.42</v>
      </c>
      <c r="T1274" s="3" t="s">
        <v>3</v>
      </c>
      <c r="U1274" s="82">
        <v>0.13900000000000001</v>
      </c>
      <c r="V1274" s="43">
        <f t="shared" si="182"/>
        <v>3.5562200000000002</v>
      </c>
      <c r="W1274" s="49">
        <v>3.26</v>
      </c>
      <c r="X1274" s="82">
        <v>0.22500000000000001</v>
      </c>
      <c r="Y1274" s="43">
        <f t="shared" si="183"/>
        <v>3.2555399999999999</v>
      </c>
      <c r="Z1274" s="53"/>
      <c r="AA1274" s="82"/>
      <c r="AB1274" s="43"/>
      <c r="AC1274" s="47"/>
      <c r="AD1274" s="82"/>
      <c r="AE1274" s="43"/>
      <c r="AF1274" s="45"/>
      <c r="AG1274" s="82"/>
      <c r="AH1274" s="43"/>
      <c r="AI1274" s="47"/>
      <c r="AJ1274" s="4"/>
      <c r="AK1274" s="4"/>
      <c r="AL1274" s="4"/>
      <c r="AM1274" s="27"/>
      <c r="AN1274" s="5"/>
      <c r="AO1274" s="4"/>
      <c r="AP1274" s="4"/>
      <c r="AQ1274" s="4"/>
      <c r="AR1274" s="19">
        <v>3.26</v>
      </c>
      <c r="AS1274" s="19">
        <v>3.42</v>
      </c>
      <c r="AT1274" s="3" t="s">
        <v>3</v>
      </c>
    </row>
    <row r="1275" spans="1:58" x14ac:dyDescent="0.25">
      <c r="A1275" s="3" t="s">
        <v>2</v>
      </c>
      <c r="B1275" s="18">
        <v>3.3</v>
      </c>
      <c r="C1275" s="88">
        <f t="shared" si="170"/>
        <v>3.4039425960226284</v>
      </c>
      <c r="D1275" s="80">
        <v>-112.86799999999999</v>
      </c>
      <c r="E1275" s="23">
        <v>36.67</v>
      </c>
      <c r="F1275" s="1">
        <v>2</v>
      </c>
      <c r="G1275" s="1">
        <v>2009</v>
      </c>
      <c r="H1275" s="1">
        <v>9</v>
      </c>
      <c r="I1275" s="1">
        <v>4</v>
      </c>
      <c r="J1275" s="1">
        <v>11</v>
      </c>
      <c r="K1275" s="1">
        <v>47</v>
      </c>
      <c r="L1275" s="11">
        <v>53.7</v>
      </c>
      <c r="M1275" s="81">
        <f t="shared" si="171"/>
        <v>0.10516774409862768</v>
      </c>
      <c r="N1275" s="21">
        <v>0.01</v>
      </c>
      <c r="O1275" s="3" t="s">
        <v>175</v>
      </c>
      <c r="P1275" s="94">
        <f>1/((1/U1275^2)+(1/X1275^2)+(1/AA1275^2))</f>
        <v>1.1060254398794437E-2</v>
      </c>
      <c r="Q1275" s="72">
        <f>(P1275/U1275^2*V1275)+(P1275/X1275^2*Y1275)+(P1275/AA1275^2*AB1275)</f>
        <v>3.4039425960226284</v>
      </c>
      <c r="R1275" s="82">
        <f t="shared" si="181"/>
        <v>0.10516774409862768</v>
      </c>
      <c r="S1275" s="49">
        <v>3.3</v>
      </c>
      <c r="T1275" s="3" t="s">
        <v>3</v>
      </c>
      <c r="U1275" s="82">
        <v>0.13900000000000001</v>
      </c>
      <c r="V1275" s="43">
        <f t="shared" si="182"/>
        <v>3.4613</v>
      </c>
      <c r="W1275" s="49">
        <v>3.37</v>
      </c>
      <c r="X1275" s="82">
        <v>0.22500000000000001</v>
      </c>
      <c r="Y1275" s="43">
        <f t="shared" si="183"/>
        <v>3.3577300000000001</v>
      </c>
      <c r="Z1275" s="55">
        <v>3</v>
      </c>
      <c r="AA1275" s="82">
        <v>0.23</v>
      </c>
      <c r="AB1275" s="43">
        <f>0.791*(Z1275+0.09)+0.851</f>
        <v>3.2951899999999998</v>
      </c>
      <c r="AC1275" s="47"/>
      <c r="AD1275" s="82"/>
      <c r="AE1275" s="43"/>
      <c r="AF1275" s="45"/>
      <c r="AG1275" s="82"/>
      <c r="AH1275" s="43"/>
      <c r="AI1275" s="47"/>
      <c r="AJ1275" s="4"/>
      <c r="AK1275" s="4"/>
      <c r="AL1275" s="4" t="s">
        <v>50</v>
      </c>
      <c r="AM1275" s="27">
        <v>3</v>
      </c>
      <c r="AN1275" s="5"/>
      <c r="AO1275" s="4"/>
      <c r="AP1275" s="4"/>
      <c r="AQ1275" s="4"/>
      <c r="AR1275" s="19">
        <v>3.37</v>
      </c>
      <c r="AS1275" s="19">
        <v>3.3</v>
      </c>
      <c r="AT1275" s="3" t="s">
        <v>3</v>
      </c>
    </row>
    <row r="1276" spans="1:58" x14ac:dyDescent="0.25">
      <c r="A1276" s="3" t="s">
        <v>2</v>
      </c>
      <c r="B1276" s="18">
        <v>2.92</v>
      </c>
      <c r="C1276" s="88">
        <f t="shared" si="170"/>
        <v>3.0252442837331657</v>
      </c>
      <c r="D1276" s="80">
        <v>-114.872</v>
      </c>
      <c r="E1276" s="23">
        <v>41.156999999999996</v>
      </c>
      <c r="F1276" s="1">
        <v>17</v>
      </c>
      <c r="G1276" s="1">
        <v>2009</v>
      </c>
      <c r="H1276" s="1">
        <v>9</v>
      </c>
      <c r="I1276" s="1">
        <v>5</v>
      </c>
      <c r="J1276" s="1">
        <v>18</v>
      </c>
      <c r="K1276" s="1">
        <v>19</v>
      </c>
      <c r="L1276" s="11">
        <v>23.8</v>
      </c>
      <c r="M1276" s="81">
        <f t="shared" si="171"/>
        <v>0.11825400999467875</v>
      </c>
      <c r="N1276" s="21">
        <v>0.01</v>
      </c>
      <c r="O1276" s="3" t="s">
        <v>175</v>
      </c>
      <c r="P1276" s="94">
        <f>1/((1/U1276^2)+(1/X1276^2))</f>
        <v>1.398401087982158E-2</v>
      </c>
      <c r="Q1276" s="72">
        <f>(P1276/U1276^2*V1276)+(P1276/X1276^2*Y1276)</f>
        <v>3.0252442837331657</v>
      </c>
      <c r="R1276" s="82">
        <f t="shared" si="181"/>
        <v>0.11825400999467875</v>
      </c>
      <c r="S1276" s="49">
        <v>2.92</v>
      </c>
      <c r="T1276" s="3" t="s">
        <v>3</v>
      </c>
      <c r="U1276" s="82">
        <v>0.13900000000000001</v>
      </c>
      <c r="V1276" s="43">
        <f t="shared" si="182"/>
        <v>3.16072</v>
      </c>
      <c r="W1276" s="49">
        <v>2.63</v>
      </c>
      <c r="X1276" s="82">
        <v>0.22500000000000001</v>
      </c>
      <c r="Y1276" s="43">
        <f t="shared" si="183"/>
        <v>2.6702699999999999</v>
      </c>
      <c r="Z1276" s="53"/>
      <c r="AA1276" s="82"/>
      <c r="AB1276" s="43"/>
      <c r="AC1276" s="47"/>
      <c r="AD1276" s="82"/>
      <c r="AE1276" s="43"/>
      <c r="AF1276" s="45"/>
      <c r="AG1276" s="82"/>
      <c r="AH1276" s="43"/>
      <c r="AI1276" s="47"/>
      <c r="AJ1276" s="4"/>
      <c r="AK1276" s="4"/>
      <c r="AL1276" s="4"/>
      <c r="AM1276" s="27"/>
      <c r="AN1276" s="5"/>
      <c r="AO1276" s="4"/>
      <c r="AP1276" s="4"/>
      <c r="AQ1276" s="4"/>
      <c r="AR1276" s="19">
        <v>2.63</v>
      </c>
      <c r="AS1276" s="19">
        <v>2.92</v>
      </c>
      <c r="AT1276" s="3" t="s">
        <v>3</v>
      </c>
    </row>
    <row r="1277" spans="1:58" x14ac:dyDescent="0.25">
      <c r="A1277" s="3" t="s">
        <v>2</v>
      </c>
      <c r="B1277" s="18">
        <v>2.93</v>
      </c>
      <c r="C1277" s="88">
        <f t="shared" si="170"/>
        <v>2.982212431161182</v>
      </c>
      <c r="D1277" s="80">
        <v>-114.80500000000001</v>
      </c>
      <c r="E1277" s="23">
        <v>41.212000000000003</v>
      </c>
      <c r="F1277" s="1">
        <v>6</v>
      </c>
      <c r="G1277" s="1">
        <v>2009</v>
      </c>
      <c r="H1277" s="1">
        <v>10</v>
      </c>
      <c r="I1277" s="1">
        <v>17</v>
      </c>
      <c r="J1277" s="1">
        <v>15</v>
      </c>
      <c r="K1277" s="1">
        <v>1</v>
      </c>
      <c r="L1277" s="11">
        <v>29.7</v>
      </c>
      <c r="M1277" s="81">
        <f t="shared" si="171"/>
        <v>0.11825400999467875</v>
      </c>
      <c r="N1277" s="21">
        <v>0.01</v>
      </c>
      <c r="O1277" s="3" t="s">
        <v>175</v>
      </c>
      <c r="P1277" s="94">
        <f>1/((1/U1277^2)+(1/X1277^2))</f>
        <v>1.398401087982158E-2</v>
      </c>
      <c r="Q1277" s="72">
        <f>(P1277/U1277^2*V1277)+(P1277/X1277^2*Y1277)</f>
        <v>2.982212431161182</v>
      </c>
      <c r="R1277" s="82">
        <f t="shared" si="181"/>
        <v>0.11825400999467875</v>
      </c>
      <c r="S1277" s="49">
        <v>2.93</v>
      </c>
      <c r="T1277" s="3" t="s">
        <v>3</v>
      </c>
      <c r="U1277" s="82">
        <v>0.13900000000000001</v>
      </c>
      <c r="V1277" s="43">
        <f t="shared" si="182"/>
        <v>3.1686300000000003</v>
      </c>
      <c r="W1277" s="49">
        <v>2.44</v>
      </c>
      <c r="X1277" s="82">
        <v>0.22500000000000001</v>
      </c>
      <c r="Y1277" s="43">
        <f t="shared" si="183"/>
        <v>2.49376</v>
      </c>
      <c r="Z1277" s="53"/>
      <c r="AA1277" s="82"/>
      <c r="AB1277" s="43"/>
      <c r="AC1277" s="47"/>
      <c r="AD1277" s="82"/>
      <c r="AE1277" s="43"/>
      <c r="AF1277" s="45"/>
      <c r="AG1277" s="82"/>
      <c r="AH1277" s="43"/>
      <c r="AI1277" s="47"/>
      <c r="AJ1277" s="4"/>
      <c r="AK1277" s="4"/>
      <c r="AL1277" s="4"/>
      <c r="AM1277" s="27"/>
      <c r="AN1277" s="5"/>
      <c r="AO1277" s="4"/>
      <c r="AP1277" s="4"/>
      <c r="AQ1277" s="4"/>
      <c r="AR1277" s="19">
        <v>2.44</v>
      </c>
      <c r="AS1277" s="19">
        <v>2.93</v>
      </c>
      <c r="AT1277" s="3" t="s">
        <v>3</v>
      </c>
    </row>
    <row r="1278" spans="1:58" x14ac:dyDescent="0.25">
      <c r="A1278" s="4" t="s">
        <v>1</v>
      </c>
      <c r="B1278" s="11">
        <v>3</v>
      </c>
      <c r="C1278" s="88">
        <f t="shared" si="170"/>
        <v>3.3695204696480143</v>
      </c>
      <c r="D1278" s="80">
        <v>-114.816</v>
      </c>
      <c r="E1278" s="23">
        <v>39.777999999999999</v>
      </c>
      <c r="F1278" s="1">
        <v>5</v>
      </c>
      <c r="G1278" s="1">
        <v>2009</v>
      </c>
      <c r="H1278" s="1">
        <v>11</v>
      </c>
      <c r="I1278" s="1">
        <v>9</v>
      </c>
      <c r="J1278" s="1">
        <v>11</v>
      </c>
      <c r="K1278" s="1">
        <v>2</v>
      </c>
      <c r="L1278" s="1">
        <v>4.62</v>
      </c>
      <c r="M1278" s="81">
        <f t="shared" si="171"/>
        <v>0.11825400999467875</v>
      </c>
      <c r="N1278" s="21">
        <v>0.01</v>
      </c>
      <c r="O1278" s="3" t="s">
        <v>175</v>
      </c>
      <c r="P1278" s="94">
        <f>1/((1/U1278^2)+(1/X1278^2))</f>
        <v>1.398401087982158E-2</v>
      </c>
      <c r="Q1278" s="72">
        <f>(P1278/U1278^2*V1278)+(P1278/X1278^2*Y1278)</f>
        <v>3.3695204696480143</v>
      </c>
      <c r="R1278" s="82">
        <f t="shared" si="181"/>
        <v>0.11825400999467875</v>
      </c>
      <c r="S1278" s="49">
        <v>3.23</v>
      </c>
      <c r="T1278" s="3" t="s">
        <v>3</v>
      </c>
      <c r="U1278" s="82">
        <v>0.13900000000000001</v>
      </c>
      <c r="V1278" s="43">
        <f t="shared" si="182"/>
        <v>3.4059300000000001</v>
      </c>
      <c r="W1278" s="49">
        <v>3.28</v>
      </c>
      <c r="X1278" s="82">
        <v>0.22500000000000001</v>
      </c>
      <c r="Y1278" s="43">
        <f t="shared" si="183"/>
        <v>3.2741199999999999</v>
      </c>
      <c r="Z1278" s="53"/>
      <c r="AA1278" s="82"/>
      <c r="AB1278" s="43"/>
      <c r="AC1278" s="53"/>
      <c r="AD1278" s="82"/>
      <c r="AE1278" s="43"/>
      <c r="AF1278" s="45"/>
      <c r="AG1278" s="82"/>
      <c r="AH1278" s="43"/>
      <c r="AI1278" s="47"/>
      <c r="AJ1278" s="27"/>
      <c r="AK1278" s="5"/>
      <c r="AL1278" s="4" t="s">
        <v>148</v>
      </c>
      <c r="AM1278" s="27"/>
      <c r="AN1278" s="5"/>
      <c r="AO1278" s="4">
        <v>37</v>
      </c>
      <c r="AP1278" s="5" t="s">
        <v>44</v>
      </c>
      <c r="AQ1278" s="5" t="s">
        <v>44</v>
      </c>
      <c r="AR1278" s="19">
        <v>3.28</v>
      </c>
      <c r="AS1278" s="19">
        <v>3.23</v>
      </c>
      <c r="AT1278" s="3" t="s">
        <v>3</v>
      </c>
      <c r="AU1278" s="2" t="s">
        <v>44</v>
      </c>
      <c r="AV1278" s="2"/>
      <c r="AY1278">
        <v>9</v>
      </c>
    </row>
    <row r="1279" spans="1:58" x14ac:dyDescent="0.25">
      <c r="A1279" s="3" t="s">
        <v>2</v>
      </c>
      <c r="B1279" s="18">
        <v>3.35</v>
      </c>
      <c r="C1279" s="88">
        <f t="shared" si="170"/>
        <v>3.4387606367061694</v>
      </c>
      <c r="D1279" s="80">
        <v>-111.078</v>
      </c>
      <c r="E1279" s="23">
        <v>42.631</v>
      </c>
      <c r="F1279" s="1">
        <v>2</v>
      </c>
      <c r="G1279" s="1">
        <v>2010</v>
      </c>
      <c r="H1279" s="1">
        <v>1</v>
      </c>
      <c r="I1279" s="1">
        <v>1</v>
      </c>
      <c r="J1279" s="1">
        <v>4</v>
      </c>
      <c r="K1279" s="1">
        <v>13</v>
      </c>
      <c r="L1279" s="11">
        <v>29.2</v>
      </c>
      <c r="M1279" s="81">
        <f t="shared" si="171"/>
        <v>0.10516774409862768</v>
      </c>
      <c r="N1279" s="21">
        <v>0.01</v>
      </c>
      <c r="O1279" s="3" t="s">
        <v>175</v>
      </c>
      <c r="P1279" s="94">
        <f>1/((1/U1279^2)+(1/X1279^2)+(1/AA1279^2))</f>
        <v>1.1060254398794437E-2</v>
      </c>
      <c r="Q1279" s="72">
        <f>(P1279/U1279^2*V1279)+(P1279/X1279^2*Y1279)+(P1279/AA1279^2*AB1279)</f>
        <v>3.4387606367061694</v>
      </c>
      <c r="R1279" s="82">
        <f t="shared" si="181"/>
        <v>0.10516774409862768</v>
      </c>
      <c r="S1279" s="49">
        <v>3.35</v>
      </c>
      <c r="T1279" s="3" t="s">
        <v>3</v>
      </c>
      <c r="U1279" s="82">
        <v>0.13900000000000001</v>
      </c>
      <c r="V1279" s="43">
        <f t="shared" si="182"/>
        <v>3.5008500000000002</v>
      </c>
      <c r="W1279" s="49">
        <v>3.43</v>
      </c>
      <c r="X1279" s="82">
        <v>0.22500000000000001</v>
      </c>
      <c r="Y1279" s="43">
        <f t="shared" si="183"/>
        <v>3.4134700000000002</v>
      </c>
      <c r="Z1279" s="55">
        <v>3</v>
      </c>
      <c r="AA1279" s="82">
        <v>0.23</v>
      </c>
      <c r="AB1279" s="43">
        <f>0.791*(Z1279+0.09)+0.851</f>
        <v>3.2951899999999998</v>
      </c>
      <c r="AC1279" s="47"/>
      <c r="AD1279" s="82"/>
      <c r="AE1279" s="43"/>
      <c r="AF1279" s="45"/>
      <c r="AG1279" s="82"/>
      <c r="AH1279" s="43"/>
      <c r="AI1279" s="47"/>
      <c r="AJ1279" s="4"/>
      <c r="AK1279" s="4"/>
      <c r="AL1279" s="4" t="s">
        <v>50</v>
      </c>
      <c r="AM1279" s="27">
        <v>3</v>
      </c>
      <c r="AN1279" s="5"/>
      <c r="AO1279" s="4"/>
      <c r="AP1279" s="4"/>
      <c r="AQ1279" s="4"/>
      <c r="AR1279" s="19">
        <v>3.43</v>
      </c>
      <c r="AS1279" s="19">
        <v>3.35</v>
      </c>
      <c r="AT1279" s="3" t="s">
        <v>3</v>
      </c>
    </row>
    <row r="1280" spans="1:58" x14ac:dyDescent="0.25">
      <c r="A1280" s="3" t="s">
        <v>2</v>
      </c>
      <c r="B1280" s="18">
        <v>2.66</v>
      </c>
      <c r="C1280" s="88">
        <f t="shared" si="170"/>
        <v>2.8584301395362139</v>
      </c>
      <c r="D1280" s="80">
        <v>-111.246</v>
      </c>
      <c r="E1280" s="23">
        <v>42.764000000000003</v>
      </c>
      <c r="F1280" s="1">
        <v>1</v>
      </c>
      <c r="G1280" s="1">
        <v>2010</v>
      </c>
      <c r="H1280" s="1">
        <v>1</v>
      </c>
      <c r="I1280" s="1">
        <v>18</v>
      </c>
      <c r="J1280" s="1">
        <v>2</v>
      </c>
      <c r="K1280" s="1">
        <v>50</v>
      </c>
      <c r="L1280" s="11">
        <v>53</v>
      </c>
      <c r="M1280" s="81">
        <f t="shared" si="171"/>
        <v>0.11825400999467875</v>
      </c>
      <c r="N1280" s="21">
        <v>0.01</v>
      </c>
      <c r="O1280" s="3" t="s">
        <v>175</v>
      </c>
      <c r="P1280" s="94">
        <f>1/((1/U1280^2)+(1/X1280^2))</f>
        <v>1.398401087982158E-2</v>
      </c>
      <c r="Q1280" s="72">
        <f>(P1280/U1280^2*V1280)+(P1280/X1280^2*Y1280)</f>
        <v>2.8584301395362139</v>
      </c>
      <c r="R1280" s="82">
        <f t="shared" si="181"/>
        <v>0.11825400999467875</v>
      </c>
      <c r="S1280" s="49">
        <v>2.66</v>
      </c>
      <c r="T1280" s="3" t="s">
        <v>3</v>
      </c>
      <c r="U1280" s="82">
        <v>0.13900000000000001</v>
      </c>
      <c r="V1280" s="43">
        <f t="shared" si="182"/>
        <v>2.95506</v>
      </c>
      <c r="W1280" s="49">
        <v>2.56</v>
      </c>
      <c r="X1280" s="82">
        <v>0.22500000000000001</v>
      </c>
      <c r="Y1280" s="43">
        <f t="shared" si="183"/>
        <v>2.6052400000000002</v>
      </c>
      <c r="Z1280" s="53"/>
      <c r="AA1280" s="82"/>
      <c r="AB1280" s="43"/>
      <c r="AC1280" s="47"/>
      <c r="AD1280" s="82"/>
      <c r="AE1280" s="43"/>
      <c r="AF1280" s="45"/>
      <c r="AG1280" s="82"/>
      <c r="AH1280" s="43"/>
      <c r="AI1280" s="47"/>
      <c r="AJ1280" s="4"/>
      <c r="AK1280" s="4"/>
      <c r="AL1280" s="4"/>
      <c r="AM1280" s="27"/>
      <c r="AN1280" s="5"/>
      <c r="AO1280" s="4"/>
      <c r="AP1280" s="4"/>
      <c r="AQ1280" s="4"/>
      <c r="AR1280" s="19">
        <v>2.56</v>
      </c>
      <c r="AS1280" s="19">
        <v>2.66</v>
      </c>
      <c r="AT1280" s="3" t="s">
        <v>3</v>
      </c>
    </row>
    <row r="1281" spans="1:58" x14ac:dyDescent="0.25">
      <c r="A1281" s="3" t="s">
        <v>2</v>
      </c>
      <c r="B1281" s="18">
        <v>2.82</v>
      </c>
      <c r="C1281" s="88">
        <f t="shared" si="170"/>
        <v>2.9269354320475798</v>
      </c>
      <c r="D1281" s="80">
        <v>-113.31399999999999</v>
      </c>
      <c r="E1281" s="23">
        <v>36.677999999999997</v>
      </c>
      <c r="F1281" s="1">
        <v>0</v>
      </c>
      <c r="G1281" s="1">
        <v>2010</v>
      </c>
      <c r="H1281" s="1">
        <v>3</v>
      </c>
      <c r="I1281" s="1">
        <v>2</v>
      </c>
      <c r="J1281" s="1">
        <v>0</v>
      </c>
      <c r="K1281" s="1">
        <v>51</v>
      </c>
      <c r="L1281" s="11">
        <v>38.5</v>
      </c>
      <c r="M1281" s="81">
        <f t="shared" si="171"/>
        <v>0.11825400999467875</v>
      </c>
      <c r="N1281" s="21">
        <v>0.01</v>
      </c>
      <c r="O1281" s="3" t="s">
        <v>175</v>
      </c>
      <c r="P1281" s="94">
        <f>1/((1/U1281^2)+(1/X1281^2))</f>
        <v>1.398401087982158E-2</v>
      </c>
      <c r="Q1281" s="72">
        <f>(P1281/U1281^2*V1281)+(P1281/X1281^2*Y1281)</f>
        <v>2.9269354320475798</v>
      </c>
      <c r="R1281" s="82">
        <f t="shared" si="181"/>
        <v>0.11825400999467875</v>
      </c>
      <c r="S1281" s="49">
        <v>2.82</v>
      </c>
      <c r="T1281" s="3" t="s">
        <v>3</v>
      </c>
      <c r="U1281" s="82">
        <v>0.13900000000000001</v>
      </c>
      <c r="V1281" s="43">
        <f t="shared" si="182"/>
        <v>3.08162</v>
      </c>
      <c r="W1281" s="49">
        <v>2.4700000000000002</v>
      </c>
      <c r="X1281" s="82">
        <v>0.22500000000000001</v>
      </c>
      <c r="Y1281" s="43">
        <f t="shared" si="183"/>
        <v>2.52163</v>
      </c>
      <c r="Z1281" s="53"/>
      <c r="AA1281" s="82"/>
      <c r="AB1281" s="43"/>
      <c r="AC1281" s="47"/>
      <c r="AD1281" s="82"/>
      <c r="AE1281" s="43"/>
      <c r="AF1281" s="45"/>
      <c r="AG1281" s="82"/>
      <c r="AH1281" s="43"/>
      <c r="AI1281" s="47"/>
      <c r="AJ1281" s="4"/>
      <c r="AK1281" s="4"/>
      <c r="AL1281" s="4"/>
      <c r="AM1281" s="27"/>
      <c r="AN1281" s="5"/>
      <c r="AO1281" s="4"/>
      <c r="AP1281" s="4"/>
      <c r="AQ1281" s="4"/>
      <c r="AR1281" s="19">
        <v>2.4700000000000002</v>
      </c>
      <c r="AS1281" s="19">
        <v>2.82</v>
      </c>
      <c r="AT1281" s="3" t="s">
        <v>3</v>
      </c>
    </row>
    <row r="1282" spans="1:58" x14ac:dyDescent="0.25">
      <c r="A1282" s="4" t="s">
        <v>1</v>
      </c>
      <c r="B1282" s="11">
        <v>2.2000000000000002</v>
      </c>
      <c r="C1282" s="88">
        <f t="shared" ref="C1282:C1346" si="184">Q1282</f>
        <v>2.6623900000000003</v>
      </c>
      <c r="D1282" s="80">
        <v>-111.03400000000001</v>
      </c>
      <c r="E1282" s="23">
        <v>42.615000000000002</v>
      </c>
      <c r="F1282" s="1">
        <v>5</v>
      </c>
      <c r="G1282" s="1">
        <v>2010</v>
      </c>
      <c r="H1282" s="1">
        <v>3</v>
      </c>
      <c r="I1282" s="1">
        <v>12</v>
      </c>
      <c r="J1282" s="1">
        <v>20</v>
      </c>
      <c r="K1282" s="1">
        <v>10</v>
      </c>
      <c r="L1282" s="1">
        <v>19.97</v>
      </c>
      <c r="M1282" s="81">
        <f t="shared" ref="M1282:M1346" si="185">R1282</f>
        <v>0.23</v>
      </c>
      <c r="N1282" s="21">
        <v>0.01</v>
      </c>
      <c r="O1282" s="6" t="s">
        <v>174</v>
      </c>
      <c r="P1282" s="94"/>
      <c r="Q1282" s="72">
        <f>AB1282</f>
        <v>2.6623900000000003</v>
      </c>
      <c r="R1282" s="82">
        <f>AA1282</f>
        <v>0.23</v>
      </c>
      <c r="S1282" s="44"/>
      <c r="T1282" s="3"/>
      <c r="V1282" s="43"/>
      <c r="W1282" s="46"/>
      <c r="Y1282" s="43"/>
      <c r="Z1282" s="55">
        <v>2.2000000000000002</v>
      </c>
      <c r="AA1282" s="82">
        <v>0.23</v>
      </c>
      <c r="AB1282" s="43">
        <f>0.791*(Z1282+0.09)+0.851</f>
        <v>2.6623900000000003</v>
      </c>
      <c r="AC1282" s="53"/>
      <c r="AD1282" s="82"/>
      <c r="AE1282" s="43"/>
      <c r="AF1282" s="45"/>
      <c r="AG1282" s="82"/>
      <c r="AH1282" s="43"/>
      <c r="AI1282" s="47"/>
      <c r="AJ1282" s="27"/>
      <c r="AK1282" s="5"/>
      <c r="AL1282" s="4" t="s">
        <v>91</v>
      </c>
      <c r="AM1282" s="27">
        <v>2.2000000000000002</v>
      </c>
      <c r="AN1282" s="5"/>
      <c r="AO1282" s="4">
        <v>457</v>
      </c>
      <c r="AP1282" s="5" t="s">
        <v>44</v>
      </c>
      <c r="AQ1282" s="5" t="s">
        <v>12</v>
      </c>
      <c r="AR1282" s="9"/>
      <c r="AS1282" s="5"/>
      <c r="AT1282" s="3"/>
      <c r="AU1282" s="2" t="s">
        <v>44</v>
      </c>
      <c r="AV1282" s="2"/>
      <c r="AY1282">
        <v>15</v>
      </c>
    </row>
    <row r="1283" spans="1:58" x14ac:dyDescent="0.25">
      <c r="A1283" s="3" t="s">
        <v>2</v>
      </c>
      <c r="B1283" s="18">
        <v>2.98</v>
      </c>
      <c r="C1283" s="88">
        <f t="shared" si="184"/>
        <v>3.1340129497040579</v>
      </c>
      <c r="D1283" s="80">
        <v>-111.175</v>
      </c>
      <c r="E1283" s="23">
        <v>42.661000000000001</v>
      </c>
      <c r="F1283" s="1">
        <v>4</v>
      </c>
      <c r="G1283" s="1">
        <v>2010</v>
      </c>
      <c r="H1283" s="1">
        <v>4</v>
      </c>
      <c r="I1283" s="1">
        <v>21</v>
      </c>
      <c r="J1283" s="1">
        <v>5</v>
      </c>
      <c r="K1283" s="1">
        <v>24</v>
      </c>
      <c r="L1283" s="11">
        <v>53.1</v>
      </c>
      <c r="M1283" s="81">
        <f t="shared" si="185"/>
        <v>0.11825400999467875</v>
      </c>
      <c r="N1283" s="21">
        <v>0.01</v>
      </c>
      <c r="O1283" s="3" t="s">
        <v>175</v>
      </c>
      <c r="P1283" s="94">
        <f>1/((1/U1283^2)+(1/X1283^2))</f>
        <v>1.398401087982158E-2</v>
      </c>
      <c r="Q1283" s="72">
        <f>(P1283/U1283^2*V1283)+(P1283/X1283^2*Y1283)</f>
        <v>3.1340129497040579</v>
      </c>
      <c r="R1283" s="82">
        <f t="shared" ref="R1283:R1294" si="186">SQRT(P1283)</f>
        <v>0.11825400999467875</v>
      </c>
      <c r="S1283" s="49">
        <v>2.98</v>
      </c>
      <c r="T1283" s="3" t="s">
        <v>3</v>
      </c>
      <c r="U1283" s="82">
        <v>0.13900000000000001</v>
      </c>
      <c r="V1283" s="43">
        <f>0.791*S1283+0.851</f>
        <v>3.20818</v>
      </c>
      <c r="W1283" s="49">
        <v>2.92</v>
      </c>
      <c r="X1283" s="82">
        <v>0.22500000000000001</v>
      </c>
      <c r="Y1283" s="43">
        <f t="shared" ref="Y1283:Y1294" si="187">0.929*W1283+0.227</f>
        <v>2.9396800000000001</v>
      </c>
      <c r="Z1283" s="53"/>
      <c r="AA1283" s="82"/>
      <c r="AB1283" s="43"/>
      <c r="AC1283" s="47"/>
      <c r="AD1283" s="82"/>
      <c r="AE1283" s="43"/>
      <c r="AF1283" s="45"/>
      <c r="AG1283" s="82"/>
      <c r="AH1283" s="43"/>
      <c r="AI1283" s="47"/>
      <c r="AJ1283" s="4"/>
      <c r="AK1283" s="4"/>
      <c r="AL1283" s="4" t="s">
        <v>154</v>
      </c>
      <c r="AM1283" s="27"/>
      <c r="AN1283" s="5"/>
      <c r="AO1283" s="4"/>
      <c r="AP1283" s="4"/>
      <c r="AQ1283" s="4"/>
      <c r="AR1283" s="19">
        <v>2.92</v>
      </c>
      <c r="AS1283" s="19">
        <v>2.98</v>
      </c>
      <c r="AT1283" s="3" t="s">
        <v>3</v>
      </c>
    </row>
    <row r="1284" spans="1:58" x14ac:dyDescent="0.25">
      <c r="A1284" s="4" t="s">
        <v>1</v>
      </c>
      <c r="B1284" s="11">
        <v>3.3</v>
      </c>
      <c r="C1284" s="88">
        <f t="shared" si="184"/>
        <v>3.6064132692224238</v>
      </c>
      <c r="D1284" s="80">
        <v>-111.09</v>
      </c>
      <c r="E1284" s="23">
        <v>42.783999999999999</v>
      </c>
      <c r="F1284" s="1">
        <v>5</v>
      </c>
      <c r="G1284" s="1">
        <v>2010</v>
      </c>
      <c r="H1284" s="1">
        <v>6</v>
      </c>
      <c r="I1284" s="1">
        <v>18</v>
      </c>
      <c r="J1284" s="1">
        <v>9</v>
      </c>
      <c r="K1284" s="1">
        <v>25</v>
      </c>
      <c r="L1284" s="1">
        <v>57.27</v>
      </c>
      <c r="M1284" s="81">
        <f t="shared" si="185"/>
        <v>0.10516774409862768</v>
      </c>
      <c r="N1284" s="21">
        <v>0.01</v>
      </c>
      <c r="O1284" s="3" t="s">
        <v>175</v>
      </c>
      <c r="P1284" s="94">
        <f>1/((1/U1284^2)+(1/X1284^2)+(1/AA1284^2))</f>
        <v>1.1060254398794437E-2</v>
      </c>
      <c r="Q1284" s="72">
        <f>(P1284/U1284^2*V1284)+(P1284/X1284^2*Y1284)+(P1284/AA1284^2*AB1284)</f>
        <v>3.6064132692224238</v>
      </c>
      <c r="R1284" s="82">
        <f t="shared" si="186"/>
        <v>0.10516774409862768</v>
      </c>
      <c r="S1284" s="49">
        <v>3.53</v>
      </c>
      <c r="T1284" s="3" t="s">
        <v>3</v>
      </c>
      <c r="U1284" s="82">
        <v>0.13900000000000001</v>
      </c>
      <c r="V1284" s="43">
        <f>0.791*S1284+0.851</f>
        <v>3.64323</v>
      </c>
      <c r="W1284" s="49">
        <v>3.61</v>
      </c>
      <c r="X1284" s="82">
        <v>0.22500000000000001</v>
      </c>
      <c r="Y1284" s="43">
        <f t="shared" si="187"/>
        <v>3.5806899999999997</v>
      </c>
      <c r="Z1284" s="55">
        <v>3.3</v>
      </c>
      <c r="AA1284" s="82">
        <v>0.23</v>
      </c>
      <c r="AB1284" s="43">
        <f>0.791*(Z1284+0.09)+0.851</f>
        <v>3.5324899999999997</v>
      </c>
      <c r="AC1284" s="53"/>
      <c r="AD1284" s="82"/>
      <c r="AE1284" s="43"/>
      <c r="AF1284" s="45"/>
      <c r="AG1284" s="82"/>
      <c r="AH1284" s="43"/>
      <c r="AI1284" s="47"/>
      <c r="AJ1284" s="27"/>
      <c r="AK1284" s="5"/>
      <c r="AL1284" s="4" t="s">
        <v>56</v>
      </c>
      <c r="AM1284" s="27">
        <v>3.3</v>
      </c>
      <c r="AN1284" s="5"/>
      <c r="AO1284" s="4">
        <v>457</v>
      </c>
      <c r="AP1284" s="5" t="s">
        <v>44</v>
      </c>
      <c r="AQ1284" s="5" t="s">
        <v>12</v>
      </c>
      <c r="AR1284" s="19">
        <v>3.61</v>
      </c>
      <c r="AS1284" s="19">
        <v>3.53</v>
      </c>
      <c r="AT1284" s="3" t="s">
        <v>3</v>
      </c>
      <c r="AU1284" s="2" t="s">
        <v>44</v>
      </c>
      <c r="AV1284" s="2"/>
      <c r="AY1284">
        <v>54</v>
      </c>
    </row>
    <row r="1285" spans="1:58" x14ac:dyDescent="0.25">
      <c r="A1285" s="4" t="s">
        <v>1</v>
      </c>
      <c r="B1285" s="11">
        <v>3.3</v>
      </c>
      <c r="C1285" s="88">
        <f t="shared" si="184"/>
        <v>3.4669251702487314</v>
      </c>
      <c r="D1285" s="80">
        <v>-111.131</v>
      </c>
      <c r="E1285" s="23">
        <v>42.786999999999999</v>
      </c>
      <c r="F1285" s="1">
        <v>5</v>
      </c>
      <c r="G1285" s="1">
        <v>2010</v>
      </c>
      <c r="H1285" s="1">
        <v>6</v>
      </c>
      <c r="I1285" s="1">
        <v>20</v>
      </c>
      <c r="J1285" s="1">
        <v>23</v>
      </c>
      <c r="K1285" s="1">
        <v>59</v>
      </c>
      <c r="L1285" s="1">
        <v>15.33</v>
      </c>
      <c r="M1285" s="81">
        <f t="shared" si="185"/>
        <v>0.16083765575665815</v>
      </c>
      <c r="N1285" s="21">
        <v>0.01</v>
      </c>
      <c r="O1285" s="3" t="s">
        <v>175</v>
      </c>
      <c r="P1285" s="94">
        <f>1/((1/X1285^2)+(1/AA1285^2))</f>
        <v>2.586875150929727E-2</v>
      </c>
      <c r="Q1285" s="72">
        <f>(P1285/X1285^2*Y1285)+(P1285/AA1285^2*AB1285)</f>
        <v>3.4669251702487314</v>
      </c>
      <c r="R1285" s="82">
        <f t="shared" si="186"/>
        <v>0.16083765575665815</v>
      </c>
      <c r="S1285" s="44"/>
      <c r="T1285" s="3"/>
      <c r="V1285" s="43"/>
      <c r="W1285" s="49">
        <v>3.42</v>
      </c>
      <c r="X1285" s="82">
        <v>0.22500000000000001</v>
      </c>
      <c r="Y1285" s="43">
        <f t="shared" si="187"/>
        <v>3.4041799999999998</v>
      </c>
      <c r="Z1285" s="55">
        <v>3.3</v>
      </c>
      <c r="AA1285" s="82">
        <v>0.23</v>
      </c>
      <c r="AB1285" s="43">
        <f>0.791*(Z1285+0.09)+0.851</f>
        <v>3.5324899999999997</v>
      </c>
      <c r="AC1285" s="53"/>
      <c r="AD1285" s="82"/>
      <c r="AE1285" s="43"/>
      <c r="AF1285" s="45"/>
      <c r="AG1285" s="82"/>
      <c r="AH1285" s="43"/>
      <c r="AI1285" s="47"/>
      <c r="AJ1285" s="27"/>
      <c r="AK1285" s="5"/>
      <c r="AL1285" s="4" t="s">
        <v>56</v>
      </c>
      <c r="AM1285" s="27">
        <v>3.3</v>
      </c>
      <c r="AN1285" s="5"/>
      <c r="AO1285" s="4">
        <v>457</v>
      </c>
      <c r="AP1285" s="5" t="s">
        <v>44</v>
      </c>
      <c r="AQ1285" s="5" t="s">
        <v>12</v>
      </c>
      <c r="AR1285" s="19">
        <v>3.42</v>
      </c>
      <c r="AS1285" s="5"/>
      <c r="AT1285" s="3"/>
      <c r="AU1285" s="2" t="s">
        <v>44</v>
      </c>
      <c r="AV1285" s="2"/>
      <c r="AY1285">
        <v>101</v>
      </c>
    </row>
    <row r="1286" spans="1:58" x14ac:dyDescent="0.25">
      <c r="A1286" s="3" t="s">
        <v>2</v>
      </c>
      <c r="B1286" s="18">
        <v>2.46</v>
      </c>
      <c r="C1286" s="88">
        <f t="shared" si="184"/>
        <v>2.6643785884825442</v>
      </c>
      <c r="D1286" s="80">
        <v>-114.88</v>
      </c>
      <c r="E1286" s="23">
        <v>41.146999999999998</v>
      </c>
      <c r="F1286" s="1">
        <v>13</v>
      </c>
      <c r="G1286" s="1">
        <v>2010</v>
      </c>
      <c r="H1286" s="1">
        <v>6</v>
      </c>
      <c r="I1286" s="1">
        <v>27</v>
      </c>
      <c r="J1286" s="1">
        <v>3</v>
      </c>
      <c r="K1286" s="1">
        <v>50</v>
      </c>
      <c r="L1286" s="11">
        <v>11.3</v>
      </c>
      <c r="M1286" s="81">
        <f t="shared" si="185"/>
        <v>0.11825400999467875</v>
      </c>
      <c r="N1286" s="21">
        <v>0.01</v>
      </c>
      <c r="O1286" s="3" t="s">
        <v>175</v>
      </c>
      <c r="P1286" s="94">
        <f>1/((1/U1286^2)+(1/X1286^2))</f>
        <v>1.398401087982158E-2</v>
      </c>
      <c r="Q1286" s="72">
        <f>(P1286/U1286^2*V1286)+(P1286/X1286^2*Y1286)</f>
        <v>2.6643785884825442</v>
      </c>
      <c r="R1286" s="82">
        <f t="shared" si="186"/>
        <v>0.11825400999467875</v>
      </c>
      <c r="S1286" s="49">
        <v>2.46</v>
      </c>
      <c r="T1286" s="3" t="s">
        <v>3</v>
      </c>
      <c r="U1286" s="82">
        <v>0.13900000000000001</v>
      </c>
      <c r="V1286" s="43">
        <f t="shared" ref="V1286:V1294" si="188">0.791*S1286+0.851</f>
        <v>2.7968600000000001</v>
      </c>
      <c r="W1286" s="49">
        <v>2.25</v>
      </c>
      <c r="X1286" s="82">
        <v>0.22500000000000001</v>
      </c>
      <c r="Y1286" s="43">
        <f t="shared" si="187"/>
        <v>2.31725</v>
      </c>
      <c r="Z1286" s="53"/>
      <c r="AA1286" s="82"/>
      <c r="AB1286" s="43"/>
      <c r="AC1286" s="47"/>
      <c r="AD1286" s="82"/>
      <c r="AE1286" s="43"/>
      <c r="AF1286" s="45"/>
      <c r="AG1286" s="82"/>
      <c r="AH1286" s="43"/>
      <c r="AI1286" s="47"/>
      <c r="AJ1286" s="4"/>
      <c r="AK1286" s="4"/>
      <c r="AL1286" s="4"/>
      <c r="AM1286" s="27"/>
      <c r="AN1286" s="5"/>
      <c r="AO1286" s="4"/>
      <c r="AP1286" s="4"/>
      <c r="AQ1286" s="4"/>
      <c r="AR1286" s="19">
        <v>2.25</v>
      </c>
      <c r="AS1286" s="19">
        <v>2.46</v>
      </c>
      <c r="AT1286" s="3" t="s">
        <v>3</v>
      </c>
    </row>
    <row r="1287" spans="1:58" x14ac:dyDescent="0.25">
      <c r="A1287" s="3" t="s">
        <v>2</v>
      </c>
      <c r="B1287" s="18">
        <v>3.08</v>
      </c>
      <c r="C1287" s="88">
        <f t="shared" si="184"/>
        <v>3.2251699425775859</v>
      </c>
      <c r="D1287" s="80">
        <v>-111.372</v>
      </c>
      <c r="E1287" s="23">
        <v>42.54</v>
      </c>
      <c r="F1287" s="1">
        <v>0</v>
      </c>
      <c r="G1287" s="1">
        <v>2010</v>
      </c>
      <c r="H1287" s="1">
        <v>6</v>
      </c>
      <c r="I1287" s="1">
        <v>28</v>
      </c>
      <c r="J1287" s="1">
        <v>5</v>
      </c>
      <c r="K1287" s="1">
        <v>31</v>
      </c>
      <c r="L1287" s="11">
        <v>28.5</v>
      </c>
      <c r="M1287" s="81">
        <f t="shared" si="185"/>
        <v>0.10516774409862768</v>
      </c>
      <c r="N1287" s="21">
        <v>0.01</v>
      </c>
      <c r="O1287" s="3" t="s">
        <v>175</v>
      </c>
      <c r="P1287" s="94">
        <f>1/((1/U1287^2)+(1/X1287^2)+(1/AA1287^2))</f>
        <v>1.1060254398794437E-2</v>
      </c>
      <c r="Q1287" s="72">
        <f>(P1287/U1287^2*V1287)+(P1287/X1287^2*Y1287)+(P1287/AA1287^2*AB1287)</f>
        <v>3.2251699425775859</v>
      </c>
      <c r="R1287" s="82">
        <f t="shared" si="186"/>
        <v>0.10516774409862768</v>
      </c>
      <c r="S1287" s="49">
        <v>3.08</v>
      </c>
      <c r="T1287" s="3" t="s">
        <v>3</v>
      </c>
      <c r="U1287" s="82">
        <v>0.13900000000000001</v>
      </c>
      <c r="V1287" s="43">
        <f t="shared" si="188"/>
        <v>3.28728</v>
      </c>
      <c r="W1287" s="49">
        <v>2.98</v>
      </c>
      <c r="X1287" s="82">
        <v>0.22500000000000001</v>
      </c>
      <c r="Y1287" s="43">
        <f t="shared" si="187"/>
        <v>2.9954200000000002</v>
      </c>
      <c r="Z1287" s="55">
        <v>3</v>
      </c>
      <c r="AA1287" s="82">
        <v>0.23</v>
      </c>
      <c r="AB1287" s="43">
        <f>0.791*(Z1287+0.09)+0.851</f>
        <v>3.2951899999999998</v>
      </c>
      <c r="AC1287" s="47"/>
      <c r="AD1287" s="82"/>
      <c r="AE1287" s="43"/>
      <c r="AF1287" s="45"/>
      <c r="AG1287" s="82"/>
      <c r="AH1287" s="43"/>
      <c r="AI1287" s="47"/>
      <c r="AJ1287" s="4"/>
      <c r="AK1287" s="4"/>
      <c r="AL1287" s="4" t="s">
        <v>50</v>
      </c>
      <c r="AM1287" s="27">
        <v>3</v>
      </c>
      <c r="AN1287" s="5"/>
      <c r="AO1287" s="4"/>
      <c r="AP1287" s="4"/>
      <c r="AQ1287" s="4"/>
      <c r="AR1287" s="19">
        <v>2.98</v>
      </c>
      <c r="AS1287" s="19">
        <v>3.08</v>
      </c>
      <c r="AT1287" s="3" t="s">
        <v>3</v>
      </c>
    </row>
    <row r="1288" spans="1:58" x14ac:dyDescent="0.25">
      <c r="A1288" s="3" t="s">
        <v>2</v>
      </c>
      <c r="B1288" s="18">
        <v>2.46</v>
      </c>
      <c r="C1288" s="88">
        <f t="shared" si="184"/>
        <v>2.6849078070225607</v>
      </c>
      <c r="D1288" s="80">
        <v>-111.39400000000001</v>
      </c>
      <c r="E1288" s="23">
        <v>42.564999999999998</v>
      </c>
      <c r="F1288" s="1">
        <v>2</v>
      </c>
      <c r="G1288" s="1">
        <v>2010</v>
      </c>
      <c r="H1288" s="1">
        <v>6</v>
      </c>
      <c r="I1288" s="1">
        <v>30</v>
      </c>
      <c r="J1288" s="1">
        <v>0</v>
      </c>
      <c r="K1288" s="1">
        <v>7</v>
      </c>
      <c r="L1288" s="11">
        <v>57.6</v>
      </c>
      <c r="M1288" s="81">
        <f t="shared" si="185"/>
        <v>0.11825400999467875</v>
      </c>
      <c r="N1288" s="21">
        <v>0.01</v>
      </c>
      <c r="O1288" s="3" t="s">
        <v>175</v>
      </c>
      <c r="P1288" s="94">
        <f>1/((1/U1288^2)+(1/X1288^2))</f>
        <v>1.398401087982158E-2</v>
      </c>
      <c r="Q1288" s="72">
        <f>(P1288/U1288^2*V1288)+(P1288/X1288^2*Y1288)</f>
        <v>2.6849078070225607</v>
      </c>
      <c r="R1288" s="82">
        <f t="shared" si="186"/>
        <v>0.11825400999467875</v>
      </c>
      <c r="S1288" s="49">
        <v>2.46</v>
      </c>
      <c r="T1288" s="3" t="s">
        <v>3</v>
      </c>
      <c r="U1288" s="82">
        <v>0.13900000000000001</v>
      </c>
      <c r="V1288" s="43">
        <f t="shared" si="188"/>
        <v>2.7968600000000001</v>
      </c>
      <c r="W1288" s="49">
        <v>2.33</v>
      </c>
      <c r="X1288" s="82">
        <v>0.22500000000000001</v>
      </c>
      <c r="Y1288" s="43">
        <f t="shared" si="187"/>
        <v>2.3915700000000002</v>
      </c>
      <c r="Z1288" s="53"/>
      <c r="AA1288" s="82"/>
      <c r="AB1288" s="43"/>
      <c r="AC1288" s="47"/>
      <c r="AD1288" s="82"/>
      <c r="AE1288" s="43"/>
      <c r="AF1288" s="45"/>
      <c r="AG1288" s="82"/>
      <c r="AH1288" s="43"/>
      <c r="AI1288" s="47"/>
      <c r="AJ1288" s="4"/>
      <c r="AK1288" s="4"/>
      <c r="AL1288" s="4"/>
      <c r="AM1288" s="27"/>
      <c r="AN1288" s="5"/>
      <c r="AO1288" s="4"/>
      <c r="AP1288" s="4"/>
      <c r="AQ1288" s="4"/>
      <c r="AR1288" s="19">
        <v>2.33</v>
      </c>
      <c r="AS1288" s="19">
        <v>2.46</v>
      </c>
      <c r="AT1288" s="3" t="s">
        <v>3</v>
      </c>
    </row>
    <row r="1289" spans="1:58" x14ac:dyDescent="0.25">
      <c r="A1289" s="3" t="s">
        <v>2</v>
      </c>
      <c r="B1289" s="18">
        <v>2.4500000000000002</v>
      </c>
      <c r="C1289" s="88">
        <f t="shared" si="184"/>
        <v>2.6509550900694823</v>
      </c>
      <c r="D1289" s="80">
        <v>-111.33499999999999</v>
      </c>
      <c r="E1289" s="23">
        <v>42.524000000000001</v>
      </c>
      <c r="F1289" s="1">
        <v>0</v>
      </c>
      <c r="G1289" s="1">
        <v>2010</v>
      </c>
      <c r="H1289" s="1">
        <v>8</v>
      </c>
      <c r="I1289" s="1">
        <v>16</v>
      </c>
      <c r="J1289" s="1">
        <v>15</v>
      </c>
      <c r="K1289" s="1">
        <v>42</v>
      </c>
      <c r="L1289" s="11">
        <v>40.700000000000003</v>
      </c>
      <c r="M1289" s="81">
        <f t="shared" si="185"/>
        <v>0.11825400999467875</v>
      </c>
      <c r="N1289" s="21">
        <v>0.01</v>
      </c>
      <c r="O1289" s="3" t="s">
        <v>175</v>
      </c>
      <c r="P1289" s="94">
        <f>1/((1/U1289^2)+(1/X1289^2))</f>
        <v>1.398401087982158E-2</v>
      </c>
      <c r="Q1289" s="72">
        <f>(P1289/U1289^2*V1289)+(P1289/X1289^2*Y1289)</f>
        <v>2.6509550900694823</v>
      </c>
      <c r="R1289" s="82">
        <f t="shared" si="186"/>
        <v>0.11825400999467875</v>
      </c>
      <c r="S1289" s="49">
        <v>2.4500000000000002</v>
      </c>
      <c r="T1289" s="3" t="s">
        <v>3</v>
      </c>
      <c r="U1289" s="82">
        <v>0.13900000000000001</v>
      </c>
      <c r="V1289" s="43">
        <f t="shared" si="188"/>
        <v>2.7889500000000003</v>
      </c>
      <c r="W1289" s="49">
        <v>2.2200000000000002</v>
      </c>
      <c r="X1289" s="82">
        <v>0.22500000000000001</v>
      </c>
      <c r="Y1289" s="43">
        <f t="shared" si="187"/>
        <v>2.28938</v>
      </c>
      <c r="Z1289" s="53"/>
      <c r="AA1289" s="82"/>
      <c r="AB1289" s="43"/>
      <c r="AC1289" s="47"/>
      <c r="AD1289" s="82"/>
      <c r="AE1289" s="43"/>
      <c r="AF1289" s="45"/>
      <c r="AG1289" s="82"/>
      <c r="AH1289" s="43"/>
      <c r="AI1289" s="47"/>
      <c r="AJ1289" s="4"/>
      <c r="AK1289" s="4"/>
      <c r="AL1289" s="4"/>
      <c r="AM1289" s="27"/>
      <c r="AN1289" s="5"/>
      <c r="AO1289" s="4"/>
      <c r="AP1289" s="4"/>
      <c r="AQ1289" s="4"/>
      <c r="AR1289" s="19">
        <v>2.2200000000000002</v>
      </c>
      <c r="AS1289" s="19">
        <v>2.4500000000000002</v>
      </c>
      <c r="AT1289" s="3" t="s">
        <v>3</v>
      </c>
    </row>
    <row r="1290" spans="1:58" x14ac:dyDescent="0.25">
      <c r="A1290" s="3" t="s">
        <v>2</v>
      </c>
      <c r="B1290" s="18">
        <v>2.82</v>
      </c>
      <c r="C1290" s="88">
        <f t="shared" si="184"/>
        <v>3.1065660942727247</v>
      </c>
      <c r="D1290" s="80">
        <v>-110.396</v>
      </c>
      <c r="E1290" s="23">
        <v>36.530999999999999</v>
      </c>
      <c r="F1290" s="1">
        <v>12</v>
      </c>
      <c r="G1290" s="1">
        <v>2010</v>
      </c>
      <c r="H1290" s="1">
        <v>8</v>
      </c>
      <c r="I1290" s="1">
        <v>27</v>
      </c>
      <c r="J1290" s="1">
        <v>17</v>
      </c>
      <c r="K1290" s="1">
        <v>49</v>
      </c>
      <c r="L1290" s="11">
        <v>20</v>
      </c>
      <c r="M1290" s="81">
        <f t="shared" si="185"/>
        <v>0.11825400999467875</v>
      </c>
      <c r="N1290" s="21">
        <v>0.01</v>
      </c>
      <c r="O1290" s="3" t="s">
        <v>175</v>
      </c>
      <c r="P1290" s="94">
        <f>1/((1/U1290^2)+(1/X1290^2))</f>
        <v>1.398401087982158E-2</v>
      </c>
      <c r="Q1290" s="72">
        <f>(P1290/U1290^2*V1290)+(P1290/X1290^2*Y1290)</f>
        <v>3.1065660942727247</v>
      </c>
      <c r="R1290" s="82">
        <f t="shared" si="186"/>
        <v>0.11825400999467875</v>
      </c>
      <c r="S1290" s="49">
        <v>2.82</v>
      </c>
      <c r="T1290" s="3" t="s">
        <v>3</v>
      </c>
      <c r="U1290" s="82">
        <v>0.13900000000000001</v>
      </c>
      <c r="V1290" s="43">
        <f t="shared" si="188"/>
        <v>3.08162</v>
      </c>
      <c r="W1290" s="49">
        <v>3.17</v>
      </c>
      <c r="X1290" s="82">
        <v>0.22500000000000001</v>
      </c>
      <c r="Y1290" s="43">
        <f t="shared" si="187"/>
        <v>3.1719300000000001</v>
      </c>
      <c r="Z1290" s="53"/>
      <c r="AA1290" s="82"/>
      <c r="AB1290" s="43"/>
      <c r="AC1290" s="47"/>
      <c r="AD1290" s="82"/>
      <c r="AE1290" s="43"/>
      <c r="AF1290" s="45"/>
      <c r="AG1290" s="82"/>
      <c r="AH1290" s="43"/>
      <c r="AI1290" s="47"/>
      <c r="AJ1290" s="4"/>
      <c r="AK1290" s="4"/>
      <c r="AL1290" s="4"/>
      <c r="AM1290" s="27"/>
      <c r="AN1290" s="5"/>
      <c r="AO1290" s="4"/>
      <c r="AP1290" s="4"/>
      <c r="AQ1290" s="4"/>
      <c r="AR1290" s="19">
        <v>3.17</v>
      </c>
      <c r="AS1290" s="19">
        <v>2.82</v>
      </c>
      <c r="AT1290" s="3" t="s">
        <v>3</v>
      </c>
    </row>
    <row r="1291" spans="1:58" x14ac:dyDescent="0.25">
      <c r="A1291" s="3" t="s">
        <v>2</v>
      </c>
      <c r="B1291" s="18">
        <v>2.69</v>
      </c>
      <c r="C1291" s="88">
        <f t="shared" si="184"/>
        <v>2.8268483698853402</v>
      </c>
      <c r="D1291" s="80">
        <v>-110.73099999999999</v>
      </c>
      <c r="E1291" s="23">
        <v>43.148000000000003</v>
      </c>
      <c r="F1291" s="1">
        <v>7</v>
      </c>
      <c r="G1291" s="1">
        <v>2010</v>
      </c>
      <c r="H1291" s="1">
        <v>9</v>
      </c>
      <c r="I1291" s="1">
        <v>10</v>
      </c>
      <c r="J1291" s="1">
        <v>20</v>
      </c>
      <c r="K1291" s="1">
        <v>52</v>
      </c>
      <c r="L1291" s="11">
        <v>12.9</v>
      </c>
      <c r="M1291" s="81">
        <f t="shared" si="185"/>
        <v>0.11825400999467875</v>
      </c>
      <c r="N1291" s="21">
        <v>0.01</v>
      </c>
      <c r="O1291" s="3" t="s">
        <v>175</v>
      </c>
      <c r="P1291" s="94">
        <f>1/((1/U1291^2)+(1/X1291^2))</f>
        <v>1.398401087982158E-2</v>
      </c>
      <c r="Q1291" s="72">
        <f>(P1291/U1291^2*V1291)+(P1291/X1291^2*Y1291)</f>
        <v>2.8268483698853402</v>
      </c>
      <c r="R1291" s="82">
        <f t="shared" si="186"/>
        <v>0.11825400999467875</v>
      </c>
      <c r="S1291" s="49">
        <v>2.69</v>
      </c>
      <c r="T1291" s="3" t="s">
        <v>3</v>
      </c>
      <c r="U1291" s="82">
        <v>0.13900000000000001</v>
      </c>
      <c r="V1291" s="43">
        <f t="shared" si="188"/>
        <v>2.97879</v>
      </c>
      <c r="W1291" s="49">
        <v>2.37</v>
      </c>
      <c r="X1291" s="82">
        <v>0.22500000000000001</v>
      </c>
      <c r="Y1291" s="43">
        <f t="shared" si="187"/>
        <v>2.4287300000000003</v>
      </c>
      <c r="Z1291" s="53"/>
      <c r="AA1291" s="82"/>
      <c r="AB1291" s="43"/>
      <c r="AC1291" s="47"/>
      <c r="AD1291" s="82"/>
      <c r="AE1291" s="43"/>
      <c r="AF1291" s="45"/>
      <c r="AG1291" s="82"/>
      <c r="AH1291" s="43"/>
      <c r="AI1291" s="47"/>
      <c r="AJ1291" s="4"/>
      <c r="AK1291" s="4"/>
      <c r="AL1291" s="4"/>
      <c r="AM1291" s="27"/>
      <c r="AN1291" s="5"/>
      <c r="AO1291" s="4"/>
      <c r="AP1291" s="4"/>
      <c r="AQ1291" s="4"/>
      <c r="AR1291" s="19">
        <v>2.37</v>
      </c>
      <c r="AS1291" s="19">
        <v>2.69</v>
      </c>
      <c r="AT1291" s="3" t="s">
        <v>3</v>
      </c>
    </row>
    <row r="1292" spans="1:58" x14ac:dyDescent="0.25">
      <c r="A1292" s="3" t="s">
        <v>2</v>
      </c>
      <c r="B1292" s="18">
        <v>2.83</v>
      </c>
      <c r="C1292" s="88">
        <f t="shared" si="184"/>
        <v>2.9506235397306497</v>
      </c>
      <c r="D1292" s="80">
        <v>-110.712</v>
      </c>
      <c r="E1292" s="23">
        <v>43.145000000000003</v>
      </c>
      <c r="F1292" s="1">
        <v>5</v>
      </c>
      <c r="G1292" s="1">
        <v>2010</v>
      </c>
      <c r="H1292" s="1">
        <v>9</v>
      </c>
      <c r="I1292" s="1">
        <v>10</v>
      </c>
      <c r="J1292" s="1">
        <v>20</v>
      </c>
      <c r="K1292" s="1">
        <v>54</v>
      </c>
      <c r="L1292" s="11">
        <v>52.9</v>
      </c>
      <c r="M1292" s="81">
        <f t="shared" si="185"/>
        <v>0.11825400999467875</v>
      </c>
      <c r="N1292" s="21">
        <v>0.01</v>
      </c>
      <c r="O1292" s="3" t="s">
        <v>175</v>
      </c>
      <c r="P1292" s="94">
        <f>1/((1/U1292^2)+(1/X1292^2))</f>
        <v>1.398401087982158E-2</v>
      </c>
      <c r="Q1292" s="72">
        <f>(P1292/U1292^2*V1292)+(P1292/X1292^2*Y1292)</f>
        <v>2.9506235397306497</v>
      </c>
      <c r="R1292" s="82">
        <f t="shared" si="186"/>
        <v>0.11825400999467875</v>
      </c>
      <c r="S1292" s="49">
        <v>2.83</v>
      </c>
      <c r="T1292" s="3" t="s">
        <v>3</v>
      </c>
      <c r="U1292" s="82">
        <v>0.13900000000000001</v>
      </c>
      <c r="V1292" s="43">
        <f t="shared" si="188"/>
        <v>3.0895300000000003</v>
      </c>
      <c r="W1292" s="49">
        <v>2.54</v>
      </c>
      <c r="X1292" s="82">
        <v>0.22500000000000001</v>
      </c>
      <c r="Y1292" s="43">
        <f t="shared" si="187"/>
        <v>2.5866600000000002</v>
      </c>
      <c r="Z1292" s="53"/>
      <c r="AA1292" s="82"/>
      <c r="AB1292" s="43"/>
      <c r="AC1292" s="47"/>
      <c r="AD1292" s="82"/>
      <c r="AE1292" s="43"/>
      <c r="AF1292" s="45"/>
      <c r="AG1292" s="82"/>
      <c r="AH1292" s="43"/>
      <c r="AI1292" s="47"/>
      <c r="AJ1292" s="4"/>
      <c r="AK1292" s="4"/>
      <c r="AL1292" s="4"/>
      <c r="AM1292" s="27"/>
      <c r="AN1292" s="5"/>
      <c r="AO1292" s="4"/>
      <c r="AP1292" s="4"/>
      <c r="AQ1292" s="4"/>
      <c r="AR1292" s="19">
        <v>2.54</v>
      </c>
      <c r="AS1292" s="19">
        <v>2.83</v>
      </c>
      <c r="AT1292" s="3" t="s">
        <v>3</v>
      </c>
    </row>
    <row r="1293" spans="1:58" x14ac:dyDescent="0.25">
      <c r="A1293" s="4" t="s">
        <v>1</v>
      </c>
      <c r="B1293" s="11">
        <v>2.9</v>
      </c>
      <c r="C1293" s="88">
        <f t="shared" si="184"/>
        <v>3.3600817430789478</v>
      </c>
      <c r="D1293" s="80">
        <v>-110.688</v>
      </c>
      <c r="E1293" s="23">
        <v>43.152000000000001</v>
      </c>
      <c r="F1293" s="1">
        <v>5</v>
      </c>
      <c r="G1293" s="1">
        <v>2010</v>
      </c>
      <c r="H1293" s="1">
        <v>9</v>
      </c>
      <c r="I1293" s="1">
        <v>10</v>
      </c>
      <c r="J1293" s="1">
        <v>21</v>
      </c>
      <c r="K1293" s="1">
        <v>16</v>
      </c>
      <c r="L1293" s="1">
        <v>15.86</v>
      </c>
      <c r="M1293" s="81">
        <f t="shared" si="185"/>
        <v>0.10516774409862768</v>
      </c>
      <c r="N1293" s="21">
        <v>0.01</v>
      </c>
      <c r="O1293" s="3" t="s">
        <v>175</v>
      </c>
      <c r="P1293" s="94">
        <f>1/((1/U1293^2)+(1/X1293^2)+(1/AA1293^2))</f>
        <v>1.1060254398794437E-2</v>
      </c>
      <c r="Q1293" s="72">
        <f>(P1293/U1293^2*V1293)+(P1293/X1293^2*Y1293)+(P1293/AA1293^2*AB1293)</f>
        <v>3.3600817430789478</v>
      </c>
      <c r="R1293" s="82">
        <f t="shared" si="186"/>
        <v>0.10516774409862768</v>
      </c>
      <c r="S1293" s="49">
        <v>3.28</v>
      </c>
      <c r="T1293" s="3" t="s">
        <v>3</v>
      </c>
      <c r="U1293" s="82">
        <v>0.13900000000000001</v>
      </c>
      <c r="V1293" s="43">
        <f t="shared" si="188"/>
        <v>3.4454799999999999</v>
      </c>
      <c r="W1293" s="49">
        <v>3.28</v>
      </c>
      <c r="X1293" s="82">
        <v>0.22500000000000001</v>
      </c>
      <c r="Y1293" s="43">
        <f t="shared" si="187"/>
        <v>3.2741199999999999</v>
      </c>
      <c r="Z1293" s="55">
        <v>2.9</v>
      </c>
      <c r="AA1293" s="82">
        <v>0.23</v>
      </c>
      <c r="AB1293" s="43">
        <f t="shared" ref="AB1293:AB1298" si="189">0.791*(Z1293+0.09)+0.851</f>
        <v>3.2160899999999999</v>
      </c>
      <c r="AC1293" s="53"/>
      <c r="AD1293" s="82"/>
      <c r="AE1293" s="43"/>
      <c r="AF1293" s="45"/>
      <c r="AG1293" s="82"/>
      <c r="AH1293" s="43"/>
      <c r="AI1293" s="47"/>
      <c r="AJ1293" s="27"/>
      <c r="AK1293" s="5"/>
      <c r="AL1293" s="4" t="s">
        <v>49</v>
      </c>
      <c r="AM1293" s="27">
        <v>2.9</v>
      </c>
      <c r="AN1293" s="5"/>
      <c r="AO1293" s="4">
        <v>460</v>
      </c>
      <c r="AP1293" s="5" t="s">
        <v>44</v>
      </c>
      <c r="AQ1293" s="5" t="s">
        <v>44</v>
      </c>
      <c r="AR1293" s="19">
        <v>3.28</v>
      </c>
      <c r="AS1293" s="19">
        <v>3.28</v>
      </c>
      <c r="AT1293" s="3" t="s">
        <v>3</v>
      </c>
      <c r="AU1293" s="2" t="s">
        <v>44</v>
      </c>
      <c r="AV1293" s="2"/>
      <c r="AY1293">
        <v>47</v>
      </c>
    </row>
    <row r="1294" spans="1:58" x14ac:dyDescent="0.25">
      <c r="A1294" s="4" t="s">
        <v>1</v>
      </c>
      <c r="B1294" s="11">
        <v>2.5</v>
      </c>
      <c r="C1294" s="88">
        <f t="shared" si="184"/>
        <v>2.9487161298983335</v>
      </c>
      <c r="D1294" s="80">
        <v>-110.697</v>
      </c>
      <c r="E1294" s="23">
        <v>43.155999999999999</v>
      </c>
      <c r="F1294" s="1">
        <v>5</v>
      </c>
      <c r="G1294" s="1">
        <v>2010</v>
      </c>
      <c r="H1294" s="1">
        <v>9</v>
      </c>
      <c r="I1294" s="1">
        <v>10</v>
      </c>
      <c r="J1294" s="1">
        <v>21</v>
      </c>
      <c r="K1294" s="1">
        <v>20</v>
      </c>
      <c r="L1294" s="1">
        <v>39.21</v>
      </c>
      <c r="M1294" s="81">
        <f t="shared" si="185"/>
        <v>0.10516774409862768</v>
      </c>
      <c r="N1294" s="21">
        <v>0.01</v>
      </c>
      <c r="O1294" s="3" t="s">
        <v>175</v>
      </c>
      <c r="P1294" s="94">
        <f>1/((1/U1294^2)+(1/X1294^2)+(1/AA1294^2))</f>
        <v>1.1060254398794437E-2</v>
      </c>
      <c r="Q1294" s="72">
        <f>(P1294/U1294^2*V1294)+(P1294/X1294^2*Y1294)+(P1294/AA1294^2*AB1294)</f>
        <v>2.9487161298983335</v>
      </c>
      <c r="R1294" s="82">
        <f t="shared" si="186"/>
        <v>0.10516774409862768</v>
      </c>
      <c r="S1294" s="49">
        <v>2.8</v>
      </c>
      <c r="T1294" s="3" t="s">
        <v>3</v>
      </c>
      <c r="U1294" s="82">
        <v>0.13900000000000001</v>
      </c>
      <c r="V1294" s="43">
        <f t="shared" si="188"/>
        <v>3.0657999999999999</v>
      </c>
      <c r="W1294" s="49">
        <v>2.65</v>
      </c>
      <c r="X1294" s="82">
        <v>0.22500000000000001</v>
      </c>
      <c r="Y1294" s="43">
        <f t="shared" si="187"/>
        <v>2.68885</v>
      </c>
      <c r="Z1294" s="55">
        <v>2.5</v>
      </c>
      <c r="AA1294" s="82">
        <v>0.23</v>
      </c>
      <c r="AB1294" s="43">
        <f t="shared" si="189"/>
        <v>2.8996900000000001</v>
      </c>
      <c r="AC1294" s="53"/>
      <c r="AD1294" s="82"/>
      <c r="AE1294" s="43"/>
      <c r="AF1294" s="45"/>
      <c r="AG1294" s="82"/>
      <c r="AH1294" s="43"/>
      <c r="AI1294" s="47"/>
      <c r="AJ1294" s="27"/>
      <c r="AK1294" s="5"/>
      <c r="AL1294" s="4" t="s">
        <v>58</v>
      </c>
      <c r="AM1294" s="27">
        <v>2.5</v>
      </c>
      <c r="AN1294" s="5"/>
      <c r="AO1294" s="4">
        <v>460</v>
      </c>
      <c r="AP1294" s="5" t="s">
        <v>44</v>
      </c>
      <c r="AQ1294" s="5" t="s">
        <v>44</v>
      </c>
      <c r="AR1294" s="19">
        <v>2.65</v>
      </c>
      <c r="AS1294" s="19">
        <v>2.8</v>
      </c>
      <c r="AT1294" s="3" t="s">
        <v>3</v>
      </c>
      <c r="AU1294" s="2" t="s">
        <v>44</v>
      </c>
      <c r="AV1294" s="2"/>
      <c r="AY1294">
        <v>29</v>
      </c>
      <c r="BA1294" s="4"/>
      <c r="BB1294" s="4"/>
      <c r="BC1294" s="4"/>
      <c r="BD1294" s="4"/>
      <c r="BE1294" s="4"/>
      <c r="BF1294" s="4"/>
    </row>
    <row r="1295" spans="1:58" x14ac:dyDescent="0.25">
      <c r="A1295" s="4" t="s">
        <v>1</v>
      </c>
      <c r="B1295" s="11">
        <v>2.7</v>
      </c>
      <c r="C1295" s="88">
        <f t="shared" si="184"/>
        <v>3.05789</v>
      </c>
      <c r="D1295" s="80">
        <v>-110.738</v>
      </c>
      <c r="E1295" s="23">
        <v>43.170999999999999</v>
      </c>
      <c r="F1295" s="1">
        <v>5</v>
      </c>
      <c r="G1295" s="1">
        <v>2010</v>
      </c>
      <c r="H1295" s="1">
        <v>9</v>
      </c>
      <c r="I1295" s="1">
        <v>12</v>
      </c>
      <c r="J1295" s="1">
        <v>20</v>
      </c>
      <c r="K1295" s="1">
        <v>18</v>
      </c>
      <c r="L1295" s="1">
        <v>35.43</v>
      </c>
      <c r="M1295" s="81">
        <f t="shared" si="185"/>
        <v>0.23</v>
      </c>
      <c r="N1295" s="21">
        <v>0.01</v>
      </c>
      <c r="O1295" s="6" t="s">
        <v>174</v>
      </c>
      <c r="P1295" s="94"/>
      <c r="Q1295" s="72">
        <f>$AB$1295</f>
        <v>3.05789</v>
      </c>
      <c r="R1295" s="82">
        <f>AA1295</f>
        <v>0.23</v>
      </c>
      <c r="S1295" s="44"/>
      <c r="T1295" s="3"/>
      <c r="V1295" s="43"/>
      <c r="W1295" s="46"/>
      <c r="Y1295" s="43"/>
      <c r="Z1295" s="55">
        <v>2.7</v>
      </c>
      <c r="AA1295" s="82">
        <v>0.23</v>
      </c>
      <c r="AB1295" s="43">
        <f t="shared" si="189"/>
        <v>3.05789</v>
      </c>
      <c r="AC1295" s="53"/>
      <c r="AD1295" s="82"/>
      <c r="AE1295" s="43"/>
      <c r="AF1295" s="45"/>
      <c r="AG1295" s="82"/>
      <c r="AH1295" s="43"/>
      <c r="AI1295" s="47"/>
      <c r="AJ1295" s="27"/>
      <c r="AK1295" s="5"/>
      <c r="AL1295" s="4" t="s">
        <v>93</v>
      </c>
      <c r="AM1295" s="27">
        <v>2.7</v>
      </c>
      <c r="AN1295" s="5"/>
      <c r="AO1295" s="4">
        <v>460</v>
      </c>
      <c r="AP1295" s="5" t="s">
        <v>44</v>
      </c>
      <c r="AQ1295" s="5" t="s">
        <v>44</v>
      </c>
      <c r="AR1295" s="9"/>
      <c r="AS1295" s="5"/>
      <c r="AT1295" s="3"/>
      <c r="AU1295" s="2" t="s">
        <v>44</v>
      </c>
      <c r="AV1295" s="2"/>
      <c r="AY1295">
        <v>15</v>
      </c>
    </row>
    <row r="1296" spans="1:58" x14ac:dyDescent="0.25">
      <c r="A1296" s="4" t="s">
        <v>1</v>
      </c>
      <c r="B1296" s="11">
        <v>3.2</v>
      </c>
      <c r="C1296" s="88">
        <f t="shared" si="184"/>
        <v>3.5767597909662219</v>
      </c>
      <c r="D1296" s="80">
        <v>-110.479</v>
      </c>
      <c r="E1296" s="23">
        <v>43.134</v>
      </c>
      <c r="F1296" s="1">
        <v>5</v>
      </c>
      <c r="G1296" s="1">
        <v>2010</v>
      </c>
      <c r="H1296" s="1">
        <v>9</v>
      </c>
      <c r="I1296" s="1">
        <v>12</v>
      </c>
      <c r="J1296" s="1">
        <v>20</v>
      </c>
      <c r="K1296" s="1">
        <v>20</v>
      </c>
      <c r="L1296" s="1">
        <v>3.27</v>
      </c>
      <c r="M1296" s="81">
        <f t="shared" si="185"/>
        <v>0.10516774409862768</v>
      </c>
      <c r="N1296" s="21">
        <v>0.01</v>
      </c>
      <c r="O1296" s="3" t="s">
        <v>175</v>
      </c>
      <c r="P1296" s="94">
        <f>1/((1/U1296^2)+(1/X1296^2)+(1/AA1296^2))</f>
        <v>1.1060254398794437E-2</v>
      </c>
      <c r="Q1296" s="72">
        <f>(P1296/U1296^2*V1296)+(P1296/X1296^2*Y1296)+(P1296/AA1296^2*AB1296)</f>
        <v>3.5767597909662219</v>
      </c>
      <c r="R1296" s="82">
        <f>SQRT(P1296)</f>
        <v>0.10516774409862768</v>
      </c>
      <c r="S1296" s="49">
        <v>3.51</v>
      </c>
      <c r="T1296" s="3" t="s">
        <v>3</v>
      </c>
      <c r="U1296" s="82">
        <v>0.13900000000000001</v>
      </c>
      <c r="V1296" s="43">
        <f>0.791*S1296+0.851</f>
        <v>3.6274099999999998</v>
      </c>
      <c r="W1296" s="49">
        <v>3.59</v>
      </c>
      <c r="X1296" s="82">
        <v>0.22500000000000001</v>
      </c>
      <c r="Y1296" s="43">
        <f>0.929*W1296+0.227</f>
        <v>3.5621100000000001</v>
      </c>
      <c r="Z1296" s="55">
        <v>3.2</v>
      </c>
      <c r="AA1296" s="82">
        <v>0.23</v>
      </c>
      <c r="AB1296" s="43">
        <f t="shared" si="189"/>
        <v>3.4533900000000002</v>
      </c>
      <c r="AC1296" s="53"/>
      <c r="AD1296" s="82"/>
      <c r="AE1296" s="43"/>
      <c r="AF1296" s="45"/>
      <c r="AG1296" s="82"/>
      <c r="AH1296" s="43"/>
      <c r="AI1296" s="47"/>
      <c r="AJ1296" s="27"/>
      <c r="AK1296" s="5"/>
      <c r="AL1296" s="4" t="s">
        <v>79</v>
      </c>
      <c r="AM1296" s="27">
        <v>3.2</v>
      </c>
      <c r="AN1296" s="5"/>
      <c r="AO1296" s="4">
        <v>460</v>
      </c>
      <c r="AP1296" s="5" t="s">
        <v>44</v>
      </c>
      <c r="AQ1296" s="5" t="s">
        <v>44</v>
      </c>
      <c r="AR1296" s="19">
        <v>3.59</v>
      </c>
      <c r="AS1296" s="19">
        <v>3.51</v>
      </c>
      <c r="AT1296" s="3" t="s">
        <v>3</v>
      </c>
      <c r="AU1296" s="2" t="s">
        <v>44</v>
      </c>
      <c r="AV1296" s="2"/>
      <c r="AY1296">
        <v>30</v>
      </c>
    </row>
    <row r="1297" spans="1:51" x14ac:dyDescent="0.25">
      <c r="A1297" s="4" t="s">
        <v>1</v>
      </c>
      <c r="B1297" s="11">
        <v>2.6</v>
      </c>
      <c r="C1297" s="88">
        <f t="shared" si="184"/>
        <v>2.97879</v>
      </c>
      <c r="D1297" s="80">
        <v>-110.691</v>
      </c>
      <c r="E1297" s="23">
        <v>43.131</v>
      </c>
      <c r="F1297" s="1">
        <v>5</v>
      </c>
      <c r="G1297" s="1">
        <v>2010</v>
      </c>
      <c r="H1297" s="1">
        <v>9</v>
      </c>
      <c r="I1297" s="1">
        <v>12</v>
      </c>
      <c r="J1297" s="1">
        <v>20</v>
      </c>
      <c r="K1297" s="1">
        <v>31</v>
      </c>
      <c r="L1297" s="1">
        <v>42.81</v>
      </c>
      <c r="M1297" s="81">
        <f t="shared" si="185"/>
        <v>0.23</v>
      </c>
      <c r="N1297" s="21">
        <v>0.01</v>
      </c>
      <c r="O1297" s="6" t="s">
        <v>174</v>
      </c>
      <c r="P1297" s="94"/>
      <c r="Q1297" s="72">
        <f>$AB$1297</f>
        <v>2.97879</v>
      </c>
      <c r="R1297" s="82">
        <f>AA1297</f>
        <v>0.23</v>
      </c>
      <c r="S1297" s="44"/>
      <c r="T1297" s="3"/>
      <c r="V1297" s="43"/>
      <c r="W1297" s="46"/>
      <c r="Y1297" s="43"/>
      <c r="Z1297" s="55">
        <v>2.6</v>
      </c>
      <c r="AA1297" s="82">
        <v>0.23</v>
      </c>
      <c r="AB1297" s="43">
        <f t="shared" si="189"/>
        <v>2.97879</v>
      </c>
      <c r="AC1297" s="53"/>
      <c r="AD1297" s="82"/>
      <c r="AE1297" s="43"/>
      <c r="AF1297" s="45"/>
      <c r="AG1297" s="82"/>
      <c r="AH1297" s="43"/>
      <c r="AI1297" s="47"/>
      <c r="AJ1297" s="27"/>
      <c r="AK1297" s="5"/>
      <c r="AL1297" s="4" t="s">
        <v>121</v>
      </c>
      <c r="AM1297" s="27">
        <v>2.6</v>
      </c>
      <c r="AN1297" s="5"/>
      <c r="AO1297" s="4">
        <v>460</v>
      </c>
      <c r="AP1297" s="5" t="s">
        <v>44</v>
      </c>
      <c r="AQ1297" s="5" t="s">
        <v>44</v>
      </c>
      <c r="AR1297" s="9"/>
      <c r="AS1297" s="5"/>
      <c r="AT1297" s="3"/>
      <c r="AU1297" s="2" t="s">
        <v>44</v>
      </c>
      <c r="AV1297" s="2"/>
      <c r="AY1297">
        <v>32</v>
      </c>
    </row>
    <row r="1298" spans="1:51" x14ac:dyDescent="0.25">
      <c r="A1298" s="4" t="s">
        <v>1</v>
      </c>
      <c r="B1298" s="11">
        <v>2.6</v>
      </c>
      <c r="C1298" s="88">
        <f t="shared" si="184"/>
        <v>2.97879</v>
      </c>
      <c r="D1298" s="80">
        <v>-110.58</v>
      </c>
      <c r="E1298" s="23">
        <v>43.256</v>
      </c>
      <c r="F1298" s="1">
        <v>5</v>
      </c>
      <c r="G1298" s="1">
        <v>2010</v>
      </c>
      <c r="H1298" s="1">
        <v>9</v>
      </c>
      <c r="I1298" s="1">
        <v>12</v>
      </c>
      <c r="J1298" s="1">
        <v>20</v>
      </c>
      <c r="K1298" s="1">
        <v>34</v>
      </c>
      <c r="L1298" s="1">
        <v>12.1</v>
      </c>
      <c r="M1298" s="81">
        <f t="shared" si="185"/>
        <v>0.23</v>
      </c>
      <c r="N1298" s="21">
        <v>0.01</v>
      </c>
      <c r="O1298" s="6" t="s">
        <v>174</v>
      </c>
      <c r="P1298" s="94"/>
      <c r="Q1298" s="72">
        <f>$AB$1298</f>
        <v>2.97879</v>
      </c>
      <c r="R1298" s="82">
        <f>AA1298</f>
        <v>0.23</v>
      </c>
      <c r="S1298" s="44"/>
      <c r="T1298" s="3"/>
      <c r="V1298" s="43"/>
      <c r="W1298" s="46"/>
      <c r="Y1298" s="43"/>
      <c r="Z1298" s="55">
        <v>2.6</v>
      </c>
      <c r="AA1298" s="82">
        <v>0.23</v>
      </c>
      <c r="AB1298" s="43">
        <f t="shared" si="189"/>
        <v>2.97879</v>
      </c>
      <c r="AC1298" s="53"/>
      <c r="AD1298" s="82"/>
      <c r="AE1298" s="43"/>
      <c r="AF1298" s="45"/>
      <c r="AG1298" s="82"/>
      <c r="AH1298" s="43"/>
      <c r="AI1298" s="47"/>
      <c r="AJ1298" s="27"/>
      <c r="AK1298" s="5"/>
      <c r="AL1298" s="4" t="s">
        <v>121</v>
      </c>
      <c r="AM1298" s="27">
        <v>2.6</v>
      </c>
      <c r="AN1298" s="5"/>
      <c r="AO1298" s="4">
        <v>460</v>
      </c>
      <c r="AP1298" s="5" t="s">
        <v>44</v>
      </c>
      <c r="AQ1298" s="5" t="s">
        <v>44</v>
      </c>
      <c r="AR1298" s="9"/>
      <c r="AS1298" s="5"/>
      <c r="AT1298" s="3"/>
      <c r="AU1298" s="2" t="s">
        <v>44</v>
      </c>
      <c r="AV1298" s="2"/>
      <c r="AY1298">
        <v>24</v>
      </c>
    </row>
    <row r="1299" spans="1:51" x14ac:dyDescent="0.25">
      <c r="A1299" s="3" t="s">
        <v>2</v>
      </c>
      <c r="B1299" s="18">
        <v>2.86</v>
      </c>
      <c r="C1299" s="88">
        <f t="shared" si="184"/>
        <v>3.0447832336373777</v>
      </c>
      <c r="D1299" s="80">
        <v>-110.72799999999999</v>
      </c>
      <c r="E1299" s="23">
        <v>43.113999999999997</v>
      </c>
      <c r="F1299" s="1">
        <v>0</v>
      </c>
      <c r="G1299" s="1">
        <v>2010</v>
      </c>
      <c r="H1299" s="1">
        <v>9</v>
      </c>
      <c r="I1299" s="1">
        <v>12</v>
      </c>
      <c r="J1299" s="1">
        <v>21</v>
      </c>
      <c r="K1299" s="1">
        <v>1</v>
      </c>
      <c r="L1299" s="11">
        <v>23.7</v>
      </c>
      <c r="M1299" s="81">
        <f t="shared" si="185"/>
        <v>0.11825400999467875</v>
      </c>
      <c r="N1299" s="21">
        <v>0.01</v>
      </c>
      <c r="O1299" s="3" t="s">
        <v>175</v>
      </c>
      <c r="P1299" s="94">
        <f>1/((1/U1299^2)+(1/X1299^2))</f>
        <v>1.398401087982158E-2</v>
      </c>
      <c r="Q1299" s="72">
        <f>(P1299/U1299^2*V1299)+(P1299/X1299^2*Y1299)</f>
        <v>3.0447832336373777</v>
      </c>
      <c r="R1299" s="82">
        <f>SQRT(P1299)</f>
        <v>0.11825400999467875</v>
      </c>
      <c r="S1299" s="49">
        <v>2.86</v>
      </c>
      <c r="T1299" s="3" t="s">
        <v>3</v>
      </c>
      <c r="U1299" s="82">
        <v>0.13900000000000001</v>
      </c>
      <c r="V1299" s="43">
        <f>0.791*S1299+0.851</f>
        <v>3.1132599999999999</v>
      </c>
      <c r="W1299" s="49">
        <v>2.84</v>
      </c>
      <c r="X1299" s="82">
        <v>0.22500000000000001</v>
      </c>
      <c r="Y1299" s="43">
        <f t="shared" ref="Y1299:Y1309" si="190">0.929*W1299+0.227</f>
        <v>2.8653599999999999</v>
      </c>
      <c r="Z1299" s="53"/>
      <c r="AA1299" s="82"/>
      <c r="AB1299" s="43"/>
      <c r="AC1299" s="47"/>
      <c r="AD1299" s="82"/>
      <c r="AE1299" s="43"/>
      <c r="AF1299" s="45"/>
      <c r="AG1299" s="82"/>
      <c r="AH1299" s="43"/>
      <c r="AI1299" s="47"/>
      <c r="AJ1299" s="4"/>
      <c r="AK1299" s="4"/>
      <c r="AL1299" s="4"/>
      <c r="AM1299" s="27"/>
      <c r="AN1299" s="5"/>
      <c r="AO1299" s="4"/>
      <c r="AP1299" s="4"/>
      <c r="AQ1299" s="4"/>
      <c r="AR1299" s="19">
        <v>2.84</v>
      </c>
      <c r="AS1299" s="19">
        <v>2.86</v>
      </c>
      <c r="AT1299" s="3" t="s">
        <v>3</v>
      </c>
    </row>
    <row r="1300" spans="1:51" x14ac:dyDescent="0.25">
      <c r="A1300" s="4" t="s">
        <v>1</v>
      </c>
      <c r="B1300" s="11">
        <v>2.6</v>
      </c>
      <c r="C1300" s="88">
        <f t="shared" si="184"/>
        <v>2.9291841681780477</v>
      </c>
      <c r="D1300" s="80">
        <v>-110.694</v>
      </c>
      <c r="E1300" s="23">
        <v>43.124000000000002</v>
      </c>
      <c r="F1300" s="1">
        <v>5</v>
      </c>
      <c r="G1300" s="1">
        <v>2010</v>
      </c>
      <c r="H1300" s="1">
        <v>9</v>
      </c>
      <c r="I1300" s="1">
        <v>13</v>
      </c>
      <c r="J1300" s="1">
        <v>10</v>
      </c>
      <c r="K1300" s="1">
        <v>54</v>
      </c>
      <c r="L1300" s="1">
        <v>0.64</v>
      </c>
      <c r="M1300" s="81">
        <f t="shared" si="185"/>
        <v>0.10516774409862768</v>
      </c>
      <c r="N1300" s="21">
        <v>0.01</v>
      </c>
      <c r="O1300" s="3" t="s">
        <v>175</v>
      </c>
      <c r="P1300" s="94">
        <f>1/((1/U1300^2)+(1/X1300^2)+(1/AA1300^2))</f>
        <v>1.1060254398794437E-2</v>
      </c>
      <c r="Q1300" s="72">
        <f>(P1300/U1300^2*V1300)+(P1300/X1300^2*Y1300)+(P1300/AA1300^2*AB1300)</f>
        <v>2.9291841681780477</v>
      </c>
      <c r="R1300" s="82">
        <f>SQRT(P1300)</f>
        <v>0.10516774409862768</v>
      </c>
      <c r="S1300" s="49">
        <v>2.68</v>
      </c>
      <c r="T1300" s="3" t="s">
        <v>3</v>
      </c>
      <c r="U1300" s="82">
        <v>0.13900000000000001</v>
      </c>
      <c r="V1300" s="43">
        <f>0.791*S1300+0.851</f>
        <v>2.9708800000000002</v>
      </c>
      <c r="W1300" s="49">
        <v>2.74</v>
      </c>
      <c r="X1300" s="82">
        <v>0.22500000000000001</v>
      </c>
      <c r="Y1300" s="43">
        <f t="shared" si="190"/>
        <v>2.7724600000000001</v>
      </c>
      <c r="Z1300" s="55">
        <v>2.6</v>
      </c>
      <c r="AA1300" s="82">
        <v>0.23</v>
      </c>
      <c r="AB1300" s="43">
        <f>0.791*(Z1300+0.09)+0.851</f>
        <v>2.97879</v>
      </c>
      <c r="AC1300" s="53"/>
      <c r="AD1300" s="82"/>
      <c r="AE1300" s="43"/>
      <c r="AF1300" s="45"/>
      <c r="AG1300" s="82"/>
      <c r="AH1300" s="43"/>
      <c r="AI1300" s="47"/>
      <c r="AJ1300" s="27"/>
      <c r="AK1300" s="5"/>
      <c r="AL1300" s="4" t="s">
        <v>121</v>
      </c>
      <c r="AM1300" s="27">
        <v>2.6</v>
      </c>
      <c r="AN1300" s="5"/>
      <c r="AO1300" s="4">
        <v>460</v>
      </c>
      <c r="AP1300" s="5" t="s">
        <v>44</v>
      </c>
      <c r="AQ1300" s="5" t="s">
        <v>44</v>
      </c>
      <c r="AR1300" s="19">
        <v>2.74</v>
      </c>
      <c r="AS1300" s="19">
        <v>2.68</v>
      </c>
      <c r="AT1300" s="3" t="s">
        <v>3</v>
      </c>
      <c r="AU1300" s="2" t="s">
        <v>44</v>
      </c>
      <c r="AV1300" s="2"/>
      <c r="AY1300">
        <v>38</v>
      </c>
    </row>
    <row r="1301" spans="1:51" x14ac:dyDescent="0.25">
      <c r="A1301" s="3" t="s">
        <v>2</v>
      </c>
      <c r="B1301" s="18">
        <v>2.61</v>
      </c>
      <c r="C1301" s="88">
        <f t="shared" si="184"/>
        <v>2.8323710845509393</v>
      </c>
      <c r="D1301" s="80">
        <v>-114.515</v>
      </c>
      <c r="E1301" s="23">
        <v>37.659999999999997</v>
      </c>
      <c r="F1301" s="1">
        <v>0</v>
      </c>
      <c r="G1301" s="1">
        <v>2010</v>
      </c>
      <c r="H1301" s="1">
        <v>9</v>
      </c>
      <c r="I1301" s="1">
        <v>17</v>
      </c>
      <c r="J1301" s="1">
        <v>17</v>
      </c>
      <c r="K1301" s="1">
        <v>19</v>
      </c>
      <c r="L1301" s="11">
        <v>17.8</v>
      </c>
      <c r="M1301" s="81">
        <f t="shared" si="185"/>
        <v>0.11825400999467875</v>
      </c>
      <c r="N1301" s="21">
        <v>0.01</v>
      </c>
      <c r="O1301" s="3" t="s">
        <v>175</v>
      </c>
      <c r="P1301" s="94">
        <f>1/((1/U1301^2)+(1/X1301^2))</f>
        <v>1.398401087982158E-2</v>
      </c>
      <c r="Q1301" s="72">
        <f>(P1301/U1301^2*V1301)+(P1301/X1301^2*Y1301)</f>
        <v>2.8323710845509393</v>
      </c>
      <c r="R1301" s="82">
        <f>SQRT(P1301)</f>
        <v>0.11825400999467875</v>
      </c>
      <c r="S1301" s="49">
        <v>2.61</v>
      </c>
      <c r="T1301" s="3" t="s">
        <v>3</v>
      </c>
      <c r="U1301" s="82">
        <v>0.13900000000000001</v>
      </c>
      <c r="V1301" s="43">
        <f>0.791*S1301+0.851</f>
        <v>2.9155099999999998</v>
      </c>
      <c r="W1301" s="49">
        <v>2.57</v>
      </c>
      <c r="X1301" s="82">
        <v>0.22500000000000001</v>
      </c>
      <c r="Y1301" s="43">
        <f t="shared" si="190"/>
        <v>2.6145299999999998</v>
      </c>
      <c r="Z1301" s="53"/>
      <c r="AA1301" s="82"/>
      <c r="AB1301" s="43"/>
      <c r="AC1301" s="47"/>
      <c r="AD1301" s="82"/>
      <c r="AE1301" s="43"/>
      <c r="AF1301" s="45"/>
      <c r="AG1301" s="82"/>
      <c r="AH1301" s="43"/>
      <c r="AI1301" s="47"/>
      <c r="AJ1301" s="4"/>
      <c r="AK1301" s="4"/>
      <c r="AL1301" s="4"/>
      <c r="AM1301" s="27"/>
      <c r="AN1301" s="5"/>
      <c r="AO1301" s="4"/>
      <c r="AP1301" s="4"/>
      <c r="AQ1301" s="4"/>
      <c r="AR1301" s="19">
        <v>2.57</v>
      </c>
      <c r="AS1301" s="19">
        <v>2.61</v>
      </c>
      <c r="AT1301" s="3" t="s">
        <v>3</v>
      </c>
    </row>
    <row r="1302" spans="1:51" x14ac:dyDescent="0.25">
      <c r="A1302" s="4" t="s">
        <v>1</v>
      </c>
      <c r="B1302" s="11">
        <v>2.8</v>
      </c>
      <c r="C1302" s="88">
        <f t="shared" si="184"/>
        <v>2.8835060476653425</v>
      </c>
      <c r="D1302" s="80">
        <v>-110.84</v>
      </c>
      <c r="E1302" s="23">
        <v>43.07</v>
      </c>
      <c r="F1302" s="1">
        <v>10</v>
      </c>
      <c r="G1302" s="1">
        <v>2010</v>
      </c>
      <c r="H1302" s="1">
        <v>10</v>
      </c>
      <c r="I1302" s="1">
        <v>13</v>
      </c>
      <c r="J1302" s="1">
        <v>18</v>
      </c>
      <c r="K1302" s="1">
        <v>39</v>
      </c>
      <c r="L1302" s="1"/>
      <c r="M1302" s="81">
        <f t="shared" si="185"/>
        <v>0.11825400999467875</v>
      </c>
      <c r="N1302" s="21">
        <v>0.01</v>
      </c>
      <c r="O1302" s="3" t="s">
        <v>175</v>
      </c>
      <c r="P1302" s="94">
        <f>1/((1/U1302^2)+(1/X1302^2))</f>
        <v>1.398401087982158E-2</v>
      </c>
      <c r="Q1302" s="72">
        <f>(P1302/U1302^2*V1302)+(P1302/X1302^2*Y1302)</f>
        <v>2.8835060476653425</v>
      </c>
      <c r="R1302" s="82">
        <f>SQRT(P1302)</f>
        <v>0.11825400999467875</v>
      </c>
      <c r="S1302" s="49">
        <v>2.78</v>
      </c>
      <c r="T1302" s="3" t="s">
        <v>3</v>
      </c>
      <c r="U1302" s="82">
        <v>0.13900000000000001</v>
      </c>
      <c r="V1302" s="43">
        <f>0.791*S1302+0.851</f>
        <v>3.0499800000000001</v>
      </c>
      <c r="W1302" s="49">
        <v>2.39</v>
      </c>
      <c r="X1302" s="82">
        <v>0.22500000000000001</v>
      </c>
      <c r="Y1302" s="43">
        <f t="shared" si="190"/>
        <v>2.4473100000000003</v>
      </c>
      <c r="Z1302" s="53"/>
      <c r="AA1302" s="82"/>
      <c r="AB1302" s="43"/>
      <c r="AC1302" s="53"/>
      <c r="AD1302" s="82"/>
      <c r="AE1302" s="43"/>
      <c r="AF1302" s="45"/>
      <c r="AG1302" s="82"/>
      <c r="AH1302" s="43"/>
      <c r="AI1302" s="47"/>
      <c r="AJ1302" s="27"/>
      <c r="AK1302" s="5"/>
      <c r="AL1302" s="4" t="s">
        <v>138</v>
      </c>
      <c r="AM1302" s="27"/>
      <c r="AN1302" s="5"/>
      <c r="AO1302" s="4">
        <v>460</v>
      </c>
      <c r="AP1302" s="5" t="s">
        <v>44</v>
      </c>
      <c r="AQ1302" s="5" t="s">
        <v>44</v>
      </c>
      <c r="AR1302" s="19">
        <v>2.39</v>
      </c>
      <c r="AS1302" s="19">
        <v>2.78</v>
      </c>
      <c r="AT1302" s="3" t="s">
        <v>3</v>
      </c>
      <c r="AU1302" s="2" t="s">
        <v>44</v>
      </c>
      <c r="AV1302" s="2"/>
      <c r="AY1302">
        <v>35</v>
      </c>
    </row>
    <row r="1303" spans="1:51" x14ac:dyDescent="0.25">
      <c r="A1303" s="4" t="s">
        <v>1</v>
      </c>
      <c r="B1303" s="11">
        <v>3.3</v>
      </c>
      <c r="C1303" s="88">
        <f t="shared" si="184"/>
        <v>3.5221231735910559</v>
      </c>
      <c r="D1303" s="80">
        <v>-110.84</v>
      </c>
      <c r="E1303" s="23">
        <v>43.07</v>
      </c>
      <c r="F1303" s="1">
        <v>11</v>
      </c>
      <c r="G1303" s="1">
        <v>2010</v>
      </c>
      <c r="H1303" s="1">
        <v>10</v>
      </c>
      <c r="I1303" s="1">
        <v>13</v>
      </c>
      <c r="J1303" s="1">
        <v>19</v>
      </c>
      <c r="K1303" s="1">
        <v>18</v>
      </c>
      <c r="L1303" s="1">
        <v>15</v>
      </c>
      <c r="M1303" s="81">
        <f t="shared" si="185"/>
        <v>0.11825400999467875</v>
      </c>
      <c r="N1303" s="21">
        <v>0.01</v>
      </c>
      <c r="O1303" s="3" t="s">
        <v>175</v>
      </c>
      <c r="P1303" s="94">
        <f>1/((1/U1303^2)+(1/X1303^2))</f>
        <v>1.398401087982158E-2</v>
      </c>
      <c r="Q1303" s="72">
        <f>(P1303/U1303^2*V1303)+(P1303/X1303^2*Y1303)</f>
        <v>3.5221231735910559</v>
      </c>
      <c r="R1303" s="82">
        <f>SQRT(P1303)</f>
        <v>0.11825400999467875</v>
      </c>
      <c r="S1303" s="49">
        <v>3.51</v>
      </c>
      <c r="T1303" s="3" t="s">
        <v>3</v>
      </c>
      <c r="U1303" s="82">
        <v>0.13900000000000001</v>
      </c>
      <c r="V1303" s="43">
        <f>0.791*S1303+0.851</f>
        <v>3.6274099999999998</v>
      </c>
      <c r="W1303" s="49">
        <v>3.25</v>
      </c>
      <c r="X1303" s="82">
        <v>0.22500000000000001</v>
      </c>
      <c r="Y1303" s="43">
        <f t="shared" si="190"/>
        <v>3.2462499999999999</v>
      </c>
      <c r="Z1303" s="53"/>
      <c r="AA1303" s="82"/>
      <c r="AB1303" s="43"/>
      <c r="AC1303" s="53"/>
      <c r="AD1303" s="82"/>
      <c r="AE1303" s="43"/>
      <c r="AF1303" s="45"/>
      <c r="AG1303" s="82"/>
      <c r="AH1303" s="43"/>
      <c r="AI1303" s="47"/>
      <c r="AJ1303" s="27"/>
      <c r="AK1303" s="5"/>
      <c r="AL1303" s="4" t="s">
        <v>99</v>
      </c>
      <c r="AM1303" s="27"/>
      <c r="AN1303" s="5"/>
      <c r="AO1303" s="4">
        <v>460</v>
      </c>
      <c r="AP1303" s="5">
        <v>2</v>
      </c>
      <c r="AQ1303" s="5" t="s">
        <v>12</v>
      </c>
      <c r="AR1303" s="19">
        <v>3.25</v>
      </c>
      <c r="AS1303" s="19">
        <v>3.51</v>
      </c>
      <c r="AT1303" s="3" t="s">
        <v>3</v>
      </c>
      <c r="AU1303" s="2">
        <v>2</v>
      </c>
      <c r="AV1303" s="2" t="s">
        <v>1</v>
      </c>
      <c r="AY1303">
        <v>58</v>
      </c>
    </row>
    <row r="1304" spans="1:51" x14ac:dyDescent="0.25">
      <c r="A1304" s="3" t="s">
        <v>2</v>
      </c>
      <c r="B1304" s="18">
        <v>2.96</v>
      </c>
      <c r="C1304" s="88">
        <f t="shared" si="184"/>
        <v>2.9768400000000002</v>
      </c>
      <c r="D1304" s="80">
        <v>-110.416</v>
      </c>
      <c r="E1304" s="23">
        <v>36.551000000000002</v>
      </c>
      <c r="F1304" s="1">
        <v>8</v>
      </c>
      <c r="G1304" s="1">
        <v>2010</v>
      </c>
      <c r="H1304" s="1">
        <v>10</v>
      </c>
      <c r="I1304" s="1">
        <v>14</v>
      </c>
      <c r="J1304" s="1">
        <v>20</v>
      </c>
      <c r="K1304" s="1">
        <v>28</v>
      </c>
      <c r="L1304" s="11">
        <v>40</v>
      </c>
      <c r="M1304" s="81">
        <f t="shared" si="185"/>
        <v>0.22500000000000001</v>
      </c>
      <c r="N1304" s="21">
        <v>0.01</v>
      </c>
      <c r="O1304" s="6" t="s">
        <v>174</v>
      </c>
      <c r="P1304" s="94"/>
      <c r="Q1304" s="72">
        <f>Y1304</f>
        <v>2.9768400000000002</v>
      </c>
      <c r="R1304" s="82">
        <f>X1304</f>
        <v>0.22500000000000001</v>
      </c>
      <c r="S1304" s="44"/>
      <c r="T1304" s="3"/>
      <c r="V1304" s="43"/>
      <c r="W1304" s="49">
        <v>2.96</v>
      </c>
      <c r="X1304" s="82">
        <v>0.22500000000000001</v>
      </c>
      <c r="Y1304" s="43">
        <f t="shared" si="190"/>
        <v>2.9768400000000002</v>
      </c>
      <c r="Z1304" s="53"/>
      <c r="AA1304" s="82"/>
      <c r="AB1304" s="43"/>
      <c r="AC1304" s="47"/>
      <c r="AD1304" s="82"/>
      <c r="AE1304" s="43"/>
      <c r="AF1304" s="45"/>
      <c r="AG1304" s="82"/>
      <c r="AH1304" s="43"/>
      <c r="AI1304" s="47"/>
      <c r="AJ1304" s="4"/>
      <c r="AK1304" s="4"/>
      <c r="AL1304" s="4"/>
      <c r="AM1304" s="27"/>
      <c r="AN1304" s="5"/>
      <c r="AO1304" s="4"/>
      <c r="AP1304" s="4"/>
      <c r="AQ1304" s="4"/>
      <c r="AR1304" s="19">
        <v>2.96</v>
      </c>
      <c r="AS1304" s="5"/>
      <c r="AT1304" s="3"/>
    </row>
    <row r="1305" spans="1:51" x14ac:dyDescent="0.25">
      <c r="A1305" s="3" t="s">
        <v>2</v>
      </c>
      <c r="B1305" s="18">
        <v>2.62</v>
      </c>
      <c r="C1305" s="88">
        <f t="shared" si="184"/>
        <v>2.8380961260114947</v>
      </c>
      <c r="D1305" s="80">
        <v>-110.794</v>
      </c>
      <c r="E1305" s="23">
        <v>43.081000000000003</v>
      </c>
      <c r="F1305" s="1">
        <v>0</v>
      </c>
      <c r="G1305" s="1">
        <v>2010</v>
      </c>
      <c r="H1305" s="1">
        <v>10</v>
      </c>
      <c r="I1305" s="1">
        <v>18</v>
      </c>
      <c r="J1305" s="1">
        <v>8</v>
      </c>
      <c r="K1305" s="1">
        <v>5</v>
      </c>
      <c r="L1305" s="11">
        <v>25.5</v>
      </c>
      <c r="M1305" s="81">
        <f t="shared" si="185"/>
        <v>0.11825400999467875</v>
      </c>
      <c r="N1305" s="21">
        <v>0.01</v>
      </c>
      <c r="O1305" s="3" t="s">
        <v>175</v>
      </c>
      <c r="P1305" s="94">
        <f>1/((1/U1305^2)+(1/X1305^2))</f>
        <v>1.398401087982158E-2</v>
      </c>
      <c r="Q1305" s="72">
        <f>(P1305/U1305^2*V1305)+(P1305/X1305^2*Y1305)</f>
        <v>2.8380961260114947</v>
      </c>
      <c r="R1305" s="82">
        <f>SQRT(P1305)</f>
        <v>0.11825400999467875</v>
      </c>
      <c r="S1305" s="49">
        <v>2.62</v>
      </c>
      <c r="T1305" s="3" t="s">
        <v>3</v>
      </c>
      <c r="U1305" s="82">
        <v>0.13900000000000001</v>
      </c>
      <c r="V1305" s="43">
        <f>0.791*S1305+0.851</f>
        <v>2.9234200000000001</v>
      </c>
      <c r="W1305" s="49">
        <v>2.57</v>
      </c>
      <c r="X1305" s="82">
        <v>0.22500000000000001</v>
      </c>
      <c r="Y1305" s="43">
        <f t="shared" si="190"/>
        <v>2.6145299999999998</v>
      </c>
      <c r="Z1305" s="53"/>
      <c r="AA1305" s="82"/>
      <c r="AB1305" s="43"/>
      <c r="AC1305" s="47"/>
      <c r="AD1305" s="82"/>
      <c r="AE1305" s="43"/>
      <c r="AF1305" s="45"/>
      <c r="AG1305" s="82"/>
      <c r="AH1305" s="43"/>
      <c r="AI1305" s="47"/>
      <c r="AJ1305" s="4"/>
      <c r="AK1305" s="4"/>
      <c r="AL1305" s="4"/>
      <c r="AM1305" s="27"/>
      <c r="AN1305" s="5"/>
      <c r="AO1305" s="4"/>
      <c r="AP1305" s="4"/>
      <c r="AQ1305" s="4"/>
      <c r="AR1305" s="19">
        <v>2.57</v>
      </c>
      <c r="AS1305" s="19">
        <v>2.62</v>
      </c>
      <c r="AT1305" s="3" t="s">
        <v>3</v>
      </c>
    </row>
    <row r="1306" spans="1:51" x14ac:dyDescent="0.25">
      <c r="A1306" s="4" t="s">
        <v>1</v>
      </c>
      <c r="B1306" s="11">
        <v>2.5</v>
      </c>
      <c r="C1306" s="88">
        <f t="shared" si="184"/>
        <v>2.8787712648571446</v>
      </c>
      <c r="D1306" s="80">
        <v>-113.65</v>
      </c>
      <c r="E1306" s="23">
        <v>36.418999999999997</v>
      </c>
      <c r="F1306" s="1">
        <v>5</v>
      </c>
      <c r="G1306" s="1">
        <v>2010</v>
      </c>
      <c r="H1306" s="1">
        <v>11</v>
      </c>
      <c r="I1306" s="1">
        <v>11</v>
      </c>
      <c r="J1306" s="1">
        <v>3</v>
      </c>
      <c r="K1306" s="1">
        <v>23</v>
      </c>
      <c r="L1306" s="1">
        <v>38.94</v>
      </c>
      <c r="M1306" s="81">
        <f t="shared" si="185"/>
        <v>0.10516774409862768</v>
      </c>
      <c r="N1306" s="21">
        <v>0.01</v>
      </c>
      <c r="O1306" s="3" t="s">
        <v>175</v>
      </c>
      <c r="P1306" s="94">
        <f>1/((1/U1306^2)+(1/X1306^2)+(1/AA1306^2))</f>
        <v>1.1060254398794437E-2</v>
      </c>
      <c r="Q1306" s="72">
        <f>(P1306/U1306^2*V1306)+(P1306/X1306^2*Y1306)+(P1306/AA1306^2*AB1306)</f>
        <v>2.8787712648571446</v>
      </c>
      <c r="R1306" s="82">
        <f>SQRT(P1306)</f>
        <v>0.10516774409862768</v>
      </c>
      <c r="S1306" s="49">
        <v>2.78</v>
      </c>
      <c r="T1306" s="3" t="s">
        <v>3</v>
      </c>
      <c r="U1306" s="82">
        <v>0.13900000000000001</v>
      </c>
      <c r="V1306" s="43">
        <f>0.791*S1306+0.851</f>
        <v>3.0499800000000001</v>
      </c>
      <c r="W1306" s="49">
        <v>2.35</v>
      </c>
      <c r="X1306" s="82">
        <v>0.22500000000000001</v>
      </c>
      <c r="Y1306" s="43">
        <f t="shared" si="190"/>
        <v>2.4101500000000002</v>
      </c>
      <c r="Z1306" s="55">
        <v>2.5</v>
      </c>
      <c r="AA1306" s="82">
        <v>0.23</v>
      </c>
      <c r="AB1306" s="43">
        <f>0.791*(Z1306+0.09)+0.851</f>
        <v>2.8996900000000001</v>
      </c>
      <c r="AC1306" s="53"/>
      <c r="AD1306" s="82"/>
      <c r="AE1306" s="43"/>
      <c r="AF1306" s="45"/>
      <c r="AG1306" s="82"/>
      <c r="AH1306" s="43"/>
      <c r="AI1306" s="47"/>
      <c r="AJ1306" s="27"/>
      <c r="AK1306" s="5"/>
      <c r="AL1306" s="4" t="s">
        <v>58</v>
      </c>
      <c r="AM1306" s="27">
        <v>2.5</v>
      </c>
      <c r="AN1306" s="5"/>
      <c r="AO1306" s="4">
        <v>42</v>
      </c>
      <c r="AP1306" s="5" t="s">
        <v>44</v>
      </c>
      <c r="AQ1306" s="5" t="s">
        <v>44</v>
      </c>
      <c r="AR1306" s="19">
        <v>2.35</v>
      </c>
      <c r="AS1306" s="19">
        <v>2.78</v>
      </c>
      <c r="AT1306" s="3" t="s">
        <v>3</v>
      </c>
      <c r="AU1306" s="2" t="s">
        <v>44</v>
      </c>
      <c r="AV1306" s="2"/>
      <c r="AY1306">
        <v>13</v>
      </c>
    </row>
    <row r="1307" spans="1:51" x14ac:dyDescent="0.25">
      <c r="A1307" s="3" t="s">
        <v>2</v>
      </c>
      <c r="B1307" s="18">
        <v>2.4500000000000002</v>
      </c>
      <c r="C1307" s="88">
        <f t="shared" si="184"/>
        <v>2.50305</v>
      </c>
      <c r="D1307" s="80">
        <v>-108.73</v>
      </c>
      <c r="E1307" s="23">
        <v>39.366999999999997</v>
      </c>
      <c r="F1307" s="1">
        <v>7</v>
      </c>
      <c r="G1307" s="1">
        <v>2010</v>
      </c>
      <c r="H1307" s="1">
        <v>11</v>
      </c>
      <c r="I1307" s="1">
        <v>28</v>
      </c>
      <c r="J1307" s="1">
        <v>3</v>
      </c>
      <c r="K1307" s="1">
        <v>58</v>
      </c>
      <c r="L1307" s="11">
        <v>25.3</v>
      </c>
      <c r="M1307" s="81">
        <f t="shared" si="185"/>
        <v>0.22500000000000001</v>
      </c>
      <c r="N1307" s="21">
        <v>0.01</v>
      </c>
      <c r="O1307" s="6" t="s">
        <v>174</v>
      </c>
      <c r="P1307" s="94"/>
      <c r="Q1307" s="72">
        <f>Y1307</f>
        <v>2.50305</v>
      </c>
      <c r="R1307" s="82">
        <f>X1307</f>
        <v>0.22500000000000001</v>
      </c>
      <c r="S1307" s="44"/>
      <c r="T1307" s="3"/>
      <c r="V1307" s="43"/>
      <c r="W1307" s="49">
        <v>2.4500000000000002</v>
      </c>
      <c r="X1307" s="82">
        <v>0.22500000000000001</v>
      </c>
      <c r="Y1307" s="43">
        <f t="shared" si="190"/>
        <v>2.50305</v>
      </c>
      <c r="Z1307" s="53"/>
      <c r="AA1307" s="82"/>
      <c r="AB1307" s="43"/>
      <c r="AC1307" s="47"/>
      <c r="AD1307" s="82"/>
      <c r="AE1307" s="43"/>
      <c r="AF1307" s="45"/>
      <c r="AG1307" s="82"/>
      <c r="AH1307" s="43"/>
      <c r="AI1307" s="47"/>
      <c r="AJ1307" s="4"/>
      <c r="AK1307" s="4"/>
      <c r="AL1307" s="4"/>
      <c r="AM1307" s="27"/>
      <c r="AN1307" s="5"/>
      <c r="AO1307" s="4"/>
      <c r="AP1307" s="4"/>
      <c r="AQ1307" s="4"/>
      <c r="AR1307" s="19">
        <v>2.4500000000000002</v>
      </c>
      <c r="AS1307" s="5"/>
      <c r="AT1307" s="3"/>
    </row>
    <row r="1308" spans="1:51" x14ac:dyDescent="0.25">
      <c r="A1308" s="3" t="s">
        <v>2</v>
      </c>
      <c r="B1308" s="18">
        <v>3.29</v>
      </c>
      <c r="C1308" s="88">
        <f t="shared" si="184"/>
        <v>3.3422830627912963</v>
      </c>
      <c r="D1308" s="80">
        <v>-110.8</v>
      </c>
      <c r="E1308" s="23">
        <v>43.069000000000003</v>
      </c>
      <c r="F1308" s="1">
        <v>0</v>
      </c>
      <c r="G1308" s="1">
        <v>2010</v>
      </c>
      <c r="H1308" s="1">
        <v>12</v>
      </c>
      <c r="I1308" s="1">
        <v>15</v>
      </c>
      <c r="J1308" s="1">
        <v>21</v>
      </c>
      <c r="K1308" s="1">
        <v>59</v>
      </c>
      <c r="L1308" s="11">
        <v>57.4</v>
      </c>
      <c r="M1308" s="81">
        <f t="shared" si="185"/>
        <v>0.11825400999467875</v>
      </c>
      <c r="N1308" s="21">
        <v>0.01</v>
      </c>
      <c r="O1308" s="3" t="s">
        <v>175</v>
      </c>
      <c r="P1308" s="94">
        <f>1/((1/U1308^2)+(1/X1308^2))</f>
        <v>1.398401087982158E-2</v>
      </c>
      <c r="Q1308" s="72">
        <f>(P1308/U1308^2*V1308)+(P1308/X1308^2*Y1308)</f>
        <v>3.3422830627912963</v>
      </c>
      <c r="R1308" s="82">
        <f>SQRT(P1308)</f>
        <v>0.11825400999467875</v>
      </c>
      <c r="S1308" s="49">
        <v>3.29</v>
      </c>
      <c r="T1308" s="3" t="s">
        <v>3</v>
      </c>
      <c r="U1308" s="82">
        <v>0.13900000000000001</v>
      </c>
      <c r="V1308" s="43">
        <f>0.791*S1308+0.851</f>
        <v>3.4533900000000002</v>
      </c>
      <c r="W1308" s="49">
        <v>3.04</v>
      </c>
      <c r="X1308" s="82">
        <v>0.22500000000000001</v>
      </c>
      <c r="Y1308" s="43">
        <f t="shared" si="190"/>
        <v>3.0511599999999999</v>
      </c>
      <c r="Z1308" s="53"/>
      <c r="AA1308" s="82"/>
      <c r="AB1308" s="43"/>
      <c r="AC1308" s="47"/>
      <c r="AD1308" s="82"/>
      <c r="AE1308" s="43"/>
      <c r="AF1308" s="45"/>
      <c r="AG1308" s="82"/>
      <c r="AH1308" s="43"/>
      <c r="AI1308" s="47"/>
      <c r="AJ1308" s="4"/>
      <c r="AK1308" s="4"/>
      <c r="AL1308" s="4"/>
      <c r="AM1308" s="27"/>
      <c r="AN1308" s="5"/>
      <c r="AO1308" s="4"/>
      <c r="AP1308" s="4"/>
      <c r="AQ1308" s="4"/>
      <c r="AR1308" s="19">
        <v>3.04</v>
      </c>
      <c r="AS1308" s="19">
        <v>3.29</v>
      </c>
      <c r="AT1308" s="3" t="s">
        <v>3</v>
      </c>
    </row>
    <row r="1309" spans="1:51" x14ac:dyDescent="0.25">
      <c r="A1309" s="3" t="s">
        <v>2</v>
      </c>
      <c r="B1309" s="18">
        <v>2.77</v>
      </c>
      <c r="C1309" s="88">
        <f t="shared" si="184"/>
        <v>2.854685635347268</v>
      </c>
      <c r="D1309" s="80">
        <v>-114.53</v>
      </c>
      <c r="E1309" s="23">
        <v>37.119999999999997</v>
      </c>
      <c r="F1309" s="1">
        <v>14</v>
      </c>
      <c r="G1309" s="1">
        <v>2011</v>
      </c>
      <c r="H1309" s="1">
        <v>1</v>
      </c>
      <c r="I1309" s="1">
        <v>1</v>
      </c>
      <c r="J1309" s="1">
        <v>6</v>
      </c>
      <c r="K1309" s="1">
        <v>15</v>
      </c>
      <c r="L1309" s="11">
        <v>56.5</v>
      </c>
      <c r="M1309" s="81">
        <f t="shared" si="185"/>
        <v>0.11825400999467875</v>
      </c>
      <c r="N1309" s="21">
        <v>0.01</v>
      </c>
      <c r="O1309" s="3" t="s">
        <v>175</v>
      </c>
      <c r="P1309" s="94">
        <f>1/((1/U1309^2)+(1/X1309^2))</f>
        <v>1.398401087982158E-2</v>
      </c>
      <c r="Q1309" s="72">
        <f>(P1309/U1309^2*V1309)+(P1309/X1309^2*Y1309)</f>
        <v>2.854685635347268</v>
      </c>
      <c r="R1309" s="82">
        <f>SQRT(P1309)</f>
        <v>0.11825400999467875</v>
      </c>
      <c r="S1309" s="49">
        <v>2.77</v>
      </c>
      <c r="T1309" s="3" t="s">
        <v>3</v>
      </c>
      <c r="U1309" s="82">
        <v>0.13900000000000001</v>
      </c>
      <c r="V1309" s="43">
        <f>0.791*S1309+0.851</f>
        <v>3.0420700000000003</v>
      </c>
      <c r="W1309" s="49">
        <v>2.2999999999999998</v>
      </c>
      <c r="X1309" s="82">
        <v>0.22500000000000001</v>
      </c>
      <c r="Y1309" s="43">
        <f t="shared" si="190"/>
        <v>2.3636999999999997</v>
      </c>
      <c r="Z1309" s="53"/>
      <c r="AA1309" s="82"/>
      <c r="AB1309" s="43"/>
      <c r="AC1309" s="47"/>
      <c r="AD1309" s="82"/>
      <c r="AE1309" s="43"/>
      <c r="AF1309" s="45"/>
      <c r="AG1309" s="82"/>
      <c r="AH1309" s="43"/>
      <c r="AI1309" s="47"/>
      <c r="AJ1309" s="4"/>
      <c r="AK1309" s="4"/>
      <c r="AL1309" s="4"/>
      <c r="AM1309" s="27"/>
      <c r="AN1309" s="5"/>
      <c r="AO1309" s="4"/>
      <c r="AP1309" s="4"/>
      <c r="AQ1309" s="4"/>
      <c r="AR1309" s="19">
        <v>2.2999999999999998</v>
      </c>
      <c r="AS1309" s="19">
        <v>2.77</v>
      </c>
      <c r="AT1309" s="3" t="s">
        <v>3</v>
      </c>
    </row>
    <row r="1310" spans="1:51" x14ac:dyDescent="0.25">
      <c r="A1310" s="4" t="s">
        <v>1</v>
      </c>
      <c r="B1310" s="11">
        <v>3.1</v>
      </c>
      <c r="C1310" s="88">
        <f t="shared" si="184"/>
        <v>3.3742900000000002</v>
      </c>
      <c r="D1310" s="80">
        <v>-108.258</v>
      </c>
      <c r="E1310" s="23">
        <v>42.545000000000002</v>
      </c>
      <c r="F1310" s="1">
        <v>5</v>
      </c>
      <c r="G1310" s="1">
        <v>2011</v>
      </c>
      <c r="H1310" s="1">
        <v>2</v>
      </c>
      <c r="I1310" s="1">
        <v>1</v>
      </c>
      <c r="J1310" s="1">
        <v>8</v>
      </c>
      <c r="K1310" s="1">
        <v>11</v>
      </c>
      <c r="L1310" s="1">
        <v>10.62</v>
      </c>
      <c r="M1310" s="81">
        <f t="shared" si="185"/>
        <v>0.23</v>
      </c>
      <c r="N1310" s="21">
        <v>0.01</v>
      </c>
      <c r="O1310" s="6" t="s">
        <v>174</v>
      </c>
      <c r="P1310" s="94"/>
      <c r="Q1310" s="72">
        <f>$AB$1310</f>
        <v>3.3742900000000002</v>
      </c>
      <c r="R1310" s="82">
        <f>AA1310</f>
        <v>0.23</v>
      </c>
      <c r="S1310" s="44"/>
      <c r="T1310" s="3"/>
      <c r="V1310" s="43"/>
      <c r="W1310" s="46"/>
      <c r="Y1310" s="43"/>
      <c r="Z1310" s="55">
        <v>3.1</v>
      </c>
      <c r="AA1310" s="82">
        <v>0.23</v>
      </c>
      <c r="AB1310" s="43">
        <f>0.791*(Z1310+0.09)+0.851</f>
        <v>3.3742900000000002</v>
      </c>
      <c r="AC1310" s="53"/>
      <c r="AD1310" s="82"/>
      <c r="AE1310" s="43"/>
      <c r="AF1310" s="45"/>
      <c r="AG1310" s="82"/>
      <c r="AH1310" s="43"/>
      <c r="AI1310" s="47"/>
      <c r="AJ1310" s="27"/>
      <c r="AK1310" s="5"/>
      <c r="AL1310" s="4" t="s">
        <v>92</v>
      </c>
      <c r="AM1310" s="27">
        <v>3.1</v>
      </c>
      <c r="AN1310" s="5"/>
      <c r="AO1310" s="4">
        <v>460</v>
      </c>
      <c r="AP1310" s="5" t="s">
        <v>44</v>
      </c>
      <c r="AQ1310" s="5" t="s">
        <v>12</v>
      </c>
      <c r="AR1310" s="9"/>
      <c r="AS1310" s="5"/>
      <c r="AT1310" s="3"/>
      <c r="AU1310" s="2" t="s">
        <v>44</v>
      </c>
      <c r="AV1310" s="2"/>
      <c r="AY1310">
        <v>37</v>
      </c>
    </row>
    <row r="1311" spans="1:51" x14ac:dyDescent="0.25">
      <c r="A1311" s="3" t="s">
        <v>2</v>
      </c>
      <c r="B1311" s="18">
        <v>2.64</v>
      </c>
      <c r="C1311" s="88">
        <f t="shared" si="184"/>
        <v>2.8752077321076261</v>
      </c>
      <c r="D1311" s="80">
        <v>-111.30500000000001</v>
      </c>
      <c r="E1311" s="23">
        <v>42.713999999999999</v>
      </c>
      <c r="F1311" s="1">
        <v>0</v>
      </c>
      <c r="G1311" s="1">
        <v>2011</v>
      </c>
      <c r="H1311" s="1">
        <v>2</v>
      </c>
      <c r="I1311" s="1">
        <v>5</v>
      </c>
      <c r="J1311" s="1">
        <v>19</v>
      </c>
      <c r="K1311" s="1">
        <v>37</v>
      </c>
      <c r="L1311" s="11">
        <v>33.4</v>
      </c>
      <c r="M1311" s="81">
        <f t="shared" si="185"/>
        <v>0.11825400999467875</v>
      </c>
      <c r="N1311" s="21">
        <v>0.01</v>
      </c>
      <c r="O1311" s="3" t="s">
        <v>175</v>
      </c>
      <c r="P1311" s="94">
        <f>1/((1/U1311^2)+(1/X1311^2))</f>
        <v>1.398401087982158E-2</v>
      </c>
      <c r="Q1311" s="72">
        <f>(P1311/U1311^2*V1311)+(P1311/X1311^2*Y1311)</f>
        <v>2.8752077321076261</v>
      </c>
      <c r="R1311" s="82">
        <f>SQRT(P1311)</f>
        <v>0.11825400999467875</v>
      </c>
      <c r="S1311" s="49">
        <v>2.64</v>
      </c>
      <c r="T1311" s="3" t="s">
        <v>3</v>
      </c>
      <c r="U1311" s="82">
        <v>0.13900000000000001</v>
      </c>
      <c r="V1311" s="43">
        <f>0.791*S1311+0.851</f>
        <v>2.9392400000000003</v>
      </c>
      <c r="W1311" s="49">
        <v>2.67</v>
      </c>
      <c r="X1311" s="82">
        <v>0.22500000000000001</v>
      </c>
      <c r="Y1311" s="43">
        <f t="shared" ref="Y1311:Y1318" si="191">0.929*W1311+0.227</f>
        <v>2.70743</v>
      </c>
      <c r="Z1311" s="53"/>
      <c r="AA1311" s="82"/>
      <c r="AB1311" s="43"/>
      <c r="AC1311" s="47"/>
      <c r="AD1311" s="82"/>
      <c r="AE1311" s="43"/>
      <c r="AF1311" s="45"/>
      <c r="AG1311" s="82"/>
      <c r="AH1311" s="43"/>
      <c r="AI1311" s="47"/>
      <c r="AJ1311" s="4"/>
      <c r="AK1311" s="4"/>
      <c r="AL1311" s="4"/>
      <c r="AM1311" s="27"/>
      <c r="AN1311" s="5"/>
      <c r="AO1311" s="4"/>
      <c r="AP1311" s="4"/>
      <c r="AQ1311" s="4"/>
      <c r="AR1311" s="19">
        <v>2.67</v>
      </c>
      <c r="AS1311" s="19">
        <v>2.64</v>
      </c>
      <c r="AT1311" s="3" t="s">
        <v>3</v>
      </c>
    </row>
    <row r="1312" spans="1:51" x14ac:dyDescent="0.25">
      <c r="A1312" s="3" t="s">
        <v>2</v>
      </c>
      <c r="B1312" s="18">
        <v>2.48</v>
      </c>
      <c r="C1312" s="88">
        <f t="shared" si="184"/>
        <v>2.5309200000000001</v>
      </c>
      <c r="D1312" s="80">
        <v>-109.11799999999999</v>
      </c>
      <c r="E1312" s="23">
        <v>42.81</v>
      </c>
      <c r="F1312" s="1">
        <v>0</v>
      </c>
      <c r="G1312" s="1">
        <v>2011</v>
      </c>
      <c r="H1312" s="1">
        <v>3</v>
      </c>
      <c r="I1312" s="1">
        <v>8</v>
      </c>
      <c r="J1312" s="1">
        <v>11</v>
      </c>
      <c r="K1312" s="1">
        <v>0</v>
      </c>
      <c r="L1312" s="11">
        <v>22.9</v>
      </c>
      <c r="M1312" s="81">
        <f t="shared" si="185"/>
        <v>0.22500000000000001</v>
      </c>
      <c r="N1312" s="21">
        <v>0.01</v>
      </c>
      <c r="O1312" s="6" t="s">
        <v>174</v>
      </c>
      <c r="P1312" s="94"/>
      <c r="Q1312" s="72">
        <f>Y1312</f>
        <v>2.5309200000000001</v>
      </c>
      <c r="R1312" s="82">
        <f>X1312</f>
        <v>0.22500000000000001</v>
      </c>
      <c r="S1312" s="44"/>
      <c r="T1312" s="3"/>
      <c r="V1312" s="43"/>
      <c r="W1312" s="49">
        <v>2.48</v>
      </c>
      <c r="X1312" s="82">
        <v>0.22500000000000001</v>
      </c>
      <c r="Y1312" s="43">
        <f t="shared" si="191"/>
        <v>2.5309200000000001</v>
      </c>
      <c r="Z1312" s="53"/>
      <c r="AA1312" s="82"/>
      <c r="AB1312" s="43"/>
      <c r="AC1312" s="47"/>
      <c r="AD1312" s="82"/>
      <c r="AE1312" s="43"/>
      <c r="AF1312" s="45"/>
      <c r="AG1312" s="82"/>
      <c r="AH1312" s="43"/>
      <c r="AI1312" s="47"/>
      <c r="AJ1312" s="4"/>
      <c r="AK1312" s="4"/>
      <c r="AL1312" s="4"/>
      <c r="AM1312" s="27"/>
      <c r="AN1312" s="5"/>
      <c r="AO1312" s="4"/>
      <c r="AP1312" s="4"/>
      <c r="AQ1312" s="4"/>
      <c r="AR1312" s="19">
        <v>2.48</v>
      </c>
      <c r="AS1312" s="5"/>
      <c r="AT1312" s="3"/>
    </row>
    <row r="1313" spans="1:52" x14ac:dyDescent="0.25">
      <c r="A1313" s="4" t="s">
        <v>155</v>
      </c>
      <c r="B1313" s="11">
        <v>2.8</v>
      </c>
      <c r="C1313" s="88">
        <f t="shared" si="184"/>
        <v>3.0562709098280747</v>
      </c>
      <c r="D1313" s="80">
        <v>-110.91500000000001</v>
      </c>
      <c r="E1313" s="23">
        <v>43.207999999999998</v>
      </c>
      <c r="F1313" s="1">
        <v>5</v>
      </c>
      <c r="G1313" s="1">
        <v>2011</v>
      </c>
      <c r="H1313" s="1">
        <v>3</v>
      </c>
      <c r="I1313" s="1">
        <v>12</v>
      </c>
      <c r="J1313" s="1">
        <v>18</v>
      </c>
      <c r="K1313" s="1">
        <v>6</v>
      </c>
      <c r="L1313" s="1">
        <v>57.8</v>
      </c>
      <c r="M1313" s="81">
        <f t="shared" si="185"/>
        <v>0.10516774409862768</v>
      </c>
      <c r="N1313" s="21">
        <v>0.01</v>
      </c>
      <c r="O1313" s="3" t="s">
        <v>175</v>
      </c>
      <c r="P1313" s="94">
        <f>1/((1/U1313^2)+(1/X1313^2)+(1/AA1313^2))</f>
        <v>1.1060254398794437E-2</v>
      </c>
      <c r="Q1313" s="72">
        <f>(P1313/U1313^2*V1313)+(P1313/X1313^2*Y1313)+(P1313/AA1313^2*AB1313)</f>
        <v>3.0562709098280747</v>
      </c>
      <c r="R1313" s="82">
        <f>SQRT(P1313)</f>
        <v>0.10516774409862768</v>
      </c>
      <c r="S1313" s="49">
        <v>2.96</v>
      </c>
      <c r="T1313" s="3" t="s">
        <v>3</v>
      </c>
      <c r="U1313" s="82">
        <v>0.13900000000000001</v>
      </c>
      <c r="V1313" s="43">
        <f>0.791*S1313+0.851</f>
        <v>3.1923599999999999</v>
      </c>
      <c r="W1313" s="49">
        <v>2.66</v>
      </c>
      <c r="X1313" s="82">
        <v>0.22500000000000001</v>
      </c>
      <c r="Y1313" s="43">
        <f t="shared" si="191"/>
        <v>2.69814</v>
      </c>
      <c r="Z1313" s="55">
        <v>2.7</v>
      </c>
      <c r="AA1313" s="82">
        <v>0.23</v>
      </c>
      <c r="AB1313" s="43">
        <f>0.791*(Z1313+0.09)+0.851</f>
        <v>3.05789</v>
      </c>
      <c r="AC1313" s="53"/>
      <c r="AD1313" s="82"/>
      <c r="AE1313" s="43"/>
      <c r="AF1313" s="45"/>
      <c r="AG1313" s="82"/>
      <c r="AH1313" s="43"/>
      <c r="AI1313" s="47" t="s">
        <v>93</v>
      </c>
      <c r="AJ1313" s="27"/>
      <c r="AK1313" s="5"/>
      <c r="AL1313" s="4" t="s">
        <v>138</v>
      </c>
      <c r="AM1313" s="27">
        <v>2.7</v>
      </c>
      <c r="AN1313" s="5"/>
      <c r="AO1313" s="4">
        <v>460</v>
      </c>
      <c r="AP1313" s="5" t="s">
        <v>44</v>
      </c>
      <c r="AQ1313" s="5" t="s">
        <v>12</v>
      </c>
      <c r="AR1313" s="19">
        <v>2.66</v>
      </c>
      <c r="AS1313" s="19">
        <v>2.96</v>
      </c>
      <c r="AT1313" s="3" t="s">
        <v>3</v>
      </c>
      <c r="AU1313" s="2" t="s">
        <v>44</v>
      </c>
      <c r="AV1313" s="2"/>
      <c r="AY1313">
        <v>26</v>
      </c>
    </row>
    <row r="1314" spans="1:52" x14ac:dyDescent="0.25">
      <c r="A1314" s="3" t="s">
        <v>2</v>
      </c>
      <c r="B1314" s="18">
        <v>2.67</v>
      </c>
      <c r="C1314" s="88">
        <f t="shared" si="184"/>
        <v>2.8487582670917564</v>
      </c>
      <c r="D1314" s="80">
        <v>-111.39</v>
      </c>
      <c r="E1314" s="23">
        <v>42.673999999999999</v>
      </c>
      <c r="F1314" s="1">
        <v>0</v>
      </c>
      <c r="G1314" s="1">
        <v>2011</v>
      </c>
      <c r="H1314" s="1">
        <v>6</v>
      </c>
      <c r="I1314" s="1">
        <v>17</v>
      </c>
      <c r="J1314" s="1">
        <v>7</v>
      </c>
      <c r="K1314" s="1">
        <v>31</v>
      </c>
      <c r="L1314" s="11">
        <v>22.6</v>
      </c>
      <c r="M1314" s="81">
        <f t="shared" si="185"/>
        <v>0.11825400999467875</v>
      </c>
      <c r="N1314" s="21">
        <v>0.01</v>
      </c>
      <c r="O1314" s="3" t="s">
        <v>175</v>
      </c>
      <c r="P1314" s="94">
        <f>1/((1/U1314^2)+(1/X1314^2))</f>
        <v>1.398401087982158E-2</v>
      </c>
      <c r="Q1314" s="72">
        <f>(P1314/U1314^2*V1314)+(P1314/X1314^2*Y1314)</f>
        <v>2.8487582670917564</v>
      </c>
      <c r="R1314" s="82">
        <f>SQRT(P1314)</f>
        <v>0.11825400999467875</v>
      </c>
      <c r="S1314" s="49">
        <v>2.67</v>
      </c>
      <c r="T1314" s="3" t="s">
        <v>3</v>
      </c>
      <c r="U1314" s="82">
        <v>0.13900000000000001</v>
      </c>
      <c r="V1314" s="43">
        <f>0.791*S1314+0.851</f>
        <v>2.9629699999999999</v>
      </c>
      <c r="W1314" s="49">
        <v>2.5</v>
      </c>
      <c r="X1314" s="82">
        <v>0.22500000000000001</v>
      </c>
      <c r="Y1314" s="43">
        <f t="shared" si="191"/>
        <v>2.5495000000000001</v>
      </c>
      <c r="Z1314" s="53"/>
      <c r="AA1314" s="82"/>
      <c r="AB1314" s="43"/>
      <c r="AC1314" s="47"/>
      <c r="AD1314" s="82"/>
      <c r="AE1314" s="43"/>
      <c r="AF1314" s="45"/>
      <c r="AG1314" s="82"/>
      <c r="AH1314" s="43"/>
      <c r="AI1314" s="47"/>
      <c r="AJ1314" s="4"/>
      <c r="AK1314" s="4"/>
      <c r="AL1314" s="4"/>
      <c r="AM1314" s="27"/>
      <c r="AN1314" s="5"/>
      <c r="AO1314" s="4"/>
      <c r="AP1314" s="4"/>
      <c r="AQ1314" s="4"/>
      <c r="AR1314" s="19">
        <v>2.5</v>
      </c>
      <c r="AS1314" s="19">
        <v>2.67</v>
      </c>
      <c r="AT1314" s="3" t="s">
        <v>3</v>
      </c>
    </row>
    <row r="1315" spans="1:52" x14ac:dyDescent="0.25">
      <c r="A1315" s="3" t="s">
        <v>2</v>
      </c>
      <c r="B1315" s="18">
        <v>2.65</v>
      </c>
      <c r="C1315" s="88">
        <f t="shared" si="184"/>
        <v>2.8860650782031856</v>
      </c>
      <c r="D1315" s="80">
        <v>-110.17100000000001</v>
      </c>
      <c r="E1315" s="23">
        <v>36.493000000000002</v>
      </c>
      <c r="F1315" s="1">
        <v>12</v>
      </c>
      <c r="G1315" s="1">
        <v>2011</v>
      </c>
      <c r="H1315" s="1">
        <v>6</v>
      </c>
      <c r="I1315" s="1">
        <v>20</v>
      </c>
      <c r="J1315" s="1">
        <v>22</v>
      </c>
      <c r="K1315" s="1">
        <v>48</v>
      </c>
      <c r="L1315" s="11">
        <v>55.8</v>
      </c>
      <c r="M1315" s="81">
        <f t="shared" si="185"/>
        <v>0.11825400999467875</v>
      </c>
      <c r="N1315" s="21">
        <v>0.01</v>
      </c>
      <c r="O1315" s="3" t="s">
        <v>175</v>
      </c>
      <c r="P1315" s="94">
        <f>1/((1/U1315^2)+(1/X1315^2))</f>
        <v>1.398401087982158E-2</v>
      </c>
      <c r="Q1315" s="72">
        <f>(P1315/U1315^2*V1315)+(P1315/X1315^2*Y1315)</f>
        <v>2.8860650782031856</v>
      </c>
      <c r="R1315" s="82">
        <f>SQRT(P1315)</f>
        <v>0.11825400999467875</v>
      </c>
      <c r="S1315" s="49">
        <v>2.65</v>
      </c>
      <c r="T1315" s="3" t="s">
        <v>3</v>
      </c>
      <c r="U1315" s="82">
        <v>0.13900000000000001</v>
      </c>
      <c r="V1315" s="43">
        <f>0.791*S1315+0.851</f>
        <v>2.9471500000000002</v>
      </c>
      <c r="W1315" s="49">
        <v>2.69</v>
      </c>
      <c r="X1315" s="82">
        <v>0.22500000000000001</v>
      </c>
      <c r="Y1315" s="43">
        <f t="shared" si="191"/>
        <v>2.72601</v>
      </c>
      <c r="Z1315" s="53"/>
      <c r="AA1315" s="82"/>
      <c r="AB1315" s="43"/>
      <c r="AC1315" s="47"/>
      <c r="AD1315" s="82"/>
      <c r="AE1315" s="43"/>
      <c r="AF1315" s="45"/>
      <c r="AG1315" s="82"/>
      <c r="AH1315" s="43"/>
      <c r="AI1315" s="47"/>
      <c r="AJ1315" s="4"/>
      <c r="AK1315" s="4"/>
      <c r="AL1315" s="4"/>
      <c r="AM1315" s="27"/>
      <c r="AN1315" s="5"/>
      <c r="AO1315" s="4"/>
      <c r="AP1315" s="4"/>
      <c r="AQ1315" s="4"/>
      <c r="AR1315" s="19">
        <v>2.69</v>
      </c>
      <c r="AS1315" s="19">
        <v>2.65</v>
      </c>
      <c r="AT1315" s="3" t="s">
        <v>3</v>
      </c>
    </row>
    <row r="1316" spans="1:52" x14ac:dyDescent="0.25">
      <c r="A1316" s="3" t="s">
        <v>2</v>
      </c>
      <c r="B1316" s="18">
        <v>2.4500000000000002</v>
      </c>
      <c r="C1316" s="88">
        <f t="shared" si="184"/>
        <v>2.50305</v>
      </c>
      <c r="D1316" s="80">
        <v>-113.95099999999999</v>
      </c>
      <c r="E1316" s="23">
        <v>36.447000000000003</v>
      </c>
      <c r="F1316" s="1">
        <v>14</v>
      </c>
      <c r="G1316" s="1">
        <v>2011</v>
      </c>
      <c r="H1316" s="1">
        <v>6</v>
      </c>
      <c r="I1316" s="1">
        <v>22</v>
      </c>
      <c r="J1316" s="1">
        <v>14</v>
      </c>
      <c r="K1316" s="1">
        <v>11</v>
      </c>
      <c r="L1316" s="11">
        <v>37</v>
      </c>
      <c r="M1316" s="81">
        <f t="shared" si="185"/>
        <v>0.22500000000000001</v>
      </c>
      <c r="N1316" s="21">
        <v>0.01</v>
      </c>
      <c r="O1316" s="6" t="s">
        <v>174</v>
      </c>
      <c r="P1316" s="94"/>
      <c r="Q1316" s="72">
        <f>Y1316</f>
        <v>2.50305</v>
      </c>
      <c r="R1316" s="82">
        <f>X1316</f>
        <v>0.22500000000000001</v>
      </c>
      <c r="S1316" s="44"/>
      <c r="T1316" s="3"/>
      <c r="V1316" s="43"/>
      <c r="W1316" s="49">
        <v>2.4500000000000002</v>
      </c>
      <c r="X1316" s="82">
        <v>0.22500000000000001</v>
      </c>
      <c r="Y1316" s="43">
        <f t="shared" si="191"/>
        <v>2.50305</v>
      </c>
      <c r="Z1316" s="53"/>
      <c r="AA1316" s="82"/>
      <c r="AB1316" s="43"/>
      <c r="AC1316" s="47"/>
      <c r="AD1316" s="82"/>
      <c r="AE1316" s="43"/>
      <c r="AF1316" s="45"/>
      <c r="AG1316" s="82"/>
      <c r="AH1316" s="43"/>
      <c r="AI1316" s="47"/>
      <c r="AJ1316" s="4"/>
      <c r="AK1316" s="4"/>
      <c r="AL1316" s="4"/>
      <c r="AM1316" s="27"/>
      <c r="AN1316" s="5"/>
      <c r="AO1316" s="4"/>
      <c r="AP1316" s="4"/>
      <c r="AQ1316" s="4"/>
      <c r="AR1316" s="19">
        <v>2.4500000000000002</v>
      </c>
      <c r="AS1316" s="5"/>
      <c r="AT1316" s="3"/>
    </row>
    <row r="1317" spans="1:52" x14ac:dyDescent="0.25">
      <c r="A1317" s="4" t="s">
        <v>155</v>
      </c>
      <c r="B1317" s="11">
        <v>3.1</v>
      </c>
      <c r="C1317" s="88">
        <f t="shared" si="184"/>
        <v>3.3563103013699069</v>
      </c>
      <c r="D1317" s="80">
        <v>-112.181</v>
      </c>
      <c r="E1317" s="23">
        <v>36.287999999999997</v>
      </c>
      <c r="F1317" s="1">
        <v>2</v>
      </c>
      <c r="G1317" s="1">
        <v>2011</v>
      </c>
      <c r="H1317" s="1">
        <v>7</v>
      </c>
      <c r="I1317" s="1">
        <v>8</v>
      </c>
      <c r="J1317" s="1">
        <v>3</v>
      </c>
      <c r="K1317" s="1">
        <v>44</v>
      </c>
      <c r="L1317" s="1">
        <v>3.04</v>
      </c>
      <c r="M1317" s="81">
        <f t="shared" si="185"/>
        <v>0.10516774409862768</v>
      </c>
      <c r="N1317" s="21">
        <v>0.01</v>
      </c>
      <c r="O1317" s="3" t="s">
        <v>175</v>
      </c>
      <c r="P1317" s="94">
        <f>1/((1/U1317^2)+(1/X1317^2)+(1/AA1317^2))</f>
        <v>1.1060254398794437E-2</v>
      </c>
      <c r="Q1317" s="72">
        <f>(P1317/U1317^2*V1317)+(P1317/X1317^2*Y1317)+(P1317/AA1317^2*AB1317)</f>
        <v>3.3563103013699069</v>
      </c>
      <c r="R1317" s="82">
        <f>SQRT(P1317)</f>
        <v>0.10516774409862768</v>
      </c>
      <c r="S1317" s="49">
        <v>3.23</v>
      </c>
      <c r="T1317" s="3" t="s">
        <v>3</v>
      </c>
      <c r="U1317" s="82">
        <v>0.13900000000000001</v>
      </c>
      <c r="V1317" s="43">
        <f>0.791*S1317+0.851</f>
        <v>3.4059300000000001</v>
      </c>
      <c r="W1317" s="49">
        <v>3.21</v>
      </c>
      <c r="X1317" s="82">
        <v>0.22500000000000001</v>
      </c>
      <c r="Y1317" s="43">
        <f t="shared" si="191"/>
        <v>3.2090899999999998</v>
      </c>
      <c r="Z1317" s="55">
        <v>3.1</v>
      </c>
      <c r="AA1317" s="82">
        <v>0.23</v>
      </c>
      <c r="AB1317" s="43">
        <f>0.791*(Z1317+0.09)+0.851</f>
        <v>3.3742900000000002</v>
      </c>
      <c r="AC1317" s="53"/>
      <c r="AD1317" s="82"/>
      <c r="AE1317" s="43"/>
      <c r="AF1317" s="45"/>
      <c r="AG1317" s="82"/>
      <c r="AH1317" s="43"/>
      <c r="AI1317" s="47"/>
      <c r="AJ1317" s="27"/>
      <c r="AK1317" s="5"/>
      <c r="AL1317" s="4" t="s">
        <v>92</v>
      </c>
      <c r="AM1317" s="27">
        <v>3.1</v>
      </c>
      <c r="AN1317" s="5"/>
      <c r="AO1317" s="4">
        <v>42</v>
      </c>
      <c r="AP1317" s="5">
        <v>3</v>
      </c>
      <c r="AQ1317" s="5" t="s">
        <v>12</v>
      </c>
      <c r="AR1317" s="19">
        <v>3.21</v>
      </c>
      <c r="AS1317" s="19">
        <v>3.23</v>
      </c>
      <c r="AT1317" s="3" t="s">
        <v>3</v>
      </c>
      <c r="AU1317" s="2">
        <v>3</v>
      </c>
      <c r="AV1317" s="2" t="s">
        <v>1</v>
      </c>
      <c r="AY1317">
        <v>42</v>
      </c>
    </row>
    <row r="1318" spans="1:52" x14ac:dyDescent="0.25">
      <c r="A1318" s="3" t="s">
        <v>2</v>
      </c>
      <c r="B1318" s="18">
        <v>2.95</v>
      </c>
      <c r="C1318" s="88">
        <f t="shared" si="184"/>
        <v>3.111705520687388</v>
      </c>
      <c r="D1318" s="80">
        <v>-113.89100000000001</v>
      </c>
      <c r="E1318" s="23">
        <v>36.54</v>
      </c>
      <c r="F1318" s="1">
        <v>1</v>
      </c>
      <c r="G1318" s="1">
        <v>2011</v>
      </c>
      <c r="H1318" s="1">
        <v>7</v>
      </c>
      <c r="I1318" s="1">
        <v>18</v>
      </c>
      <c r="J1318" s="1">
        <v>9</v>
      </c>
      <c r="K1318" s="1">
        <v>6</v>
      </c>
      <c r="L1318" s="11">
        <v>59.5</v>
      </c>
      <c r="M1318" s="81">
        <f t="shared" si="185"/>
        <v>0.11825400999467875</v>
      </c>
      <c r="N1318" s="21">
        <v>0.01</v>
      </c>
      <c r="O1318" s="3" t="s">
        <v>175</v>
      </c>
      <c r="P1318" s="94">
        <f>1/((1/U1318^2)+(1/X1318^2))</f>
        <v>1.398401087982158E-2</v>
      </c>
      <c r="Q1318" s="72">
        <f>(P1318/U1318^2*V1318)+(P1318/X1318^2*Y1318)</f>
        <v>3.111705520687388</v>
      </c>
      <c r="R1318" s="82">
        <f>SQRT(P1318)</f>
        <v>0.11825400999467875</v>
      </c>
      <c r="S1318" s="49">
        <v>2.95</v>
      </c>
      <c r="T1318" s="3" t="s">
        <v>3</v>
      </c>
      <c r="U1318" s="82">
        <v>0.13900000000000001</v>
      </c>
      <c r="V1318" s="43">
        <f>0.791*S1318+0.851</f>
        <v>3.1844500000000004</v>
      </c>
      <c r="W1318" s="49">
        <v>2.9</v>
      </c>
      <c r="X1318" s="82">
        <v>0.22500000000000001</v>
      </c>
      <c r="Y1318" s="43">
        <f t="shared" si="191"/>
        <v>2.9211</v>
      </c>
      <c r="Z1318" s="53"/>
      <c r="AA1318" s="82"/>
      <c r="AB1318" s="43"/>
      <c r="AC1318" s="47"/>
      <c r="AD1318" s="82"/>
      <c r="AE1318" s="43"/>
      <c r="AF1318" s="45"/>
      <c r="AG1318" s="82"/>
      <c r="AH1318" s="43"/>
      <c r="AI1318" s="47"/>
      <c r="AJ1318" s="4"/>
      <c r="AK1318" s="4"/>
      <c r="AL1318" s="4"/>
      <c r="AM1318" s="27"/>
      <c r="AN1318" s="5"/>
      <c r="AO1318" s="4"/>
      <c r="AP1318" s="4"/>
      <c r="AQ1318" s="4"/>
      <c r="AR1318" s="19">
        <v>2.9</v>
      </c>
      <c r="AS1318" s="19">
        <v>2.95</v>
      </c>
      <c r="AT1318" s="3" t="s">
        <v>3</v>
      </c>
    </row>
    <row r="1319" spans="1:52" x14ac:dyDescent="0.25">
      <c r="A1319" s="4" t="s">
        <v>155</v>
      </c>
      <c r="B1319" s="11">
        <v>2.7</v>
      </c>
      <c r="C1319" s="88">
        <f t="shared" si="184"/>
        <v>3.05789</v>
      </c>
      <c r="D1319" s="80">
        <v>-111.163</v>
      </c>
      <c r="E1319" s="23">
        <v>43.48</v>
      </c>
      <c r="F1319" s="1">
        <v>5</v>
      </c>
      <c r="G1319" s="1">
        <v>2011</v>
      </c>
      <c r="H1319" s="1">
        <v>8</v>
      </c>
      <c r="I1319" s="1">
        <v>5</v>
      </c>
      <c r="J1319" s="1">
        <v>19</v>
      </c>
      <c r="K1319" s="1">
        <v>57</v>
      </c>
      <c r="L1319" s="1">
        <v>25.89</v>
      </c>
      <c r="M1319" s="81">
        <f t="shared" si="185"/>
        <v>0.23</v>
      </c>
      <c r="N1319" s="21">
        <v>0.01</v>
      </c>
      <c r="O1319" s="6" t="s">
        <v>174</v>
      </c>
      <c r="P1319" s="94"/>
      <c r="Q1319" s="72">
        <f>$AB$1319</f>
        <v>3.05789</v>
      </c>
      <c r="R1319" s="82">
        <f>AA1319</f>
        <v>0.23</v>
      </c>
      <c r="S1319" s="44"/>
      <c r="T1319" s="3"/>
      <c r="V1319" s="43"/>
      <c r="W1319" s="46"/>
      <c r="Y1319" s="43"/>
      <c r="Z1319" s="55">
        <v>2.7</v>
      </c>
      <c r="AA1319" s="82">
        <v>0.23</v>
      </c>
      <c r="AB1319" s="43">
        <f>0.791*(Z1319+0.09)+0.851</f>
        <v>3.05789</v>
      </c>
      <c r="AC1319" s="53"/>
      <c r="AD1319" s="82"/>
      <c r="AE1319" s="43"/>
      <c r="AF1319" s="45"/>
      <c r="AG1319" s="82"/>
      <c r="AH1319" s="43"/>
      <c r="AI1319" s="47"/>
      <c r="AJ1319" s="27"/>
      <c r="AK1319" s="5"/>
      <c r="AL1319" s="4" t="s">
        <v>93</v>
      </c>
      <c r="AM1319" s="27">
        <v>2.7</v>
      </c>
      <c r="AN1319" s="5"/>
      <c r="AO1319" s="4">
        <v>457</v>
      </c>
      <c r="AP1319" s="5" t="s">
        <v>44</v>
      </c>
      <c r="AQ1319" s="5" t="s">
        <v>44</v>
      </c>
      <c r="AR1319" s="9"/>
      <c r="AS1319" s="5"/>
      <c r="AT1319" s="3"/>
      <c r="AU1319" s="2" t="s">
        <v>44</v>
      </c>
      <c r="AV1319" s="2"/>
      <c r="AY1319">
        <v>53</v>
      </c>
    </row>
    <row r="1320" spans="1:52" x14ac:dyDescent="0.25">
      <c r="A1320" s="4" t="s">
        <v>155</v>
      </c>
      <c r="B1320" s="11">
        <v>2.8</v>
      </c>
      <c r="C1320" s="88">
        <f t="shared" si="184"/>
        <v>3.149157178142775</v>
      </c>
      <c r="D1320" s="80">
        <v>-111.107</v>
      </c>
      <c r="E1320" s="23">
        <v>42.936</v>
      </c>
      <c r="F1320" s="1">
        <v>5</v>
      </c>
      <c r="G1320" s="1">
        <v>2011</v>
      </c>
      <c r="H1320" s="1">
        <v>8</v>
      </c>
      <c r="I1320" s="1">
        <v>6</v>
      </c>
      <c r="J1320" s="1">
        <v>19</v>
      </c>
      <c r="K1320" s="1">
        <v>58</v>
      </c>
      <c r="L1320" s="1">
        <v>9.69</v>
      </c>
      <c r="M1320" s="81">
        <f t="shared" si="185"/>
        <v>0.10516774409862768</v>
      </c>
      <c r="N1320" s="21">
        <v>0.01</v>
      </c>
      <c r="O1320" s="3" t="s">
        <v>175</v>
      </c>
      <c r="P1320" s="94">
        <f>1/((1/U1320^2)+(1/X1320^2)+(1/AA1320^2))</f>
        <v>1.1060254398794437E-2</v>
      </c>
      <c r="Q1320" s="72">
        <f>(P1320/U1320^2*V1320)+(P1320/X1320^2*Y1320)+(P1320/AA1320^2*AB1320)</f>
        <v>3.149157178142775</v>
      </c>
      <c r="R1320" s="82">
        <f t="shared" ref="R1320:R1327" si="192">SQRT(P1320)</f>
        <v>0.10516774409862768</v>
      </c>
      <c r="S1320" s="49">
        <v>3.03</v>
      </c>
      <c r="T1320" s="3" t="s">
        <v>3</v>
      </c>
      <c r="U1320" s="82">
        <v>0.13900000000000001</v>
      </c>
      <c r="V1320" s="43">
        <f t="shared" ref="V1320:V1327" si="193">0.791*S1320+0.851</f>
        <v>3.2477299999999998</v>
      </c>
      <c r="W1320" s="49">
        <v>2.88</v>
      </c>
      <c r="X1320" s="82">
        <v>0.22500000000000001</v>
      </c>
      <c r="Y1320" s="43">
        <f t="shared" ref="Y1320:Y1336" si="194">0.929*W1320+0.227</f>
        <v>2.90252</v>
      </c>
      <c r="Z1320" s="55">
        <v>2.8</v>
      </c>
      <c r="AA1320" s="82">
        <v>0.23</v>
      </c>
      <c r="AB1320" s="43">
        <f>0.791*(Z1320+0.09)+0.851</f>
        <v>3.1369899999999999</v>
      </c>
      <c r="AC1320" s="53"/>
      <c r="AD1320" s="82"/>
      <c r="AE1320" s="43"/>
      <c r="AF1320" s="45"/>
      <c r="AG1320" s="82"/>
      <c r="AH1320" s="43"/>
      <c r="AI1320" s="47"/>
      <c r="AJ1320" s="27"/>
      <c r="AK1320" s="5"/>
      <c r="AL1320" s="4" t="s">
        <v>48</v>
      </c>
      <c r="AM1320" s="27">
        <v>2.8</v>
      </c>
      <c r="AN1320" s="5"/>
      <c r="AO1320" s="4">
        <v>457</v>
      </c>
      <c r="AP1320" s="5" t="s">
        <v>44</v>
      </c>
      <c r="AQ1320" s="5" t="s">
        <v>44</v>
      </c>
      <c r="AR1320" s="19">
        <v>2.88</v>
      </c>
      <c r="AS1320" s="19">
        <v>3.03</v>
      </c>
      <c r="AT1320" s="3" t="s">
        <v>3</v>
      </c>
      <c r="AU1320" s="2" t="s">
        <v>44</v>
      </c>
      <c r="AV1320" s="2"/>
      <c r="AY1320">
        <v>69</v>
      </c>
    </row>
    <row r="1321" spans="1:52" x14ac:dyDescent="0.25">
      <c r="A1321" s="3" t="s">
        <v>2</v>
      </c>
      <c r="B1321" s="18">
        <v>2.59</v>
      </c>
      <c r="C1321" s="88">
        <f t="shared" si="184"/>
        <v>2.7157087566122442</v>
      </c>
      <c r="D1321" s="80">
        <v>-112.548</v>
      </c>
      <c r="E1321" s="23">
        <v>36.500999999999998</v>
      </c>
      <c r="F1321" s="1">
        <v>1</v>
      </c>
      <c r="G1321" s="1">
        <v>2011</v>
      </c>
      <c r="H1321" s="1">
        <v>10</v>
      </c>
      <c r="I1321" s="1">
        <v>14</v>
      </c>
      <c r="J1321" s="1">
        <v>22</v>
      </c>
      <c r="K1321" s="1">
        <v>13</v>
      </c>
      <c r="L1321" s="11">
        <v>40</v>
      </c>
      <c r="M1321" s="81">
        <f t="shared" si="185"/>
        <v>0.11825400999467875</v>
      </c>
      <c r="N1321" s="21">
        <v>0.01</v>
      </c>
      <c r="O1321" s="3" t="s">
        <v>175</v>
      </c>
      <c r="P1321" s="94">
        <f>1/((1/U1321^2)+(1/X1321^2))</f>
        <v>1.398401087982158E-2</v>
      </c>
      <c r="Q1321" s="72">
        <f>(P1321/U1321^2*V1321)+(P1321/X1321^2*Y1321)</f>
        <v>2.7157087566122442</v>
      </c>
      <c r="R1321" s="82">
        <f t="shared" si="192"/>
        <v>0.11825400999467875</v>
      </c>
      <c r="S1321" s="49">
        <v>2.59</v>
      </c>
      <c r="T1321" s="3" t="s">
        <v>3</v>
      </c>
      <c r="U1321" s="82">
        <v>0.13900000000000001</v>
      </c>
      <c r="V1321" s="43">
        <f t="shared" si="193"/>
        <v>2.8996900000000001</v>
      </c>
      <c r="W1321" s="49">
        <v>2.16</v>
      </c>
      <c r="X1321" s="82">
        <v>0.22500000000000001</v>
      </c>
      <c r="Y1321" s="43">
        <f t="shared" si="194"/>
        <v>2.2336400000000003</v>
      </c>
      <c r="Z1321" s="53"/>
      <c r="AA1321" s="82"/>
      <c r="AB1321" s="43"/>
      <c r="AC1321" s="47"/>
      <c r="AD1321" s="82"/>
      <c r="AE1321" s="43"/>
      <c r="AF1321" s="45"/>
      <c r="AG1321" s="82"/>
      <c r="AH1321" s="43"/>
      <c r="AI1321" s="47"/>
      <c r="AJ1321" s="4"/>
      <c r="AK1321" s="4"/>
      <c r="AL1321" s="4"/>
      <c r="AM1321" s="27"/>
      <c r="AN1321" s="5"/>
      <c r="AO1321" s="4"/>
      <c r="AP1321" s="4"/>
      <c r="AQ1321" s="4"/>
      <c r="AR1321" s="19">
        <v>2.16</v>
      </c>
      <c r="AS1321" s="19">
        <v>2.59</v>
      </c>
      <c r="AT1321" s="3" t="s">
        <v>3</v>
      </c>
    </row>
    <row r="1322" spans="1:52" x14ac:dyDescent="0.25">
      <c r="A1322" s="4" t="s">
        <v>155</v>
      </c>
      <c r="B1322" s="11">
        <v>2</v>
      </c>
      <c r="C1322" s="88">
        <f t="shared" si="184"/>
        <v>2.7970126888232452</v>
      </c>
      <c r="D1322" s="80">
        <v>-110.684</v>
      </c>
      <c r="E1322" s="23">
        <v>43.435000000000002</v>
      </c>
      <c r="F1322" s="1">
        <v>5</v>
      </c>
      <c r="G1322" s="1">
        <v>2011</v>
      </c>
      <c r="H1322" s="1">
        <v>10</v>
      </c>
      <c r="I1322" s="1">
        <v>30</v>
      </c>
      <c r="J1322" s="1">
        <v>9</v>
      </c>
      <c r="K1322" s="1">
        <v>17</v>
      </c>
      <c r="L1322" s="1">
        <v>14.02</v>
      </c>
      <c r="M1322" s="81">
        <f t="shared" si="185"/>
        <v>0.10516774409862768</v>
      </c>
      <c r="N1322" s="21">
        <v>0.01</v>
      </c>
      <c r="O1322" s="3" t="s">
        <v>175</v>
      </c>
      <c r="P1322" s="94">
        <f>1/((1/U1322^2)+(1/X1322^2)+(1/AA1322^2))</f>
        <v>1.1060254398794437E-2</v>
      </c>
      <c r="Q1322" s="72">
        <f>(P1322/U1322^2*V1322)+(P1322/X1322^2*Y1322)+(P1322/AA1322^2*AB1322)</f>
        <v>2.7970126888232452</v>
      </c>
      <c r="R1322" s="82">
        <f t="shared" si="192"/>
        <v>0.10516774409862768</v>
      </c>
      <c r="S1322" s="49">
        <v>2.67</v>
      </c>
      <c r="T1322" s="3" t="s">
        <v>3</v>
      </c>
      <c r="U1322" s="82">
        <v>0.13900000000000001</v>
      </c>
      <c r="V1322" s="43">
        <f t="shared" si="193"/>
        <v>2.9629699999999999</v>
      </c>
      <c r="W1322" s="49">
        <v>2.6</v>
      </c>
      <c r="X1322" s="82">
        <v>0.22500000000000001</v>
      </c>
      <c r="Y1322" s="43">
        <f t="shared" si="194"/>
        <v>2.6423999999999999</v>
      </c>
      <c r="Z1322" s="55">
        <v>2</v>
      </c>
      <c r="AA1322" s="82">
        <v>0.23</v>
      </c>
      <c r="AB1322" s="43">
        <f>0.791*(Z1322+0.09)+0.851</f>
        <v>2.5041899999999999</v>
      </c>
      <c r="AC1322" s="53"/>
      <c r="AD1322" s="82"/>
      <c r="AE1322" s="43"/>
      <c r="AF1322" s="45"/>
      <c r="AG1322" s="82"/>
      <c r="AH1322" s="43"/>
      <c r="AI1322" s="47"/>
      <c r="AJ1322" s="27"/>
      <c r="AK1322" s="5"/>
      <c r="AL1322" s="4" t="s">
        <v>156</v>
      </c>
      <c r="AM1322" s="27">
        <v>2</v>
      </c>
      <c r="AN1322" s="5"/>
      <c r="AO1322" s="4">
        <v>460</v>
      </c>
      <c r="AP1322" s="5">
        <v>2</v>
      </c>
      <c r="AQ1322" s="5" t="s">
        <v>12</v>
      </c>
      <c r="AR1322" s="19">
        <v>2.6</v>
      </c>
      <c r="AS1322" s="19">
        <v>2.67</v>
      </c>
      <c r="AT1322" s="3" t="s">
        <v>3</v>
      </c>
      <c r="AU1322" s="2">
        <v>2</v>
      </c>
      <c r="AV1322" s="2" t="s">
        <v>1</v>
      </c>
      <c r="AY1322">
        <v>29</v>
      </c>
    </row>
    <row r="1323" spans="1:52" x14ac:dyDescent="0.25">
      <c r="A1323" s="4" t="s">
        <v>155</v>
      </c>
      <c r="B1323" s="11">
        <v>2.6</v>
      </c>
      <c r="C1323" s="88">
        <f t="shared" si="184"/>
        <v>2.7573599305178282</v>
      </c>
      <c r="D1323" s="80">
        <v>-114.58199999999999</v>
      </c>
      <c r="E1323" s="23">
        <v>37.222000000000001</v>
      </c>
      <c r="F1323" s="1">
        <v>10</v>
      </c>
      <c r="G1323" s="1">
        <v>2011</v>
      </c>
      <c r="H1323" s="1">
        <v>11</v>
      </c>
      <c r="I1323" s="1">
        <v>2</v>
      </c>
      <c r="J1323" s="1">
        <v>14</v>
      </c>
      <c r="K1323" s="1">
        <v>47</v>
      </c>
      <c r="L1323" s="1">
        <v>50.42</v>
      </c>
      <c r="M1323" s="81">
        <f t="shared" si="185"/>
        <v>0.11825400999467875</v>
      </c>
      <c r="N1323" s="21">
        <v>0.01</v>
      </c>
      <c r="O1323" s="3" t="s">
        <v>175</v>
      </c>
      <c r="P1323" s="94">
        <f>1/((1/U1323^2)+(1/X1323^2))</f>
        <v>1.398401087982158E-2</v>
      </c>
      <c r="Q1323" s="72">
        <f>(P1323/U1323^2*V1323)+(P1323/X1323^2*Y1323)</f>
        <v>2.7573599305178282</v>
      </c>
      <c r="R1323" s="82">
        <f t="shared" si="192"/>
        <v>0.11825400999467875</v>
      </c>
      <c r="S1323" s="49">
        <v>2.6</v>
      </c>
      <c r="T1323" s="3" t="s">
        <v>3</v>
      </c>
      <c r="U1323" s="82">
        <v>0.13900000000000001</v>
      </c>
      <c r="V1323" s="43">
        <f t="shared" si="193"/>
        <v>2.9076</v>
      </c>
      <c r="W1323" s="49">
        <v>2.2999999999999998</v>
      </c>
      <c r="X1323" s="82">
        <v>0.22500000000000001</v>
      </c>
      <c r="Y1323" s="43">
        <f t="shared" si="194"/>
        <v>2.3636999999999997</v>
      </c>
      <c r="Z1323" s="53"/>
      <c r="AA1323" s="82"/>
      <c r="AB1323" s="43"/>
      <c r="AC1323" s="53"/>
      <c r="AD1323" s="82"/>
      <c r="AE1323" s="43"/>
      <c r="AF1323" s="45"/>
      <c r="AG1323" s="82"/>
      <c r="AH1323" s="43"/>
      <c r="AI1323" s="47"/>
      <c r="AJ1323" s="27"/>
      <c r="AK1323" s="5"/>
      <c r="AL1323" s="4" t="s">
        <v>151</v>
      </c>
      <c r="AM1323" s="27"/>
      <c r="AN1323" s="5"/>
      <c r="AO1323" s="4">
        <v>41</v>
      </c>
      <c r="AP1323" s="5" t="s">
        <v>44</v>
      </c>
      <c r="AQ1323" s="5" t="s">
        <v>44</v>
      </c>
      <c r="AR1323" s="19">
        <v>2.2999999999999998</v>
      </c>
      <c r="AS1323" s="19">
        <v>2.6</v>
      </c>
      <c r="AT1323" s="3" t="s">
        <v>3</v>
      </c>
      <c r="AU1323" s="2" t="s">
        <v>44</v>
      </c>
      <c r="AV1323" s="2"/>
      <c r="AY1323">
        <v>24</v>
      </c>
    </row>
    <row r="1324" spans="1:52" x14ac:dyDescent="0.25">
      <c r="A1324" s="3" t="s">
        <v>2</v>
      </c>
      <c r="B1324" s="18">
        <v>2.9</v>
      </c>
      <c r="C1324" s="88">
        <f t="shared" si="184"/>
        <v>3.1472341213221631</v>
      </c>
      <c r="D1324" s="80">
        <v>-110.173</v>
      </c>
      <c r="E1324" s="23">
        <v>36.493000000000002</v>
      </c>
      <c r="F1324" s="1">
        <v>8</v>
      </c>
      <c r="G1324" s="1">
        <v>2011</v>
      </c>
      <c r="H1324" s="1">
        <v>12</v>
      </c>
      <c r="I1324" s="1">
        <v>9</v>
      </c>
      <c r="J1324" s="1">
        <v>20</v>
      </c>
      <c r="K1324" s="1">
        <v>50</v>
      </c>
      <c r="L1324" s="11">
        <v>31.6</v>
      </c>
      <c r="M1324" s="81">
        <f t="shared" si="185"/>
        <v>0.11825400999467875</v>
      </c>
      <c r="N1324" s="21">
        <v>0.01</v>
      </c>
      <c r="O1324" s="3" t="s">
        <v>175</v>
      </c>
      <c r="P1324" s="94">
        <f>1/((1/U1324^2)+(1/X1324^2))</f>
        <v>1.398401087982158E-2</v>
      </c>
      <c r="Q1324" s="72">
        <f>(P1324/U1324^2*V1324)+(P1324/X1324^2*Y1324)</f>
        <v>3.1472341213221631</v>
      </c>
      <c r="R1324" s="82">
        <f t="shared" si="192"/>
        <v>0.11825400999467875</v>
      </c>
      <c r="S1324" s="49">
        <v>2.9</v>
      </c>
      <c r="T1324" s="3" t="s">
        <v>3</v>
      </c>
      <c r="U1324" s="82">
        <v>0.13900000000000001</v>
      </c>
      <c r="V1324" s="43">
        <f t="shared" si="193"/>
        <v>3.1448999999999998</v>
      </c>
      <c r="W1324" s="49">
        <v>3.15</v>
      </c>
      <c r="X1324" s="82">
        <v>0.22500000000000001</v>
      </c>
      <c r="Y1324" s="43">
        <f t="shared" si="194"/>
        <v>3.1533500000000001</v>
      </c>
      <c r="Z1324" s="53"/>
      <c r="AA1324" s="82"/>
      <c r="AB1324" s="43"/>
      <c r="AC1324" s="47"/>
      <c r="AD1324" s="82"/>
      <c r="AE1324" s="43"/>
      <c r="AF1324" s="45"/>
      <c r="AG1324" s="82"/>
      <c r="AH1324" s="43"/>
      <c r="AI1324" s="47"/>
      <c r="AJ1324" s="4"/>
      <c r="AK1324" s="4"/>
      <c r="AL1324" s="4"/>
      <c r="AM1324" s="27"/>
      <c r="AN1324" s="5"/>
      <c r="AO1324" s="4"/>
      <c r="AP1324" s="4"/>
      <c r="AQ1324" s="4"/>
      <c r="AR1324" s="19">
        <v>3.15</v>
      </c>
      <c r="AS1324" s="19">
        <v>2.9</v>
      </c>
      <c r="AT1324" s="3" t="s">
        <v>3</v>
      </c>
    </row>
    <row r="1325" spans="1:52" x14ac:dyDescent="0.25">
      <c r="A1325" s="3" t="s">
        <v>2</v>
      </c>
      <c r="B1325" s="18">
        <v>3.09</v>
      </c>
      <c r="C1325" s="88">
        <f t="shared" si="184"/>
        <v>3.1867237965001571</v>
      </c>
      <c r="D1325" s="80">
        <v>-113.04</v>
      </c>
      <c r="E1325" s="23">
        <v>36.74</v>
      </c>
      <c r="F1325" s="1">
        <v>5</v>
      </c>
      <c r="G1325" s="1">
        <v>2011</v>
      </c>
      <c r="H1325" s="1">
        <v>12</v>
      </c>
      <c r="I1325" s="1">
        <v>13</v>
      </c>
      <c r="J1325" s="1">
        <v>23</v>
      </c>
      <c r="K1325" s="1">
        <v>36</v>
      </c>
      <c r="L1325" s="11">
        <v>22.2</v>
      </c>
      <c r="M1325" s="81">
        <f t="shared" si="185"/>
        <v>0.11825400999467875</v>
      </c>
      <c r="N1325" s="21">
        <v>0.01</v>
      </c>
      <c r="O1325" s="3" t="s">
        <v>175</v>
      </c>
      <c r="P1325" s="94">
        <f>1/((1/U1325^2)+(1/X1325^2))</f>
        <v>1.398401087982158E-2</v>
      </c>
      <c r="Q1325" s="72">
        <f>(P1325/U1325^2*V1325)+(P1325/X1325^2*Y1325)</f>
        <v>3.1867237965001571</v>
      </c>
      <c r="R1325" s="82">
        <f t="shared" si="192"/>
        <v>0.11825400999467875</v>
      </c>
      <c r="S1325" s="49">
        <v>3.09</v>
      </c>
      <c r="T1325" s="3" t="s">
        <v>3</v>
      </c>
      <c r="U1325" s="82">
        <v>0.13900000000000001</v>
      </c>
      <c r="V1325" s="43">
        <f t="shared" si="193"/>
        <v>3.2951899999999998</v>
      </c>
      <c r="W1325" s="49">
        <v>2.88</v>
      </c>
      <c r="X1325" s="82">
        <v>0.22500000000000001</v>
      </c>
      <c r="Y1325" s="43">
        <f t="shared" si="194"/>
        <v>2.90252</v>
      </c>
      <c r="Z1325" s="53"/>
      <c r="AA1325" s="82"/>
      <c r="AB1325" s="43"/>
      <c r="AC1325" s="47"/>
      <c r="AD1325" s="82"/>
      <c r="AE1325" s="43"/>
      <c r="AF1325" s="45"/>
      <c r="AG1325" s="82"/>
      <c r="AH1325" s="43"/>
      <c r="AI1325" s="47"/>
      <c r="AJ1325" s="4"/>
      <c r="AK1325" s="4"/>
      <c r="AL1325" s="4" t="s">
        <v>64</v>
      </c>
      <c r="AM1325" s="27"/>
      <c r="AN1325" s="5"/>
      <c r="AO1325" s="4"/>
      <c r="AP1325" s="4"/>
      <c r="AQ1325" s="4"/>
      <c r="AR1325" s="19">
        <v>2.88</v>
      </c>
      <c r="AS1325" s="19">
        <v>3.09</v>
      </c>
      <c r="AT1325" s="3" t="s">
        <v>3</v>
      </c>
    </row>
    <row r="1326" spans="1:52" x14ac:dyDescent="0.25">
      <c r="A1326" s="3" t="s">
        <v>2</v>
      </c>
      <c r="B1326" s="18">
        <v>2.8</v>
      </c>
      <c r="C1326" s="88">
        <f t="shared" si="184"/>
        <v>2.8615961504589258</v>
      </c>
      <c r="D1326" s="80">
        <v>-113.04</v>
      </c>
      <c r="E1326" s="23">
        <v>36.738</v>
      </c>
      <c r="F1326" s="1">
        <v>7</v>
      </c>
      <c r="G1326" s="1">
        <v>2011</v>
      </c>
      <c r="H1326" s="1">
        <v>12</v>
      </c>
      <c r="I1326" s="1">
        <v>14</v>
      </c>
      <c r="J1326" s="1">
        <v>0</v>
      </c>
      <c r="K1326" s="1">
        <v>41</v>
      </c>
      <c r="L1326" s="11">
        <v>60</v>
      </c>
      <c r="M1326" s="81">
        <f t="shared" si="185"/>
        <v>0.11825400999467875</v>
      </c>
      <c r="N1326" s="21">
        <v>0.01</v>
      </c>
      <c r="O1326" s="3" t="s">
        <v>175</v>
      </c>
      <c r="P1326" s="94">
        <f>1/((1/U1326^2)+(1/X1326^2))</f>
        <v>1.398401087982158E-2</v>
      </c>
      <c r="Q1326" s="72">
        <f>(P1326/U1326^2*V1326)+(P1326/X1326^2*Y1326)</f>
        <v>2.8615961504589258</v>
      </c>
      <c r="R1326" s="82">
        <f t="shared" si="192"/>
        <v>0.11825400999467875</v>
      </c>
      <c r="S1326" s="49">
        <v>2.8</v>
      </c>
      <c r="T1326" s="3" t="s">
        <v>3</v>
      </c>
      <c r="U1326" s="82">
        <v>0.13900000000000001</v>
      </c>
      <c r="V1326" s="43">
        <f t="shared" si="193"/>
        <v>3.0657999999999999</v>
      </c>
      <c r="W1326" s="49">
        <v>2.2599999999999998</v>
      </c>
      <c r="X1326" s="82">
        <v>0.22500000000000001</v>
      </c>
      <c r="Y1326" s="43">
        <f t="shared" si="194"/>
        <v>2.3265399999999996</v>
      </c>
      <c r="Z1326" s="53"/>
      <c r="AA1326" s="82"/>
      <c r="AB1326" s="43"/>
      <c r="AC1326" s="47"/>
      <c r="AD1326" s="82"/>
      <c r="AE1326" s="43"/>
      <c r="AF1326" s="45"/>
      <c r="AG1326" s="82"/>
      <c r="AH1326" s="43"/>
      <c r="AI1326" s="47"/>
      <c r="AJ1326" s="4"/>
      <c r="AK1326" s="4"/>
      <c r="AL1326" s="4"/>
      <c r="AM1326" s="27"/>
      <c r="AN1326" s="5"/>
      <c r="AO1326" s="4"/>
      <c r="AP1326" s="4"/>
      <c r="AQ1326" s="4"/>
      <c r="AR1326" s="19">
        <v>2.2599999999999998</v>
      </c>
      <c r="AS1326" s="19">
        <v>2.8</v>
      </c>
      <c r="AT1326" s="3" t="s">
        <v>3</v>
      </c>
    </row>
    <row r="1327" spans="1:52" x14ac:dyDescent="0.25">
      <c r="A1327" s="4" t="s">
        <v>155</v>
      </c>
      <c r="B1327" s="11">
        <v>3.4</v>
      </c>
      <c r="C1327" s="88">
        <f t="shared" si="184"/>
        <v>3.5647574943527864</v>
      </c>
      <c r="D1327" s="80">
        <v>-113.794</v>
      </c>
      <c r="E1327" s="23">
        <v>36.665999999999997</v>
      </c>
      <c r="F1327" s="1">
        <v>0</v>
      </c>
      <c r="G1327" s="1">
        <v>2011</v>
      </c>
      <c r="H1327" s="1">
        <v>12</v>
      </c>
      <c r="I1327" s="1">
        <v>14</v>
      </c>
      <c r="J1327" s="1">
        <v>18</v>
      </c>
      <c r="K1327" s="1">
        <v>34</v>
      </c>
      <c r="L1327" s="1">
        <v>47</v>
      </c>
      <c r="M1327" s="81">
        <f t="shared" si="185"/>
        <v>0.11825400999467875</v>
      </c>
      <c r="N1327" s="21">
        <v>0.01</v>
      </c>
      <c r="O1327" s="3" t="s">
        <v>175</v>
      </c>
      <c r="P1327" s="94">
        <f>1/((1/U1327^2)+(1/X1327^2))</f>
        <v>1.398401087982158E-2</v>
      </c>
      <c r="Q1327" s="72">
        <f>(P1327/U1327^2*V1327)+(P1327/X1327^2*Y1327)</f>
        <v>3.5647574943527864</v>
      </c>
      <c r="R1327" s="82">
        <f t="shared" si="192"/>
        <v>0.11825400999467875</v>
      </c>
      <c r="S1327" s="49">
        <v>3.45</v>
      </c>
      <c r="T1327" s="3" t="s">
        <v>3</v>
      </c>
      <c r="U1327" s="82">
        <v>0.13900000000000001</v>
      </c>
      <c r="V1327" s="43">
        <f t="shared" si="193"/>
        <v>3.5799500000000002</v>
      </c>
      <c r="W1327" s="49">
        <v>3.55</v>
      </c>
      <c r="X1327" s="82">
        <v>0.22500000000000001</v>
      </c>
      <c r="Y1327" s="43">
        <f t="shared" si="194"/>
        <v>3.52495</v>
      </c>
      <c r="Z1327" s="53"/>
      <c r="AA1327" s="82"/>
      <c r="AB1327" s="43"/>
      <c r="AC1327" s="53"/>
      <c r="AD1327" s="82"/>
      <c r="AE1327" s="43"/>
      <c r="AF1327" s="45"/>
      <c r="AG1327" s="82"/>
      <c r="AH1327" s="43"/>
      <c r="AI1327" s="47"/>
      <c r="AJ1327" s="27"/>
      <c r="AK1327" s="5"/>
      <c r="AL1327" s="4" t="s">
        <v>104</v>
      </c>
      <c r="AM1327" s="27"/>
      <c r="AN1327" s="5"/>
      <c r="AO1327" s="4">
        <v>42</v>
      </c>
      <c r="AP1327" s="5" t="s">
        <v>44</v>
      </c>
      <c r="AQ1327" s="5" t="s">
        <v>44</v>
      </c>
      <c r="AR1327" s="19">
        <v>3.55</v>
      </c>
      <c r="AS1327" s="19">
        <v>3.45</v>
      </c>
      <c r="AT1327" s="3" t="s">
        <v>3</v>
      </c>
      <c r="AU1327" s="2" t="s">
        <v>44</v>
      </c>
      <c r="AV1327" s="2"/>
      <c r="AY1327">
        <v>83</v>
      </c>
    </row>
    <row r="1328" spans="1:52" x14ac:dyDescent="0.25">
      <c r="A1328" s="4" t="s">
        <v>155</v>
      </c>
      <c r="B1328" s="12">
        <v>2.6</v>
      </c>
      <c r="C1328" s="89">
        <f t="shared" si="184"/>
        <v>2.6423999999999999</v>
      </c>
      <c r="D1328" s="86">
        <v>-113.776</v>
      </c>
      <c r="E1328" s="24">
        <v>36.646000000000001</v>
      </c>
      <c r="F1328" s="9">
        <v>0</v>
      </c>
      <c r="G1328" s="9">
        <v>2011</v>
      </c>
      <c r="H1328" s="9">
        <v>12</v>
      </c>
      <c r="I1328" s="9">
        <v>14</v>
      </c>
      <c r="J1328" s="9">
        <v>18</v>
      </c>
      <c r="K1328" s="9">
        <v>39</v>
      </c>
      <c r="L1328" s="9">
        <v>20.11</v>
      </c>
      <c r="M1328" s="81">
        <f t="shared" si="185"/>
        <v>0.22500000000000001</v>
      </c>
      <c r="N1328" s="21">
        <v>0.01</v>
      </c>
      <c r="O1328" s="6" t="s">
        <v>174</v>
      </c>
      <c r="P1328" s="94"/>
      <c r="Q1328" s="72">
        <f>Y1328</f>
        <v>2.6423999999999999</v>
      </c>
      <c r="R1328" s="82">
        <f>X1328</f>
        <v>0.22500000000000001</v>
      </c>
      <c r="S1328" s="45"/>
      <c r="T1328" s="6"/>
      <c r="V1328" s="43"/>
      <c r="W1328" s="59">
        <v>2.6</v>
      </c>
      <c r="X1328" s="82">
        <v>0.22500000000000001</v>
      </c>
      <c r="Y1328" s="43">
        <f t="shared" si="194"/>
        <v>2.6423999999999999</v>
      </c>
      <c r="Z1328" s="53"/>
      <c r="AA1328" s="82"/>
      <c r="AB1328" s="43"/>
      <c r="AC1328" s="53"/>
      <c r="AD1328" s="82"/>
      <c r="AE1328" s="43"/>
      <c r="AF1328" s="45"/>
      <c r="AG1328" s="82"/>
      <c r="AH1328" s="43"/>
      <c r="AI1328" s="47"/>
      <c r="AJ1328" s="27"/>
      <c r="AK1328" s="5"/>
      <c r="AL1328" s="4" t="s">
        <v>107</v>
      </c>
      <c r="AM1328" s="27"/>
      <c r="AN1328" s="5"/>
      <c r="AO1328" s="4">
        <v>42</v>
      </c>
      <c r="AP1328" s="5" t="s">
        <v>44</v>
      </c>
      <c r="AQ1328" s="5" t="s">
        <v>44</v>
      </c>
      <c r="AR1328" s="36">
        <v>2.6</v>
      </c>
      <c r="AS1328" s="5"/>
      <c r="AT1328" s="6"/>
      <c r="AU1328" s="5" t="s">
        <v>44</v>
      </c>
      <c r="AV1328" s="5"/>
      <c r="AW1328" s="4"/>
      <c r="AX1328" s="4"/>
      <c r="AY1328" s="4">
        <v>31</v>
      </c>
      <c r="AZ1328" s="109" t="s">
        <v>166</v>
      </c>
    </row>
    <row r="1329" spans="1:58" x14ac:dyDescent="0.25">
      <c r="A1329" s="3" t="s">
        <v>2</v>
      </c>
      <c r="B1329" s="18">
        <v>2.66</v>
      </c>
      <c r="C1329" s="88">
        <f t="shared" si="184"/>
        <v>2.69814</v>
      </c>
      <c r="D1329" s="80">
        <v>-110.39100000000001</v>
      </c>
      <c r="E1329" s="23">
        <v>36.548999999999999</v>
      </c>
      <c r="F1329" s="1">
        <v>5</v>
      </c>
      <c r="G1329" s="1">
        <v>2011</v>
      </c>
      <c r="H1329" s="1">
        <v>12</v>
      </c>
      <c r="I1329" s="1">
        <v>21</v>
      </c>
      <c r="J1329" s="1">
        <v>19</v>
      </c>
      <c r="K1329" s="1">
        <v>17</v>
      </c>
      <c r="L1329" s="11">
        <v>35</v>
      </c>
      <c r="M1329" s="81">
        <f t="shared" si="185"/>
        <v>0.22500000000000001</v>
      </c>
      <c r="N1329" s="21">
        <v>0.01</v>
      </c>
      <c r="O1329" s="6" t="s">
        <v>174</v>
      </c>
      <c r="P1329" s="94"/>
      <c r="Q1329" s="72">
        <f>Y1329</f>
        <v>2.69814</v>
      </c>
      <c r="R1329" s="82">
        <f>X1329</f>
        <v>0.22500000000000001</v>
      </c>
      <c r="S1329" s="44"/>
      <c r="T1329" s="3"/>
      <c r="V1329" s="43"/>
      <c r="W1329" s="49">
        <v>2.66</v>
      </c>
      <c r="X1329" s="82">
        <v>0.22500000000000001</v>
      </c>
      <c r="Y1329" s="43">
        <f t="shared" si="194"/>
        <v>2.69814</v>
      </c>
      <c r="Z1329" s="53"/>
      <c r="AA1329" s="82"/>
      <c r="AB1329" s="43"/>
      <c r="AC1329" s="47"/>
      <c r="AD1329" s="82"/>
      <c r="AE1329" s="43"/>
      <c r="AF1329" s="45"/>
      <c r="AG1329" s="82"/>
      <c r="AH1329" s="43"/>
      <c r="AI1329" s="47"/>
      <c r="AJ1329" s="4"/>
      <c r="AK1329" s="4"/>
      <c r="AL1329" s="4"/>
      <c r="AM1329" s="27"/>
      <c r="AN1329" s="5"/>
      <c r="AO1329" s="4"/>
      <c r="AP1329" s="4"/>
      <c r="AQ1329" s="4"/>
      <c r="AR1329" s="19">
        <v>2.66</v>
      </c>
      <c r="AS1329" s="5"/>
      <c r="AT1329" s="3"/>
    </row>
    <row r="1330" spans="1:58" x14ac:dyDescent="0.25">
      <c r="A1330" s="3" t="s">
        <v>2</v>
      </c>
      <c r="B1330" s="18">
        <v>3.46</v>
      </c>
      <c r="C1330" s="88">
        <f t="shared" si="184"/>
        <v>3.5709587243018266</v>
      </c>
      <c r="D1330" s="80">
        <v>-111.233</v>
      </c>
      <c r="E1330" s="23">
        <v>42.530999999999999</v>
      </c>
      <c r="F1330" s="1">
        <v>0</v>
      </c>
      <c r="G1330" s="1">
        <v>2012</v>
      </c>
      <c r="H1330" s="1">
        <v>1</v>
      </c>
      <c r="I1330" s="1">
        <v>5</v>
      </c>
      <c r="J1330" s="1">
        <v>7</v>
      </c>
      <c r="K1330" s="1">
        <v>20</v>
      </c>
      <c r="L1330" s="11">
        <v>8.9</v>
      </c>
      <c r="M1330" s="81">
        <f t="shared" si="185"/>
        <v>0.10516774409862768</v>
      </c>
      <c r="N1330" s="21">
        <v>0.01</v>
      </c>
      <c r="O1330" s="3" t="s">
        <v>175</v>
      </c>
      <c r="P1330" s="94">
        <f>1/((1/U1330^2)+(1/X1330^2)+(1/AA1330^2))</f>
        <v>1.1060254398794437E-2</v>
      </c>
      <c r="Q1330" s="72">
        <f>(P1330/U1330^2*V1330)+(P1330/X1330^2*Y1330)+(P1330/AA1330^2*AB1330)</f>
        <v>3.5709587243018266</v>
      </c>
      <c r="R1330" s="82">
        <f t="shared" ref="R1330:R1336" si="195">SQRT(P1330)</f>
        <v>0.10516774409862768</v>
      </c>
      <c r="S1330" s="49">
        <v>3.46</v>
      </c>
      <c r="T1330" s="3" t="s">
        <v>3</v>
      </c>
      <c r="U1330" s="82">
        <v>0.13900000000000001</v>
      </c>
      <c r="V1330" s="43">
        <f t="shared" ref="V1330:V1336" si="196">0.791*S1330+0.851</f>
        <v>3.58786</v>
      </c>
      <c r="W1330" s="49">
        <v>3.51</v>
      </c>
      <c r="X1330" s="82">
        <v>0.22500000000000001</v>
      </c>
      <c r="Y1330" s="43">
        <f t="shared" si="194"/>
        <v>3.4877899999999999</v>
      </c>
      <c r="Z1330" s="55">
        <v>3.4</v>
      </c>
      <c r="AA1330" s="82">
        <v>0.23</v>
      </c>
      <c r="AB1330" s="43">
        <f>0.791*(Z1330+0.09)+0.851</f>
        <v>3.6115900000000001</v>
      </c>
      <c r="AC1330" s="47"/>
      <c r="AD1330" s="82"/>
      <c r="AE1330" s="43"/>
      <c r="AF1330" s="45"/>
      <c r="AG1330" s="82"/>
      <c r="AH1330" s="43"/>
      <c r="AI1330" s="47"/>
      <c r="AJ1330" s="4"/>
      <c r="AK1330" s="4"/>
      <c r="AL1330" s="4" t="s">
        <v>95</v>
      </c>
      <c r="AM1330" s="27">
        <v>3.4</v>
      </c>
      <c r="AN1330" s="5"/>
      <c r="AO1330" s="4"/>
      <c r="AP1330" s="4"/>
      <c r="AQ1330" s="4"/>
      <c r="AR1330" s="19">
        <v>3.51</v>
      </c>
      <c r="AS1330" s="19">
        <v>3.46</v>
      </c>
      <c r="AT1330" s="3" t="s">
        <v>3</v>
      </c>
    </row>
    <row r="1331" spans="1:58" x14ac:dyDescent="0.25">
      <c r="A1331" s="4" t="s">
        <v>155</v>
      </c>
      <c r="B1331" s="11">
        <v>3</v>
      </c>
      <c r="C1331" s="88">
        <f t="shared" si="184"/>
        <v>3.1755156943215233</v>
      </c>
      <c r="D1331" s="80">
        <v>-110.79300000000001</v>
      </c>
      <c r="E1331" s="23">
        <v>42.898000000000003</v>
      </c>
      <c r="F1331" s="1">
        <v>5</v>
      </c>
      <c r="G1331" s="1">
        <v>2012</v>
      </c>
      <c r="H1331" s="1">
        <v>1</v>
      </c>
      <c r="I1331" s="1">
        <v>8</v>
      </c>
      <c r="J1331" s="1">
        <v>12</v>
      </c>
      <c r="K1331" s="1">
        <v>39</v>
      </c>
      <c r="L1331" s="1">
        <v>36.93</v>
      </c>
      <c r="M1331" s="81">
        <f t="shared" si="185"/>
        <v>0.10516774409862768</v>
      </c>
      <c r="N1331" s="21">
        <v>0.01</v>
      </c>
      <c r="O1331" s="3" t="s">
        <v>175</v>
      </c>
      <c r="P1331" s="94">
        <f>1/((1/U1331^2)+(1/X1331^2)+(1/AA1331^2))</f>
        <v>1.1060254398794437E-2</v>
      </c>
      <c r="Q1331" s="72">
        <f>(P1331/U1331^2*V1331)+(P1331/X1331^2*Y1331)+(P1331/AA1331^2*AB1331)</f>
        <v>3.1755156943215233</v>
      </c>
      <c r="R1331" s="82">
        <f t="shared" si="195"/>
        <v>0.10516774409862768</v>
      </c>
      <c r="S1331" s="49">
        <v>2.93</v>
      </c>
      <c r="T1331" s="3" t="s">
        <v>3</v>
      </c>
      <c r="U1331" s="82">
        <v>0.13900000000000001</v>
      </c>
      <c r="V1331" s="43">
        <f t="shared" si="196"/>
        <v>3.1686300000000003</v>
      </c>
      <c r="W1331" s="49">
        <v>3.07</v>
      </c>
      <c r="X1331" s="82">
        <v>0.22500000000000001</v>
      </c>
      <c r="Y1331" s="43">
        <f t="shared" si="194"/>
        <v>3.0790299999999999</v>
      </c>
      <c r="Z1331" s="55">
        <v>3</v>
      </c>
      <c r="AA1331" s="82">
        <v>0.23</v>
      </c>
      <c r="AB1331" s="43">
        <f>0.791*(Z1331+0.09)+0.851</f>
        <v>3.2951899999999998</v>
      </c>
      <c r="AC1331" s="53"/>
      <c r="AD1331" s="82"/>
      <c r="AE1331" s="43"/>
      <c r="AF1331" s="45"/>
      <c r="AG1331" s="82"/>
      <c r="AH1331" s="43"/>
      <c r="AI1331" s="47"/>
      <c r="AJ1331" s="27"/>
      <c r="AK1331" s="5"/>
      <c r="AL1331" s="4" t="s">
        <v>50</v>
      </c>
      <c r="AM1331" s="27">
        <v>3</v>
      </c>
      <c r="AN1331" s="5"/>
      <c r="AO1331" s="4">
        <v>460</v>
      </c>
      <c r="AP1331" s="5" t="s">
        <v>44</v>
      </c>
      <c r="AQ1331" s="5" t="s">
        <v>44</v>
      </c>
      <c r="AR1331" s="19">
        <v>3.07</v>
      </c>
      <c r="AS1331" s="19">
        <v>2.93</v>
      </c>
      <c r="AT1331" s="3" t="s">
        <v>3</v>
      </c>
      <c r="AU1331" s="2" t="s">
        <v>44</v>
      </c>
      <c r="AV1331" s="2"/>
      <c r="AY1331">
        <v>82</v>
      </c>
    </row>
    <row r="1332" spans="1:58" x14ac:dyDescent="0.25">
      <c r="A1332" s="3" t="s">
        <v>2</v>
      </c>
      <c r="B1332" s="18">
        <v>3.24</v>
      </c>
      <c r="C1332" s="88">
        <f t="shared" si="184"/>
        <v>3.3418855309810431</v>
      </c>
      <c r="D1332" s="80">
        <v>-108.43600000000001</v>
      </c>
      <c r="E1332" s="23">
        <v>42.521000000000001</v>
      </c>
      <c r="F1332" s="1">
        <v>2</v>
      </c>
      <c r="G1332" s="1">
        <v>2012</v>
      </c>
      <c r="H1332" s="1">
        <v>1</v>
      </c>
      <c r="I1332" s="1">
        <v>29</v>
      </c>
      <c r="J1332" s="1">
        <v>3</v>
      </c>
      <c r="K1332" s="1">
        <v>46</v>
      </c>
      <c r="L1332" s="11">
        <v>24.3</v>
      </c>
      <c r="M1332" s="81">
        <f t="shared" si="185"/>
        <v>0.11825400999467875</v>
      </c>
      <c r="N1332" s="21">
        <v>0.01</v>
      </c>
      <c r="O1332" s="3" t="s">
        <v>175</v>
      </c>
      <c r="P1332" s="94">
        <f>1/((1/U1332^2)+(1/X1332^2))</f>
        <v>1.398401087982158E-2</v>
      </c>
      <c r="Q1332" s="72">
        <f>(P1332/U1332^2*V1332)+(P1332/X1332^2*Y1332)</f>
        <v>3.3418855309810431</v>
      </c>
      <c r="R1332" s="82">
        <f t="shared" si="195"/>
        <v>0.11825400999467875</v>
      </c>
      <c r="S1332" s="49">
        <v>3.24</v>
      </c>
      <c r="T1332" s="3" t="s">
        <v>3</v>
      </c>
      <c r="U1332" s="82">
        <v>0.13900000000000001</v>
      </c>
      <c r="V1332" s="43">
        <f t="shared" si="196"/>
        <v>3.4138400000000004</v>
      </c>
      <c r="W1332" s="49">
        <v>3.15</v>
      </c>
      <c r="X1332" s="82">
        <v>0.22500000000000001</v>
      </c>
      <c r="Y1332" s="43">
        <f t="shared" si="194"/>
        <v>3.1533500000000001</v>
      </c>
      <c r="Z1332" s="53"/>
      <c r="AA1332" s="82"/>
      <c r="AB1332" s="43"/>
      <c r="AC1332" s="47"/>
      <c r="AD1332" s="82"/>
      <c r="AE1332" s="43"/>
      <c r="AF1332" s="45"/>
      <c r="AG1332" s="82"/>
      <c r="AH1332" s="43"/>
      <c r="AI1332" s="47"/>
      <c r="AJ1332" s="4"/>
      <c r="AK1332" s="4"/>
      <c r="AL1332" s="4" t="s">
        <v>43</v>
      </c>
      <c r="AM1332" s="27"/>
      <c r="AN1332" s="5"/>
      <c r="AO1332" s="4"/>
      <c r="AP1332" s="4"/>
      <c r="AQ1332" s="4"/>
      <c r="AR1332" s="19">
        <v>3.15</v>
      </c>
      <c r="AS1332" s="19">
        <v>3.24</v>
      </c>
      <c r="AT1332" s="3" t="s">
        <v>3</v>
      </c>
    </row>
    <row r="1333" spans="1:58" x14ac:dyDescent="0.25">
      <c r="A1333" s="3" t="s">
        <v>2</v>
      </c>
      <c r="B1333" s="18">
        <v>3.63</v>
      </c>
      <c r="C1333" s="88">
        <f t="shared" si="184"/>
        <v>3.6267498035627486</v>
      </c>
      <c r="D1333" s="80">
        <v>-114.99299999999999</v>
      </c>
      <c r="E1333" s="23">
        <v>40.841999999999999</v>
      </c>
      <c r="F1333" s="1">
        <v>7</v>
      </c>
      <c r="G1333" s="1">
        <v>2012</v>
      </c>
      <c r="H1333" s="1">
        <v>2</v>
      </c>
      <c r="I1333" s="1">
        <v>1</v>
      </c>
      <c r="J1333" s="1">
        <v>14</v>
      </c>
      <c r="K1333" s="1">
        <v>40</v>
      </c>
      <c r="L1333" s="11">
        <v>32.6</v>
      </c>
      <c r="M1333" s="81">
        <f t="shared" si="185"/>
        <v>0.11825400999467875</v>
      </c>
      <c r="N1333" s="21">
        <v>0.01</v>
      </c>
      <c r="O1333" s="3" t="s">
        <v>175</v>
      </c>
      <c r="P1333" s="94">
        <f>1/((1/U1333^2)+(1/X1333^2))</f>
        <v>1.398401087982158E-2</v>
      </c>
      <c r="Q1333" s="72">
        <f>(P1333/U1333^2*V1333)+(P1333/X1333^2*Y1333)</f>
        <v>3.6267498035627486</v>
      </c>
      <c r="R1333" s="82">
        <f t="shared" si="195"/>
        <v>0.11825400999467875</v>
      </c>
      <c r="S1333" s="49">
        <v>3.63</v>
      </c>
      <c r="T1333" s="3" t="s">
        <v>3</v>
      </c>
      <c r="U1333" s="82">
        <v>0.13900000000000001</v>
      </c>
      <c r="V1333" s="43">
        <f t="shared" si="196"/>
        <v>3.7223299999999999</v>
      </c>
      <c r="W1333" s="49">
        <v>3.39</v>
      </c>
      <c r="X1333" s="82">
        <v>0.22500000000000001</v>
      </c>
      <c r="Y1333" s="43">
        <f t="shared" si="194"/>
        <v>3.3763100000000001</v>
      </c>
      <c r="Z1333" s="53"/>
      <c r="AA1333" s="82"/>
      <c r="AB1333" s="43"/>
      <c r="AC1333" s="47"/>
      <c r="AD1333" s="82"/>
      <c r="AE1333" s="43"/>
      <c r="AF1333" s="45"/>
      <c r="AG1333" s="82"/>
      <c r="AH1333" s="43"/>
      <c r="AI1333" s="47"/>
      <c r="AJ1333" s="4"/>
      <c r="AK1333" s="4"/>
      <c r="AL1333" s="4"/>
      <c r="AM1333" s="27"/>
      <c r="AN1333" s="5"/>
      <c r="AO1333" s="4"/>
      <c r="AP1333" s="4"/>
      <c r="AQ1333" s="4"/>
      <c r="AR1333" s="19">
        <v>3.39</v>
      </c>
      <c r="AS1333" s="19">
        <v>3.63</v>
      </c>
      <c r="AT1333" s="3" t="s">
        <v>3</v>
      </c>
      <c r="BA1333" s="4"/>
      <c r="BB1333" s="4"/>
      <c r="BC1333" s="4"/>
      <c r="BD1333" s="4"/>
      <c r="BE1333" s="4"/>
      <c r="BF1333" s="4"/>
    </row>
    <row r="1334" spans="1:58" x14ac:dyDescent="0.25">
      <c r="A1334" s="3" t="s">
        <v>2</v>
      </c>
      <c r="B1334" s="18">
        <v>3.07</v>
      </c>
      <c r="C1334" s="88">
        <f t="shared" si="184"/>
        <v>3.1008552963714866</v>
      </c>
      <c r="D1334" s="80">
        <v>-114.73699999999999</v>
      </c>
      <c r="E1334" s="23">
        <v>41.076000000000001</v>
      </c>
      <c r="F1334" s="1">
        <v>7</v>
      </c>
      <c r="G1334" s="1">
        <v>2012</v>
      </c>
      <c r="H1334" s="1">
        <v>2</v>
      </c>
      <c r="I1334" s="1">
        <v>25</v>
      </c>
      <c r="J1334" s="1">
        <v>18</v>
      </c>
      <c r="K1334" s="1">
        <v>7</v>
      </c>
      <c r="L1334" s="11">
        <v>27.7</v>
      </c>
      <c r="M1334" s="81">
        <f t="shared" si="185"/>
        <v>0.11825400999467875</v>
      </c>
      <c r="N1334" s="21">
        <v>0.01</v>
      </c>
      <c r="O1334" s="3" t="s">
        <v>175</v>
      </c>
      <c r="P1334" s="94">
        <f>1/((1/U1334^2)+(1/X1334^2))</f>
        <v>1.398401087982158E-2</v>
      </c>
      <c r="Q1334" s="72">
        <f>(P1334/U1334^2*V1334)+(P1334/X1334^2*Y1334)</f>
        <v>3.1008552963714866</v>
      </c>
      <c r="R1334" s="82">
        <f t="shared" si="195"/>
        <v>0.11825400999467875</v>
      </c>
      <c r="S1334" s="49">
        <v>3.07</v>
      </c>
      <c r="T1334" s="3" t="s">
        <v>3</v>
      </c>
      <c r="U1334" s="82">
        <v>0.13900000000000001</v>
      </c>
      <c r="V1334" s="43">
        <f t="shared" si="196"/>
        <v>3.2793700000000001</v>
      </c>
      <c r="W1334" s="49">
        <v>2.59</v>
      </c>
      <c r="X1334" s="82">
        <v>0.22500000000000001</v>
      </c>
      <c r="Y1334" s="43">
        <f t="shared" si="194"/>
        <v>2.6331099999999998</v>
      </c>
      <c r="Z1334" s="53"/>
      <c r="AA1334" s="82"/>
      <c r="AB1334" s="43"/>
      <c r="AC1334" s="47"/>
      <c r="AD1334" s="82"/>
      <c r="AE1334" s="43"/>
      <c r="AF1334" s="45"/>
      <c r="AG1334" s="82"/>
      <c r="AH1334" s="43"/>
      <c r="AI1334" s="47"/>
      <c r="AJ1334" s="4"/>
      <c r="AK1334" s="4"/>
      <c r="AL1334" s="4"/>
      <c r="AM1334" s="27"/>
      <c r="AN1334" s="5"/>
      <c r="AO1334" s="4"/>
      <c r="AP1334" s="4"/>
      <c r="AQ1334" s="4"/>
      <c r="AR1334" s="19">
        <v>2.59</v>
      </c>
      <c r="AS1334" s="19">
        <v>3.07</v>
      </c>
      <c r="AT1334" s="3" t="s">
        <v>3</v>
      </c>
      <c r="AZ1334" s="4"/>
    </row>
    <row r="1335" spans="1:58" x14ac:dyDescent="0.25">
      <c r="A1335" s="3" t="s">
        <v>2</v>
      </c>
      <c r="B1335" s="18">
        <v>3.35</v>
      </c>
      <c r="C1335" s="88">
        <f t="shared" si="184"/>
        <v>3.4561840333971925</v>
      </c>
      <c r="D1335" s="80">
        <v>-111.24299999999999</v>
      </c>
      <c r="E1335" s="23">
        <v>42.668999999999997</v>
      </c>
      <c r="F1335" s="1">
        <v>1</v>
      </c>
      <c r="G1335" s="1">
        <v>2012</v>
      </c>
      <c r="H1335" s="1">
        <v>2</v>
      </c>
      <c r="I1335" s="1">
        <v>28</v>
      </c>
      <c r="J1335" s="1">
        <v>20</v>
      </c>
      <c r="K1335" s="1">
        <v>42</v>
      </c>
      <c r="L1335" s="11">
        <v>1.1000000000000001</v>
      </c>
      <c r="M1335" s="81">
        <f t="shared" si="185"/>
        <v>0.11825400999467875</v>
      </c>
      <c r="N1335" s="21">
        <v>0.01</v>
      </c>
      <c r="O1335" s="3" t="s">
        <v>175</v>
      </c>
      <c r="P1335" s="94">
        <f>1/((1/U1335^2)+(1/X1335^2))</f>
        <v>1.398401087982158E-2</v>
      </c>
      <c r="Q1335" s="72">
        <f>(P1335/U1335^2*V1335)+(P1335/X1335^2*Y1335)</f>
        <v>3.4561840333971925</v>
      </c>
      <c r="R1335" s="82">
        <f t="shared" si="195"/>
        <v>0.11825400999467875</v>
      </c>
      <c r="S1335" s="49">
        <v>3.35</v>
      </c>
      <c r="T1335" s="3" t="s">
        <v>3</v>
      </c>
      <c r="U1335" s="82">
        <v>0.13900000000000001</v>
      </c>
      <c r="V1335" s="43">
        <f t="shared" si="196"/>
        <v>3.5008500000000002</v>
      </c>
      <c r="W1335" s="49">
        <v>3.35</v>
      </c>
      <c r="X1335" s="82">
        <v>0.22500000000000001</v>
      </c>
      <c r="Y1335" s="43">
        <f t="shared" si="194"/>
        <v>3.3391500000000001</v>
      </c>
      <c r="Z1335" s="53"/>
      <c r="AA1335" s="82"/>
      <c r="AB1335" s="43"/>
      <c r="AC1335" s="47"/>
      <c r="AD1335" s="82"/>
      <c r="AE1335" s="43"/>
      <c r="AF1335" s="45"/>
      <c r="AG1335" s="82"/>
      <c r="AH1335" s="43"/>
      <c r="AI1335" s="47"/>
      <c r="AJ1335" s="4"/>
      <c r="AK1335" s="4"/>
      <c r="AL1335" s="4"/>
      <c r="AM1335" s="27"/>
      <c r="AN1335" s="5"/>
      <c r="AO1335" s="4"/>
      <c r="AP1335" s="4"/>
      <c r="AQ1335" s="4"/>
      <c r="AR1335" s="19">
        <v>3.35</v>
      </c>
      <c r="AS1335" s="19">
        <v>3.35</v>
      </c>
      <c r="AT1335" s="3" t="s">
        <v>3</v>
      </c>
      <c r="AZ1335" s="4"/>
    </row>
    <row r="1336" spans="1:58" x14ac:dyDescent="0.25">
      <c r="A1336" s="3" t="s">
        <v>2</v>
      </c>
      <c r="B1336" s="18">
        <v>3.16</v>
      </c>
      <c r="C1336" s="88">
        <f t="shared" si="184"/>
        <v>3.3063498085666092</v>
      </c>
      <c r="D1336" s="80">
        <v>-111.239</v>
      </c>
      <c r="E1336" s="23">
        <v>42.906999999999996</v>
      </c>
      <c r="F1336" s="1">
        <v>1</v>
      </c>
      <c r="G1336" s="1">
        <v>2012</v>
      </c>
      <c r="H1336" s="1">
        <v>3</v>
      </c>
      <c r="I1336" s="1">
        <v>9</v>
      </c>
      <c r="J1336" s="1">
        <v>1</v>
      </c>
      <c r="K1336" s="1">
        <v>8</v>
      </c>
      <c r="L1336" s="11">
        <v>34</v>
      </c>
      <c r="M1336" s="81">
        <f t="shared" si="185"/>
        <v>0.11825400999467875</v>
      </c>
      <c r="N1336" s="21">
        <v>0.01</v>
      </c>
      <c r="O1336" s="3" t="s">
        <v>175</v>
      </c>
      <c r="P1336" s="94">
        <f>1/((1/U1336^2)+(1/X1336^2))</f>
        <v>1.398401087982158E-2</v>
      </c>
      <c r="Q1336" s="72">
        <f>(P1336/U1336^2*V1336)+(P1336/X1336^2*Y1336)</f>
        <v>3.3063498085666092</v>
      </c>
      <c r="R1336" s="82">
        <f t="shared" si="195"/>
        <v>0.11825400999467875</v>
      </c>
      <c r="S1336" s="49">
        <v>3.16</v>
      </c>
      <c r="T1336" s="3" t="s">
        <v>3</v>
      </c>
      <c r="U1336" s="82">
        <v>0.13900000000000001</v>
      </c>
      <c r="V1336" s="43">
        <f t="shared" si="196"/>
        <v>3.3505600000000002</v>
      </c>
      <c r="W1336" s="49">
        <v>3.19</v>
      </c>
      <c r="X1336" s="82">
        <v>0.22500000000000001</v>
      </c>
      <c r="Y1336" s="43">
        <f t="shared" si="194"/>
        <v>3.1905100000000002</v>
      </c>
      <c r="Z1336" s="53"/>
      <c r="AA1336" s="82"/>
      <c r="AB1336" s="43"/>
      <c r="AC1336" s="47"/>
      <c r="AD1336" s="82"/>
      <c r="AE1336" s="43"/>
      <c r="AF1336" s="45"/>
      <c r="AG1336" s="82"/>
      <c r="AH1336" s="43"/>
      <c r="AI1336" s="47"/>
      <c r="AJ1336" s="4"/>
      <c r="AK1336" s="4"/>
      <c r="AL1336" s="4"/>
      <c r="AM1336" s="27"/>
      <c r="AN1336" s="5"/>
      <c r="AO1336" s="4"/>
      <c r="AP1336" s="4"/>
      <c r="AQ1336" s="4"/>
      <c r="AR1336" s="19">
        <v>3.19</v>
      </c>
      <c r="AS1336" s="19">
        <v>3.16</v>
      </c>
      <c r="AT1336" s="3" t="s">
        <v>3</v>
      </c>
      <c r="AZ1336" s="4"/>
    </row>
    <row r="1337" spans="1:58" x14ac:dyDescent="0.25">
      <c r="A1337" s="4" t="s">
        <v>155</v>
      </c>
      <c r="B1337" s="11">
        <v>2.2000000000000002</v>
      </c>
      <c r="C1337" s="88">
        <f t="shared" si="184"/>
        <v>2.6623900000000003</v>
      </c>
      <c r="D1337" s="80">
        <v>-110.655</v>
      </c>
      <c r="E1337" s="23">
        <v>43.271999999999998</v>
      </c>
      <c r="F1337" s="1">
        <v>5</v>
      </c>
      <c r="G1337" s="1">
        <v>2012</v>
      </c>
      <c r="H1337" s="1">
        <v>3</v>
      </c>
      <c r="I1337" s="1">
        <v>26</v>
      </c>
      <c r="J1337" s="1">
        <v>22</v>
      </c>
      <c r="K1337" s="1">
        <v>35</v>
      </c>
      <c r="L1337" s="1">
        <v>42.02</v>
      </c>
      <c r="M1337" s="81">
        <f t="shared" si="185"/>
        <v>0.23</v>
      </c>
      <c r="N1337" s="21">
        <v>0.01</v>
      </c>
      <c r="O1337" s="6" t="s">
        <v>174</v>
      </c>
      <c r="P1337" s="94"/>
      <c r="Q1337" s="72">
        <f>AB1337</f>
        <v>2.6623900000000003</v>
      </c>
      <c r="R1337" s="82">
        <f>AA1337</f>
        <v>0.23</v>
      </c>
      <c r="S1337" s="44"/>
      <c r="T1337" s="3"/>
      <c r="V1337" s="43"/>
      <c r="W1337" s="46"/>
      <c r="Y1337" s="43"/>
      <c r="Z1337" s="55">
        <v>2.2000000000000002</v>
      </c>
      <c r="AA1337" s="82">
        <v>0.23</v>
      </c>
      <c r="AB1337" s="43">
        <f>0.791*(Z1337+0.09)+0.851</f>
        <v>2.6623900000000003</v>
      </c>
      <c r="AC1337" s="53"/>
      <c r="AD1337" s="82"/>
      <c r="AE1337" s="43"/>
      <c r="AF1337" s="45"/>
      <c r="AG1337" s="82"/>
      <c r="AH1337" s="43"/>
      <c r="AI1337" s="47" t="s">
        <v>77</v>
      </c>
      <c r="AJ1337" s="27"/>
      <c r="AK1337" s="5"/>
      <c r="AL1337" s="4" t="s">
        <v>91</v>
      </c>
      <c r="AM1337" s="27">
        <v>2.2000000000000002</v>
      </c>
      <c r="AN1337" s="5"/>
      <c r="AO1337" s="4">
        <v>460</v>
      </c>
      <c r="AP1337" s="5" t="s">
        <v>44</v>
      </c>
      <c r="AQ1337" s="5" t="s">
        <v>12</v>
      </c>
      <c r="AR1337" s="9"/>
      <c r="AS1337" s="5"/>
      <c r="AT1337" s="3"/>
      <c r="AU1337" s="2" t="s">
        <v>44</v>
      </c>
      <c r="AV1337" s="2"/>
      <c r="AY1337">
        <v>29</v>
      </c>
      <c r="AZ1337" s="4"/>
    </row>
    <row r="1338" spans="1:58" x14ac:dyDescent="0.25">
      <c r="A1338" s="3" t="s">
        <v>2</v>
      </c>
      <c r="B1338" s="18">
        <v>3.1</v>
      </c>
      <c r="C1338" s="88">
        <f t="shared" si="184"/>
        <v>3.2335072750407456</v>
      </c>
      <c r="D1338" s="80">
        <v>-111.334</v>
      </c>
      <c r="E1338" s="23">
        <v>42.774999999999999</v>
      </c>
      <c r="F1338" s="1">
        <v>4</v>
      </c>
      <c r="G1338" s="1">
        <v>2012</v>
      </c>
      <c r="H1338" s="1">
        <v>4</v>
      </c>
      <c r="I1338" s="1">
        <v>4</v>
      </c>
      <c r="J1338" s="1">
        <v>18</v>
      </c>
      <c r="K1338" s="1">
        <v>22</v>
      </c>
      <c r="L1338" s="11">
        <v>56.9</v>
      </c>
      <c r="M1338" s="81">
        <f t="shared" si="185"/>
        <v>0.11825400999467875</v>
      </c>
      <c r="N1338" s="21">
        <v>0.01</v>
      </c>
      <c r="O1338" s="3" t="s">
        <v>175</v>
      </c>
      <c r="P1338" s="94">
        <f t="shared" ref="P1338:P1346" si="197">1/((1/U1338^2)+(1/X1338^2))</f>
        <v>1.398401087982158E-2</v>
      </c>
      <c r="Q1338" s="72">
        <f t="shared" ref="Q1338:Q1346" si="198">(P1338/U1338^2*V1338)+(P1338/X1338^2*Y1338)</f>
        <v>3.2335072750407456</v>
      </c>
      <c r="R1338" s="82">
        <f t="shared" ref="R1338:R1346" si="199">SQRT(P1338)</f>
        <v>0.11825400999467875</v>
      </c>
      <c r="S1338" s="49">
        <v>3.1</v>
      </c>
      <c r="T1338" s="3" t="s">
        <v>3</v>
      </c>
      <c r="U1338" s="82">
        <v>0.13900000000000001</v>
      </c>
      <c r="V1338" s="43">
        <f t="shared" ref="V1338:V1346" si="200">0.791*S1338+0.851</f>
        <v>3.3031000000000001</v>
      </c>
      <c r="W1338" s="49">
        <v>3.04</v>
      </c>
      <c r="X1338" s="82">
        <v>0.22500000000000001</v>
      </c>
      <c r="Y1338" s="43">
        <f t="shared" ref="Y1338:Y1346" si="201">0.929*W1338+0.227</f>
        <v>3.0511599999999999</v>
      </c>
      <c r="Z1338" s="53"/>
      <c r="AA1338" s="82"/>
      <c r="AB1338" s="43"/>
      <c r="AC1338" s="47"/>
      <c r="AD1338" s="82"/>
      <c r="AE1338" s="43"/>
      <c r="AF1338" s="45"/>
      <c r="AG1338" s="82"/>
      <c r="AH1338" s="43"/>
      <c r="AI1338" s="47"/>
      <c r="AJ1338" s="4"/>
      <c r="AK1338" s="4"/>
      <c r="AL1338" s="4"/>
      <c r="AM1338" s="27"/>
      <c r="AN1338" s="5"/>
      <c r="AO1338" s="4"/>
      <c r="AP1338" s="4"/>
      <c r="AQ1338" s="4"/>
      <c r="AR1338" s="19">
        <v>3.04</v>
      </c>
      <c r="AS1338" s="19">
        <v>3.1</v>
      </c>
      <c r="AT1338" s="3" t="s">
        <v>3</v>
      </c>
      <c r="AZ1338" s="4"/>
    </row>
    <row r="1339" spans="1:58" x14ac:dyDescent="0.25">
      <c r="A1339" s="3" t="s">
        <v>2</v>
      </c>
      <c r="B1339" s="18">
        <v>2.56</v>
      </c>
      <c r="C1339" s="88">
        <f t="shared" si="184"/>
        <v>2.7883489633431506</v>
      </c>
      <c r="D1339" s="80">
        <v>-111.175</v>
      </c>
      <c r="E1339" s="23">
        <v>42.625999999999998</v>
      </c>
      <c r="F1339" s="1">
        <v>4</v>
      </c>
      <c r="G1339" s="1">
        <v>2012</v>
      </c>
      <c r="H1339" s="1">
        <v>4</v>
      </c>
      <c r="I1339" s="1">
        <v>8</v>
      </c>
      <c r="J1339" s="1">
        <v>12</v>
      </c>
      <c r="K1339" s="1">
        <v>14</v>
      </c>
      <c r="L1339" s="11">
        <v>35.200000000000003</v>
      </c>
      <c r="M1339" s="81">
        <f t="shared" si="185"/>
        <v>0.11825400999467875</v>
      </c>
      <c r="N1339" s="21">
        <v>0.01</v>
      </c>
      <c r="O1339" s="3" t="s">
        <v>175</v>
      </c>
      <c r="P1339" s="94">
        <f t="shared" si="197"/>
        <v>1.398401087982158E-2</v>
      </c>
      <c r="Q1339" s="72">
        <f t="shared" si="198"/>
        <v>2.7883489633431506</v>
      </c>
      <c r="R1339" s="82">
        <f t="shared" si="199"/>
        <v>0.11825400999467875</v>
      </c>
      <c r="S1339" s="49">
        <v>2.56</v>
      </c>
      <c r="T1339" s="3" t="s">
        <v>3</v>
      </c>
      <c r="U1339" s="82">
        <v>0.13900000000000001</v>
      </c>
      <c r="V1339" s="43">
        <f t="shared" si="200"/>
        <v>2.8759600000000001</v>
      </c>
      <c r="W1339" s="49">
        <v>2.5099999999999998</v>
      </c>
      <c r="X1339" s="82">
        <v>0.22500000000000001</v>
      </c>
      <c r="Y1339" s="43">
        <f t="shared" si="201"/>
        <v>2.5587899999999997</v>
      </c>
      <c r="Z1339" s="53"/>
      <c r="AA1339" s="82"/>
      <c r="AB1339" s="43"/>
      <c r="AC1339" s="47"/>
      <c r="AD1339" s="82"/>
      <c r="AE1339" s="43"/>
      <c r="AF1339" s="45"/>
      <c r="AG1339" s="82"/>
      <c r="AH1339" s="43"/>
      <c r="AI1339" s="47"/>
      <c r="AJ1339" s="4"/>
      <c r="AK1339" s="4"/>
      <c r="AL1339" s="4"/>
      <c r="AM1339" s="27"/>
      <c r="AN1339" s="5"/>
      <c r="AO1339" s="4"/>
      <c r="AP1339" s="4"/>
      <c r="AQ1339" s="4"/>
      <c r="AR1339" s="19">
        <v>2.5099999999999998</v>
      </c>
      <c r="AS1339" s="19">
        <v>2.56</v>
      </c>
      <c r="AT1339" s="3" t="s">
        <v>3</v>
      </c>
      <c r="AZ1339" s="4"/>
    </row>
    <row r="1340" spans="1:58" x14ac:dyDescent="0.25">
      <c r="A1340" s="3" t="s">
        <v>2</v>
      </c>
      <c r="B1340" s="18">
        <v>2.92</v>
      </c>
      <c r="C1340" s="88">
        <f t="shared" si="184"/>
        <v>3.0355088930031737</v>
      </c>
      <c r="D1340" s="80">
        <v>-110.577</v>
      </c>
      <c r="E1340" s="23">
        <v>42.997999999999998</v>
      </c>
      <c r="F1340" s="1">
        <v>0</v>
      </c>
      <c r="G1340" s="1">
        <v>2012</v>
      </c>
      <c r="H1340" s="1">
        <v>5</v>
      </c>
      <c r="I1340" s="1">
        <v>14</v>
      </c>
      <c r="J1340" s="1">
        <v>5</v>
      </c>
      <c r="K1340" s="1">
        <v>45</v>
      </c>
      <c r="L1340" s="11">
        <v>8.6999999999999993</v>
      </c>
      <c r="M1340" s="81">
        <f t="shared" si="185"/>
        <v>0.11825400999467875</v>
      </c>
      <c r="N1340" s="21">
        <v>0.01</v>
      </c>
      <c r="O1340" s="3" t="s">
        <v>175</v>
      </c>
      <c r="P1340" s="94">
        <f t="shared" si="197"/>
        <v>1.398401087982158E-2</v>
      </c>
      <c r="Q1340" s="72">
        <f t="shared" si="198"/>
        <v>3.0355088930031737</v>
      </c>
      <c r="R1340" s="82">
        <f t="shared" si="199"/>
        <v>0.11825400999467875</v>
      </c>
      <c r="S1340" s="49">
        <v>2.92</v>
      </c>
      <c r="T1340" s="3" t="s">
        <v>3</v>
      </c>
      <c r="U1340" s="82">
        <v>0.13900000000000001</v>
      </c>
      <c r="V1340" s="43">
        <f t="shared" si="200"/>
        <v>3.16072</v>
      </c>
      <c r="W1340" s="49">
        <v>2.67</v>
      </c>
      <c r="X1340" s="82">
        <v>0.22500000000000001</v>
      </c>
      <c r="Y1340" s="43">
        <f t="shared" si="201"/>
        <v>2.70743</v>
      </c>
      <c r="Z1340" s="53"/>
      <c r="AA1340" s="82"/>
      <c r="AB1340" s="43"/>
      <c r="AC1340" s="47"/>
      <c r="AD1340" s="82"/>
      <c r="AE1340" s="43"/>
      <c r="AF1340" s="45"/>
      <c r="AG1340" s="82"/>
      <c r="AH1340" s="43"/>
      <c r="AI1340" s="47"/>
      <c r="AJ1340" s="4"/>
      <c r="AK1340" s="4"/>
      <c r="AL1340" s="4"/>
      <c r="AM1340" s="27"/>
      <c r="AN1340" s="5"/>
      <c r="AO1340" s="4"/>
      <c r="AP1340" s="4"/>
      <c r="AQ1340" s="4"/>
      <c r="AR1340" s="19">
        <v>2.67</v>
      </c>
      <c r="AS1340" s="19">
        <v>2.92</v>
      </c>
      <c r="AT1340" s="3" t="s">
        <v>3</v>
      </c>
      <c r="AZ1340" s="4"/>
    </row>
    <row r="1341" spans="1:58" x14ac:dyDescent="0.25">
      <c r="A1341" s="3" t="s">
        <v>2</v>
      </c>
      <c r="B1341" s="18">
        <v>2.73</v>
      </c>
      <c r="C1341" s="88">
        <f t="shared" si="184"/>
        <v>2.8805423635375864</v>
      </c>
      <c r="D1341" s="80">
        <v>-110.52500000000001</v>
      </c>
      <c r="E1341" s="23">
        <v>42.985999999999997</v>
      </c>
      <c r="F1341" s="1">
        <v>3</v>
      </c>
      <c r="G1341" s="1">
        <v>2012</v>
      </c>
      <c r="H1341" s="1">
        <v>5</v>
      </c>
      <c r="I1341" s="1">
        <v>14</v>
      </c>
      <c r="J1341" s="1">
        <v>9</v>
      </c>
      <c r="K1341" s="1">
        <v>0</v>
      </c>
      <c r="L1341" s="11">
        <v>30.5</v>
      </c>
      <c r="M1341" s="81">
        <f t="shared" si="185"/>
        <v>0.11825400999467875</v>
      </c>
      <c r="N1341" s="21">
        <v>0.01</v>
      </c>
      <c r="O1341" s="3" t="s">
        <v>175</v>
      </c>
      <c r="P1341" s="94">
        <f t="shared" si="197"/>
        <v>1.398401087982158E-2</v>
      </c>
      <c r="Q1341" s="72">
        <f t="shared" si="198"/>
        <v>2.8805423635375864</v>
      </c>
      <c r="R1341" s="82">
        <f t="shared" si="199"/>
        <v>0.11825400999467875</v>
      </c>
      <c r="S1341" s="49">
        <v>2.73</v>
      </c>
      <c r="T1341" s="3" t="s">
        <v>3</v>
      </c>
      <c r="U1341" s="82">
        <v>0.13900000000000001</v>
      </c>
      <c r="V1341" s="43">
        <f t="shared" si="200"/>
        <v>3.0104299999999999</v>
      </c>
      <c r="W1341" s="49">
        <v>2.4900000000000002</v>
      </c>
      <c r="X1341" s="82">
        <v>0.22500000000000001</v>
      </c>
      <c r="Y1341" s="43">
        <f t="shared" si="201"/>
        <v>2.5402100000000001</v>
      </c>
      <c r="Z1341" s="53"/>
      <c r="AA1341" s="82"/>
      <c r="AB1341" s="43"/>
      <c r="AC1341" s="47"/>
      <c r="AD1341" s="82"/>
      <c r="AE1341" s="43"/>
      <c r="AF1341" s="45"/>
      <c r="AG1341" s="82"/>
      <c r="AH1341" s="43"/>
      <c r="AI1341" s="47"/>
      <c r="AJ1341" s="4"/>
      <c r="AK1341" s="4"/>
      <c r="AL1341" s="4"/>
      <c r="AM1341" s="27"/>
      <c r="AN1341" s="5"/>
      <c r="AO1341" s="4"/>
      <c r="AP1341" s="4"/>
      <c r="AQ1341" s="4"/>
      <c r="AR1341" s="19">
        <v>2.4900000000000002</v>
      </c>
      <c r="AS1341" s="19">
        <v>2.73</v>
      </c>
      <c r="AT1341" s="3" t="s">
        <v>3</v>
      </c>
      <c r="AZ1341" s="4"/>
    </row>
    <row r="1342" spans="1:58" x14ac:dyDescent="0.25">
      <c r="A1342" s="3" t="s">
        <v>2</v>
      </c>
      <c r="B1342" s="18">
        <v>2.89</v>
      </c>
      <c r="C1342" s="88">
        <f t="shared" si="184"/>
        <v>3.2005305831641557</v>
      </c>
      <c r="D1342" s="80">
        <v>-110.303</v>
      </c>
      <c r="E1342" s="23">
        <v>36.414000000000001</v>
      </c>
      <c r="F1342" s="1">
        <v>1</v>
      </c>
      <c r="G1342" s="1">
        <v>2012</v>
      </c>
      <c r="H1342" s="1">
        <v>6</v>
      </c>
      <c r="I1342" s="1">
        <v>13</v>
      </c>
      <c r="J1342" s="1">
        <v>19</v>
      </c>
      <c r="K1342" s="1">
        <v>8</v>
      </c>
      <c r="L1342" s="11">
        <v>28.4</v>
      </c>
      <c r="M1342" s="81">
        <f t="shared" si="185"/>
        <v>0.11825400999467875</v>
      </c>
      <c r="N1342" s="21">
        <v>0.01</v>
      </c>
      <c r="O1342" s="3" t="s">
        <v>175</v>
      </c>
      <c r="P1342" s="94">
        <f t="shared" si="197"/>
        <v>1.398401087982158E-2</v>
      </c>
      <c r="Q1342" s="72">
        <f t="shared" si="198"/>
        <v>3.2005305831641557</v>
      </c>
      <c r="R1342" s="82">
        <f t="shared" si="199"/>
        <v>0.11825400999467875</v>
      </c>
      <c r="S1342" s="49">
        <v>2.89</v>
      </c>
      <c r="T1342" s="3" t="s">
        <v>3</v>
      </c>
      <c r="U1342" s="82">
        <v>0.13900000000000001</v>
      </c>
      <c r="V1342" s="43">
        <f t="shared" si="200"/>
        <v>3.1369900000000004</v>
      </c>
      <c r="W1342" s="49">
        <v>3.38</v>
      </c>
      <c r="X1342" s="82">
        <v>0.22500000000000001</v>
      </c>
      <c r="Y1342" s="43">
        <f t="shared" si="201"/>
        <v>3.3670200000000001</v>
      </c>
      <c r="Z1342" s="53"/>
      <c r="AA1342" s="82"/>
      <c r="AB1342" s="43"/>
      <c r="AC1342" s="47"/>
      <c r="AD1342" s="82"/>
      <c r="AE1342" s="43"/>
      <c r="AF1342" s="45"/>
      <c r="AG1342" s="82"/>
      <c r="AH1342" s="43"/>
      <c r="AI1342" s="47"/>
      <c r="AJ1342" s="4"/>
      <c r="AK1342" s="4"/>
      <c r="AL1342" s="4"/>
      <c r="AM1342" s="27"/>
      <c r="AN1342" s="5"/>
      <c r="AO1342" s="4"/>
      <c r="AP1342" s="4"/>
      <c r="AQ1342" s="4"/>
      <c r="AR1342" s="19">
        <v>3.38</v>
      </c>
      <c r="AS1342" s="19">
        <v>2.89</v>
      </c>
      <c r="AT1342" s="3" t="s">
        <v>3</v>
      </c>
      <c r="AZ1342" s="4"/>
    </row>
    <row r="1343" spans="1:58" x14ac:dyDescent="0.25">
      <c r="A1343" s="3" t="s">
        <v>2</v>
      </c>
      <c r="B1343" s="18">
        <v>2.5499999999999998</v>
      </c>
      <c r="C1343" s="88">
        <f t="shared" si="184"/>
        <v>2.6876762861350185</v>
      </c>
      <c r="D1343" s="80">
        <v>-114.84399999999999</v>
      </c>
      <c r="E1343" s="23">
        <v>37.186</v>
      </c>
      <c r="F1343" s="1">
        <v>1</v>
      </c>
      <c r="G1343" s="1">
        <v>2012</v>
      </c>
      <c r="H1343" s="1">
        <v>8</v>
      </c>
      <c r="I1343" s="1">
        <v>27</v>
      </c>
      <c r="J1343" s="1">
        <v>11</v>
      </c>
      <c r="K1343" s="1">
        <v>25</v>
      </c>
      <c r="L1343" s="11">
        <v>54.4</v>
      </c>
      <c r="M1343" s="81">
        <f t="shared" si="185"/>
        <v>0.11825400999467875</v>
      </c>
      <c r="N1343" s="21">
        <v>0.01</v>
      </c>
      <c r="O1343" s="3" t="s">
        <v>175</v>
      </c>
      <c r="P1343" s="94">
        <f t="shared" si="197"/>
        <v>1.398401087982158E-2</v>
      </c>
      <c r="Q1343" s="72">
        <f t="shared" si="198"/>
        <v>2.6876762861350185</v>
      </c>
      <c r="R1343" s="82">
        <f t="shared" si="199"/>
        <v>0.11825400999467875</v>
      </c>
      <c r="S1343" s="49">
        <v>2.5499999999999998</v>
      </c>
      <c r="T1343" s="3" t="s">
        <v>3</v>
      </c>
      <c r="U1343" s="82">
        <v>0.13900000000000001</v>
      </c>
      <c r="V1343" s="43">
        <f t="shared" si="200"/>
        <v>2.8680499999999998</v>
      </c>
      <c r="W1343" s="49">
        <v>2.14</v>
      </c>
      <c r="X1343" s="82">
        <v>0.22500000000000001</v>
      </c>
      <c r="Y1343" s="43">
        <f t="shared" si="201"/>
        <v>2.2150600000000003</v>
      </c>
      <c r="Z1343" s="53"/>
      <c r="AA1343" s="82"/>
      <c r="AB1343" s="43"/>
      <c r="AC1343" s="47"/>
      <c r="AD1343" s="82"/>
      <c r="AE1343" s="43"/>
      <c r="AF1343" s="45"/>
      <c r="AG1343" s="82"/>
      <c r="AH1343" s="43"/>
      <c r="AI1343" s="47"/>
      <c r="AJ1343" s="4"/>
      <c r="AK1343" s="4"/>
      <c r="AL1343" s="4"/>
      <c r="AM1343" s="27"/>
      <c r="AN1343" s="5"/>
      <c r="AO1343" s="4"/>
      <c r="AP1343" s="4"/>
      <c r="AQ1343" s="4"/>
      <c r="AR1343" s="19">
        <v>2.14</v>
      </c>
      <c r="AS1343" s="19">
        <v>2.5499999999999998</v>
      </c>
      <c r="AT1343" s="3" t="s">
        <v>3</v>
      </c>
      <c r="AZ1343" s="4"/>
    </row>
    <row r="1344" spans="1:58" x14ac:dyDescent="0.25">
      <c r="A1344" s="3" t="s">
        <v>2</v>
      </c>
      <c r="B1344" s="18">
        <v>2.78</v>
      </c>
      <c r="C1344" s="88">
        <f t="shared" si="184"/>
        <v>3.0246444251279563</v>
      </c>
      <c r="D1344" s="80">
        <v>-108.443</v>
      </c>
      <c r="E1344" s="23">
        <v>36.57</v>
      </c>
      <c r="F1344" s="1">
        <v>2</v>
      </c>
      <c r="G1344" s="1">
        <v>2012</v>
      </c>
      <c r="H1344" s="1">
        <v>9</v>
      </c>
      <c r="I1344" s="1">
        <v>8</v>
      </c>
      <c r="J1344" s="1">
        <v>14</v>
      </c>
      <c r="K1344" s="1">
        <v>26</v>
      </c>
      <c r="L1344" s="11">
        <v>15.1</v>
      </c>
      <c r="M1344" s="81">
        <f t="shared" si="185"/>
        <v>0.11825400999467875</v>
      </c>
      <c r="N1344" s="21">
        <v>0.01</v>
      </c>
      <c r="O1344" s="3" t="s">
        <v>175</v>
      </c>
      <c r="P1344" s="94">
        <f t="shared" si="197"/>
        <v>1.398401087982158E-2</v>
      </c>
      <c r="Q1344" s="72">
        <f t="shared" si="198"/>
        <v>3.0246444251279563</v>
      </c>
      <c r="R1344" s="82">
        <f t="shared" si="199"/>
        <v>0.11825400999467875</v>
      </c>
      <c r="S1344" s="49">
        <v>2.78</v>
      </c>
      <c r="T1344" s="3" t="s">
        <v>3</v>
      </c>
      <c r="U1344" s="82">
        <v>0.13900000000000001</v>
      </c>
      <c r="V1344" s="43">
        <f t="shared" si="200"/>
        <v>3.0499800000000001</v>
      </c>
      <c r="W1344" s="49">
        <v>2.94</v>
      </c>
      <c r="X1344" s="82">
        <v>0.22500000000000001</v>
      </c>
      <c r="Y1344" s="43">
        <f t="shared" si="201"/>
        <v>2.9582600000000001</v>
      </c>
      <c r="Z1344" s="53"/>
      <c r="AA1344" s="82"/>
      <c r="AB1344" s="43"/>
      <c r="AC1344" s="47"/>
      <c r="AD1344" s="82"/>
      <c r="AE1344" s="43"/>
      <c r="AF1344" s="45"/>
      <c r="AG1344" s="82"/>
      <c r="AH1344" s="43"/>
      <c r="AI1344" s="47"/>
      <c r="AJ1344" s="4"/>
      <c r="AK1344" s="4"/>
      <c r="AL1344" s="4"/>
      <c r="AM1344" s="27"/>
      <c r="AN1344" s="5"/>
      <c r="AO1344" s="4"/>
      <c r="AP1344" s="4"/>
      <c r="AQ1344" s="4"/>
      <c r="AR1344" s="19">
        <v>2.94</v>
      </c>
      <c r="AS1344" s="19">
        <v>2.78</v>
      </c>
      <c r="AT1344" s="3" t="s">
        <v>3</v>
      </c>
      <c r="AZ1344" s="4"/>
    </row>
    <row r="1345" spans="1:52" x14ac:dyDescent="0.25">
      <c r="A1345" s="3" t="s">
        <v>2</v>
      </c>
      <c r="B1345" s="18">
        <v>2.5099999999999998</v>
      </c>
      <c r="C1345" s="88">
        <f t="shared" si="184"/>
        <v>2.8495390871529467</v>
      </c>
      <c r="D1345" s="80">
        <v>-108.18300000000001</v>
      </c>
      <c r="E1345" s="23">
        <v>40.066000000000003</v>
      </c>
      <c r="F1345" s="1">
        <v>8</v>
      </c>
      <c r="G1345" s="1">
        <v>2012</v>
      </c>
      <c r="H1345" s="1">
        <v>9</v>
      </c>
      <c r="I1345" s="1">
        <v>14</v>
      </c>
      <c r="J1345" s="1">
        <v>22</v>
      </c>
      <c r="K1345" s="1">
        <v>4</v>
      </c>
      <c r="L1345" s="11">
        <v>58.4</v>
      </c>
      <c r="M1345" s="81">
        <f t="shared" si="185"/>
        <v>0.11825400999467875</v>
      </c>
      <c r="N1345" s="21">
        <v>0.01</v>
      </c>
      <c r="O1345" s="3" t="s">
        <v>175</v>
      </c>
      <c r="P1345" s="94">
        <f t="shared" si="197"/>
        <v>1.398401087982158E-2</v>
      </c>
      <c r="Q1345" s="72">
        <f t="shared" si="198"/>
        <v>2.8495390871529467</v>
      </c>
      <c r="R1345" s="82">
        <f t="shared" si="199"/>
        <v>0.11825400999467875</v>
      </c>
      <c r="S1345" s="49">
        <v>2.5099999999999998</v>
      </c>
      <c r="T1345" s="3" t="s">
        <v>3</v>
      </c>
      <c r="U1345" s="82">
        <v>0.13900000000000001</v>
      </c>
      <c r="V1345" s="43">
        <f t="shared" si="200"/>
        <v>2.8364099999999999</v>
      </c>
      <c r="W1345" s="49">
        <v>2.86</v>
      </c>
      <c r="X1345" s="82">
        <v>0.22500000000000001</v>
      </c>
      <c r="Y1345" s="43">
        <f t="shared" si="201"/>
        <v>2.8839399999999999</v>
      </c>
      <c r="Z1345" s="53"/>
      <c r="AA1345" s="82"/>
      <c r="AB1345" s="43"/>
      <c r="AC1345" s="47"/>
      <c r="AD1345" s="82"/>
      <c r="AE1345" s="43"/>
      <c r="AF1345" s="45"/>
      <c r="AG1345" s="82"/>
      <c r="AH1345" s="43"/>
      <c r="AI1345" s="47"/>
      <c r="AJ1345" s="4"/>
      <c r="AK1345" s="4"/>
      <c r="AL1345" s="4"/>
      <c r="AM1345" s="27"/>
      <c r="AN1345" s="5"/>
      <c r="AO1345" s="4"/>
      <c r="AP1345" s="4"/>
      <c r="AQ1345" s="4"/>
      <c r="AR1345" s="19">
        <v>2.86</v>
      </c>
      <c r="AS1345" s="19">
        <v>2.5099999999999998</v>
      </c>
      <c r="AT1345" s="3" t="s">
        <v>3</v>
      </c>
      <c r="AZ1345" s="4"/>
    </row>
    <row r="1346" spans="1:52" x14ac:dyDescent="0.25">
      <c r="A1346" s="3" t="s">
        <v>2</v>
      </c>
      <c r="B1346" s="18">
        <v>3.65</v>
      </c>
      <c r="C1346" s="88">
        <f t="shared" si="184"/>
        <v>3.6279352772138509</v>
      </c>
      <c r="D1346" s="80">
        <v>-114.807</v>
      </c>
      <c r="E1346" s="23">
        <v>36.42</v>
      </c>
      <c r="F1346" s="1">
        <v>17</v>
      </c>
      <c r="G1346" s="1">
        <v>2012</v>
      </c>
      <c r="H1346" s="1">
        <v>9</v>
      </c>
      <c r="I1346" s="1">
        <v>25</v>
      </c>
      <c r="J1346" s="1">
        <v>16</v>
      </c>
      <c r="K1346" s="1">
        <v>3</v>
      </c>
      <c r="L1346" s="11">
        <v>33.5</v>
      </c>
      <c r="M1346" s="81">
        <f t="shared" si="185"/>
        <v>0.11825400999467875</v>
      </c>
      <c r="N1346" s="21">
        <v>0.01</v>
      </c>
      <c r="O1346" s="3" t="s">
        <v>175</v>
      </c>
      <c r="P1346" s="94">
        <f t="shared" si="197"/>
        <v>1.398401087982158E-2</v>
      </c>
      <c r="Q1346" s="72">
        <f t="shared" si="198"/>
        <v>3.6279352772138509</v>
      </c>
      <c r="R1346" s="82">
        <f t="shared" si="199"/>
        <v>0.11825400999467875</v>
      </c>
      <c r="S1346" s="49">
        <v>3.65</v>
      </c>
      <c r="T1346" s="3" t="s">
        <v>3</v>
      </c>
      <c r="U1346" s="82">
        <v>0.13900000000000001</v>
      </c>
      <c r="V1346" s="43">
        <f t="shared" si="200"/>
        <v>3.7381500000000001</v>
      </c>
      <c r="W1346" s="49">
        <v>3.35</v>
      </c>
      <c r="X1346" s="82">
        <v>0.22500000000000001</v>
      </c>
      <c r="Y1346" s="43">
        <f t="shared" si="201"/>
        <v>3.3391500000000001</v>
      </c>
      <c r="Z1346" s="53"/>
      <c r="AA1346" s="82"/>
      <c r="AB1346" s="43"/>
      <c r="AC1346" s="47"/>
      <c r="AD1346" s="82"/>
      <c r="AE1346" s="43"/>
      <c r="AF1346" s="45"/>
      <c r="AG1346" s="82"/>
      <c r="AH1346" s="43"/>
      <c r="AI1346" s="47"/>
      <c r="AJ1346" s="4"/>
      <c r="AK1346" s="4"/>
      <c r="AL1346" s="4"/>
      <c r="AM1346" s="27"/>
      <c r="AN1346" s="5"/>
      <c r="AO1346" s="4"/>
      <c r="AP1346" s="4"/>
      <c r="AQ1346" s="4"/>
      <c r="AR1346" s="19">
        <v>3.35</v>
      </c>
      <c r="AS1346" s="19">
        <v>3.65</v>
      </c>
      <c r="AT1346" s="3" t="s">
        <v>3</v>
      </c>
      <c r="AZ1346" s="4"/>
    </row>
  </sheetData>
  <sortState ref="A2:BF1346">
    <sortCondition ref="G2:G1346"/>
    <sortCondition ref="H2:H1346"/>
    <sortCondition ref="I2:I1346"/>
    <sortCondition ref="J2:J1346"/>
    <sortCondition ref="K2:K1346"/>
    <sortCondition ref="L2:L1346"/>
  </sortState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48"/>
  <sheetViews>
    <sheetView workbookViewId="0">
      <pane ySplit="1" topLeftCell="A2" activePane="bottomLeft" state="frozen"/>
      <selection pane="bottomLeft" activeCell="R8" sqref="R8"/>
    </sheetView>
  </sheetViews>
  <sheetFormatPr defaultColWidth="8.85546875" defaultRowHeight="15" x14ac:dyDescent="0.25"/>
  <cols>
    <col min="1" max="1" width="8.85546875" style="20"/>
    <col min="11" max="11" width="8.85546875" style="35"/>
    <col min="12" max="12" width="8.85546875" style="2"/>
    <col min="13" max="13" width="12.7109375" customWidth="1"/>
  </cols>
  <sheetData>
    <row r="1" spans="1:13" ht="15.75" thickBot="1" x14ac:dyDescent="0.3">
      <c r="A1" s="117" t="s">
        <v>201</v>
      </c>
      <c r="B1" s="112" t="s">
        <v>263</v>
      </c>
      <c r="C1" s="113" t="s">
        <v>264</v>
      </c>
      <c r="D1" s="114" t="s">
        <v>27</v>
      </c>
      <c r="E1" s="114" t="s">
        <v>13</v>
      </c>
      <c r="F1" s="115" t="s">
        <v>28</v>
      </c>
      <c r="G1" s="115" t="s">
        <v>29</v>
      </c>
      <c r="H1" s="115" t="s">
        <v>30</v>
      </c>
      <c r="I1" s="115" t="s">
        <v>31</v>
      </c>
      <c r="J1" s="115" t="s">
        <v>32</v>
      </c>
      <c r="K1" s="113" t="s">
        <v>14</v>
      </c>
      <c r="L1" s="116" t="s">
        <v>15</v>
      </c>
      <c r="M1" s="116" t="s">
        <v>173</v>
      </c>
    </row>
    <row r="2" spans="1:13" x14ac:dyDescent="0.25">
      <c r="A2" s="20">
        <v>3.683360649601545</v>
      </c>
      <c r="B2" s="80">
        <v>-111.072</v>
      </c>
      <c r="C2" s="23">
        <v>42.706000000000003</v>
      </c>
      <c r="D2" s="1">
        <v>5</v>
      </c>
      <c r="E2" s="1">
        <v>1987</v>
      </c>
      <c r="F2" s="1">
        <v>1</v>
      </c>
      <c r="G2" s="1">
        <v>12</v>
      </c>
      <c r="H2" s="1">
        <v>3</v>
      </c>
      <c r="I2" s="1">
        <v>5</v>
      </c>
      <c r="J2" s="1">
        <v>12.94</v>
      </c>
      <c r="K2" s="35">
        <v>0.16083765575665815</v>
      </c>
      <c r="L2" s="2">
        <v>0.01</v>
      </c>
      <c r="M2" t="s">
        <v>175</v>
      </c>
    </row>
    <row r="3" spans="1:13" x14ac:dyDescent="0.25">
      <c r="A3" s="20">
        <v>3.2555399999999999</v>
      </c>
      <c r="B3" s="86">
        <v>-111.649</v>
      </c>
      <c r="C3" s="24">
        <v>39.029000000000003</v>
      </c>
      <c r="D3" s="9">
        <v>13</v>
      </c>
      <c r="E3" s="9">
        <v>1987</v>
      </c>
      <c r="F3" s="9">
        <v>1</v>
      </c>
      <c r="G3" s="9">
        <v>16</v>
      </c>
      <c r="H3" s="9">
        <v>23</v>
      </c>
      <c r="I3" s="9">
        <v>27</v>
      </c>
      <c r="J3" s="12">
        <v>58.2</v>
      </c>
      <c r="K3" s="35">
        <v>0.22500000000000001</v>
      </c>
      <c r="L3" s="2">
        <v>0.01</v>
      </c>
      <c r="M3" t="s">
        <v>174</v>
      </c>
    </row>
    <row r="4" spans="1:13" x14ac:dyDescent="0.25">
      <c r="A4" s="20">
        <v>2.8189100000000002</v>
      </c>
      <c r="B4" s="86">
        <v>-112.64100000000001</v>
      </c>
      <c r="C4" s="24">
        <v>38.11</v>
      </c>
      <c r="D4" s="9">
        <v>1</v>
      </c>
      <c r="E4" s="9">
        <v>1987</v>
      </c>
      <c r="F4" s="9">
        <v>1</v>
      </c>
      <c r="G4" s="9">
        <v>17</v>
      </c>
      <c r="H4" s="9">
        <v>15</v>
      </c>
      <c r="I4" s="9">
        <v>4</v>
      </c>
      <c r="J4" s="12">
        <v>36.1</v>
      </c>
      <c r="K4" s="35">
        <v>0.22500000000000001</v>
      </c>
      <c r="L4" s="2">
        <v>0.01</v>
      </c>
      <c r="M4" t="s">
        <v>174</v>
      </c>
    </row>
    <row r="5" spans="1:13" x14ac:dyDescent="0.25">
      <c r="A5" s="20">
        <v>2.7910399999999997</v>
      </c>
      <c r="B5" s="86">
        <v>-112.334</v>
      </c>
      <c r="C5" s="24">
        <v>41.825000000000003</v>
      </c>
      <c r="D5" s="9">
        <v>3</v>
      </c>
      <c r="E5" s="9">
        <v>1987</v>
      </c>
      <c r="F5" s="9">
        <v>2</v>
      </c>
      <c r="G5" s="9">
        <v>4</v>
      </c>
      <c r="H5" s="9">
        <v>16</v>
      </c>
      <c r="I5" s="9">
        <v>7</v>
      </c>
      <c r="J5" s="12">
        <v>56.5</v>
      </c>
      <c r="K5" s="35">
        <v>0.22500000000000001</v>
      </c>
      <c r="L5" s="2">
        <v>0.01</v>
      </c>
      <c r="M5" t="s">
        <v>174</v>
      </c>
    </row>
    <row r="6" spans="1:13" x14ac:dyDescent="0.25">
      <c r="A6" s="20">
        <v>2.7353000000000001</v>
      </c>
      <c r="B6" s="86">
        <v>-112.325</v>
      </c>
      <c r="C6" s="24">
        <v>38.226999999999997</v>
      </c>
      <c r="D6" s="9">
        <v>2</v>
      </c>
      <c r="E6" s="9">
        <v>1987</v>
      </c>
      <c r="F6" s="9">
        <v>2</v>
      </c>
      <c r="G6" s="9">
        <v>7</v>
      </c>
      <c r="H6" s="9">
        <v>17</v>
      </c>
      <c r="I6" s="9">
        <v>29</v>
      </c>
      <c r="J6" s="12">
        <v>40.200000000000003</v>
      </c>
      <c r="K6" s="35">
        <v>0.22500000000000001</v>
      </c>
      <c r="L6" s="2">
        <v>0.01</v>
      </c>
      <c r="M6" t="s">
        <v>174</v>
      </c>
    </row>
    <row r="7" spans="1:13" x14ac:dyDescent="0.25">
      <c r="A7" s="20">
        <v>2.51234</v>
      </c>
      <c r="B7" s="86">
        <v>-112.276</v>
      </c>
      <c r="C7" s="24">
        <v>41.497</v>
      </c>
      <c r="D7" s="9">
        <v>18</v>
      </c>
      <c r="E7" s="9">
        <v>1987</v>
      </c>
      <c r="F7" s="9">
        <v>2</v>
      </c>
      <c r="G7" s="9">
        <v>10</v>
      </c>
      <c r="H7" s="9">
        <v>8</v>
      </c>
      <c r="I7" s="9">
        <v>39</v>
      </c>
      <c r="J7" s="12">
        <v>35.799999999999997</v>
      </c>
      <c r="K7" s="35">
        <v>0.22500000000000001</v>
      </c>
      <c r="L7" s="2">
        <v>0.01</v>
      </c>
      <c r="M7" t="s">
        <v>174</v>
      </c>
    </row>
    <row r="8" spans="1:13" x14ac:dyDescent="0.25">
      <c r="A8" s="20">
        <v>2.9303900000000001</v>
      </c>
      <c r="B8" s="86">
        <v>-111.944</v>
      </c>
      <c r="C8" s="24">
        <v>39.957999999999998</v>
      </c>
      <c r="D8" s="9">
        <v>5</v>
      </c>
      <c r="E8" s="9">
        <v>1987</v>
      </c>
      <c r="F8" s="9">
        <v>2</v>
      </c>
      <c r="G8" s="9">
        <v>12</v>
      </c>
      <c r="H8" s="9">
        <v>21</v>
      </c>
      <c r="I8" s="9">
        <v>1</v>
      </c>
      <c r="J8" s="12">
        <v>47.7</v>
      </c>
      <c r="K8" s="35">
        <v>0.22500000000000001</v>
      </c>
      <c r="L8" s="2">
        <v>0.01</v>
      </c>
      <c r="M8" t="s">
        <v>174</v>
      </c>
    </row>
    <row r="9" spans="1:13" x14ac:dyDescent="0.25">
      <c r="A9" s="20">
        <v>3.4599199999999999</v>
      </c>
      <c r="B9" s="86">
        <v>-113.821</v>
      </c>
      <c r="C9" s="24">
        <v>37.774999999999999</v>
      </c>
      <c r="D9" s="9">
        <v>0</v>
      </c>
      <c r="E9" s="9">
        <v>1987</v>
      </c>
      <c r="F9" s="9">
        <v>2</v>
      </c>
      <c r="G9" s="9">
        <v>14</v>
      </c>
      <c r="H9" s="9">
        <v>19</v>
      </c>
      <c r="I9" s="9">
        <v>54</v>
      </c>
      <c r="J9" s="12">
        <v>0.4</v>
      </c>
      <c r="K9" s="35">
        <v>0.22500000000000001</v>
      </c>
      <c r="L9" s="2">
        <v>0.01</v>
      </c>
      <c r="M9" t="s">
        <v>174</v>
      </c>
    </row>
    <row r="10" spans="1:13" x14ac:dyDescent="0.25">
      <c r="A10" s="20">
        <v>2.9396800000000001</v>
      </c>
      <c r="B10" s="86">
        <v>-113.84099999999999</v>
      </c>
      <c r="C10" s="24">
        <v>37.81</v>
      </c>
      <c r="D10" s="9">
        <v>2</v>
      </c>
      <c r="E10" s="9">
        <v>1987</v>
      </c>
      <c r="F10" s="9">
        <v>2</v>
      </c>
      <c r="G10" s="9">
        <v>14</v>
      </c>
      <c r="H10" s="9">
        <v>20</v>
      </c>
      <c r="I10" s="9">
        <v>5</v>
      </c>
      <c r="J10" s="12">
        <v>19.899999999999999</v>
      </c>
      <c r="K10" s="35">
        <v>0.22500000000000001</v>
      </c>
      <c r="L10" s="2">
        <v>0.01</v>
      </c>
      <c r="M10" t="s">
        <v>174</v>
      </c>
    </row>
    <row r="11" spans="1:13" x14ac:dyDescent="0.25">
      <c r="A11" s="20">
        <v>2.5866600000000002</v>
      </c>
      <c r="B11" s="86">
        <v>-112.15600000000001</v>
      </c>
      <c r="C11" s="24">
        <v>39.392000000000003</v>
      </c>
      <c r="D11" s="9">
        <v>2</v>
      </c>
      <c r="E11" s="9">
        <v>1987</v>
      </c>
      <c r="F11" s="9">
        <v>2</v>
      </c>
      <c r="G11" s="9">
        <v>23</v>
      </c>
      <c r="H11" s="9">
        <v>10</v>
      </c>
      <c r="I11" s="9">
        <v>57</v>
      </c>
      <c r="J11" s="12">
        <v>17</v>
      </c>
      <c r="K11" s="35">
        <v>0.22500000000000001</v>
      </c>
      <c r="L11" s="2">
        <v>0.01</v>
      </c>
      <c r="M11" t="s">
        <v>174</v>
      </c>
    </row>
    <row r="12" spans="1:13" x14ac:dyDescent="0.25">
      <c r="A12" s="20">
        <v>3.7465159647717896</v>
      </c>
      <c r="B12" s="86">
        <v>-112.32899999999999</v>
      </c>
      <c r="C12" s="24">
        <v>41.823999999999998</v>
      </c>
      <c r="D12" s="9">
        <v>2</v>
      </c>
      <c r="E12" s="9">
        <v>1987</v>
      </c>
      <c r="F12" s="9">
        <v>2</v>
      </c>
      <c r="G12" s="9">
        <v>25</v>
      </c>
      <c r="H12" s="9">
        <v>12</v>
      </c>
      <c r="I12" s="9">
        <v>30</v>
      </c>
      <c r="J12" s="12">
        <v>33.5</v>
      </c>
      <c r="K12" s="35">
        <v>0.14635585563887052</v>
      </c>
      <c r="L12" s="2">
        <v>0.01</v>
      </c>
      <c r="M12" t="s">
        <v>175</v>
      </c>
    </row>
    <row r="13" spans="1:13" x14ac:dyDescent="0.25">
      <c r="A13" s="20">
        <v>2.51234</v>
      </c>
      <c r="B13" s="86">
        <v>-112.319</v>
      </c>
      <c r="C13" s="24">
        <v>41.832000000000001</v>
      </c>
      <c r="D13" s="9">
        <v>0</v>
      </c>
      <c r="E13" s="9">
        <v>1987</v>
      </c>
      <c r="F13" s="9">
        <v>2</v>
      </c>
      <c r="G13" s="9">
        <v>25</v>
      </c>
      <c r="H13" s="9">
        <v>19</v>
      </c>
      <c r="I13" s="9">
        <v>43</v>
      </c>
      <c r="J13" s="12">
        <v>49.1</v>
      </c>
      <c r="K13" s="35">
        <v>0.22500000000000001</v>
      </c>
      <c r="L13" s="2">
        <v>0.01</v>
      </c>
      <c r="M13" t="s">
        <v>174</v>
      </c>
    </row>
    <row r="14" spans="1:13" x14ac:dyDescent="0.25">
      <c r="A14" s="20">
        <v>2.50305</v>
      </c>
      <c r="B14" s="86">
        <v>-112.327</v>
      </c>
      <c r="C14" s="24">
        <v>41.826999999999998</v>
      </c>
      <c r="D14" s="9">
        <v>2</v>
      </c>
      <c r="E14" s="9">
        <v>1987</v>
      </c>
      <c r="F14" s="9">
        <v>2</v>
      </c>
      <c r="G14" s="9">
        <v>26</v>
      </c>
      <c r="H14" s="9">
        <v>13</v>
      </c>
      <c r="I14" s="9">
        <v>1</v>
      </c>
      <c r="J14" s="12">
        <v>22.5</v>
      </c>
      <c r="K14" s="35">
        <v>0.22500000000000001</v>
      </c>
      <c r="L14" s="2">
        <v>0.01</v>
      </c>
      <c r="M14" t="s">
        <v>174</v>
      </c>
    </row>
    <row r="15" spans="1:13" x14ac:dyDescent="0.25">
      <c r="A15" s="20">
        <v>2.70743</v>
      </c>
      <c r="B15" s="86">
        <v>-112.32</v>
      </c>
      <c r="C15" s="24">
        <v>41.819000000000003</v>
      </c>
      <c r="D15" s="9">
        <v>0</v>
      </c>
      <c r="E15" s="9">
        <v>1987</v>
      </c>
      <c r="F15" s="9">
        <v>2</v>
      </c>
      <c r="G15" s="9">
        <v>27</v>
      </c>
      <c r="H15" s="9">
        <v>22</v>
      </c>
      <c r="I15" s="9">
        <v>10</v>
      </c>
      <c r="J15" s="12">
        <v>59.1</v>
      </c>
      <c r="K15" s="35">
        <v>0.22500000000000001</v>
      </c>
      <c r="L15" s="2">
        <v>0.01</v>
      </c>
      <c r="M15" t="s">
        <v>174</v>
      </c>
    </row>
    <row r="16" spans="1:13" x14ac:dyDescent="0.25">
      <c r="A16" s="20">
        <v>2.8003300000000002</v>
      </c>
      <c r="B16" s="86">
        <v>-112.31699999999999</v>
      </c>
      <c r="C16" s="24">
        <v>41.816000000000003</v>
      </c>
      <c r="D16" s="9">
        <v>6</v>
      </c>
      <c r="E16" s="9">
        <v>1987</v>
      </c>
      <c r="F16" s="9">
        <v>2</v>
      </c>
      <c r="G16" s="9">
        <v>28</v>
      </c>
      <c r="H16" s="9">
        <v>5</v>
      </c>
      <c r="I16" s="9">
        <v>24</v>
      </c>
      <c r="J16" s="12">
        <v>25.5</v>
      </c>
      <c r="K16" s="35">
        <v>0.22500000000000001</v>
      </c>
      <c r="L16" s="2">
        <v>0.01</v>
      </c>
      <c r="M16" t="s">
        <v>174</v>
      </c>
    </row>
    <row r="17" spans="1:13" x14ac:dyDescent="0.25">
      <c r="A17" s="20">
        <v>2.6238200000000003</v>
      </c>
      <c r="B17" s="80">
        <v>-111.17400000000001</v>
      </c>
      <c r="C17" s="23">
        <v>43.427999999999997</v>
      </c>
      <c r="D17" s="1">
        <v>6</v>
      </c>
      <c r="E17" s="1">
        <v>1987</v>
      </c>
      <c r="F17" s="1">
        <v>2</v>
      </c>
      <c r="G17" s="1">
        <v>28</v>
      </c>
      <c r="H17" s="1">
        <v>14</v>
      </c>
      <c r="I17" s="1">
        <v>57</v>
      </c>
      <c r="J17" s="11">
        <v>1.9</v>
      </c>
      <c r="K17" s="35">
        <v>0.22500000000000001</v>
      </c>
      <c r="L17" s="2">
        <v>0.01</v>
      </c>
      <c r="M17" t="s">
        <v>174</v>
      </c>
    </row>
    <row r="18" spans="1:13" x14ac:dyDescent="0.25">
      <c r="A18" s="20">
        <v>2.5680800000000001</v>
      </c>
      <c r="B18" s="86">
        <v>-112.33499999999999</v>
      </c>
      <c r="C18" s="24">
        <v>41.829000000000001</v>
      </c>
      <c r="D18" s="9">
        <v>5</v>
      </c>
      <c r="E18" s="9">
        <v>1987</v>
      </c>
      <c r="F18" s="9">
        <v>2</v>
      </c>
      <c r="G18" s="9">
        <v>28</v>
      </c>
      <c r="H18" s="9">
        <v>21</v>
      </c>
      <c r="I18" s="9">
        <v>16</v>
      </c>
      <c r="J18" s="12">
        <v>10.7</v>
      </c>
      <c r="K18" s="35">
        <v>0.22500000000000001</v>
      </c>
      <c r="L18" s="2">
        <v>0.01</v>
      </c>
      <c r="M18" t="s">
        <v>174</v>
      </c>
    </row>
    <row r="19" spans="1:13" x14ac:dyDescent="0.25">
      <c r="A19" s="20">
        <v>2.9211</v>
      </c>
      <c r="B19" s="86">
        <v>-112.327</v>
      </c>
      <c r="C19" s="24">
        <v>41.83</v>
      </c>
      <c r="D19" s="9">
        <v>1</v>
      </c>
      <c r="E19" s="9">
        <v>1987</v>
      </c>
      <c r="F19" s="9">
        <v>3</v>
      </c>
      <c r="G19" s="9">
        <v>3</v>
      </c>
      <c r="H19" s="9">
        <v>18</v>
      </c>
      <c r="I19" s="9">
        <v>43</v>
      </c>
      <c r="J19" s="12">
        <v>33.200000000000003</v>
      </c>
      <c r="K19" s="35">
        <v>0.22500000000000001</v>
      </c>
      <c r="L19" s="2">
        <v>0.01</v>
      </c>
      <c r="M19" t="s">
        <v>174</v>
      </c>
    </row>
    <row r="20" spans="1:13" x14ac:dyDescent="0.25">
      <c r="A20" s="20">
        <v>3.8961715718191758</v>
      </c>
      <c r="B20" s="86">
        <v>-110.682</v>
      </c>
      <c r="C20" s="24">
        <v>40.454999999999998</v>
      </c>
      <c r="D20" s="9">
        <v>7</v>
      </c>
      <c r="E20" s="9">
        <v>1987</v>
      </c>
      <c r="F20" s="9">
        <v>3</v>
      </c>
      <c r="G20" s="9">
        <v>5</v>
      </c>
      <c r="H20" s="9">
        <v>3</v>
      </c>
      <c r="I20" s="9">
        <v>2</v>
      </c>
      <c r="J20" s="12">
        <v>51.6</v>
      </c>
      <c r="K20" s="35">
        <v>0.14002878056357881</v>
      </c>
      <c r="L20" s="2">
        <v>0.01</v>
      </c>
      <c r="M20" t="s">
        <v>175</v>
      </c>
    </row>
    <row r="21" spans="1:13" x14ac:dyDescent="0.25">
      <c r="A21" s="20">
        <v>2.69814</v>
      </c>
      <c r="B21" s="80">
        <v>-114.295</v>
      </c>
      <c r="C21" s="23">
        <v>40.119999999999997</v>
      </c>
      <c r="D21" s="1">
        <v>8</v>
      </c>
      <c r="E21" s="1">
        <v>1987</v>
      </c>
      <c r="F21" s="1">
        <v>3</v>
      </c>
      <c r="G21" s="1">
        <v>8</v>
      </c>
      <c r="H21" s="1">
        <v>13</v>
      </c>
      <c r="I21" s="1">
        <v>20</v>
      </c>
      <c r="J21" s="11">
        <v>37.4</v>
      </c>
      <c r="K21" s="35">
        <v>0.22500000000000001</v>
      </c>
      <c r="L21" s="2">
        <v>0.01</v>
      </c>
      <c r="M21" t="s">
        <v>174</v>
      </c>
    </row>
    <row r="22" spans="1:13" x14ac:dyDescent="0.25">
      <c r="A22" s="20">
        <v>2.9981904153586085</v>
      </c>
      <c r="B22" s="80">
        <v>-114.36</v>
      </c>
      <c r="C22" s="23">
        <v>40.076000000000001</v>
      </c>
      <c r="D22" s="1">
        <v>5</v>
      </c>
      <c r="E22" s="1">
        <v>1987</v>
      </c>
      <c r="F22" s="1">
        <v>3</v>
      </c>
      <c r="G22" s="1">
        <v>9</v>
      </c>
      <c r="H22" s="1">
        <v>13</v>
      </c>
      <c r="I22" s="1">
        <v>41</v>
      </c>
      <c r="J22" s="1">
        <v>25.48</v>
      </c>
      <c r="K22" s="35">
        <v>0.16083765575665815</v>
      </c>
      <c r="L22" s="2">
        <v>0.01</v>
      </c>
      <c r="M22" t="s">
        <v>175</v>
      </c>
    </row>
    <row r="23" spans="1:13" x14ac:dyDescent="0.25">
      <c r="A23" s="20">
        <v>3.0592092030560374</v>
      </c>
      <c r="B23" s="86">
        <v>-112.72</v>
      </c>
      <c r="C23" s="24">
        <v>41.872</v>
      </c>
      <c r="D23" s="9">
        <v>0</v>
      </c>
      <c r="E23" s="9">
        <v>1987</v>
      </c>
      <c r="F23" s="9">
        <v>3</v>
      </c>
      <c r="G23" s="9">
        <v>10</v>
      </c>
      <c r="H23" s="9">
        <v>7</v>
      </c>
      <c r="I23" s="9">
        <v>28</v>
      </c>
      <c r="J23" s="12">
        <v>12.2</v>
      </c>
      <c r="K23" s="35">
        <v>0.16151704475634704</v>
      </c>
      <c r="L23" s="2">
        <v>0.01</v>
      </c>
      <c r="M23" t="s">
        <v>175</v>
      </c>
    </row>
    <row r="24" spans="1:13" x14ac:dyDescent="0.25">
      <c r="A24" s="20">
        <v>3.3081588674233271</v>
      </c>
      <c r="B24" s="80">
        <v>-114.32</v>
      </c>
      <c r="C24" s="23">
        <v>40.128</v>
      </c>
      <c r="D24" s="1">
        <v>5</v>
      </c>
      <c r="E24" s="1">
        <v>1987</v>
      </c>
      <c r="F24" s="1">
        <v>3</v>
      </c>
      <c r="G24" s="1">
        <v>11</v>
      </c>
      <c r="H24" s="1">
        <v>1</v>
      </c>
      <c r="I24" s="1">
        <v>56</v>
      </c>
      <c r="J24" s="11">
        <v>8</v>
      </c>
      <c r="K24" s="35">
        <v>0.16083765575665815</v>
      </c>
      <c r="L24" s="2">
        <v>0.01</v>
      </c>
      <c r="M24" t="s">
        <v>175</v>
      </c>
    </row>
    <row r="25" spans="1:13" x14ac:dyDescent="0.25">
      <c r="A25" s="20">
        <v>2.5773699999999997</v>
      </c>
      <c r="B25" s="86">
        <v>-111.628</v>
      </c>
      <c r="C25" s="24">
        <v>39.244999999999997</v>
      </c>
      <c r="D25" s="9">
        <v>0</v>
      </c>
      <c r="E25" s="9">
        <v>1987</v>
      </c>
      <c r="F25" s="9">
        <v>3</v>
      </c>
      <c r="G25" s="9">
        <v>11</v>
      </c>
      <c r="H25" s="9">
        <v>13</v>
      </c>
      <c r="I25" s="9">
        <v>11</v>
      </c>
      <c r="J25" s="12">
        <v>29.2</v>
      </c>
      <c r="K25" s="35">
        <v>0.22500000000000001</v>
      </c>
      <c r="L25" s="2">
        <v>0.01</v>
      </c>
      <c r="M25" t="s">
        <v>174</v>
      </c>
    </row>
    <row r="26" spans="1:13" x14ac:dyDescent="0.25">
      <c r="A26" s="20">
        <v>2.8677592075558413</v>
      </c>
      <c r="B26" s="86">
        <v>-111.633</v>
      </c>
      <c r="C26" s="24">
        <v>39.249000000000002</v>
      </c>
      <c r="D26" s="9">
        <v>1</v>
      </c>
      <c r="E26" s="9">
        <v>1987</v>
      </c>
      <c r="F26" s="9">
        <v>3</v>
      </c>
      <c r="G26" s="9">
        <v>11</v>
      </c>
      <c r="H26" s="9">
        <v>15</v>
      </c>
      <c r="I26" s="9">
        <v>31</v>
      </c>
      <c r="J26" s="12">
        <v>2.9</v>
      </c>
      <c r="K26" s="35">
        <v>0.16151704475634704</v>
      </c>
      <c r="L26" s="2">
        <v>0.01</v>
      </c>
      <c r="M26" t="s">
        <v>175</v>
      </c>
    </row>
    <row r="27" spans="1:13" x14ac:dyDescent="0.25">
      <c r="A27" s="20">
        <v>2.9768400000000002</v>
      </c>
      <c r="B27" s="86">
        <v>-112.34</v>
      </c>
      <c r="C27" s="24">
        <v>41.837000000000003</v>
      </c>
      <c r="D27" s="9">
        <v>0</v>
      </c>
      <c r="E27" s="9">
        <v>1987</v>
      </c>
      <c r="F27" s="9">
        <v>3</v>
      </c>
      <c r="G27" s="9">
        <v>17</v>
      </c>
      <c r="H27" s="9">
        <v>15</v>
      </c>
      <c r="I27" s="9">
        <v>7</v>
      </c>
      <c r="J27" s="12">
        <v>58.1</v>
      </c>
      <c r="K27" s="35">
        <v>0.22500000000000001</v>
      </c>
      <c r="L27" s="2">
        <v>0.01</v>
      </c>
      <c r="M27" t="s">
        <v>174</v>
      </c>
    </row>
    <row r="28" spans="1:13" x14ac:dyDescent="0.25">
      <c r="A28" s="20">
        <v>4.0357245432644202</v>
      </c>
      <c r="B28" s="86">
        <v>-111.29900000000001</v>
      </c>
      <c r="C28" s="24">
        <v>42.581000000000003</v>
      </c>
      <c r="D28" s="9">
        <v>5</v>
      </c>
      <c r="E28" s="9">
        <v>1987</v>
      </c>
      <c r="F28" s="9">
        <v>3</v>
      </c>
      <c r="G28" s="9">
        <v>18</v>
      </c>
      <c r="H28" s="9">
        <v>0</v>
      </c>
      <c r="I28" s="9">
        <v>0</v>
      </c>
      <c r="J28" s="9">
        <v>42.97</v>
      </c>
      <c r="K28" s="35">
        <v>0.14584981701043995</v>
      </c>
      <c r="L28" s="2">
        <v>0.01</v>
      </c>
      <c r="M28" t="s">
        <v>175</v>
      </c>
    </row>
    <row r="29" spans="1:13" x14ac:dyDescent="0.25">
      <c r="A29" s="20">
        <v>2.68885</v>
      </c>
      <c r="B29" s="80">
        <v>-111.33199999999999</v>
      </c>
      <c r="C29" s="23">
        <v>42.621000000000002</v>
      </c>
      <c r="D29" s="1">
        <v>0</v>
      </c>
      <c r="E29" s="1">
        <v>1987</v>
      </c>
      <c r="F29" s="1">
        <v>3</v>
      </c>
      <c r="G29" s="1">
        <v>18</v>
      </c>
      <c r="H29" s="1">
        <v>0</v>
      </c>
      <c r="I29" s="1">
        <v>14</v>
      </c>
      <c r="J29" s="11">
        <v>47.7</v>
      </c>
      <c r="K29" s="35">
        <v>0.22500000000000001</v>
      </c>
      <c r="L29" s="2">
        <v>0.01</v>
      </c>
      <c r="M29" t="s">
        <v>174</v>
      </c>
    </row>
    <row r="30" spans="1:13" x14ac:dyDescent="0.25">
      <c r="A30" s="20">
        <v>2.5959499999999998</v>
      </c>
      <c r="B30" s="86">
        <v>-112.715</v>
      </c>
      <c r="C30" s="24">
        <v>41.875999999999998</v>
      </c>
      <c r="D30" s="9">
        <v>2</v>
      </c>
      <c r="E30" s="9">
        <v>1987</v>
      </c>
      <c r="F30" s="9">
        <v>3</v>
      </c>
      <c r="G30" s="9">
        <v>21</v>
      </c>
      <c r="H30" s="9">
        <v>1</v>
      </c>
      <c r="I30" s="9">
        <v>19</v>
      </c>
      <c r="J30" s="12">
        <v>35.799999999999997</v>
      </c>
      <c r="K30" s="35">
        <v>0.22500000000000001</v>
      </c>
      <c r="L30" s="2">
        <v>0.01</v>
      </c>
      <c r="M30" t="s">
        <v>174</v>
      </c>
    </row>
    <row r="31" spans="1:13" x14ac:dyDescent="0.25">
      <c r="A31" s="20">
        <v>3.1069</v>
      </c>
      <c r="B31" s="86">
        <v>-112.705</v>
      </c>
      <c r="C31" s="24">
        <v>41.875999999999998</v>
      </c>
      <c r="D31" s="9">
        <v>1</v>
      </c>
      <c r="E31" s="9">
        <v>1987</v>
      </c>
      <c r="F31" s="9">
        <v>3</v>
      </c>
      <c r="G31" s="9">
        <v>22</v>
      </c>
      <c r="H31" s="9">
        <v>2</v>
      </c>
      <c r="I31" s="9">
        <v>41</v>
      </c>
      <c r="J31" s="12">
        <v>55.1</v>
      </c>
      <c r="K31" s="35">
        <v>0.22500000000000001</v>
      </c>
      <c r="L31" s="2">
        <v>0.01</v>
      </c>
      <c r="M31" t="s">
        <v>174</v>
      </c>
    </row>
    <row r="32" spans="1:13" x14ac:dyDescent="0.25">
      <c r="A32" s="20">
        <v>2.8096199999999998</v>
      </c>
      <c r="B32" s="80">
        <v>-114.364</v>
      </c>
      <c r="C32" s="23">
        <v>40.116</v>
      </c>
      <c r="D32" s="1">
        <v>2</v>
      </c>
      <c r="E32" s="1">
        <v>1987</v>
      </c>
      <c r="F32" s="1">
        <v>3</v>
      </c>
      <c r="G32" s="1">
        <v>23</v>
      </c>
      <c r="H32" s="1">
        <v>1</v>
      </c>
      <c r="I32" s="1">
        <v>20</v>
      </c>
      <c r="J32" s="11">
        <v>25.1</v>
      </c>
      <c r="K32" s="35">
        <v>0.22500000000000001</v>
      </c>
      <c r="L32" s="2">
        <v>0.01</v>
      </c>
      <c r="M32" t="s">
        <v>174</v>
      </c>
    </row>
    <row r="33" spans="1:13" x14ac:dyDescent="0.25">
      <c r="A33" s="20">
        <v>2.9582600000000001</v>
      </c>
      <c r="B33" s="80">
        <v>-114.384</v>
      </c>
      <c r="C33" s="23">
        <v>40.127000000000002</v>
      </c>
      <c r="D33" s="1">
        <v>1</v>
      </c>
      <c r="E33" s="1">
        <v>1987</v>
      </c>
      <c r="F33" s="1">
        <v>3</v>
      </c>
      <c r="G33" s="1">
        <v>23</v>
      </c>
      <c r="H33" s="1">
        <v>3</v>
      </c>
      <c r="I33" s="1">
        <v>18</v>
      </c>
      <c r="J33" s="11">
        <v>8.1</v>
      </c>
      <c r="K33" s="35">
        <v>0.22500000000000001</v>
      </c>
      <c r="L33" s="2">
        <v>0.01</v>
      </c>
      <c r="M33" t="s">
        <v>174</v>
      </c>
    </row>
    <row r="34" spans="1:13" x14ac:dyDescent="0.25">
      <c r="A34" s="20">
        <v>3.422088681477903</v>
      </c>
      <c r="B34" s="80">
        <v>-114.38200000000001</v>
      </c>
      <c r="C34" s="23">
        <v>40.107999999999997</v>
      </c>
      <c r="D34" s="1">
        <v>1</v>
      </c>
      <c r="E34" s="1">
        <v>1987</v>
      </c>
      <c r="F34" s="1">
        <v>3</v>
      </c>
      <c r="G34" s="1">
        <v>23</v>
      </c>
      <c r="H34" s="1">
        <v>4</v>
      </c>
      <c r="I34" s="1">
        <v>7</v>
      </c>
      <c r="J34" s="11">
        <v>0.1</v>
      </c>
      <c r="K34" s="35">
        <v>0.16083765575665815</v>
      </c>
      <c r="L34" s="2">
        <v>0.01</v>
      </c>
      <c r="M34" t="s">
        <v>175</v>
      </c>
    </row>
    <row r="35" spans="1:13" x14ac:dyDescent="0.25">
      <c r="A35" s="20">
        <v>2.52163</v>
      </c>
      <c r="B35" s="80">
        <v>-114.383</v>
      </c>
      <c r="C35" s="23">
        <v>40.091000000000001</v>
      </c>
      <c r="D35" s="1">
        <v>6</v>
      </c>
      <c r="E35" s="1">
        <v>1987</v>
      </c>
      <c r="F35" s="1">
        <v>3</v>
      </c>
      <c r="G35" s="1">
        <v>23</v>
      </c>
      <c r="H35" s="1">
        <v>5</v>
      </c>
      <c r="I35" s="1">
        <v>57</v>
      </c>
      <c r="J35" s="11">
        <v>9</v>
      </c>
      <c r="K35" s="35">
        <v>0.22500000000000001</v>
      </c>
      <c r="L35" s="2">
        <v>0.01</v>
      </c>
      <c r="M35" t="s">
        <v>174</v>
      </c>
    </row>
    <row r="36" spans="1:13" x14ac:dyDescent="0.25">
      <c r="A36" s="20">
        <v>3.0511599999999999</v>
      </c>
      <c r="B36" s="80">
        <v>-114.31</v>
      </c>
      <c r="C36" s="23">
        <v>40.112000000000002</v>
      </c>
      <c r="D36" s="1">
        <v>3</v>
      </c>
      <c r="E36" s="1">
        <v>1987</v>
      </c>
      <c r="F36" s="1">
        <v>3</v>
      </c>
      <c r="G36" s="1">
        <v>23</v>
      </c>
      <c r="H36" s="1">
        <v>5</v>
      </c>
      <c r="I36" s="1">
        <v>59</v>
      </c>
      <c r="J36" s="11">
        <v>12.6</v>
      </c>
      <c r="K36" s="35">
        <v>0.22500000000000001</v>
      </c>
      <c r="L36" s="2">
        <v>0.01</v>
      </c>
      <c r="M36" t="s">
        <v>174</v>
      </c>
    </row>
    <row r="37" spans="1:13" x14ac:dyDescent="0.25">
      <c r="A37" s="20">
        <v>2.7817500000000002</v>
      </c>
      <c r="B37" s="86">
        <v>-114.245</v>
      </c>
      <c r="C37" s="24">
        <v>40.183</v>
      </c>
      <c r="D37" s="9">
        <v>1</v>
      </c>
      <c r="E37" s="9">
        <v>1987</v>
      </c>
      <c r="F37" s="9">
        <v>3</v>
      </c>
      <c r="G37" s="9">
        <v>24</v>
      </c>
      <c r="H37" s="9">
        <v>20</v>
      </c>
      <c r="I37" s="9">
        <v>20</v>
      </c>
      <c r="J37" s="12">
        <v>59.5</v>
      </c>
      <c r="K37" s="35">
        <v>0.22500000000000001</v>
      </c>
      <c r="L37" s="2">
        <v>0.01</v>
      </c>
      <c r="M37" t="s">
        <v>174</v>
      </c>
    </row>
    <row r="38" spans="1:13" x14ac:dyDescent="0.25">
      <c r="A38" s="20">
        <v>3.580575271308954</v>
      </c>
      <c r="B38" s="86">
        <v>-112.328</v>
      </c>
      <c r="C38" s="24">
        <v>41.822000000000003</v>
      </c>
      <c r="D38" s="9">
        <v>3</v>
      </c>
      <c r="E38" s="9">
        <v>1987</v>
      </c>
      <c r="F38" s="9">
        <v>4</v>
      </c>
      <c r="G38" s="9">
        <v>1</v>
      </c>
      <c r="H38" s="9">
        <v>16</v>
      </c>
      <c r="I38" s="9">
        <v>40</v>
      </c>
      <c r="J38" s="12">
        <v>41.2</v>
      </c>
      <c r="K38" s="35">
        <v>0.12780097202950721</v>
      </c>
      <c r="L38" s="2">
        <v>0.01</v>
      </c>
      <c r="M38" t="s">
        <v>175</v>
      </c>
    </row>
    <row r="39" spans="1:13" x14ac:dyDescent="0.25">
      <c r="A39" s="20">
        <v>2.6516899999999999</v>
      </c>
      <c r="B39" s="86">
        <v>-112.33</v>
      </c>
      <c r="C39" s="24">
        <v>41.826000000000001</v>
      </c>
      <c r="D39" s="9">
        <v>3</v>
      </c>
      <c r="E39" s="9">
        <v>1987</v>
      </c>
      <c r="F39" s="9">
        <v>4</v>
      </c>
      <c r="G39" s="9">
        <v>1</v>
      </c>
      <c r="H39" s="9">
        <v>16</v>
      </c>
      <c r="I39" s="9">
        <v>46</v>
      </c>
      <c r="J39" s="12">
        <v>24.8</v>
      </c>
      <c r="K39" s="35">
        <v>0.22500000000000001</v>
      </c>
      <c r="L39" s="2">
        <v>0.01</v>
      </c>
      <c r="M39" t="s">
        <v>174</v>
      </c>
    </row>
    <row r="40" spans="1:13" x14ac:dyDescent="0.25">
      <c r="A40" s="20">
        <v>3.2317130072092608</v>
      </c>
      <c r="B40" s="86">
        <v>-112.32899999999999</v>
      </c>
      <c r="C40" s="24">
        <v>41.823</v>
      </c>
      <c r="D40" s="9">
        <v>3</v>
      </c>
      <c r="E40" s="9">
        <v>1987</v>
      </c>
      <c r="F40" s="9">
        <v>4</v>
      </c>
      <c r="G40" s="9">
        <v>1</v>
      </c>
      <c r="H40" s="9">
        <v>21</v>
      </c>
      <c r="I40" s="9">
        <v>44</v>
      </c>
      <c r="J40" s="12">
        <v>46</v>
      </c>
      <c r="K40" s="35">
        <v>0.16151704475634704</v>
      </c>
      <c r="L40" s="2">
        <v>0.01</v>
      </c>
      <c r="M40" t="s">
        <v>175</v>
      </c>
    </row>
    <row r="41" spans="1:13" x14ac:dyDescent="0.25">
      <c r="A41" s="20">
        <v>2.7538800000000001</v>
      </c>
      <c r="B41" s="86">
        <v>-112.325</v>
      </c>
      <c r="C41" s="24">
        <v>41.819000000000003</v>
      </c>
      <c r="D41" s="9">
        <v>1</v>
      </c>
      <c r="E41" s="9">
        <v>1987</v>
      </c>
      <c r="F41" s="9">
        <v>4</v>
      </c>
      <c r="G41" s="9">
        <v>4</v>
      </c>
      <c r="H41" s="9">
        <v>22</v>
      </c>
      <c r="I41" s="9">
        <v>30</v>
      </c>
      <c r="J41" s="12">
        <v>43.9</v>
      </c>
      <c r="K41" s="35">
        <v>0.22500000000000001</v>
      </c>
      <c r="L41" s="2">
        <v>0.01</v>
      </c>
      <c r="M41" t="s">
        <v>174</v>
      </c>
    </row>
    <row r="42" spans="1:13" x14ac:dyDescent="0.25">
      <c r="A42" s="20">
        <v>2.52163</v>
      </c>
      <c r="B42" s="86">
        <v>-110.98099999999999</v>
      </c>
      <c r="C42" s="24">
        <v>40.350999999999999</v>
      </c>
      <c r="D42" s="9">
        <v>5</v>
      </c>
      <c r="E42" s="9">
        <v>1987</v>
      </c>
      <c r="F42" s="9">
        <v>4</v>
      </c>
      <c r="G42" s="9">
        <v>7</v>
      </c>
      <c r="H42" s="9">
        <v>15</v>
      </c>
      <c r="I42" s="9">
        <v>22</v>
      </c>
      <c r="J42" s="12">
        <v>53</v>
      </c>
      <c r="K42" s="35">
        <v>0.22500000000000001</v>
      </c>
      <c r="L42" s="2">
        <v>0.01</v>
      </c>
      <c r="M42" t="s">
        <v>174</v>
      </c>
    </row>
    <row r="43" spans="1:13" x14ac:dyDescent="0.25">
      <c r="A43" s="20">
        <v>2.5959499999999998</v>
      </c>
      <c r="B43" s="80">
        <v>-114.84399999999999</v>
      </c>
      <c r="C43" s="23">
        <v>38.417000000000002</v>
      </c>
      <c r="D43" s="1">
        <v>6</v>
      </c>
      <c r="E43" s="1">
        <v>1987</v>
      </c>
      <c r="F43" s="1">
        <v>4</v>
      </c>
      <c r="G43" s="1">
        <v>13</v>
      </c>
      <c r="H43" s="1">
        <v>11</v>
      </c>
      <c r="I43" s="1">
        <v>29</v>
      </c>
      <c r="J43" s="11">
        <v>14.5</v>
      </c>
      <c r="K43" s="35">
        <v>0.22500000000000001</v>
      </c>
      <c r="L43" s="2">
        <v>0.01</v>
      </c>
      <c r="M43" t="s">
        <v>174</v>
      </c>
    </row>
    <row r="44" spans="1:13" x14ac:dyDescent="0.25">
      <c r="A44" s="20">
        <v>2.71672</v>
      </c>
      <c r="B44" s="86">
        <v>-112.693</v>
      </c>
      <c r="C44" s="24">
        <v>41.854999999999997</v>
      </c>
      <c r="D44" s="9">
        <v>8</v>
      </c>
      <c r="E44" s="9">
        <v>1987</v>
      </c>
      <c r="F44" s="9">
        <v>4</v>
      </c>
      <c r="G44" s="9">
        <v>19</v>
      </c>
      <c r="H44" s="9">
        <v>0</v>
      </c>
      <c r="I44" s="9">
        <v>19</v>
      </c>
      <c r="J44" s="12">
        <v>0.4</v>
      </c>
      <c r="K44" s="35">
        <v>0.22500000000000001</v>
      </c>
      <c r="L44" s="2">
        <v>0.01</v>
      </c>
      <c r="M44" t="s">
        <v>174</v>
      </c>
    </row>
    <row r="45" spans="1:13" x14ac:dyDescent="0.25">
      <c r="A45" s="20">
        <v>3.2183800000000002</v>
      </c>
      <c r="B45" s="86">
        <v>-112.667</v>
      </c>
      <c r="C45" s="24">
        <v>41.856000000000002</v>
      </c>
      <c r="D45" s="9">
        <v>4</v>
      </c>
      <c r="E45" s="9">
        <v>1987</v>
      </c>
      <c r="F45" s="9">
        <v>4</v>
      </c>
      <c r="G45" s="9">
        <v>24</v>
      </c>
      <c r="H45" s="9">
        <v>3</v>
      </c>
      <c r="I45" s="9">
        <v>55</v>
      </c>
      <c r="J45" s="12">
        <v>0.7</v>
      </c>
      <c r="K45" s="35">
        <v>0.22500000000000001</v>
      </c>
      <c r="L45" s="2">
        <v>0.01</v>
      </c>
      <c r="M45" t="s">
        <v>174</v>
      </c>
    </row>
    <row r="46" spans="1:13" x14ac:dyDescent="0.25">
      <c r="A46" s="20">
        <v>3.09761</v>
      </c>
      <c r="B46" s="86">
        <v>-112.655</v>
      </c>
      <c r="C46" s="24">
        <v>41.854999999999997</v>
      </c>
      <c r="D46" s="9">
        <v>2</v>
      </c>
      <c r="E46" s="9">
        <v>1987</v>
      </c>
      <c r="F46" s="9">
        <v>4</v>
      </c>
      <c r="G46" s="9">
        <v>24</v>
      </c>
      <c r="H46" s="9">
        <v>19</v>
      </c>
      <c r="I46" s="9">
        <v>32</v>
      </c>
      <c r="J46" s="12">
        <v>28.8</v>
      </c>
      <c r="K46" s="35">
        <v>0.22500000000000001</v>
      </c>
      <c r="L46" s="2">
        <v>0.01</v>
      </c>
      <c r="M46" t="s">
        <v>174</v>
      </c>
    </row>
    <row r="47" spans="1:13" x14ac:dyDescent="0.25">
      <c r="A47" s="20">
        <v>2.70743</v>
      </c>
      <c r="B47" s="86">
        <v>-112.4</v>
      </c>
      <c r="C47" s="24">
        <v>41.962000000000003</v>
      </c>
      <c r="D47" s="9">
        <v>6</v>
      </c>
      <c r="E47" s="9">
        <v>1987</v>
      </c>
      <c r="F47" s="9">
        <v>4</v>
      </c>
      <c r="G47" s="9">
        <v>25</v>
      </c>
      <c r="H47" s="9">
        <v>8</v>
      </c>
      <c r="I47" s="9">
        <v>28</v>
      </c>
      <c r="J47" s="12">
        <v>1.5</v>
      </c>
      <c r="K47" s="35">
        <v>0.22500000000000001</v>
      </c>
      <c r="L47" s="2">
        <v>0.01</v>
      </c>
      <c r="M47" t="s">
        <v>174</v>
      </c>
    </row>
    <row r="48" spans="1:13" x14ac:dyDescent="0.25">
      <c r="A48" s="20">
        <v>3.09761</v>
      </c>
      <c r="B48" s="86">
        <v>-112.25700000000001</v>
      </c>
      <c r="C48" s="24">
        <v>38.618000000000002</v>
      </c>
      <c r="D48" s="9">
        <v>0</v>
      </c>
      <c r="E48" s="9">
        <v>1987</v>
      </c>
      <c r="F48" s="9">
        <v>4</v>
      </c>
      <c r="G48" s="9">
        <v>25</v>
      </c>
      <c r="H48" s="9">
        <v>13</v>
      </c>
      <c r="I48" s="9">
        <v>59</v>
      </c>
      <c r="J48" s="12">
        <v>20.7</v>
      </c>
      <c r="K48" s="35">
        <v>0.22500000000000001</v>
      </c>
      <c r="L48" s="2">
        <v>0.01</v>
      </c>
      <c r="M48" t="s">
        <v>174</v>
      </c>
    </row>
    <row r="49" spans="1:13" x14ac:dyDescent="0.25">
      <c r="A49" s="20">
        <v>2.6702699999999999</v>
      </c>
      <c r="B49" s="86">
        <v>-112.658</v>
      </c>
      <c r="C49" s="24">
        <v>41.847999999999999</v>
      </c>
      <c r="D49" s="9">
        <v>4</v>
      </c>
      <c r="E49" s="9">
        <v>1987</v>
      </c>
      <c r="F49" s="9">
        <v>4</v>
      </c>
      <c r="G49" s="9">
        <v>27</v>
      </c>
      <c r="H49" s="9">
        <v>4</v>
      </c>
      <c r="I49" s="9">
        <v>30</v>
      </c>
      <c r="J49" s="12">
        <v>4.0999999999999996</v>
      </c>
      <c r="K49" s="35">
        <v>0.22500000000000001</v>
      </c>
      <c r="L49" s="2">
        <v>0.01</v>
      </c>
      <c r="M49" t="s">
        <v>174</v>
      </c>
    </row>
    <row r="50" spans="1:13" x14ac:dyDescent="0.25">
      <c r="A50" s="20">
        <v>2.5587899999999997</v>
      </c>
      <c r="B50" s="86">
        <v>-112.205</v>
      </c>
      <c r="C50" s="24">
        <v>39.543999999999997</v>
      </c>
      <c r="D50" s="9">
        <v>0</v>
      </c>
      <c r="E50" s="9">
        <v>1987</v>
      </c>
      <c r="F50" s="9">
        <v>5</v>
      </c>
      <c r="G50" s="9">
        <v>6</v>
      </c>
      <c r="H50" s="9">
        <v>16</v>
      </c>
      <c r="I50" s="9">
        <v>9</v>
      </c>
      <c r="J50" s="12">
        <v>7.2</v>
      </c>
      <c r="K50" s="35">
        <v>0.22500000000000001</v>
      </c>
      <c r="L50" s="2">
        <v>0.01</v>
      </c>
      <c r="M50" t="s">
        <v>174</v>
      </c>
    </row>
    <row r="51" spans="1:13" x14ac:dyDescent="0.25">
      <c r="A51" s="20">
        <v>2.7631700000000001</v>
      </c>
      <c r="B51" s="86">
        <v>-112.232</v>
      </c>
      <c r="C51" s="24">
        <v>38.343000000000004</v>
      </c>
      <c r="D51" s="9">
        <v>1</v>
      </c>
      <c r="E51" s="9">
        <v>1987</v>
      </c>
      <c r="F51" s="9">
        <v>5</v>
      </c>
      <c r="G51" s="9">
        <v>14</v>
      </c>
      <c r="H51" s="9">
        <v>20</v>
      </c>
      <c r="I51" s="9">
        <v>32</v>
      </c>
      <c r="J51" s="12">
        <v>10.9</v>
      </c>
      <c r="K51" s="35">
        <v>0.22500000000000001</v>
      </c>
      <c r="L51" s="2">
        <v>0.01</v>
      </c>
      <c r="M51" t="s">
        <v>174</v>
      </c>
    </row>
    <row r="52" spans="1:13" x14ac:dyDescent="0.25">
      <c r="A52" s="20">
        <v>3.08832</v>
      </c>
      <c r="B52" s="86">
        <v>-111.02800000000001</v>
      </c>
      <c r="C52" s="24">
        <v>40.648000000000003</v>
      </c>
      <c r="D52" s="9">
        <v>6</v>
      </c>
      <c r="E52" s="9">
        <v>1987</v>
      </c>
      <c r="F52" s="9">
        <v>6</v>
      </c>
      <c r="G52" s="9">
        <v>2</v>
      </c>
      <c r="H52" s="9">
        <v>2</v>
      </c>
      <c r="I52" s="9">
        <v>3</v>
      </c>
      <c r="J52" s="12">
        <v>31.3</v>
      </c>
      <c r="K52" s="35">
        <v>0.22500000000000001</v>
      </c>
      <c r="L52" s="2">
        <v>0.01</v>
      </c>
      <c r="M52" t="s">
        <v>174</v>
      </c>
    </row>
    <row r="53" spans="1:13" x14ac:dyDescent="0.25">
      <c r="A53" s="20">
        <v>2.6052400000000002</v>
      </c>
      <c r="B53" s="80">
        <v>-111.196</v>
      </c>
      <c r="C53" s="23">
        <v>42.688000000000002</v>
      </c>
      <c r="D53" s="1">
        <v>0</v>
      </c>
      <c r="E53" s="1">
        <v>1987</v>
      </c>
      <c r="F53" s="1">
        <v>6</v>
      </c>
      <c r="G53" s="1">
        <v>19</v>
      </c>
      <c r="H53" s="1">
        <v>15</v>
      </c>
      <c r="I53" s="1">
        <v>17</v>
      </c>
      <c r="J53" s="11">
        <v>43.2</v>
      </c>
      <c r="K53" s="35">
        <v>0.22500000000000001</v>
      </c>
      <c r="L53" s="2">
        <v>0.01</v>
      </c>
      <c r="M53" t="s">
        <v>174</v>
      </c>
    </row>
    <row r="54" spans="1:13" x14ac:dyDescent="0.25">
      <c r="A54" s="20">
        <v>3.3562630230064441</v>
      </c>
      <c r="B54" s="86">
        <v>-111.71899999999999</v>
      </c>
      <c r="C54" s="24">
        <v>38.744999999999997</v>
      </c>
      <c r="D54" s="9">
        <v>0</v>
      </c>
      <c r="E54" s="9">
        <v>1987</v>
      </c>
      <c r="F54" s="9">
        <v>6</v>
      </c>
      <c r="G54" s="9">
        <v>26</v>
      </c>
      <c r="H54" s="9">
        <v>12</v>
      </c>
      <c r="I54" s="9">
        <v>36</v>
      </c>
      <c r="J54" s="12">
        <v>27</v>
      </c>
      <c r="K54" s="35">
        <v>0.16151704475634704</v>
      </c>
      <c r="L54" s="2">
        <v>0.01</v>
      </c>
      <c r="M54" t="s">
        <v>175</v>
      </c>
    </row>
    <row r="55" spans="1:13" x14ac:dyDescent="0.25">
      <c r="A55" s="20">
        <v>2.5959499999999998</v>
      </c>
      <c r="B55" s="86">
        <v>-111.706</v>
      </c>
      <c r="C55" s="24">
        <v>38.749000000000002</v>
      </c>
      <c r="D55" s="9">
        <v>1</v>
      </c>
      <c r="E55" s="9">
        <v>1987</v>
      </c>
      <c r="F55" s="9">
        <v>6</v>
      </c>
      <c r="G55" s="9">
        <v>26</v>
      </c>
      <c r="H55" s="9">
        <v>13</v>
      </c>
      <c r="I55" s="9">
        <v>2</v>
      </c>
      <c r="J55" s="12">
        <v>0.8</v>
      </c>
      <c r="K55" s="35">
        <v>0.22500000000000001</v>
      </c>
      <c r="L55" s="2">
        <v>0.01</v>
      </c>
      <c r="M55" t="s">
        <v>174</v>
      </c>
    </row>
    <row r="56" spans="1:13" x14ac:dyDescent="0.25">
      <c r="A56" s="20">
        <v>2.9489700000000001</v>
      </c>
      <c r="B56" s="86">
        <v>-111.837</v>
      </c>
      <c r="C56" s="24">
        <v>38.898000000000003</v>
      </c>
      <c r="D56" s="9">
        <v>0</v>
      </c>
      <c r="E56" s="9">
        <v>1987</v>
      </c>
      <c r="F56" s="9">
        <v>7</v>
      </c>
      <c r="G56" s="9">
        <v>18</v>
      </c>
      <c r="H56" s="9">
        <v>16</v>
      </c>
      <c r="I56" s="9">
        <v>17</v>
      </c>
      <c r="J56" s="12">
        <v>0.7</v>
      </c>
      <c r="K56" s="35">
        <v>0.22500000000000001</v>
      </c>
      <c r="L56" s="2">
        <v>0.01</v>
      </c>
      <c r="M56" t="s">
        <v>174</v>
      </c>
    </row>
    <row r="57" spans="1:13" x14ac:dyDescent="0.25">
      <c r="A57" s="20">
        <v>2.5959499999999998</v>
      </c>
      <c r="B57" s="86">
        <v>-111.824</v>
      </c>
      <c r="C57" s="24">
        <v>38.935000000000002</v>
      </c>
      <c r="D57" s="9">
        <v>1</v>
      </c>
      <c r="E57" s="9">
        <v>1987</v>
      </c>
      <c r="F57" s="9">
        <v>7</v>
      </c>
      <c r="G57" s="9">
        <v>18</v>
      </c>
      <c r="H57" s="9">
        <v>16</v>
      </c>
      <c r="I57" s="9">
        <v>37</v>
      </c>
      <c r="J57" s="12">
        <v>33.9</v>
      </c>
      <c r="K57" s="35">
        <v>0.22500000000000001</v>
      </c>
      <c r="L57" s="2">
        <v>0.01</v>
      </c>
      <c r="M57" t="s">
        <v>174</v>
      </c>
    </row>
    <row r="58" spans="1:13" x14ac:dyDescent="0.25">
      <c r="A58" s="20">
        <v>3.0139999999999998</v>
      </c>
      <c r="B58" s="86">
        <v>-112.47199999999999</v>
      </c>
      <c r="C58" s="24">
        <v>42.122999999999998</v>
      </c>
      <c r="D58" s="9">
        <v>4</v>
      </c>
      <c r="E58" s="9">
        <v>1987</v>
      </c>
      <c r="F58" s="9">
        <v>7</v>
      </c>
      <c r="G58" s="9">
        <v>25</v>
      </c>
      <c r="H58" s="9">
        <v>16</v>
      </c>
      <c r="I58" s="9">
        <v>54</v>
      </c>
      <c r="J58" s="12">
        <v>40.200000000000003</v>
      </c>
      <c r="K58" s="35">
        <v>0.22500000000000001</v>
      </c>
      <c r="L58" s="2">
        <v>0.01</v>
      </c>
      <c r="M58" t="s">
        <v>174</v>
      </c>
    </row>
    <row r="59" spans="1:13" x14ac:dyDescent="0.25">
      <c r="A59" s="20">
        <v>2.71672</v>
      </c>
      <c r="B59" s="86">
        <v>-112.46899999999999</v>
      </c>
      <c r="C59" s="24">
        <v>42.127000000000002</v>
      </c>
      <c r="D59" s="9">
        <v>5</v>
      </c>
      <c r="E59" s="9">
        <v>1987</v>
      </c>
      <c r="F59" s="9">
        <v>7</v>
      </c>
      <c r="G59" s="9">
        <v>25</v>
      </c>
      <c r="H59" s="9">
        <v>17</v>
      </c>
      <c r="I59" s="9">
        <v>45</v>
      </c>
      <c r="J59" s="12">
        <v>4.5</v>
      </c>
      <c r="K59" s="35">
        <v>0.22500000000000001</v>
      </c>
      <c r="L59" s="2">
        <v>0.01</v>
      </c>
      <c r="M59" t="s">
        <v>174</v>
      </c>
    </row>
    <row r="60" spans="1:13" x14ac:dyDescent="0.25">
      <c r="A60" s="20">
        <v>2.6609799999999999</v>
      </c>
      <c r="B60" s="80">
        <v>-111.44799999999999</v>
      </c>
      <c r="C60" s="23">
        <v>42.911999999999999</v>
      </c>
      <c r="D60" s="1">
        <v>0</v>
      </c>
      <c r="E60" s="1">
        <v>1987</v>
      </c>
      <c r="F60" s="1">
        <v>8</v>
      </c>
      <c r="G60" s="1">
        <v>25</v>
      </c>
      <c r="H60" s="1">
        <v>21</v>
      </c>
      <c r="I60" s="1">
        <v>27</v>
      </c>
      <c r="J60" s="11">
        <v>24.8</v>
      </c>
      <c r="K60" s="35">
        <v>0.22500000000000001</v>
      </c>
      <c r="L60" s="2">
        <v>0.01</v>
      </c>
      <c r="M60" t="s">
        <v>174</v>
      </c>
    </row>
    <row r="61" spans="1:13" x14ac:dyDescent="0.25">
      <c r="A61" s="20">
        <v>2.6331099999999998</v>
      </c>
      <c r="B61" s="80">
        <v>-111.264</v>
      </c>
      <c r="C61" s="23">
        <v>42.908000000000001</v>
      </c>
      <c r="D61" s="1">
        <v>1</v>
      </c>
      <c r="E61" s="1">
        <v>1987</v>
      </c>
      <c r="F61" s="1">
        <v>8</v>
      </c>
      <c r="G61" s="1">
        <v>25</v>
      </c>
      <c r="H61" s="1">
        <v>22</v>
      </c>
      <c r="I61" s="1">
        <v>29</v>
      </c>
      <c r="J61" s="11">
        <v>54.5</v>
      </c>
      <c r="K61" s="35">
        <v>0.22500000000000001</v>
      </c>
      <c r="L61" s="2">
        <v>0.01</v>
      </c>
      <c r="M61" t="s">
        <v>174</v>
      </c>
    </row>
    <row r="62" spans="1:13" x14ac:dyDescent="0.25">
      <c r="A62" s="20">
        <v>2.5309200000000001</v>
      </c>
      <c r="B62" s="80">
        <v>-111.498</v>
      </c>
      <c r="C62" s="23">
        <v>42.905999999999999</v>
      </c>
      <c r="D62" s="1">
        <v>0</v>
      </c>
      <c r="E62" s="1">
        <v>1987</v>
      </c>
      <c r="F62" s="1">
        <v>8</v>
      </c>
      <c r="G62" s="1">
        <v>28</v>
      </c>
      <c r="H62" s="1">
        <v>21</v>
      </c>
      <c r="I62" s="1">
        <v>29</v>
      </c>
      <c r="J62" s="11">
        <v>35</v>
      </c>
      <c r="K62" s="35">
        <v>0.22500000000000001</v>
      </c>
      <c r="L62" s="2">
        <v>0.01</v>
      </c>
      <c r="M62" t="s">
        <v>174</v>
      </c>
    </row>
    <row r="63" spans="1:13" x14ac:dyDescent="0.25">
      <c r="A63" s="20">
        <v>2.6702699999999999</v>
      </c>
      <c r="B63" s="86">
        <v>-112.52800000000001</v>
      </c>
      <c r="C63" s="24">
        <v>38.725999999999999</v>
      </c>
      <c r="D63" s="9">
        <v>4</v>
      </c>
      <c r="E63" s="9">
        <v>1987</v>
      </c>
      <c r="F63" s="9">
        <v>8</v>
      </c>
      <c r="G63" s="9">
        <v>28</v>
      </c>
      <c r="H63" s="9">
        <v>23</v>
      </c>
      <c r="I63" s="9">
        <v>41</v>
      </c>
      <c r="J63" s="12">
        <v>43</v>
      </c>
      <c r="K63" s="35">
        <v>0.22500000000000001</v>
      </c>
      <c r="L63" s="2">
        <v>0.01</v>
      </c>
      <c r="M63" t="s">
        <v>174</v>
      </c>
    </row>
    <row r="64" spans="1:13" x14ac:dyDescent="0.25">
      <c r="A64" s="20">
        <v>2.8560699999999999</v>
      </c>
      <c r="B64" s="86">
        <v>-112.53400000000001</v>
      </c>
      <c r="C64" s="24">
        <v>38.735999999999997</v>
      </c>
      <c r="D64" s="9">
        <v>1</v>
      </c>
      <c r="E64" s="9">
        <v>1987</v>
      </c>
      <c r="F64" s="9">
        <v>8</v>
      </c>
      <c r="G64" s="9">
        <v>29</v>
      </c>
      <c r="H64" s="9">
        <v>1</v>
      </c>
      <c r="I64" s="9">
        <v>58</v>
      </c>
      <c r="J64" s="12">
        <v>14.4</v>
      </c>
      <c r="K64" s="35">
        <v>0.22500000000000001</v>
      </c>
      <c r="L64" s="2">
        <v>0.01</v>
      </c>
      <c r="M64" t="s">
        <v>174</v>
      </c>
    </row>
    <row r="65" spans="1:13" x14ac:dyDescent="0.25">
      <c r="A65" s="20">
        <v>2.69814</v>
      </c>
      <c r="B65" s="86">
        <v>-112.694</v>
      </c>
      <c r="C65" s="24">
        <v>38.552</v>
      </c>
      <c r="D65" s="9">
        <v>0</v>
      </c>
      <c r="E65" s="9">
        <v>1987</v>
      </c>
      <c r="F65" s="9">
        <v>9</v>
      </c>
      <c r="G65" s="9">
        <v>2</v>
      </c>
      <c r="H65" s="9">
        <v>0</v>
      </c>
      <c r="I65" s="9">
        <v>31</v>
      </c>
      <c r="J65" s="12">
        <v>54.8</v>
      </c>
      <c r="K65" s="35">
        <v>0.22500000000000001</v>
      </c>
      <c r="L65" s="2">
        <v>0.01</v>
      </c>
      <c r="M65" t="s">
        <v>174</v>
      </c>
    </row>
    <row r="66" spans="1:13" x14ac:dyDescent="0.25">
      <c r="A66" s="20">
        <v>3.1905100000000002</v>
      </c>
      <c r="B66" s="86">
        <v>-112.69799999999999</v>
      </c>
      <c r="C66" s="24">
        <v>38.561999999999998</v>
      </c>
      <c r="D66" s="9">
        <v>0</v>
      </c>
      <c r="E66" s="9">
        <v>1987</v>
      </c>
      <c r="F66" s="9">
        <v>9</v>
      </c>
      <c r="G66" s="9">
        <v>2</v>
      </c>
      <c r="H66" s="9">
        <v>5</v>
      </c>
      <c r="I66" s="9">
        <v>0</v>
      </c>
      <c r="J66" s="12">
        <v>20.399999999999999</v>
      </c>
      <c r="K66" s="35">
        <v>0.22500000000000001</v>
      </c>
      <c r="L66" s="2">
        <v>0.01</v>
      </c>
      <c r="M66" t="s">
        <v>174</v>
      </c>
    </row>
    <row r="67" spans="1:13" x14ac:dyDescent="0.25">
      <c r="A67" s="20">
        <v>2.71672</v>
      </c>
      <c r="B67" s="86">
        <v>-112.70699999999999</v>
      </c>
      <c r="C67" s="24">
        <v>38.554000000000002</v>
      </c>
      <c r="D67" s="9">
        <v>0</v>
      </c>
      <c r="E67" s="9">
        <v>1987</v>
      </c>
      <c r="F67" s="9">
        <v>9</v>
      </c>
      <c r="G67" s="9">
        <v>2</v>
      </c>
      <c r="H67" s="9">
        <v>10</v>
      </c>
      <c r="I67" s="9">
        <v>41</v>
      </c>
      <c r="J67" s="12">
        <v>25.1</v>
      </c>
      <c r="K67" s="35">
        <v>0.22500000000000001</v>
      </c>
      <c r="L67" s="2">
        <v>0.01</v>
      </c>
      <c r="M67" t="s">
        <v>174</v>
      </c>
    </row>
    <row r="68" spans="1:13" x14ac:dyDescent="0.25">
      <c r="A68" s="20">
        <v>2.8996900000000001</v>
      </c>
      <c r="B68" s="86">
        <v>-108.11799999999999</v>
      </c>
      <c r="C68" s="24">
        <v>37.634999999999998</v>
      </c>
      <c r="D68" s="9">
        <v>5</v>
      </c>
      <c r="E68" s="9">
        <v>1987</v>
      </c>
      <c r="F68" s="9">
        <v>9</v>
      </c>
      <c r="G68" s="9">
        <v>9</v>
      </c>
      <c r="H68" s="9">
        <v>9</v>
      </c>
      <c r="I68" s="9">
        <v>44</v>
      </c>
      <c r="J68" s="9">
        <v>9.2799999999999994</v>
      </c>
      <c r="K68" s="35">
        <v>0.23</v>
      </c>
      <c r="L68" s="2">
        <v>0.01</v>
      </c>
      <c r="M68" t="s">
        <v>174</v>
      </c>
    </row>
    <row r="69" spans="1:13" x14ac:dyDescent="0.25">
      <c r="A69" s="20">
        <v>2.7353000000000001</v>
      </c>
      <c r="B69" s="80">
        <v>-111.434</v>
      </c>
      <c r="C69" s="23">
        <v>42.930999999999997</v>
      </c>
      <c r="D69" s="1">
        <v>0</v>
      </c>
      <c r="E69" s="1">
        <v>1987</v>
      </c>
      <c r="F69" s="1">
        <v>9</v>
      </c>
      <c r="G69" s="1">
        <v>15</v>
      </c>
      <c r="H69" s="1">
        <v>16</v>
      </c>
      <c r="I69" s="1">
        <v>2</v>
      </c>
      <c r="J69" s="11">
        <v>29.6</v>
      </c>
      <c r="K69" s="35">
        <v>0.22500000000000001</v>
      </c>
      <c r="L69" s="2">
        <v>0.01</v>
      </c>
      <c r="M69" t="s">
        <v>174</v>
      </c>
    </row>
    <row r="70" spans="1:13" x14ac:dyDescent="0.25">
      <c r="A70" s="20">
        <v>3.7264268729221159</v>
      </c>
      <c r="B70" s="86">
        <v>-113.158</v>
      </c>
      <c r="C70" s="24">
        <v>41.194000000000003</v>
      </c>
      <c r="D70" s="9">
        <v>9</v>
      </c>
      <c r="E70" s="9">
        <v>1987</v>
      </c>
      <c r="F70" s="9">
        <v>9</v>
      </c>
      <c r="G70" s="9">
        <v>17</v>
      </c>
      <c r="H70" s="9">
        <v>8</v>
      </c>
      <c r="I70" s="9">
        <v>31</v>
      </c>
      <c r="J70" s="12">
        <v>26.5</v>
      </c>
      <c r="K70" s="35">
        <v>0.14002878056357881</v>
      </c>
      <c r="L70" s="2">
        <v>0.01</v>
      </c>
      <c r="M70" t="s">
        <v>175</v>
      </c>
    </row>
    <row r="71" spans="1:13" x14ac:dyDescent="0.25">
      <c r="A71" s="20">
        <v>3.8138914557928447</v>
      </c>
      <c r="B71" s="86">
        <v>-113.196</v>
      </c>
      <c r="C71" s="24">
        <v>41.201000000000001</v>
      </c>
      <c r="D71" s="9">
        <v>5</v>
      </c>
      <c r="E71" s="9">
        <v>1987</v>
      </c>
      <c r="F71" s="9">
        <v>9</v>
      </c>
      <c r="G71" s="9">
        <v>25</v>
      </c>
      <c r="H71" s="9">
        <v>4</v>
      </c>
      <c r="I71" s="9">
        <v>9</v>
      </c>
      <c r="J71" s="12">
        <v>53.9</v>
      </c>
      <c r="K71" s="35">
        <v>0.15312959783241839</v>
      </c>
      <c r="L71" s="2">
        <v>0.01</v>
      </c>
      <c r="M71" t="s">
        <v>175</v>
      </c>
    </row>
    <row r="72" spans="1:13" x14ac:dyDescent="0.25">
      <c r="A72" s="20">
        <v>4.4969195548127168</v>
      </c>
      <c r="B72" s="86">
        <v>-113.17700000000001</v>
      </c>
      <c r="C72" s="24">
        <v>41.218000000000004</v>
      </c>
      <c r="D72" s="9">
        <v>7</v>
      </c>
      <c r="E72" s="9">
        <v>1987</v>
      </c>
      <c r="F72" s="9">
        <v>9</v>
      </c>
      <c r="G72" s="9">
        <v>25</v>
      </c>
      <c r="H72" s="9">
        <v>4</v>
      </c>
      <c r="I72" s="9">
        <v>27</v>
      </c>
      <c r="J72" s="12">
        <v>57.8</v>
      </c>
      <c r="K72" s="35">
        <v>0.14002878056357881</v>
      </c>
      <c r="L72" s="2">
        <v>0.01</v>
      </c>
      <c r="M72" t="s">
        <v>175</v>
      </c>
    </row>
    <row r="73" spans="1:13" x14ac:dyDescent="0.25">
      <c r="A73" s="20">
        <v>4.1000915203536996</v>
      </c>
      <c r="B73" s="86">
        <v>-113.129</v>
      </c>
      <c r="C73" s="24">
        <v>41.173000000000002</v>
      </c>
      <c r="D73" s="9">
        <v>4</v>
      </c>
      <c r="E73" s="9">
        <v>1987</v>
      </c>
      <c r="F73" s="9">
        <v>9</v>
      </c>
      <c r="G73" s="9">
        <v>25</v>
      </c>
      <c r="H73" s="9">
        <v>5</v>
      </c>
      <c r="I73" s="9">
        <v>18</v>
      </c>
      <c r="J73" s="12">
        <v>14.3</v>
      </c>
      <c r="K73" s="35">
        <v>0.12650083376472962</v>
      </c>
      <c r="L73" s="2">
        <v>0.01</v>
      </c>
      <c r="M73" t="s">
        <v>175</v>
      </c>
    </row>
    <row r="74" spans="1:13" x14ac:dyDescent="0.25">
      <c r="A74" s="20">
        <v>3.7113011340741844</v>
      </c>
      <c r="B74" s="86">
        <v>-113.125</v>
      </c>
      <c r="C74" s="24">
        <v>41.210999999999999</v>
      </c>
      <c r="D74" s="9">
        <v>11</v>
      </c>
      <c r="E74" s="9">
        <v>1987</v>
      </c>
      <c r="F74" s="9">
        <v>9</v>
      </c>
      <c r="G74" s="9">
        <v>26</v>
      </c>
      <c r="H74" s="9">
        <v>0</v>
      </c>
      <c r="I74" s="9">
        <v>28</v>
      </c>
      <c r="J74" s="12">
        <v>2.5</v>
      </c>
      <c r="K74" s="35">
        <v>0.15312959783241839</v>
      </c>
      <c r="L74" s="2">
        <v>0.01</v>
      </c>
      <c r="M74" t="s">
        <v>175</v>
      </c>
    </row>
    <row r="75" spans="1:13" x14ac:dyDescent="0.25">
      <c r="A75" s="20">
        <v>3.2834099999999999</v>
      </c>
      <c r="B75" s="86">
        <v>-113.17</v>
      </c>
      <c r="C75" s="24">
        <v>41.198999999999998</v>
      </c>
      <c r="D75" s="9">
        <v>9</v>
      </c>
      <c r="E75" s="9">
        <v>1987</v>
      </c>
      <c r="F75" s="9">
        <v>9</v>
      </c>
      <c r="G75" s="9">
        <v>26</v>
      </c>
      <c r="H75" s="9">
        <v>14</v>
      </c>
      <c r="I75" s="9">
        <v>47</v>
      </c>
      <c r="J75" s="12">
        <v>49.4</v>
      </c>
      <c r="K75" s="35">
        <v>0.22500000000000001</v>
      </c>
      <c r="L75" s="2">
        <v>0.01</v>
      </c>
      <c r="M75" t="s">
        <v>174</v>
      </c>
    </row>
    <row r="76" spans="1:13" x14ac:dyDescent="0.25">
      <c r="A76" s="20">
        <v>2.8746499999999999</v>
      </c>
      <c r="B76" s="86">
        <v>-113.172</v>
      </c>
      <c r="C76" s="24">
        <v>41.210999999999999</v>
      </c>
      <c r="D76" s="9">
        <v>5</v>
      </c>
      <c r="E76" s="9">
        <v>1987</v>
      </c>
      <c r="F76" s="9">
        <v>9</v>
      </c>
      <c r="G76" s="9">
        <v>26</v>
      </c>
      <c r="H76" s="9">
        <v>23</v>
      </c>
      <c r="I76" s="9">
        <v>14</v>
      </c>
      <c r="J76" s="12">
        <v>39.6</v>
      </c>
      <c r="K76" s="35">
        <v>0.22500000000000001</v>
      </c>
      <c r="L76" s="2">
        <v>0.01</v>
      </c>
      <c r="M76" t="s">
        <v>174</v>
      </c>
    </row>
    <row r="77" spans="1:13" x14ac:dyDescent="0.25">
      <c r="A77" s="20">
        <v>3.8187052656246685</v>
      </c>
      <c r="B77" s="86">
        <v>-113.15300000000001</v>
      </c>
      <c r="C77" s="24">
        <v>41.222000000000001</v>
      </c>
      <c r="D77" s="9">
        <v>5</v>
      </c>
      <c r="E77" s="9">
        <v>1987</v>
      </c>
      <c r="F77" s="9">
        <v>9</v>
      </c>
      <c r="G77" s="9">
        <v>28</v>
      </c>
      <c r="H77" s="9">
        <v>6</v>
      </c>
      <c r="I77" s="9">
        <v>6</v>
      </c>
      <c r="J77" s="12">
        <v>52.5</v>
      </c>
      <c r="K77" s="35">
        <v>0.15312959783241839</v>
      </c>
      <c r="L77" s="2">
        <v>0.01</v>
      </c>
      <c r="M77" t="s">
        <v>175</v>
      </c>
    </row>
    <row r="78" spans="1:13" x14ac:dyDescent="0.25">
      <c r="A78" s="20">
        <v>3.3693333950119824</v>
      </c>
      <c r="B78" s="86">
        <v>-113.151</v>
      </c>
      <c r="C78" s="24">
        <v>41.203000000000003</v>
      </c>
      <c r="D78" s="9">
        <v>7</v>
      </c>
      <c r="E78" s="9">
        <v>1987</v>
      </c>
      <c r="F78" s="9">
        <v>10</v>
      </c>
      <c r="G78" s="9">
        <v>1</v>
      </c>
      <c r="H78" s="9">
        <v>9</v>
      </c>
      <c r="I78" s="9">
        <v>16</v>
      </c>
      <c r="J78" s="12">
        <v>31.5</v>
      </c>
      <c r="K78" s="35">
        <v>0.15312959783241839</v>
      </c>
      <c r="L78" s="2">
        <v>0.01</v>
      </c>
      <c r="M78" t="s">
        <v>175</v>
      </c>
    </row>
    <row r="79" spans="1:13" x14ac:dyDescent="0.25">
      <c r="A79" s="20">
        <v>3.4347294297287556</v>
      </c>
      <c r="B79" s="86">
        <v>-112.43600000000001</v>
      </c>
      <c r="C79" s="24">
        <v>41.558999999999997</v>
      </c>
      <c r="D79" s="9">
        <v>5</v>
      </c>
      <c r="E79" s="9">
        <v>1987</v>
      </c>
      <c r="F79" s="9">
        <v>10</v>
      </c>
      <c r="G79" s="9">
        <v>2</v>
      </c>
      <c r="H79" s="9">
        <v>14</v>
      </c>
      <c r="I79" s="9">
        <v>35</v>
      </c>
      <c r="J79" s="12">
        <v>48.9</v>
      </c>
      <c r="K79" s="35">
        <v>0.15312959783241839</v>
      </c>
      <c r="L79" s="2">
        <v>0.01</v>
      </c>
      <c r="M79" t="s">
        <v>175</v>
      </c>
    </row>
    <row r="80" spans="1:13" x14ac:dyDescent="0.25">
      <c r="A80" s="20">
        <v>3.3227521735009438</v>
      </c>
      <c r="B80" s="86">
        <v>-112.449</v>
      </c>
      <c r="C80" s="24">
        <v>41.546999999999997</v>
      </c>
      <c r="D80" s="9">
        <v>18</v>
      </c>
      <c r="E80" s="9">
        <v>1987</v>
      </c>
      <c r="F80" s="9">
        <v>10</v>
      </c>
      <c r="G80" s="9">
        <v>4</v>
      </c>
      <c r="H80" s="9">
        <v>17</v>
      </c>
      <c r="I80" s="9">
        <v>38</v>
      </c>
      <c r="J80" s="12">
        <v>26.1</v>
      </c>
      <c r="K80" s="35">
        <v>0.16151704475634704</v>
      </c>
      <c r="L80" s="2">
        <v>0.01</v>
      </c>
      <c r="M80" t="s">
        <v>175</v>
      </c>
    </row>
    <row r="81" spans="1:13" x14ac:dyDescent="0.25">
      <c r="A81" s="20">
        <v>3.3867837274993136</v>
      </c>
      <c r="B81" s="86">
        <v>-113.128</v>
      </c>
      <c r="C81" s="24">
        <v>41.198</v>
      </c>
      <c r="D81" s="9">
        <v>10</v>
      </c>
      <c r="E81" s="9">
        <v>1987</v>
      </c>
      <c r="F81" s="9">
        <v>10</v>
      </c>
      <c r="G81" s="9">
        <v>5</v>
      </c>
      <c r="H81" s="9">
        <v>10</v>
      </c>
      <c r="I81" s="9">
        <v>31</v>
      </c>
      <c r="J81" s="12">
        <v>3.7</v>
      </c>
      <c r="K81" s="35">
        <v>0.12780097202950721</v>
      </c>
      <c r="L81" s="2">
        <v>0.01</v>
      </c>
      <c r="M81" t="s">
        <v>175</v>
      </c>
    </row>
    <row r="82" spans="1:13" x14ac:dyDescent="0.25">
      <c r="A82" s="20">
        <v>2.72601</v>
      </c>
      <c r="B82" s="86">
        <v>-110.559</v>
      </c>
      <c r="C82" s="24">
        <v>37.630000000000003</v>
      </c>
      <c r="D82" s="9">
        <v>3</v>
      </c>
      <c r="E82" s="9">
        <v>1987</v>
      </c>
      <c r="F82" s="9">
        <v>10</v>
      </c>
      <c r="G82" s="9">
        <v>10</v>
      </c>
      <c r="H82" s="9">
        <v>9</v>
      </c>
      <c r="I82" s="9">
        <v>37</v>
      </c>
      <c r="J82" s="12">
        <v>34.200000000000003</v>
      </c>
      <c r="K82" s="35">
        <v>0.22500000000000001</v>
      </c>
      <c r="L82" s="2">
        <v>0.01</v>
      </c>
      <c r="M82" t="s">
        <v>174</v>
      </c>
    </row>
    <row r="83" spans="1:13" x14ac:dyDescent="0.25">
      <c r="A83" s="20">
        <v>3.5868690021853644</v>
      </c>
      <c r="B83" s="86">
        <v>-111.43</v>
      </c>
      <c r="C83" s="24">
        <v>39.665999999999997</v>
      </c>
      <c r="D83" s="9">
        <v>0</v>
      </c>
      <c r="E83" s="9">
        <v>1987</v>
      </c>
      <c r="F83" s="9">
        <v>10</v>
      </c>
      <c r="G83" s="9">
        <v>19</v>
      </c>
      <c r="H83" s="9">
        <v>7</v>
      </c>
      <c r="I83" s="9">
        <v>17</v>
      </c>
      <c r="J83" s="12">
        <v>9.8000000000000007</v>
      </c>
      <c r="K83" s="35">
        <v>0.12780097202950721</v>
      </c>
      <c r="L83" s="2">
        <v>0.01</v>
      </c>
      <c r="M83" t="s">
        <v>175</v>
      </c>
    </row>
    <row r="84" spans="1:13" x14ac:dyDescent="0.25">
      <c r="A84" s="20">
        <v>3.8177403579835856</v>
      </c>
      <c r="B84" s="86">
        <v>-113.167</v>
      </c>
      <c r="C84" s="24">
        <v>41.183999999999997</v>
      </c>
      <c r="D84" s="9">
        <v>8</v>
      </c>
      <c r="E84" s="9">
        <v>1987</v>
      </c>
      <c r="F84" s="9">
        <v>10</v>
      </c>
      <c r="G84" s="9">
        <v>23</v>
      </c>
      <c r="H84" s="9">
        <v>19</v>
      </c>
      <c r="I84" s="9">
        <v>44</v>
      </c>
      <c r="J84" s="12">
        <v>50.6</v>
      </c>
      <c r="K84" s="35">
        <v>0.15312959783241839</v>
      </c>
      <c r="L84" s="2">
        <v>0.01</v>
      </c>
      <c r="M84" t="s">
        <v>175</v>
      </c>
    </row>
    <row r="85" spans="1:13" x14ac:dyDescent="0.25">
      <c r="A85" s="20">
        <v>2.6795599999999999</v>
      </c>
      <c r="B85" s="86">
        <v>-113.176</v>
      </c>
      <c r="C85" s="24">
        <v>41.192999999999998</v>
      </c>
      <c r="D85" s="9">
        <v>8</v>
      </c>
      <c r="E85" s="9">
        <v>1987</v>
      </c>
      <c r="F85" s="9">
        <v>10</v>
      </c>
      <c r="G85" s="9">
        <v>23</v>
      </c>
      <c r="H85" s="9">
        <v>20</v>
      </c>
      <c r="I85" s="9">
        <v>39</v>
      </c>
      <c r="J85" s="12">
        <v>38.700000000000003</v>
      </c>
      <c r="K85" s="35">
        <v>0.22500000000000001</v>
      </c>
      <c r="L85" s="2">
        <v>0.01</v>
      </c>
      <c r="M85" t="s">
        <v>174</v>
      </c>
    </row>
    <row r="86" spans="1:13" x14ac:dyDescent="0.25">
      <c r="A86" s="20">
        <v>2.6052400000000002</v>
      </c>
      <c r="B86" s="86">
        <v>-113.172</v>
      </c>
      <c r="C86" s="24">
        <v>41.186</v>
      </c>
      <c r="D86" s="9">
        <v>7</v>
      </c>
      <c r="E86" s="9">
        <v>1987</v>
      </c>
      <c r="F86" s="9">
        <v>10</v>
      </c>
      <c r="G86" s="9">
        <v>25</v>
      </c>
      <c r="H86" s="9">
        <v>4</v>
      </c>
      <c r="I86" s="9">
        <v>35</v>
      </c>
      <c r="J86" s="12">
        <v>22.9</v>
      </c>
      <c r="K86" s="35">
        <v>0.22500000000000001</v>
      </c>
      <c r="L86" s="2">
        <v>0.01</v>
      </c>
      <c r="M86" t="s">
        <v>174</v>
      </c>
    </row>
    <row r="87" spans="1:13" x14ac:dyDescent="0.25">
      <c r="A87" s="20">
        <v>2.9768400000000002</v>
      </c>
      <c r="B87" s="86">
        <v>-113.16800000000001</v>
      </c>
      <c r="C87" s="24">
        <v>41.185000000000002</v>
      </c>
      <c r="D87" s="9">
        <v>7</v>
      </c>
      <c r="E87" s="9">
        <v>1987</v>
      </c>
      <c r="F87" s="9">
        <v>10</v>
      </c>
      <c r="G87" s="9">
        <v>25</v>
      </c>
      <c r="H87" s="9">
        <v>10</v>
      </c>
      <c r="I87" s="9">
        <v>43</v>
      </c>
      <c r="J87" s="12">
        <v>2.9</v>
      </c>
      <c r="K87" s="35">
        <v>0.22500000000000001</v>
      </c>
      <c r="L87" s="2">
        <v>0.01</v>
      </c>
      <c r="M87" t="s">
        <v>174</v>
      </c>
    </row>
    <row r="88" spans="1:13" x14ac:dyDescent="0.25">
      <c r="A88" s="20">
        <v>2.8096199999999998</v>
      </c>
      <c r="B88" s="86">
        <v>-113.172</v>
      </c>
      <c r="C88" s="24">
        <v>41.195</v>
      </c>
      <c r="D88" s="9">
        <v>8</v>
      </c>
      <c r="E88" s="9">
        <v>1987</v>
      </c>
      <c r="F88" s="9">
        <v>10</v>
      </c>
      <c r="G88" s="9">
        <v>25</v>
      </c>
      <c r="H88" s="9">
        <v>13</v>
      </c>
      <c r="I88" s="9">
        <v>17</v>
      </c>
      <c r="J88" s="12">
        <v>44.6</v>
      </c>
      <c r="K88" s="35">
        <v>0.22500000000000001</v>
      </c>
      <c r="L88" s="2">
        <v>0.01</v>
      </c>
      <c r="M88" t="s">
        <v>174</v>
      </c>
    </row>
    <row r="89" spans="1:13" x14ac:dyDescent="0.25">
      <c r="A89" s="20">
        <v>4.2217583515762822</v>
      </c>
      <c r="B89" s="86">
        <v>-113.17</v>
      </c>
      <c r="C89" s="24">
        <v>41.2</v>
      </c>
      <c r="D89" s="9">
        <v>8</v>
      </c>
      <c r="E89" s="9">
        <v>1987</v>
      </c>
      <c r="F89" s="9">
        <v>10</v>
      </c>
      <c r="G89" s="9">
        <v>26</v>
      </c>
      <c r="H89" s="9">
        <v>4</v>
      </c>
      <c r="I89" s="9">
        <v>16</v>
      </c>
      <c r="J89" s="12">
        <v>1</v>
      </c>
      <c r="K89" s="35">
        <v>0.14002878056357881</v>
      </c>
      <c r="L89" s="2">
        <v>0.01</v>
      </c>
      <c r="M89" t="s">
        <v>175</v>
      </c>
    </row>
    <row r="90" spans="1:13" x14ac:dyDescent="0.25">
      <c r="A90" s="20">
        <v>2.6331099999999998</v>
      </c>
      <c r="B90" s="86">
        <v>-111.655</v>
      </c>
      <c r="C90" s="24">
        <v>41.314999999999998</v>
      </c>
      <c r="D90" s="9">
        <v>13</v>
      </c>
      <c r="E90" s="9">
        <v>1987</v>
      </c>
      <c r="F90" s="9">
        <v>11</v>
      </c>
      <c r="G90" s="9">
        <v>2</v>
      </c>
      <c r="H90" s="9">
        <v>6</v>
      </c>
      <c r="I90" s="9">
        <v>6</v>
      </c>
      <c r="J90" s="12">
        <v>4.5</v>
      </c>
      <c r="K90" s="35">
        <v>0.22500000000000001</v>
      </c>
      <c r="L90" s="2">
        <v>0.01</v>
      </c>
      <c r="M90" t="s">
        <v>174</v>
      </c>
    </row>
    <row r="91" spans="1:13" x14ac:dyDescent="0.25">
      <c r="A91" s="20">
        <v>2.8996900000000001</v>
      </c>
      <c r="B91" s="80">
        <v>-111.193</v>
      </c>
      <c r="C91" s="23">
        <v>43.231000000000002</v>
      </c>
      <c r="D91" s="1">
        <v>5</v>
      </c>
      <c r="E91" s="1">
        <v>1987</v>
      </c>
      <c r="F91" s="1">
        <v>11</v>
      </c>
      <c r="G91" s="1">
        <v>4</v>
      </c>
      <c r="H91" s="1">
        <v>23</v>
      </c>
      <c r="I91" s="1">
        <v>17</v>
      </c>
      <c r="J91" s="1">
        <v>52</v>
      </c>
      <c r="K91" s="35">
        <v>0.23</v>
      </c>
      <c r="L91" s="2">
        <v>0.01</v>
      </c>
      <c r="M91" t="s">
        <v>174</v>
      </c>
    </row>
    <row r="92" spans="1:13" x14ac:dyDescent="0.25">
      <c r="A92" s="20">
        <v>2.7631700000000001</v>
      </c>
      <c r="B92" s="86">
        <v>-113.19</v>
      </c>
      <c r="C92" s="24">
        <v>41.219000000000001</v>
      </c>
      <c r="D92" s="9">
        <v>8</v>
      </c>
      <c r="E92" s="9">
        <v>1987</v>
      </c>
      <c r="F92" s="9">
        <v>11</v>
      </c>
      <c r="G92" s="9">
        <v>7</v>
      </c>
      <c r="H92" s="9">
        <v>17</v>
      </c>
      <c r="I92" s="9">
        <v>52</v>
      </c>
      <c r="J92" s="12">
        <v>34.200000000000003</v>
      </c>
      <c r="K92" s="35">
        <v>0.22500000000000001</v>
      </c>
      <c r="L92" s="2">
        <v>0.01</v>
      </c>
      <c r="M92" t="s">
        <v>174</v>
      </c>
    </row>
    <row r="93" spans="1:13" x14ac:dyDescent="0.25">
      <c r="A93" s="20">
        <v>2.6052400000000002</v>
      </c>
      <c r="B93" s="86">
        <v>-113.17100000000001</v>
      </c>
      <c r="C93" s="24">
        <v>41.195</v>
      </c>
      <c r="D93" s="9">
        <v>8</v>
      </c>
      <c r="E93" s="9">
        <v>1987</v>
      </c>
      <c r="F93" s="9">
        <v>11</v>
      </c>
      <c r="G93" s="9">
        <v>8</v>
      </c>
      <c r="H93" s="9">
        <v>23</v>
      </c>
      <c r="I93" s="9">
        <v>8</v>
      </c>
      <c r="J93" s="12">
        <v>3.4</v>
      </c>
      <c r="K93" s="35">
        <v>0.22500000000000001</v>
      </c>
      <c r="L93" s="2">
        <v>0.01</v>
      </c>
      <c r="M93" t="s">
        <v>174</v>
      </c>
    </row>
    <row r="94" spans="1:13" x14ac:dyDescent="0.25">
      <c r="A94" s="20">
        <v>2.9825724025122318</v>
      </c>
      <c r="B94" s="86">
        <v>-111.65300000000001</v>
      </c>
      <c r="C94" s="24">
        <v>39.243000000000002</v>
      </c>
      <c r="D94" s="9">
        <v>1</v>
      </c>
      <c r="E94" s="9">
        <v>1987</v>
      </c>
      <c r="F94" s="9">
        <v>11</v>
      </c>
      <c r="G94" s="9">
        <v>11</v>
      </c>
      <c r="H94" s="9">
        <v>4</v>
      </c>
      <c r="I94" s="9">
        <v>49</v>
      </c>
      <c r="J94" s="12">
        <v>50.8</v>
      </c>
      <c r="K94" s="35">
        <v>0.16151704475634704</v>
      </c>
      <c r="L94" s="2">
        <v>0.01</v>
      </c>
      <c r="M94" t="s">
        <v>175</v>
      </c>
    </row>
    <row r="95" spans="1:13" x14ac:dyDescent="0.25">
      <c r="A95" s="20">
        <v>2.7724600000000001</v>
      </c>
      <c r="B95" s="86">
        <v>-113.166</v>
      </c>
      <c r="C95" s="24">
        <v>41.180999999999997</v>
      </c>
      <c r="D95" s="9">
        <v>7</v>
      </c>
      <c r="E95" s="9">
        <v>1987</v>
      </c>
      <c r="F95" s="9">
        <v>11</v>
      </c>
      <c r="G95" s="9">
        <v>17</v>
      </c>
      <c r="H95" s="9">
        <v>16</v>
      </c>
      <c r="I95" s="9">
        <v>20</v>
      </c>
      <c r="J95" s="12">
        <v>45.3</v>
      </c>
      <c r="K95" s="35">
        <v>0.22500000000000001</v>
      </c>
      <c r="L95" s="2">
        <v>0.01</v>
      </c>
      <c r="M95" t="s">
        <v>174</v>
      </c>
    </row>
    <row r="96" spans="1:13" x14ac:dyDescent="0.25">
      <c r="A96" s="20">
        <v>2.7445900000000001</v>
      </c>
      <c r="B96" s="86">
        <v>-112.53700000000001</v>
      </c>
      <c r="C96" s="24">
        <v>37.523000000000003</v>
      </c>
      <c r="D96" s="9">
        <v>0</v>
      </c>
      <c r="E96" s="9">
        <v>1987</v>
      </c>
      <c r="F96" s="9">
        <v>11</v>
      </c>
      <c r="G96" s="9">
        <v>22</v>
      </c>
      <c r="H96" s="9">
        <v>12</v>
      </c>
      <c r="I96" s="9">
        <v>22</v>
      </c>
      <c r="J96" s="12">
        <v>15.5</v>
      </c>
      <c r="K96" s="35">
        <v>0.22500000000000001</v>
      </c>
      <c r="L96" s="2">
        <v>0.01</v>
      </c>
      <c r="M96" t="s">
        <v>174</v>
      </c>
    </row>
    <row r="97" spans="1:13" x14ac:dyDescent="0.25">
      <c r="A97" s="20">
        <v>2.52163</v>
      </c>
      <c r="B97" s="86">
        <v>-112.468</v>
      </c>
      <c r="C97" s="24">
        <v>37.656999999999996</v>
      </c>
      <c r="D97" s="9">
        <v>1</v>
      </c>
      <c r="E97" s="9">
        <v>1987</v>
      </c>
      <c r="F97" s="9">
        <v>11</v>
      </c>
      <c r="G97" s="9">
        <v>25</v>
      </c>
      <c r="H97" s="9">
        <v>18</v>
      </c>
      <c r="I97" s="9">
        <v>53</v>
      </c>
      <c r="J97" s="12">
        <v>10.9</v>
      </c>
      <c r="K97" s="35">
        <v>0.22500000000000001</v>
      </c>
      <c r="L97" s="2">
        <v>0.01</v>
      </c>
      <c r="M97" t="s">
        <v>174</v>
      </c>
    </row>
    <row r="98" spans="1:13" x14ac:dyDescent="0.25">
      <c r="A98" s="20">
        <v>2.51234</v>
      </c>
      <c r="B98" s="86">
        <v>-111.498</v>
      </c>
      <c r="C98" s="24">
        <v>41.896999999999998</v>
      </c>
      <c r="D98" s="9">
        <v>1</v>
      </c>
      <c r="E98" s="9">
        <v>1987</v>
      </c>
      <c r="F98" s="9">
        <v>11</v>
      </c>
      <c r="G98" s="9">
        <v>27</v>
      </c>
      <c r="H98" s="9">
        <v>20</v>
      </c>
      <c r="I98" s="9">
        <v>59</v>
      </c>
      <c r="J98" s="12">
        <v>12.2</v>
      </c>
      <c r="K98" s="35">
        <v>0.22500000000000001</v>
      </c>
      <c r="L98" s="2">
        <v>0.01</v>
      </c>
      <c r="M98" t="s">
        <v>174</v>
      </c>
    </row>
    <row r="99" spans="1:13" x14ac:dyDescent="0.25">
      <c r="A99" s="20">
        <v>2.8653599999999999</v>
      </c>
      <c r="B99" s="86">
        <v>-112.33</v>
      </c>
      <c r="C99" s="24">
        <v>41.847000000000001</v>
      </c>
      <c r="D99" s="9">
        <v>0</v>
      </c>
      <c r="E99" s="9">
        <v>1987</v>
      </c>
      <c r="F99" s="9">
        <v>12</v>
      </c>
      <c r="G99" s="9">
        <v>11</v>
      </c>
      <c r="H99" s="9">
        <v>12</v>
      </c>
      <c r="I99" s="9">
        <v>43</v>
      </c>
      <c r="J99" s="12">
        <v>26</v>
      </c>
      <c r="K99" s="35">
        <v>0.22500000000000001</v>
      </c>
      <c r="L99" s="2">
        <v>0.01</v>
      </c>
      <c r="M99" t="s">
        <v>174</v>
      </c>
    </row>
    <row r="100" spans="1:13" x14ac:dyDescent="0.25">
      <c r="A100" s="20">
        <v>2.5495000000000001</v>
      </c>
      <c r="B100" s="80">
        <v>-111.508</v>
      </c>
      <c r="C100" s="23">
        <v>42.892000000000003</v>
      </c>
      <c r="D100" s="1">
        <v>1</v>
      </c>
      <c r="E100" s="1">
        <v>1987</v>
      </c>
      <c r="F100" s="1">
        <v>12</v>
      </c>
      <c r="G100" s="1">
        <v>17</v>
      </c>
      <c r="H100" s="1">
        <v>20</v>
      </c>
      <c r="I100" s="1">
        <v>11</v>
      </c>
      <c r="J100" s="11">
        <v>49.7</v>
      </c>
      <c r="K100" s="35">
        <v>0.22500000000000001</v>
      </c>
      <c r="L100" s="2">
        <v>0.01</v>
      </c>
      <c r="M100" t="s">
        <v>174</v>
      </c>
    </row>
    <row r="101" spans="1:13" x14ac:dyDescent="0.25">
      <c r="A101" s="20">
        <v>2.68885</v>
      </c>
      <c r="B101" s="86">
        <v>-112.55200000000001</v>
      </c>
      <c r="C101" s="24">
        <v>41.923999999999999</v>
      </c>
      <c r="D101" s="9">
        <v>4</v>
      </c>
      <c r="E101" s="9">
        <v>1987</v>
      </c>
      <c r="F101" s="9">
        <v>12</v>
      </c>
      <c r="G101" s="9">
        <v>21</v>
      </c>
      <c r="H101" s="9">
        <v>1</v>
      </c>
      <c r="I101" s="9">
        <v>15</v>
      </c>
      <c r="J101" s="12">
        <v>36.6</v>
      </c>
      <c r="K101" s="35">
        <v>0.22500000000000001</v>
      </c>
      <c r="L101" s="2">
        <v>0.01</v>
      </c>
      <c r="M101" t="s">
        <v>174</v>
      </c>
    </row>
    <row r="102" spans="1:13" x14ac:dyDescent="0.25">
      <c r="A102" s="20">
        <v>2.9582600000000001</v>
      </c>
      <c r="B102" s="86">
        <v>-112.869</v>
      </c>
      <c r="C102" s="24">
        <v>37.037999999999997</v>
      </c>
      <c r="D102" s="9">
        <v>1</v>
      </c>
      <c r="E102" s="9">
        <v>1988</v>
      </c>
      <c r="F102" s="9">
        <v>1</v>
      </c>
      <c r="G102" s="9">
        <v>2</v>
      </c>
      <c r="H102" s="9">
        <v>4</v>
      </c>
      <c r="I102" s="9">
        <v>4</v>
      </c>
      <c r="J102" s="12">
        <v>17.5</v>
      </c>
      <c r="K102" s="35">
        <v>0.22500000000000001</v>
      </c>
      <c r="L102" s="2">
        <v>0.01</v>
      </c>
      <c r="M102" t="s">
        <v>174</v>
      </c>
    </row>
    <row r="103" spans="1:13" x14ac:dyDescent="0.25">
      <c r="A103" s="20">
        <v>2.9303900000000001</v>
      </c>
      <c r="B103" s="86">
        <v>-113.11799999999999</v>
      </c>
      <c r="C103" s="24">
        <v>37.622999999999998</v>
      </c>
      <c r="D103" s="9">
        <v>0</v>
      </c>
      <c r="E103" s="9">
        <v>1988</v>
      </c>
      <c r="F103" s="9">
        <v>1</v>
      </c>
      <c r="G103" s="9">
        <v>2</v>
      </c>
      <c r="H103" s="9">
        <v>8</v>
      </c>
      <c r="I103" s="9">
        <v>32</v>
      </c>
      <c r="J103" s="12">
        <v>23.4</v>
      </c>
      <c r="K103" s="35">
        <v>0.22500000000000001</v>
      </c>
      <c r="L103" s="2">
        <v>0.01</v>
      </c>
      <c r="M103" t="s">
        <v>174</v>
      </c>
    </row>
    <row r="104" spans="1:13" x14ac:dyDescent="0.25">
      <c r="A104" s="20">
        <v>3.3275394377160152</v>
      </c>
      <c r="B104" s="86">
        <v>-112.89400000000001</v>
      </c>
      <c r="C104" s="24">
        <v>37.01</v>
      </c>
      <c r="D104" s="9">
        <v>1</v>
      </c>
      <c r="E104" s="9">
        <v>1988</v>
      </c>
      <c r="F104" s="9">
        <v>1</v>
      </c>
      <c r="G104" s="9">
        <v>2</v>
      </c>
      <c r="H104" s="9">
        <v>23</v>
      </c>
      <c r="I104" s="9">
        <v>10</v>
      </c>
      <c r="J104" s="12">
        <v>49.2</v>
      </c>
      <c r="K104" s="35">
        <v>0.16151704475634704</v>
      </c>
      <c r="L104" s="2">
        <v>0.01</v>
      </c>
      <c r="M104" t="s">
        <v>175</v>
      </c>
    </row>
    <row r="105" spans="1:13" x14ac:dyDescent="0.25">
      <c r="A105" s="20">
        <v>2.6702699999999999</v>
      </c>
      <c r="B105" s="86">
        <v>-112.90300000000001</v>
      </c>
      <c r="C105" s="24">
        <v>37.005000000000003</v>
      </c>
      <c r="D105" s="9">
        <v>1</v>
      </c>
      <c r="E105" s="9">
        <v>1988</v>
      </c>
      <c r="F105" s="9">
        <v>1</v>
      </c>
      <c r="G105" s="9">
        <v>3</v>
      </c>
      <c r="H105" s="9">
        <v>3</v>
      </c>
      <c r="I105" s="9">
        <v>35</v>
      </c>
      <c r="J105" s="12">
        <v>48.1</v>
      </c>
      <c r="K105" s="35">
        <v>0.22500000000000001</v>
      </c>
      <c r="L105" s="2">
        <v>0.01</v>
      </c>
      <c r="M105" t="s">
        <v>174</v>
      </c>
    </row>
    <row r="106" spans="1:13" x14ac:dyDescent="0.25">
      <c r="A106" s="20">
        <v>2.7445900000000001</v>
      </c>
      <c r="B106" s="80">
        <v>-111.229</v>
      </c>
      <c r="C106" s="23">
        <v>42.624000000000002</v>
      </c>
      <c r="D106" s="1">
        <v>0</v>
      </c>
      <c r="E106" s="1">
        <v>1988</v>
      </c>
      <c r="F106" s="1">
        <v>1</v>
      </c>
      <c r="G106" s="1">
        <v>19</v>
      </c>
      <c r="H106" s="1">
        <v>3</v>
      </c>
      <c r="I106" s="1">
        <v>8</v>
      </c>
      <c r="J106" s="11">
        <v>55.7</v>
      </c>
      <c r="K106" s="35">
        <v>0.22500000000000001</v>
      </c>
      <c r="L106" s="2">
        <v>0.01</v>
      </c>
      <c r="M106" t="s">
        <v>174</v>
      </c>
    </row>
    <row r="107" spans="1:13" x14ac:dyDescent="0.25">
      <c r="A107" s="20">
        <v>2.8746499999999999</v>
      </c>
      <c r="B107" s="86">
        <v>-110.88500000000001</v>
      </c>
      <c r="C107" s="24">
        <v>39.133000000000003</v>
      </c>
      <c r="D107" s="9">
        <v>1</v>
      </c>
      <c r="E107" s="9">
        <v>1988</v>
      </c>
      <c r="F107" s="9">
        <v>1</v>
      </c>
      <c r="G107" s="9">
        <v>20</v>
      </c>
      <c r="H107" s="9">
        <v>7</v>
      </c>
      <c r="I107" s="9">
        <v>42</v>
      </c>
      <c r="J107" s="12">
        <v>13.2</v>
      </c>
      <c r="K107" s="35">
        <v>0.22500000000000001</v>
      </c>
      <c r="L107" s="2">
        <v>0.01</v>
      </c>
      <c r="M107" t="s">
        <v>174</v>
      </c>
    </row>
    <row r="108" spans="1:13" x14ac:dyDescent="0.25">
      <c r="A108" s="20">
        <v>3.2090899999999998</v>
      </c>
      <c r="B108" s="80">
        <v>-111.694</v>
      </c>
      <c r="C108" s="23">
        <v>42.741</v>
      </c>
      <c r="D108" s="1">
        <v>2</v>
      </c>
      <c r="E108" s="1">
        <v>1988</v>
      </c>
      <c r="F108" s="1">
        <v>1</v>
      </c>
      <c r="G108" s="1">
        <v>22</v>
      </c>
      <c r="H108" s="1">
        <v>0</v>
      </c>
      <c r="I108" s="1">
        <v>29</v>
      </c>
      <c r="J108" s="11">
        <v>12.5</v>
      </c>
      <c r="K108" s="35">
        <v>0.22500000000000001</v>
      </c>
      <c r="L108" s="2">
        <v>0.01</v>
      </c>
      <c r="M108" t="s">
        <v>174</v>
      </c>
    </row>
    <row r="109" spans="1:13" x14ac:dyDescent="0.25">
      <c r="A109" s="20">
        <v>2.90252</v>
      </c>
      <c r="B109" s="80">
        <v>-111.69499999999999</v>
      </c>
      <c r="C109" s="23">
        <v>42.74</v>
      </c>
      <c r="D109" s="1">
        <v>1</v>
      </c>
      <c r="E109" s="1">
        <v>1988</v>
      </c>
      <c r="F109" s="1">
        <v>1</v>
      </c>
      <c r="G109" s="1">
        <v>22</v>
      </c>
      <c r="H109" s="1">
        <v>0</v>
      </c>
      <c r="I109" s="1">
        <v>29</v>
      </c>
      <c r="J109" s="11">
        <v>48.5</v>
      </c>
      <c r="K109" s="35">
        <v>0.22500000000000001</v>
      </c>
      <c r="L109" s="2">
        <v>0.01</v>
      </c>
      <c r="M109" t="s">
        <v>174</v>
      </c>
    </row>
    <row r="110" spans="1:13" x14ac:dyDescent="0.25">
      <c r="A110" s="20">
        <v>3.0047100000000002</v>
      </c>
      <c r="B110" s="80">
        <v>-114.902</v>
      </c>
      <c r="C110" s="23">
        <v>38.402999999999999</v>
      </c>
      <c r="D110" s="1">
        <v>0</v>
      </c>
      <c r="E110" s="1">
        <v>1988</v>
      </c>
      <c r="F110" s="1">
        <v>1</v>
      </c>
      <c r="G110" s="1">
        <v>26</v>
      </c>
      <c r="H110" s="1">
        <v>11</v>
      </c>
      <c r="I110" s="1">
        <v>50</v>
      </c>
      <c r="J110" s="11">
        <v>35.700000000000003</v>
      </c>
      <c r="K110" s="35">
        <v>0.22500000000000001</v>
      </c>
      <c r="L110" s="2">
        <v>0.01</v>
      </c>
      <c r="M110" t="s">
        <v>174</v>
      </c>
    </row>
    <row r="111" spans="1:13" x14ac:dyDescent="0.25">
      <c r="A111" s="20">
        <v>3.7664900000000001</v>
      </c>
      <c r="B111" s="80">
        <v>-114.919</v>
      </c>
      <c r="C111" s="23">
        <v>38.436999999999998</v>
      </c>
      <c r="D111" s="1">
        <v>1</v>
      </c>
      <c r="E111" s="1">
        <v>1988</v>
      </c>
      <c r="F111" s="1">
        <v>1</v>
      </c>
      <c r="G111" s="1">
        <v>27</v>
      </c>
      <c r="H111" s="1">
        <v>1</v>
      </c>
      <c r="I111" s="1">
        <v>3</v>
      </c>
      <c r="J111" s="11">
        <v>22.4</v>
      </c>
      <c r="K111" s="35">
        <v>0.22500000000000001</v>
      </c>
      <c r="L111" s="2">
        <v>0.01</v>
      </c>
      <c r="M111" t="s">
        <v>174</v>
      </c>
    </row>
    <row r="112" spans="1:13" x14ac:dyDescent="0.25">
      <c r="A112" s="20">
        <v>2.8281999999999998</v>
      </c>
      <c r="B112" s="80">
        <v>-114.934</v>
      </c>
      <c r="C112" s="23">
        <v>38.393999999999998</v>
      </c>
      <c r="D112" s="1">
        <v>3</v>
      </c>
      <c r="E112" s="1">
        <v>1988</v>
      </c>
      <c r="F112" s="1">
        <v>1</v>
      </c>
      <c r="G112" s="1">
        <v>28</v>
      </c>
      <c r="H112" s="1">
        <v>4</v>
      </c>
      <c r="I112" s="1">
        <v>20</v>
      </c>
      <c r="J112" s="11">
        <v>4.5</v>
      </c>
      <c r="K112" s="35">
        <v>0.22500000000000001</v>
      </c>
      <c r="L112" s="2">
        <v>0.01</v>
      </c>
      <c r="M112" t="s">
        <v>174</v>
      </c>
    </row>
    <row r="113" spans="1:13" x14ac:dyDescent="0.25">
      <c r="A113" s="20">
        <v>3.0511599999999999</v>
      </c>
      <c r="B113" s="86">
        <v>-113.155</v>
      </c>
      <c r="C113" s="24">
        <v>41.192999999999998</v>
      </c>
      <c r="D113" s="9">
        <v>7</v>
      </c>
      <c r="E113" s="9">
        <v>1988</v>
      </c>
      <c r="F113" s="9">
        <v>1</v>
      </c>
      <c r="G113" s="9">
        <v>29</v>
      </c>
      <c r="H113" s="9">
        <v>0</v>
      </c>
      <c r="I113" s="9">
        <v>58</v>
      </c>
      <c r="J113" s="12">
        <v>34</v>
      </c>
      <c r="K113" s="35">
        <v>0.22500000000000001</v>
      </c>
      <c r="L113" s="2">
        <v>0.01</v>
      </c>
      <c r="M113" t="s">
        <v>174</v>
      </c>
    </row>
    <row r="114" spans="1:13" x14ac:dyDescent="0.25">
      <c r="A114" s="20">
        <v>3.4134700000000002</v>
      </c>
      <c r="B114" s="80">
        <v>-114.93300000000001</v>
      </c>
      <c r="C114" s="23">
        <v>38.454000000000001</v>
      </c>
      <c r="D114" s="1">
        <v>0</v>
      </c>
      <c r="E114" s="1">
        <v>1988</v>
      </c>
      <c r="F114" s="1">
        <v>1</v>
      </c>
      <c r="G114" s="1">
        <v>30</v>
      </c>
      <c r="H114" s="1">
        <v>1</v>
      </c>
      <c r="I114" s="1">
        <v>38</v>
      </c>
      <c r="J114" s="11">
        <v>9</v>
      </c>
      <c r="K114" s="35">
        <v>0.22500000000000001</v>
      </c>
      <c r="L114" s="2">
        <v>0.01</v>
      </c>
      <c r="M114" t="s">
        <v>174</v>
      </c>
    </row>
    <row r="115" spans="1:13" x14ac:dyDescent="0.25">
      <c r="A115" s="20">
        <v>3.1050462677878397</v>
      </c>
      <c r="B115" s="86">
        <v>-113.173</v>
      </c>
      <c r="C115" s="24">
        <v>41.203000000000003</v>
      </c>
      <c r="D115" s="9">
        <v>8</v>
      </c>
      <c r="E115" s="9">
        <v>1988</v>
      </c>
      <c r="F115" s="9">
        <v>1</v>
      </c>
      <c r="G115" s="9">
        <v>30</v>
      </c>
      <c r="H115" s="9">
        <v>5</v>
      </c>
      <c r="I115" s="9">
        <v>37</v>
      </c>
      <c r="J115" s="12">
        <v>13.3</v>
      </c>
      <c r="K115" s="35">
        <v>0.15312959783241839</v>
      </c>
      <c r="L115" s="2">
        <v>0.01</v>
      </c>
      <c r="M115" t="s">
        <v>175</v>
      </c>
    </row>
    <row r="116" spans="1:13" x14ac:dyDescent="0.25">
      <c r="A116" s="20">
        <v>2.71672</v>
      </c>
      <c r="B116" s="86">
        <v>-113.17100000000001</v>
      </c>
      <c r="C116" s="24">
        <v>41.195</v>
      </c>
      <c r="D116" s="9">
        <v>8</v>
      </c>
      <c r="E116" s="9">
        <v>1988</v>
      </c>
      <c r="F116" s="9">
        <v>1</v>
      </c>
      <c r="G116" s="9">
        <v>30</v>
      </c>
      <c r="H116" s="9">
        <v>9</v>
      </c>
      <c r="I116" s="9">
        <v>2</v>
      </c>
      <c r="J116" s="12">
        <v>38.9</v>
      </c>
      <c r="K116" s="35">
        <v>0.22500000000000001</v>
      </c>
      <c r="L116" s="2">
        <v>0.01</v>
      </c>
      <c r="M116" t="s">
        <v>174</v>
      </c>
    </row>
    <row r="117" spans="1:13" x14ac:dyDescent="0.25">
      <c r="A117" s="20">
        <v>2.8467799999999999</v>
      </c>
      <c r="B117" s="86">
        <v>-113.187</v>
      </c>
      <c r="C117" s="24">
        <v>41.21</v>
      </c>
      <c r="D117" s="9">
        <v>8</v>
      </c>
      <c r="E117" s="9">
        <v>1988</v>
      </c>
      <c r="F117" s="9">
        <v>2</v>
      </c>
      <c r="G117" s="9">
        <v>5</v>
      </c>
      <c r="H117" s="9">
        <v>16</v>
      </c>
      <c r="I117" s="9">
        <v>14</v>
      </c>
      <c r="J117" s="12">
        <v>3.5</v>
      </c>
      <c r="K117" s="35">
        <v>0.22500000000000001</v>
      </c>
      <c r="L117" s="2">
        <v>0.01</v>
      </c>
      <c r="M117" t="s">
        <v>174</v>
      </c>
    </row>
    <row r="118" spans="1:13" x14ac:dyDescent="0.25">
      <c r="A118" s="20">
        <v>2.9303900000000001</v>
      </c>
      <c r="B118" s="80">
        <v>-111.55</v>
      </c>
      <c r="C118" s="23">
        <v>42.924999999999997</v>
      </c>
      <c r="D118" s="1">
        <v>2</v>
      </c>
      <c r="E118" s="1">
        <v>1988</v>
      </c>
      <c r="F118" s="1">
        <v>2</v>
      </c>
      <c r="G118" s="1">
        <v>11</v>
      </c>
      <c r="H118" s="1">
        <v>22</v>
      </c>
      <c r="I118" s="1">
        <v>21</v>
      </c>
      <c r="J118" s="11">
        <v>37.1</v>
      </c>
      <c r="K118" s="35">
        <v>0.22500000000000001</v>
      </c>
      <c r="L118" s="2">
        <v>0.01</v>
      </c>
      <c r="M118" t="s">
        <v>174</v>
      </c>
    </row>
    <row r="119" spans="1:13" x14ac:dyDescent="0.25">
      <c r="A119" s="20">
        <v>3.5324899999999997</v>
      </c>
      <c r="B119" s="80">
        <v>-108.532</v>
      </c>
      <c r="C119" s="23">
        <v>40.625999999999998</v>
      </c>
      <c r="D119" s="1">
        <v>5</v>
      </c>
      <c r="E119" s="1">
        <v>1988</v>
      </c>
      <c r="F119" s="1">
        <v>2</v>
      </c>
      <c r="G119" s="1">
        <v>14</v>
      </c>
      <c r="H119" s="1">
        <v>18</v>
      </c>
      <c r="I119" s="1">
        <v>32</v>
      </c>
      <c r="J119" s="1">
        <v>40.51</v>
      </c>
      <c r="K119" s="35">
        <v>0.23</v>
      </c>
      <c r="L119" s="2">
        <v>0.01</v>
      </c>
      <c r="M119" t="s">
        <v>174</v>
      </c>
    </row>
    <row r="120" spans="1:13" x14ac:dyDescent="0.25">
      <c r="A120" s="20">
        <v>2.5402100000000001</v>
      </c>
      <c r="B120" s="86">
        <v>-113.19199999999999</v>
      </c>
      <c r="C120" s="24">
        <v>41.206000000000003</v>
      </c>
      <c r="D120" s="9">
        <v>6</v>
      </c>
      <c r="E120" s="9">
        <v>1988</v>
      </c>
      <c r="F120" s="9">
        <v>2</v>
      </c>
      <c r="G120" s="9">
        <v>20</v>
      </c>
      <c r="H120" s="9">
        <v>15</v>
      </c>
      <c r="I120" s="9">
        <v>24</v>
      </c>
      <c r="J120" s="12">
        <v>44</v>
      </c>
      <c r="K120" s="35">
        <v>0.22500000000000001</v>
      </c>
      <c r="L120" s="2">
        <v>0.01</v>
      </c>
      <c r="M120" t="s">
        <v>174</v>
      </c>
    </row>
    <row r="121" spans="1:13" x14ac:dyDescent="0.25">
      <c r="A121" s="20">
        <v>2.5680800000000001</v>
      </c>
      <c r="B121" s="86">
        <v>-113.152</v>
      </c>
      <c r="C121" s="24">
        <v>41.194000000000003</v>
      </c>
      <c r="D121" s="9">
        <v>7</v>
      </c>
      <c r="E121" s="9">
        <v>1988</v>
      </c>
      <c r="F121" s="9">
        <v>3</v>
      </c>
      <c r="G121" s="9">
        <v>2</v>
      </c>
      <c r="H121" s="9">
        <v>2</v>
      </c>
      <c r="I121" s="9">
        <v>3</v>
      </c>
      <c r="J121" s="12">
        <v>21.1</v>
      </c>
      <c r="K121" s="35">
        <v>0.22500000000000001</v>
      </c>
      <c r="L121" s="2">
        <v>0.01</v>
      </c>
      <c r="M121" t="s">
        <v>174</v>
      </c>
    </row>
    <row r="122" spans="1:13" x14ac:dyDescent="0.25">
      <c r="A122" s="20">
        <v>3.812235959913064</v>
      </c>
      <c r="B122" s="80">
        <v>-114.53700000000001</v>
      </c>
      <c r="C122" s="23">
        <v>36.941000000000003</v>
      </c>
      <c r="D122" s="1">
        <v>5</v>
      </c>
      <c r="E122" s="1">
        <v>1988</v>
      </c>
      <c r="F122" s="1">
        <v>3</v>
      </c>
      <c r="G122" s="1">
        <v>3</v>
      </c>
      <c r="H122" s="1">
        <v>7</v>
      </c>
      <c r="I122" s="1">
        <v>33</v>
      </c>
      <c r="J122" s="1">
        <v>55.37</v>
      </c>
      <c r="K122" s="35">
        <v>0.16083765575665815</v>
      </c>
      <c r="L122" s="2">
        <v>0.01</v>
      </c>
      <c r="M122" t="s">
        <v>175</v>
      </c>
    </row>
    <row r="123" spans="1:13" x14ac:dyDescent="0.25">
      <c r="A123" s="20">
        <v>2.6145299999999998</v>
      </c>
      <c r="B123" s="80">
        <v>-111.161</v>
      </c>
      <c r="C123" s="23">
        <v>42.704000000000001</v>
      </c>
      <c r="D123" s="1">
        <v>0</v>
      </c>
      <c r="E123" s="1">
        <v>1988</v>
      </c>
      <c r="F123" s="1">
        <v>3</v>
      </c>
      <c r="G123" s="1">
        <v>8</v>
      </c>
      <c r="H123" s="1">
        <v>22</v>
      </c>
      <c r="I123" s="1">
        <v>25</v>
      </c>
      <c r="J123" s="11">
        <v>13.1</v>
      </c>
      <c r="K123" s="35">
        <v>0.22500000000000001</v>
      </c>
      <c r="L123" s="2">
        <v>0.01</v>
      </c>
      <c r="M123" t="s">
        <v>174</v>
      </c>
    </row>
    <row r="124" spans="1:13" x14ac:dyDescent="0.25">
      <c r="A124" s="20">
        <v>2.8251828857763819</v>
      </c>
      <c r="B124" s="80">
        <v>-110.857</v>
      </c>
      <c r="C124" s="23">
        <v>43.118000000000002</v>
      </c>
      <c r="D124" s="1">
        <v>5</v>
      </c>
      <c r="E124" s="1">
        <v>1988</v>
      </c>
      <c r="F124" s="1">
        <v>3</v>
      </c>
      <c r="G124" s="1">
        <v>21</v>
      </c>
      <c r="H124" s="1">
        <v>13</v>
      </c>
      <c r="I124" s="1">
        <v>23</v>
      </c>
      <c r="J124" s="1">
        <v>43.68</v>
      </c>
      <c r="K124" s="35">
        <v>0.16083765575665815</v>
      </c>
      <c r="L124" s="2">
        <v>0.01</v>
      </c>
      <c r="M124" t="s">
        <v>175</v>
      </c>
    </row>
    <row r="125" spans="1:13" x14ac:dyDescent="0.25">
      <c r="A125" s="20">
        <v>2.5402100000000001</v>
      </c>
      <c r="B125" s="86">
        <v>-112.361</v>
      </c>
      <c r="C125" s="24">
        <v>41.578000000000003</v>
      </c>
      <c r="D125" s="9">
        <v>1</v>
      </c>
      <c r="E125" s="9">
        <v>1988</v>
      </c>
      <c r="F125" s="9">
        <v>4</v>
      </c>
      <c r="G125" s="9">
        <v>9</v>
      </c>
      <c r="H125" s="9">
        <v>1</v>
      </c>
      <c r="I125" s="9">
        <v>17</v>
      </c>
      <c r="J125" s="12">
        <v>25.6</v>
      </c>
      <c r="K125" s="35">
        <v>0.22500000000000001</v>
      </c>
      <c r="L125" s="2">
        <v>0.01</v>
      </c>
      <c r="M125" t="s">
        <v>174</v>
      </c>
    </row>
    <row r="126" spans="1:13" x14ac:dyDescent="0.25">
      <c r="A126" s="20">
        <v>2.5680800000000001</v>
      </c>
      <c r="B126" s="86">
        <v>-112.753</v>
      </c>
      <c r="C126" s="24">
        <v>37.097999999999999</v>
      </c>
      <c r="D126" s="9">
        <v>1</v>
      </c>
      <c r="E126" s="9">
        <v>1988</v>
      </c>
      <c r="F126" s="9">
        <v>4</v>
      </c>
      <c r="G126" s="9">
        <v>12</v>
      </c>
      <c r="H126" s="9">
        <v>2</v>
      </c>
      <c r="I126" s="9">
        <v>24</v>
      </c>
      <c r="J126" s="12">
        <v>46.4</v>
      </c>
      <c r="K126" s="35">
        <v>0.22500000000000001</v>
      </c>
      <c r="L126" s="2">
        <v>0.01</v>
      </c>
      <c r="M126" t="s">
        <v>174</v>
      </c>
    </row>
    <row r="127" spans="1:13" x14ac:dyDescent="0.25">
      <c r="A127" s="20">
        <v>2.6145299999999998</v>
      </c>
      <c r="B127" s="80">
        <v>-111.515</v>
      </c>
      <c r="C127" s="23">
        <v>42.911000000000001</v>
      </c>
      <c r="D127" s="1">
        <v>1</v>
      </c>
      <c r="E127" s="1">
        <v>1988</v>
      </c>
      <c r="F127" s="1">
        <v>4</v>
      </c>
      <c r="G127" s="1">
        <v>19</v>
      </c>
      <c r="H127" s="1">
        <v>16</v>
      </c>
      <c r="I127" s="1">
        <v>1</v>
      </c>
      <c r="J127" s="11">
        <v>56.4</v>
      </c>
      <c r="K127" s="35">
        <v>0.22500000000000001</v>
      </c>
      <c r="L127" s="2">
        <v>0.01</v>
      </c>
      <c r="M127" t="s">
        <v>174</v>
      </c>
    </row>
    <row r="128" spans="1:13" x14ac:dyDescent="0.25">
      <c r="A128" s="20">
        <v>2.8281999999999998</v>
      </c>
      <c r="B128" s="80">
        <v>-114.89400000000001</v>
      </c>
      <c r="C128" s="23">
        <v>38.401000000000003</v>
      </c>
      <c r="D128" s="1">
        <v>4</v>
      </c>
      <c r="E128" s="1">
        <v>1988</v>
      </c>
      <c r="F128" s="1">
        <v>4</v>
      </c>
      <c r="G128" s="1">
        <v>21</v>
      </c>
      <c r="H128" s="1">
        <v>19</v>
      </c>
      <c r="I128" s="1">
        <v>26</v>
      </c>
      <c r="J128" s="11">
        <v>50.8</v>
      </c>
      <c r="K128" s="35">
        <v>0.22500000000000001</v>
      </c>
      <c r="L128" s="2">
        <v>0.01</v>
      </c>
      <c r="M128" t="s">
        <v>174</v>
      </c>
    </row>
    <row r="129" spans="1:13" x14ac:dyDescent="0.25">
      <c r="A129" s="20">
        <v>2.7817500000000002</v>
      </c>
      <c r="B129" s="80">
        <v>-111.741</v>
      </c>
      <c r="C129" s="23">
        <v>42.728999999999999</v>
      </c>
      <c r="D129" s="1">
        <v>0</v>
      </c>
      <c r="E129" s="1">
        <v>1988</v>
      </c>
      <c r="F129" s="1">
        <v>4</v>
      </c>
      <c r="G129" s="1">
        <v>26</v>
      </c>
      <c r="H129" s="1">
        <v>13</v>
      </c>
      <c r="I129" s="1">
        <v>29</v>
      </c>
      <c r="J129" s="11">
        <v>34.700000000000003</v>
      </c>
      <c r="K129" s="35">
        <v>0.22500000000000001</v>
      </c>
      <c r="L129" s="2">
        <v>0.01</v>
      </c>
      <c r="M129" t="s">
        <v>174</v>
      </c>
    </row>
    <row r="130" spans="1:13" x14ac:dyDescent="0.25">
      <c r="A130" s="20">
        <v>2.5680800000000001</v>
      </c>
      <c r="B130" s="86">
        <v>-111.944</v>
      </c>
      <c r="C130" s="24">
        <v>39.353000000000002</v>
      </c>
      <c r="D130" s="9">
        <v>5</v>
      </c>
      <c r="E130" s="9">
        <v>1988</v>
      </c>
      <c r="F130" s="9">
        <v>4</v>
      </c>
      <c r="G130" s="9">
        <v>30</v>
      </c>
      <c r="H130" s="9">
        <v>20</v>
      </c>
      <c r="I130" s="9">
        <v>10</v>
      </c>
      <c r="J130" s="12">
        <v>17.600000000000001</v>
      </c>
      <c r="K130" s="35">
        <v>0.22500000000000001</v>
      </c>
      <c r="L130" s="2">
        <v>0.01</v>
      </c>
      <c r="M130" t="s">
        <v>174</v>
      </c>
    </row>
    <row r="131" spans="1:13" x14ac:dyDescent="0.25">
      <c r="A131" s="20">
        <v>2.70743</v>
      </c>
      <c r="B131" s="86">
        <v>-112.633</v>
      </c>
      <c r="C131" s="24">
        <v>41.854999999999997</v>
      </c>
      <c r="D131" s="9">
        <v>3</v>
      </c>
      <c r="E131" s="9">
        <v>1988</v>
      </c>
      <c r="F131" s="9">
        <v>5</v>
      </c>
      <c r="G131" s="9">
        <v>11</v>
      </c>
      <c r="H131" s="9">
        <v>10</v>
      </c>
      <c r="I131" s="9">
        <v>31</v>
      </c>
      <c r="J131" s="12">
        <v>30.1</v>
      </c>
      <c r="K131" s="35">
        <v>0.22500000000000001</v>
      </c>
      <c r="L131" s="2">
        <v>0.01</v>
      </c>
      <c r="M131" t="s">
        <v>174</v>
      </c>
    </row>
    <row r="132" spans="1:13" x14ac:dyDescent="0.25">
      <c r="A132" s="20">
        <v>2.50305</v>
      </c>
      <c r="B132" s="86">
        <v>-112.226</v>
      </c>
      <c r="C132" s="24">
        <v>39.540999999999997</v>
      </c>
      <c r="D132" s="9">
        <v>2</v>
      </c>
      <c r="E132" s="9">
        <v>1988</v>
      </c>
      <c r="F132" s="9">
        <v>5</v>
      </c>
      <c r="G132" s="9">
        <v>16</v>
      </c>
      <c r="H132" s="9">
        <v>22</v>
      </c>
      <c r="I132" s="9">
        <v>49</v>
      </c>
      <c r="J132" s="12">
        <v>41.8</v>
      </c>
      <c r="K132" s="35">
        <v>0.22500000000000001</v>
      </c>
      <c r="L132" s="2">
        <v>0.01</v>
      </c>
      <c r="M132" t="s">
        <v>174</v>
      </c>
    </row>
    <row r="133" spans="1:13" x14ac:dyDescent="0.25">
      <c r="A133" s="20">
        <v>2.8281999999999998</v>
      </c>
      <c r="B133" s="86">
        <v>-110.992</v>
      </c>
      <c r="C133" s="24">
        <v>40.148000000000003</v>
      </c>
      <c r="D133" s="9">
        <v>7</v>
      </c>
      <c r="E133" s="9">
        <v>1988</v>
      </c>
      <c r="F133" s="9">
        <v>5</v>
      </c>
      <c r="G133" s="9">
        <v>20</v>
      </c>
      <c r="H133" s="9">
        <v>20</v>
      </c>
      <c r="I133" s="9">
        <v>55</v>
      </c>
      <c r="J133" s="12">
        <v>13.7</v>
      </c>
      <c r="K133" s="35">
        <v>0.22500000000000001</v>
      </c>
      <c r="L133" s="2">
        <v>0.01</v>
      </c>
      <c r="M133" t="s">
        <v>174</v>
      </c>
    </row>
    <row r="134" spans="1:13" x14ac:dyDescent="0.25">
      <c r="A134" s="20">
        <v>3.403530168918202</v>
      </c>
      <c r="B134" s="86">
        <v>-114.084</v>
      </c>
      <c r="C134" s="24">
        <v>39.887999999999998</v>
      </c>
      <c r="D134" s="9">
        <v>9</v>
      </c>
      <c r="E134" s="9">
        <v>1988</v>
      </c>
      <c r="F134" s="9">
        <v>5</v>
      </c>
      <c r="G134" s="9">
        <v>22</v>
      </c>
      <c r="H134" s="9">
        <v>19</v>
      </c>
      <c r="I134" s="9">
        <v>10</v>
      </c>
      <c r="J134" s="12">
        <v>49.4</v>
      </c>
      <c r="K134" s="35">
        <v>0.15312959783241839</v>
      </c>
      <c r="L134" s="2">
        <v>0.01</v>
      </c>
      <c r="M134" t="s">
        <v>175</v>
      </c>
    </row>
    <row r="135" spans="1:13" x14ac:dyDescent="0.25">
      <c r="A135" s="20">
        <v>3.4278691207192038</v>
      </c>
      <c r="B135" s="86">
        <v>-112.995</v>
      </c>
      <c r="C135" s="24">
        <v>36.924999999999997</v>
      </c>
      <c r="D135" s="9">
        <v>0</v>
      </c>
      <c r="E135" s="9">
        <v>1988</v>
      </c>
      <c r="F135" s="9">
        <v>5</v>
      </c>
      <c r="G135" s="9">
        <v>22</v>
      </c>
      <c r="H135" s="9">
        <v>19</v>
      </c>
      <c r="I135" s="9">
        <v>22</v>
      </c>
      <c r="J135" s="12">
        <v>45.8</v>
      </c>
      <c r="K135" s="35">
        <v>0.16151704475634704</v>
      </c>
      <c r="L135" s="2">
        <v>0.01</v>
      </c>
      <c r="M135" t="s">
        <v>175</v>
      </c>
    </row>
    <row r="136" spans="1:13" x14ac:dyDescent="0.25">
      <c r="A136" s="20">
        <v>2.8996900000000001</v>
      </c>
      <c r="B136" s="80">
        <v>-114.96299999999999</v>
      </c>
      <c r="C136" s="23">
        <v>36.058999999999997</v>
      </c>
      <c r="D136" s="1">
        <v>5</v>
      </c>
      <c r="E136" s="1">
        <v>1988</v>
      </c>
      <c r="F136" s="1">
        <v>5</v>
      </c>
      <c r="G136" s="1">
        <v>24</v>
      </c>
      <c r="H136" s="1">
        <v>15</v>
      </c>
      <c r="I136" s="1">
        <v>12</v>
      </c>
      <c r="J136" s="1">
        <v>16.12</v>
      </c>
      <c r="K136" s="35">
        <v>0.23</v>
      </c>
      <c r="L136" s="2">
        <v>0.01</v>
      </c>
      <c r="M136" t="s">
        <v>174</v>
      </c>
    </row>
    <row r="137" spans="1:13" x14ac:dyDescent="0.25">
      <c r="A137" s="20">
        <v>2.51234</v>
      </c>
      <c r="B137" s="80">
        <v>-111.087</v>
      </c>
      <c r="C137" s="23">
        <v>42.743000000000002</v>
      </c>
      <c r="D137" s="1">
        <v>2</v>
      </c>
      <c r="E137" s="1">
        <v>1988</v>
      </c>
      <c r="F137" s="1">
        <v>5</v>
      </c>
      <c r="G137" s="1">
        <v>27</v>
      </c>
      <c r="H137" s="1">
        <v>2</v>
      </c>
      <c r="I137" s="1">
        <v>47</v>
      </c>
      <c r="J137" s="11">
        <v>0.3</v>
      </c>
      <c r="K137" s="35">
        <v>0.22500000000000001</v>
      </c>
      <c r="L137" s="2">
        <v>0.01</v>
      </c>
      <c r="M137" t="s">
        <v>174</v>
      </c>
    </row>
    <row r="138" spans="1:13" x14ac:dyDescent="0.25">
      <c r="A138" s="20">
        <v>3.1369900000000004</v>
      </c>
      <c r="B138" s="86">
        <v>-113.166</v>
      </c>
      <c r="C138" s="24">
        <v>41.142000000000003</v>
      </c>
      <c r="D138" s="9">
        <v>10</v>
      </c>
      <c r="E138" s="9">
        <v>1988</v>
      </c>
      <c r="F138" s="9">
        <v>6</v>
      </c>
      <c r="G138" s="9">
        <v>4</v>
      </c>
      <c r="H138" s="9">
        <v>7</v>
      </c>
      <c r="I138" s="9">
        <v>26</v>
      </c>
      <c r="J138" s="9">
        <v>13.87</v>
      </c>
      <c r="K138" s="35">
        <v>0.23200000000000001</v>
      </c>
      <c r="L138" s="2">
        <v>0.01</v>
      </c>
      <c r="M138" t="s">
        <v>174</v>
      </c>
    </row>
    <row r="139" spans="1:13" x14ac:dyDescent="0.25">
      <c r="A139" s="20">
        <v>2.8667472766313917</v>
      </c>
      <c r="B139" s="86">
        <v>-112.372</v>
      </c>
      <c r="C139" s="24">
        <v>40.229999999999997</v>
      </c>
      <c r="D139" s="9">
        <v>7</v>
      </c>
      <c r="E139" s="9">
        <v>1988</v>
      </c>
      <c r="F139" s="9">
        <v>6</v>
      </c>
      <c r="G139" s="9">
        <v>11</v>
      </c>
      <c r="H139" s="9">
        <v>3</v>
      </c>
      <c r="I139" s="9">
        <v>49</v>
      </c>
      <c r="J139" s="12">
        <v>31.1</v>
      </c>
      <c r="K139" s="35">
        <v>0.15312959783241839</v>
      </c>
      <c r="L139" s="2">
        <v>0.01</v>
      </c>
      <c r="M139" t="s">
        <v>175</v>
      </c>
    </row>
    <row r="140" spans="1:13" x14ac:dyDescent="0.25">
      <c r="A140" s="20">
        <v>2.5680800000000001</v>
      </c>
      <c r="B140" s="86">
        <v>-111.995</v>
      </c>
      <c r="C140" s="24">
        <v>38.74</v>
      </c>
      <c r="D140" s="9">
        <v>3</v>
      </c>
      <c r="E140" s="9">
        <v>1988</v>
      </c>
      <c r="F140" s="9">
        <v>6</v>
      </c>
      <c r="G140" s="9">
        <v>13</v>
      </c>
      <c r="H140" s="9">
        <v>4</v>
      </c>
      <c r="I140" s="9">
        <v>3</v>
      </c>
      <c r="J140" s="12">
        <v>32.4</v>
      </c>
      <c r="K140" s="35">
        <v>0.22500000000000001</v>
      </c>
      <c r="L140" s="2">
        <v>0.01</v>
      </c>
      <c r="M140" t="s">
        <v>174</v>
      </c>
    </row>
    <row r="141" spans="1:13" x14ac:dyDescent="0.25">
      <c r="A141" s="20">
        <v>2.5309200000000001</v>
      </c>
      <c r="B141" s="80">
        <v>-111.15900000000001</v>
      </c>
      <c r="C141" s="23">
        <v>42.661999999999999</v>
      </c>
      <c r="D141" s="1">
        <v>0</v>
      </c>
      <c r="E141" s="1">
        <v>1988</v>
      </c>
      <c r="F141" s="1">
        <v>6</v>
      </c>
      <c r="G141" s="1">
        <v>14</v>
      </c>
      <c r="H141" s="1">
        <v>23</v>
      </c>
      <c r="I141" s="1">
        <v>59</v>
      </c>
      <c r="J141" s="11">
        <v>44.2</v>
      </c>
      <c r="K141" s="35">
        <v>0.22500000000000001</v>
      </c>
      <c r="L141" s="2">
        <v>0.01</v>
      </c>
      <c r="M141" t="s">
        <v>174</v>
      </c>
    </row>
    <row r="142" spans="1:13" x14ac:dyDescent="0.25">
      <c r="A142" s="20">
        <v>3.1069</v>
      </c>
      <c r="B142" s="86">
        <v>-111.726</v>
      </c>
      <c r="C142" s="24">
        <v>39.133000000000003</v>
      </c>
      <c r="D142" s="9">
        <v>2</v>
      </c>
      <c r="E142" s="9">
        <v>1988</v>
      </c>
      <c r="F142" s="9">
        <v>6</v>
      </c>
      <c r="G142" s="9">
        <v>17</v>
      </c>
      <c r="H142" s="9">
        <v>17</v>
      </c>
      <c r="I142" s="9">
        <v>23</v>
      </c>
      <c r="J142" s="12">
        <v>8.9</v>
      </c>
      <c r="K142" s="35">
        <v>0.22500000000000001</v>
      </c>
      <c r="L142" s="2">
        <v>0.01</v>
      </c>
      <c r="M142" t="s">
        <v>174</v>
      </c>
    </row>
    <row r="143" spans="1:13" x14ac:dyDescent="0.25">
      <c r="A143" s="20">
        <v>2.5309200000000001</v>
      </c>
      <c r="B143" s="86">
        <v>-113.175</v>
      </c>
      <c r="C143" s="24">
        <v>41.216999999999999</v>
      </c>
      <c r="D143" s="9">
        <v>4</v>
      </c>
      <c r="E143" s="9">
        <v>1988</v>
      </c>
      <c r="F143" s="9">
        <v>7</v>
      </c>
      <c r="G143" s="9">
        <v>1</v>
      </c>
      <c r="H143" s="9">
        <v>7</v>
      </c>
      <c r="I143" s="9">
        <v>1</v>
      </c>
      <c r="J143" s="12">
        <v>44</v>
      </c>
      <c r="K143" s="35">
        <v>0.22500000000000001</v>
      </c>
      <c r="L143" s="2">
        <v>0.01</v>
      </c>
      <c r="M143" t="s">
        <v>174</v>
      </c>
    </row>
    <row r="144" spans="1:13" x14ac:dyDescent="0.25">
      <c r="A144" s="20">
        <v>3.2416998092248246</v>
      </c>
      <c r="B144" s="80">
        <v>-114.607</v>
      </c>
      <c r="C144" s="23">
        <v>37.32</v>
      </c>
      <c r="D144" s="1">
        <v>5</v>
      </c>
      <c r="E144" s="1">
        <v>1988</v>
      </c>
      <c r="F144" s="1">
        <v>7</v>
      </c>
      <c r="G144" s="1">
        <v>6</v>
      </c>
      <c r="H144" s="1">
        <v>0</v>
      </c>
      <c r="I144" s="1">
        <v>28</v>
      </c>
      <c r="J144" s="1">
        <v>39.25</v>
      </c>
      <c r="K144" s="35">
        <v>0.16083765575665815</v>
      </c>
      <c r="L144" s="2">
        <v>0.01</v>
      </c>
      <c r="M144" t="s">
        <v>175</v>
      </c>
    </row>
    <row r="145" spans="1:13" x14ac:dyDescent="0.25">
      <c r="A145" s="20">
        <v>3.3218871363433928</v>
      </c>
      <c r="B145" s="86">
        <v>-111.64400000000001</v>
      </c>
      <c r="C145" s="24">
        <v>41.226999999999997</v>
      </c>
      <c r="D145" s="9">
        <v>6</v>
      </c>
      <c r="E145" s="9">
        <v>1988</v>
      </c>
      <c r="F145" s="9">
        <v>7</v>
      </c>
      <c r="G145" s="9">
        <v>10</v>
      </c>
      <c r="H145" s="9">
        <v>20</v>
      </c>
      <c r="I145" s="9">
        <v>45</v>
      </c>
      <c r="J145" s="12">
        <v>59.4</v>
      </c>
      <c r="K145" s="35">
        <v>0.15312959783241839</v>
      </c>
      <c r="L145" s="2">
        <v>0.01</v>
      </c>
      <c r="M145" t="s">
        <v>175</v>
      </c>
    </row>
    <row r="146" spans="1:13" x14ac:dyDescent="0.25">
      <c r="A146" s="20">
        <v>2.8281999999999998</v>
      </c>
      <c r="B146" s="86">
        <v>-111.982</v>
      </c>
      <c r="C146" s="24">
        <v>39.188000000000002</v>
      </c>
      <c r="D146" s="9">
        <v>1</v>
      </c>
      <c r="E146" s="9">
        <v>1988</v>
      </c>
      <c r="F146" s="9">
        <v>7</v>
      </c>
      <c r="G146" s="9">
        <v>11</v>
      </c>
      <c r="H146" s="9">
        <v>11</v>
      </c>
      <c r="I146" s="9">
        <v>46</v>
      </c>
      <c r="J146" s="12">
        <v>55.9</v>
      </c>
      <c r="K146" s="35">
        <v>0.22500000000000001</v>
      </c>
      <c r="L146" s="2">
        <v>0.01</v>
      </c>
      <c r="M146" t="s">
        <v>174</v>
      </c>
    </row>
    <row r="147" spans="1:13" x14ac:dyDescent="0.25">
      <c r="A147" s="20">
        <v>2.50305</v>
      </c>
      <c r="B147" s="80">
        <v>-111.508</v>
      </c>
      <c r="C147" s="23">
        <v>42.91</v>
      </c>
      <c r="D147" s="1">
        <v>1</v>
      </c>
      <c r="E147" s="1">
        <v>1988</v>
      </c>
      <c r="F147" s="1">
        <v>7</v>
      </c>
      <c r="G147" s="1">
        <v>14</v>
      </c>
      <c r="H147" s="1">
        <v>21</v>
      </c>
      <c r="I147" s="1">
        <v>21</v>
      </c>
      <c r="J147" s="11">
        <v>57</v>
      </c>
      <c r="K147" s="35">
        <v>0.22500000000000001</v>
      </c>
      <c r="L147" s="2">
        <v>0.01</v>
      </c>
      <c r="M147" t="s">
        <v>174</v>
      </c>
    </row>
    <row r="148" spans="1:13" x14ac:dyDescent="0.25">
      <c r="A148" s="20">
        <v>3.5324899999999997</v>
      </c>
      <c r="B148" s="80">
        <v>-110.44799999999999</v>
      </c>
      <c r="C148" s="23">
        <v>36.374000000000002</v>
      </c>
      <c r="D148" s="1">
        <v>5</v>
      </c>
      <c r="E148" s="1">
        <v>1988</v>
      </c>
      <c r="F148" s="1">
        <v>7</v>
      </c>
      <c r="G148" s="1">
        <v>15</v>
      </c>
      <c r="H148" s="1">
        <v>0</v>
      </c>
      <c r="I148" s="1">
        <v>38</v>
      </c>
      <c r="J148" s="1">
        <v>9.59</v>
      </c>
      <c r="K148" s="35">
        <v>0.23</v>
      </c>
      <c r="L148" s="2">
        <v>0.01</v>
      </c>
      <c r="M148" t="s">
        <v>174</v>
      </c>
    </row>
    <row r="149" spans="1:13" x14ac:dyDescent="0.25">
      <c r="A149" s="20">
        <v>2.5495000000000001</v>
      </c>
      <c r="B149" s="86">
        <v>-111.971</v>
      </c>
      <c r="C149" s="24">
        <v>39.195999999999998</v>
      </c>
      <c r="D149" s="9">
        <v>0</v>
      </c>
      <c r="E149" s="9">
        <v>1988</v>
      </c>
      <c r="F149" s="9">
        <v>7</v>
      </c>
      <c r="G149" s="9">
        <v>15</v>
      </c>
      <c r="H149" s="9">
        <v>4</v>
      </c>
      <c r="I149" s="9">
        <v>46</v>
      </c>
      <c r="J149" s="12">
        <v>25</v>
      </c>
      <c r="K149" s="35">
        <v>0.22500000000000001</v>
      </c>
      <c r="L149" s="2">
        <v>0.01</v>
      </c>
      <c r="M149" t="s">
        <v>174</v>
      </c>
    </row>
    <row r="150" spans="1:13" x14ac:dyDescent="0.25">
      <c r="A150" s="20">
        <v>2.7538800000000001</v>
      </c>
      <c r="B150" s="86">
        <v>-113.871</v>
      </c>
      <c r="C150" s="24">
        <v>37.127000000000002</v>
      </c>
      <c r="D150" s="9">
        <v>2</v>
      </c>
      <c r="E150" s="9">
        <v>1988</v>
      </c>
      <c r="F150" s="9">
        <v>7</v>
      </c>
      <c r="G150" s="9">
        <v>16</v>
      </c>
      <c r="H150" s="9">
        <v>18</v>
      </c>
      <c r="I150" s="9">
        <v>27</v>
      </c>
      <c r="J150" s="12">
        <v>13.6</v>
      </c>
      <c r="K150" s="35">
        <v>0.22500000000000001</v>
      </c>
      <c r="L150" s="2">
        <v>0.01</v>
      </c>
      <c r="M150" t="s">
        <v>174</v>
      </c>
    </row>
    <row r="151" spans="1:13" x14ac:dyDescent="0.25">
      <c r="A151" s="20">
        <v>3.1905100000000002</v>
      </c>
      <c r="B151" s="86">
        <v>-112.54900000000001</v>
      </c>
      <c r="C151" s="24">
        <v>38.613</v>
      </c>
      <c r="D151" s="9">
        <v>1</v>
      </c>
      <c r="E151" s="9">
        <v>1988</v>
      </c>
      <c r="F151" s="9">
        <v>7</v>
      </c>
      <c r="G151" s="9">
        <v>25</v>
      </c>
      <c r="H151" s="9">
        <v>7</v>
      </c>
      <c r="I151" s="9">
        <v>19</v>
      </c>
      <c r="J151" s="12">
        <v>32.5</v>
      </c>
      <c r="K151" s="35">
        <v>0.22500000000000001</v>
      </c>
      <c r="L151" s="2">
        <v>0.01</v>
      </c>
      <c r="M151" t="s">
        <v>174</v>
      </c>
    </row>
    <row r="152" spans="1:13" x14ac:dyDescent="0.25">
      <c r="A152" s="20">
        <v>3.1262309020670385</v>
      </c>
      <c r="B152" s="86">
        <v>-111.245</v>
      </c>
      <c r="C152" s="24">
        <v>37.892000000000003</v>
      </c>
      <c r="D152" s="9">
        <v>14</v>
      </c>
      <c r="E152" s="9">
        <v>1988</v>
      </c>
      <c r="F152" s="9">
        <v>8</v>
      </c>
      <c r="G152" s="9">
        <v>8</v>
      </c>
      <c r="H152" s="9">
        <v>15</v>
      </c>
      <c r="I152" s="9">
        <v>9</v>
      </c>
      <c r="J152" s="12">
        <v>53.8</v>
      </c>
      <c r="K152" s="35">
        <v>0.16151704475634704</v>
      </c>
      <c r="L152" s="2">
        <v>0.01</v>
      </c>
      <c r="M152" t="s">
        <v>175</v>
      </c>
    </row>
    <row r="153" spans="1:13" x14ac:dyDescent="0.25">
      <c r="A153" s="20">
        <v>2.6052400000000002</v>
      </c>
      <c r="B153" s="86">
        <v>-111.495</v>
      </c>
      <c r="C153" s="24">
        <v>42.381999999999998</v>
      </c>
      <c r="D153" s="9">
        <v>1</v>
      </c>
      <c r="E153" s="9">
        <v>1988</v>
      </c>
      <c r="F153" s="9">
        <v>8</v>
      </c>
      <c r="G153" s="9">
        <v>9</v>
      </c>
      <c r="H153" s="9">
        <v>23</v>
      </c>
      <c r="I153" s="9">
        <v>7</v>
      </c>
      <c r="J153" s="12">
        <v>52.8</v>
      </c>
      <c r="K153" s="35">
        <v>0.22500000000000001</v>
      </c>
      <c r="L153" s="2">
        <v>0.01</v>
      </c>
      <c r="M153" t="s">
        <v>174</v>
      </c>
    </row>
    <row r="154" spans="1:13" x14ac:dyDescent="0.25">
      <c r="A154" s="20">
        <v>3.3856000000000002</v>
      </c>
      <c r="B154" s="86">
        <v>-110.88</v>
      </c>
      <c r="C154" s="24">
        <v>39.122</v>
      </c>
      <c r="D154" s="9">
        <v>1</v>
      </c>
      <c r="E154" s="9">
        <v>1988</v>
      </c>
      <c r="F154" s="9">
        <v>8</v>
      </c>
      <c r="G154" s="9">
        <v>14</v>
      </c>
      <c r="H154" s="9">
        <v>18</v>
      </c>
      <c r="I154" s="9">
        <v>58</v>
      </c>
      <c r="J154" s="12">
        <v>36.700000000000003</v>
      </c>
      <c r="K154" s="35">
        <v>0.22500000000000001</v>
      </c>
      <c r="L154" s="2">
        <v>0.01</v>
      </c>
      <c r="M154" t="s">
        <v>174</v>
      </c>
    </row>
    <row r="155" spans="1:13" x14ac:dyDescent="0.25">
      <c r="A155" s="20">
        <v>4.013587906495875</v>
      </c>
      <c r="B155" s="86">
        <v>-110.883</v>
      </c>
      <c r="C155" s="24">
        <v>39.125999999999998</v>
      </c>
      <c r="D155" s="9">
        <v>1</v>
      </c>
      <c r="E155" s="9">
        <v>1988</v>
      </c>
      <c r="F155" s="9">
        <v>8</v>
      </c>
      <c r="G155" s="9">
        <v>14</v>
      </c>
      <c r="H155" s="9">
        <v>19</v>
      </c>
      <c r="I155" s="9">
        <v>7</v>
      </c>
      <c r="J155" s="12">
        <v>58.9</v>
      </c>
      <c r="K155" s="35">
        <v>0.15312959783241839</v>
      </c>
      <c r="L155" s="2">
        <v>0.01</v>
      </c>
      <c r="M155" t="s">
        <v>175</v>
      </c>
    </row>
    <row r="156" spans="1:13" x14ac:dyDescent="0.25">
      <c r="A156" s="20">
        <v>2.5309200000000001</v>
      </c>
      <c r="B156" s="86">
        <v>-110.88200000000001</v>
      </c>
      <c r="C156" s="24">
        <v>39.130000000000003</v>
      </c>
      <c r="D156" s="9">
        <v>0</v>
      </c>
      <c r="E156" s="9">
        <v>1988</v>
      </c>
      <c r="F156" s="9">
        <v>8</v>
      </c>
      <c r="G156" s="9">
        <v>14</v>
      </c>
      <c r="H156" s="9">
        <v>19</v>
      </c>
      <c r="I156" s="9">
        <v>12</v>
      </c>
      <c r="J156" s="12">
        <v>54.4</v>
      </c>
      <c r="K156" s="35">
        <v>0.22500000000000001</v>
      </c>
      <c r="L156" s="2">
        <v>0.01</v>
      </c>
      <c r="M156" t="s">
        <v>174</v>
      </c>
    </row>
    <row r="157" spans="1:13" x14ac:dyDescent="0.25">
      <c r="A157" s="20">
        <v>2.6609799999999999</v>
      </c>
      <c r="B157" s="86">
        <v>-110.88</v>
      </c>
      <c r="C157" s="24">
        <v>39.121000000000002</v>
      </c>
      <c r="D157" s="9">
        <v>1</v>
      </c>
      <c r="E157" s="9">
        <v>1988</v>
      </c>
      <c r="F157" s="9">
        <v>8</v>
      </c>
      <c r="G157" s="9">
        <v>14</v>
      </c>
      <c r="H157" s="9">
        <v>19</v>
      </c>
      <c r="I157" s="9">
        <v>14</v>
      </c>
      <c r="J157" s="12">
        <v>43.5</v>
      </c>
      <c r="K157" s="35">
        <v>0.22500000000000001</v>
      </c>
      <c r="L157" s="2">
        <v>0.01</v>
      </c>
      <c r="M157" t="s">
        <v>174</v>
      </c>
    </row>
    <row r="158" spans="1:13" x14ac:dyDescent="0.25">
      <c r="A158" s="20">
        <v>2.8653599999999999</v>
      </c>
      <c r="B158" s="86">
        <v>-110.88</v>
      </c>
      <c r="C158" s="24">
        <v>39.133000000000003</v>
      </c>
      <c r="D158" s="9">
        <v>0</v>
      </c>
      <c r="E158" s="9">
        <v>1988</v>
      </c>
      <c r="F158" s="9">
        <v>8</v>
      </c>
      <c r="G158" s="9">
        <v>14</v>
      </c>
      <c r="H158" s="9">
        <v>19</v>
      </c>
      <c r="I158" s="9">
        <v>54</v>
      </c>
      <c r="J158" s="12">
        <v>1.4</v>
      </c>
      <c r="K158" s="35">
        <v>0.22500000000000001</v>
      </c>
      <c r="L158" s="2">
        <v>0.01</v>
      </c>
      <c r="M158" t="s">
        <v>174</v>
      </c>
    </row>
    <row r="159" spans="1:13" x14ac:dyDescent="0.25">
      <c r="A159" s="20">
        <v>5.0217506095977313</v>
      </c>
      <c r="B159" s="86">
        <v>-110.89</v>
      </c>
      <c r="C159" s="24">
        <v>39.133000000000003</v>
      </c>
      <c r="D159" s="36">
        <v>17</v>
      </c>
      <c r="E159" s="9">
        <v>1988</v>
      </c>
      <c r="F159" s="9">
        <v>8</v>
      </c>
      <c r="G159" s="9">
        <v>14</v>
      </c>
      <c r="H159" s="9">
        <v>20</v>
      </c>
      <c r="I159" s="9">
        <v>3</v>
      </c>
      <c r="J159" s="12">
        <v>3.7</v>
      </c>
      <c r="K159" s="35">
        <v>0.12650083376472962</v>
      </c>
      <c r="L159" s="2">
        <v>0.01</v>
      </c>
      <c r="M159" t="s">
        <v>175</v>
      </c>
    </row>
    <row r="160" spans="1:13" x14ac:dyDescent="0.25">
      <c r="A160" s="20">
        <v>2.52163</v>
      </c>
      <c r="B160" s="80">
        <v>-111.633</v>
      </c>
      <c r="C160" s="23">
        <v>42.917000000000002</v>
      </c>
      <c r="D160" s="1">
        <v>2</v>
      </c>
      <c r="E160" s="1">
        <v>1988</v>
      </c>
      <c r="F160" s="1">
        <v>8</v>
      </c>
      <c r="G160" s="1">
        <v>15</v>
      </c>
      <c r="H160" s="1">
        <v>1</v>
      </c>
      <c r="I160" s="1">
        <v>46</v>
      </c>
      <c r="J160" s="11">
        <v>19.7</v>
      </c>
      <c r="K160" s="35">
        <v>0.22500000000000001</v>
      </c>
      <c r="L160" s="2">
        <v>0.01</v>
      </c>
      <c r="M160" t="s">
        <v>174</v>
      </c>
    </row>
    <row r="161" spans="1:13" x14ac:dyDescent="0.25">
      <c r="A161" s="20">
        <v>3.5714000000000001</v>
      </c>
      <c r="B161" s="86">
        <v>-110.879</v>
      </c>
      <c r="C161" s="24">
        <v>39.106999999999999</v>
      </c>
      <c r="D161" s="9">
        <v>1</v>
      </c>
      <c r="E161" s="9">
        <v>1988</v>
      </c>
      <c r="F161" s="9">
        <v>8</v>
      </c>
      <c r="G161" s="9">
        <v>15</v>
      </c>
      <c r="H161" s="9">
        <v>14</v>
      </c>
      <c r="I161" s="9">
        <v>50</v>
      </c>
      <c r="J161" s="12">
        <v>23.5</v>
      </c>
      <c r="K161" s="35">
        <v>0.22500000000000001</v>
      </c>
      <c r="L161" s="2">
        <v>0.01</v>
      </c>
      <c r="M161" t="s">
        <v>174</v>
      </c>
    </row>
    <row r="162" spans="1:13" x14ac:dyDescent="0.25">
      <c r="A162" s="20">
        <v>2.7538800000000001</v>
      </c>
      <c r="B162" s="86">
        <v>-110.884</v>
      </c>
      <c r="C162" s="24">
        <v>39.130000000000003</v>
      </c>
      <c r="D162" s="9">
        <v>1</v>
      </c>
      <c r="E162" s="9">
        <v>1988</v>
      </c>
      <c r="F162" s="9">
        <v>8</v>
      </c>
      <c r="G162" s="9">
        <v>15</v>
      </c>
      <c r="H162" s="9">
        <v>16</v>
      </c>
      <c r="I162" s="9">
        <v>52</v>
      </c>
      <c r="J162" s="12">
        <v>19</v>
      </c>
      <c r="K162" s="35">
        <v>0.22500000000000001</v>
      </c>
      <c r="L162" s="2">
        <v>0.01</v>
      </c>
      <c r="M162" t="s">
        <v>174</v>
      </c>
    </row>
    <row r="163" spans="1:13" x14ac:dyDescent="0.25">
      <c r="A163" s="20">
        <v>2.5309200000000001</v>
      </c>
      <c r="B163" s="86">
        <v>-110.877</v>
      </c>
      <c r="C163" s="24">
        <v>39.128999999999998</v>
      </c>
      <c r="D163" s="9">
        <v>2</v>
      </c>
      <c r="E163" s="9">
        <v>1988</v>
      </c>
      <c r="F163" s="9">
        <v>8</v>
      </c>
      <c r="G163" s="9">
        <v>16</v>
      </c>
      <c r="H163" s="9">
        <v>2</v>
      </c>
      <c r="I163" s="9">
        <v>13</v>
      </c>
      <c r="J163" s="12">
        <v>49.3</v>
      </c>
      <c r="K163" s="35">
        <v>0.22500000000000001</v>
      </c>
      <c r="L163" s="2">
        <v>0.01</v>
      </c>
      <c r="M163" t="s">
        <v>174</v>
      </c>
    </row>
    <row r="164" spans="1:13" x14ac:dyDescent="0.25">
      <c r="A164" s="20">
        <v>4.3468446127715135</v>
      </c>
      <c r="B164" s="86">
        <v>-110.9</v>
      </c>
      <c r="C164" s="24">
        <v>39.124000000000002</v>
      </c>
      <c r="D164" s="9">
        <v>1</v>
      </c>
      <c r="E164" s="9">
        <v>1988</v>
      </c>
      <c r="F164" s="9">
        <v>8</v>
      </c>
      <c r="G164" s="9">
        <v>18</v>
      </c>
      <c r="H164" s="9">
        <v>12</v>
      </c>
      <c r="I164" s="9">
        <v>44</v>
      </c>
      <c r="J164" s="12">
        <v>53.6</v>
      </c>
      <c r="K164" s="35">
        <v>0.12650083376472962</v>
      </c>
      <c r="L164" s="2">
        <v>0.01</v>
      </c>
      <c r="M164" t="s">
        <v>175</v>
      </c>
    </row>
    <row r="165" spans="1:13" x14ac:dyDescent="0.25">
      <c r="A165" s="20">
        <v>3.69069</v>
      </c>
      <c r="B165" s="80">
        <v>-114.639</v>
      </c>
      <c r="C165" s="23">
        <v>38.853999999999999</v>
      </c>
      <c r="D165" s="1">
        <v>5</v>
      </c>
      <c r="E165" s="1">
        <v>1988</v>
      </c>
      <c r="F165" s="1">
        <v>8</v>
      </c>
      <c r="G165" s="1">
        <v>18</v>
      </c>
      <c r="H165" s="1">
        <v>21</v>
      </c>
      <c r="I165" s="1">
        <v>25</v>
      </c>
      <c r="J165" s="1">
        <v>14.34</v>
      </c>
      <c r="K165" s="35">
        <v>0.23</v>
      </c>
      <c r="L165" s="2">
        <v>0.01</v>
      </c>
      <c r="M165" t="s">
        <v>174</v>
      </c>
    </row>
    <row r="166" spans="1:13" x14ac:dyDescent="0.25">
      <c r="A166" s="20">
        <v>2.97879</v>
      </c>
      <c r="B166" s="86">
        <v>-113.938</v>
      </c>
      <c r="C166" s="24">
        <v>36.996000000000002</v>
      </c>
      <c r="D166" s="9">
        <v>5</v>
      </c>
      <c r="E166" s="9">
        <v>1988</v>
      </c>
      <c r="F166" s="9">
        <v>8</v>
      </c>
      <c r="G166" s="9">
        <v>20</v>
      </c>
      <c r="H166" s="9">
        <v>8</v>
      </c>
      <c r="I166" s="9">
        <v>14</v>
      </c>
      <c r="J166" s="9">
        <v>9.3000000000000007</v>
      </c>
      <c r="K166" s="35">
        <v>0.23200000000000001</v>
      </c>
      <c r="L166" s="2">
        <v>0.01</v>
      </c>
      <c r="M166" t="s">
        <v>174</v>
      </c>
    </row>
    <row r="167" spans="1:13" x14ac:dyDescent="0.25">
      <c r="A167" s="20">
        <v>3.3609285679135281</v>
      </c>
      <c r="B167" s="86">
        <v>-113.88200000000001</v>
      </c>
      <c r="C167" s="24">
        <v>37.031999999999996</v>
      </c>
      <c r="D167" s="9">
        <v>2</v>
      </c>
      <c r="E167" s="9">
        <v>1988</v>
      </c>
      <c r="F167" s="9">
        <v>8</v>
      </c>
      <c r="G167" s="9">
        <v>21</v>
      </c>
      <c r="H167" s="9">
        <v>23</v>
      </c>
      <c r="I167" s="9">
        <v>21</v>
      </c>
      <c r="J167" s="12">
        <v>51.1</v>
      </c>
      <c r="K167" s="35">
        <v>0.16151704475634704</v>
      </c>
      <c r="L167" s="2">
        <v>0.01</v>
      </c>
      <c r="M167" t="s">
        <v>175</v>
      </c>
    </row>
    <row r="168" spans="1:13" x14ac:dyDescent="0.25">
      <c r="A168" s="20">
        <v>2.70743</v>
      </c>
      <c r="B168" s="86">
        <v>-110.86799999999999</v>
      </c>
      <c r="C168" s="24">
        <v>39.134</v>
      </c>
      <c r="D168" s="9">
        <v>11</v>
      </c>
      <c r="E168" s="9">
        <v>1988</v>
      </c>
      <c r="F168" s="9">
        <v>8</v>
      </c>
      <c r="G168" s="9">
        <v>25</v>
      </c>
      <c r="H168" s="9">
        <v>21</v>
      </c>
      <c r="I168" s="9">
        <v>55</v>
      </c>
      <c r="J168" s="12">
        <v>11.9</v>
      </c>
      <c r="K168" s="35">
        <v>0.22500000000000001</v>
      </c>
      <c r="L168" s="2">
        <v>0.01</v>
      </c>
      <c r="M168" t="s">
        <v>174</v>
      </c>
    </row>
    <row r="169" spans="1:13" x14ac:dyDescent="0.25">
      <c r="A169" s="20">
        <v>3.0047100000000002</v>
      </c>
      <c r="B169" s="86">
        <v>-114.116</v>
      </c>
      <c r="C169" s="24">
        <v>37.613999999999997</v>
      </c>
      <c r="D169" s="9">
        <v>1</v>
      </c>
      <c r="E169" s="9">
        <v>1988</v>
      </c>
      <c r="F169" s="9">
        <v>8</v>
      </c>
      <c r="G169" s="9">
        <v>30</v>
      </c>
      <c r="H169" s="9">
        <v>19</v>
      </c>
      <c r="I169" s="9">
        <v>42</v>
      </c>
      <c r="J169" s="12">
        <v>49.4</v>
      </c>
      <c r="K169" s="35">
        <v>0.22500000000000001</v>
      </c>
      <c r="L169" s="2">
        <v>0.01</v>
      </c>
      <c r="M169" t="s">
        <v>174</v>
      </c>
    </row>
    <row r="170" spans="1:13" x14ac:dyDescent="0.25">
      <c r="A170" s="20">
        <v>2.8374899999999998</v>
      </c>
      <c r="B170" s="86">
        <v>-112.29600000000001</v>
      </c>
      <c r="C170" s="24">
        <v>38.29</v>
      </c>
      <c r="D170" s="9">
        <v>3</v>
      </c>
      <c r="E170" s="9">
        <v>1988</v>
      </c>
      <c r="F170" s="9">
        <v>9</v>
      </c>
      <c r="G170" s="9">
        <v>5</v>
      </c>
      <c r="H170" s="9">
        <v>0</v>
      </c>
      <c r="I170" s="9">
        <v>18</v>
      </c>
      <c r="J170" s="12">
        <v>22.3</v>
      </c>
      <c r="K170" s="35">
        <v>0.22500000000000001</v>
      </c>
      <c r="L170" s="2">
        <v>0.01</v>
      </c>
      <c r="M170" t="s">
        <v>174</v>
      </c>
    </row>
    <row r="171" spans="1:13" x14ac:dyDescent="0.25">
      <c r="A171" s="20">
        <v>2.68885</v>
      </c>
      <c r="B171" s="86">
        <v>-112.291</v>
      </c>
      <c r="C171" s="24">
        <v>38.280999999999999</v>
      </c>
      <c r="D171" s="9">
        <v>1</v>
      </c>
      <c r="E171" s="9">
        <v>1988</v>
      </c>
      <c r="F171" s="9">
        <v>9</v>
      </c>
      <c r="G171" s="9">
        <v>5</v>
      </c>
      <c r="H171" s="9">
        <v>3</v>
      </c>
      <c r="I171" s="9">
        <v>52</v>
      </c>
      <c r="J171" s="12">
        <v>32.4</v>
      </c>
      <c r="K171" s="35">
        <v>0.22500000000000001</v>
      </c>
      <c r="L171" s="2">
        <v>0.01</v>
      </c>
      <c r="M171" t="s">
        <v>174</v>
      </c>
    </row>
    <row r="172" spans="1:13" x14ac:dyDescent="0.25">
      <c r="A172" s="20">
        <v>2.8281999999999998</v>
      </c>
      <c r="B172" s="80">
        <v>-112.095</v>
      </c>
      <c r="C172" s="23">
        <v>36.502000000000002</v>
      </c>
      <c r="D172" s="1">
        <v>2</v>
      </c>
      <c r="E172" s="1">
        <v>1988</v>
      </c>
      <c r="F172" s="1">
        <v>9</v>
      </c>
      <c r="G172" s="1">
        <v>6</v>
      </c>
      <c r="H172" s="1">
        <v>14</v>
      </c>
      <c r="I172" s="1">
        <v>41</v>
      </c>
      <c r="J172" s="11">
        <v>32.6</v>
      </c>
      <c r="K172" s="35">
        <v>0.22500000000000001</v>
      </c>
      <c r="L172" s="2">
        <v>0.01</v>
      </c>
      <c r="M172" t="s">
        <v>174</v>
      </c>
    </row>
    <row r="173" spans="1:13" x14ac:dyDescent="0.25">
      <c r="A173" s="20">
        <v>3.4599199999999999</v>
      </c>
      <c r="B173" s="80">
        <v>-112.05200000000001</v>
      </c>
      <c r="C173" s="23">
        <v>36.136000000000003</v>
      </c>
      <c r="D173" s="1">
        <v>11</v>
      </c>
      <c r="E173" s="1">
        <v>1988</v>
      </c>
      <c r="F173" s="1">
        <v>9</v>
      </c>
      <c r="G173" s="1">
        <v>8</v>
      </c>
      <c r="H173" s="1">
        <v>1</v>
      </c>
      <c r="I173" s="1">
        <v>17</v>
      </c>
      <c r="J173" s="11">
        <v>42.6</v>
      </c>
      <c r="K173" s="35">
        <v>0.22500000000000001</v>
      </c>
      <c r="L173" s="2">
        <v>0.01</v>
      </c>
      <c r="M173" t="s">
        <v>174</v>
      </c>
    </row>
    <row r="174" spans="1:13" x14ac:dyDescent="0.25">
      <c r="A174" s="20">
        <v>2.8189100000000002</v>
      </c>
      <c r="B174" s="86">
        <v>-111.96</v>
      </c>
      <c r="C174" s="24">
        <v>39.944000000000003</v>
      </c>
      <c r="D174" s="9">
        <v>2</v>
      </c>
      <c r="E174" s="9">
        <v>1988</v>
      </c>
      <c r="F174" s="9">
        <v>9</v>
      </c>
      <c r="G174" s="9">
        <v>8</v>
      </c>
      <c r="H174" s="9">
        <v>21</v>
      </c>
      <c r="I174" s="9">
        <v>42</v>
      </c>
      <c r="J174" s="12">
        <v>10.1</v>
      </c>
      <c r="K174" s="35">
        <v>0.22500000000000001</v>
      </c>
      <c r="L174" s="2">
        <v>0.01</v>
      </c>
      <c r="M174" t="s">
        <v>174</v>
      </c>
    </row>
    <row r="175" spans="1:13" x14ac:dyDescent="0.25">
      <c r="A175" s="20">
        <v>2.6052400000000002</v>
      </c>
      <c r="B175" s="86">
        <v>-111.985</v>
      </c>
      <c r="C175" s="24">
        <v>39.186999999999998</v>
      </c>
      <c r="D175" s="9">
        <v>6</v>
      </c>
      <c r="E175" s="9">
        <v>1988</v>
      </c>
      <c r="F175" s="9">
        <v>9</v>
      </c>
      <c r="G175" s="9">
        <v>12</v>
      </c>
      <c r="H175" s="9">
        <v>17</v>
      </c>
      <c r="I175" s="9">
        <v>32</v>
      </c>
      <c r="J175" s="12">
        <v>18.100000000000001</v>
      </c>
      <c r="K175" s="35">
        <v>0.22500000000000001</v>
      </c>
      <c r="L175" s="2">
        <v>0.01</v>
      </c>
      <c r="M175" t="s">
        <v>174</v>
      </c>
    </row>
    <row r="176" spans="1:13" x14ac:dyDescent="0.25">
      <c r="A176" s="20">
        <v>2.52163</v>
      </c>
      <c r="B176" s="86">
        <v>-112.48099999999999</v>
      </c>
      <c r="C176" s="24">
        <v>38.456000000000003</v>
      </c>
      <c r="D176" s="9">
        <v>0</v>
      </c>
      <c r="E176" s="9">
        <v>1988</v>
      </c>
      <c r="F176" s="9">
        <v>10</v>
      </c>
      <c r="G176" s="9">
        <v>12</v>
      </c>
      <c r="H176" s="9">
        <v>4</v>
      </c>
      <c r="I176" s="9">
        <v>38</v>
      </c>
      <c r="J176" s="12">
        <v>59.7</v>
      </c>
      <c r="K176" s="35">
        <v>0.22500000000000001</v>
      </c>
      <c r="L176" s="2">
        <v>0.01</v>
      </c>
      <c r="M176" t="s">
        <v>174</v>
      </c>
    </row>
    <row r="177" spans="1:13" x14ac:dyDescent="0.25">
      <c r="A177" s="20">
        <v>2.5773699999999997</v>
      </c>
      <c r="B177" s="86">
        <v>-112.599</v>
      </c>
      <c r="C177" s="24">
        <v>38.127000000000002</v>
      </c>
      <c r="D177" s="9">
        <v>2</v>
      </c>
      <c r="E177" s="9">
        <v>1988</v>
      </c>
      <c r="F177" s="9">
        <v>10</v>
      </c>
      <c r="G177" s="9">
        <v>16</v>
      </c>
      <c r="H177" s="9">
        <v>2</v>
      </c>
      <c r="I177" s="9">
        <v>22</v>
      </c>
      <c r="J177" s="12">
        <v>21.1</v>
      </c>
      <c r="K177" s="35">
        <v>0.22500000000000001</v>
      </c>
      <c r="L177" s="2">
        <v>0.01</v>
      </c>
      <c r="M177" t="s">
        <v>174</v>
      </c>
    </row>
    <row r="178" spans="1:13" x14ac:dyDescent="0.25">
      <c r="A178" s="20">
        <v>3.2032017459550826</v>
      </c>
      <c r="B178" s="80">
        <v>-110.39700000000001</v>
      </c>
      <c r="C178" s="23">
        <v>43.290999999999997</v>
      </c>
      <c r="D178" s="1">
        <v>5</v>
      </c>
      <c r="E178" s="1">
        <v>1988</v>
      </c>
      <c r="F178" s="1">
        <v>10</v>
      </c>
      <c r="G178" s="1">
        <v>22</v>
      </c>
      <c r="H178" s="1">
        <v>3</v>
      </c>
      <c r="I178" s="1">
        <v>49</v>
      </c>
      <c r="J178" s="1">
        <v>4.5199999999999996</v>
      </c>
      <c r="K178" s="35">
        <v>0.16083765575665815</v>
      </c>
      <c r="L178" s="2">
        <v>0.01</v>
      </c>
      <c r="M178" t="s">
        <v>175</v>
      </c>
    </row>
    <row r="179" spans="1:13" x14ac:dyDescent="0.25">
      <c r="A179" s="20">
        <v>3.69069</v>
      </c>
      <c r="B179" s="80">
        <v>-110.358</v>
      </c>
      <c r="C179" s="23">
        <v>43.359000000000002</v>
      </c>
      <c r="D179" s="1">
        <v>5</v>
      </c>
      <c r="E179" s="1">
        <v>1988</v>
      </c>
      <c r="F179" s="1">
        <v>10</v>
      </c>
      <c r="G179" s="1">
        <v>22</v>
      </c>
      <c r="H179" s="1">
        <v>4</v>
      </c>
      <c r="I179" s="1">
        <v>5</v>
      </c>
      <c r="J179" s="1">
        <v>35.78</v>
      </c>
      <c r="K179" s="35">
        <v>0.23</v>
      </c>
      <c r="L179" s="2">
        <v>0.01</v>
      </c>
      <c r="M179" t="s">
        <v>174</v>
      </c>
    </row>
    <row r="180" spans="1:13" x14ac:dyDescent="0.25">
      <c r="A180" s="20">
        <v>2.71672</v>
      </c>
      <c r="B180" s="86">
        <v>-110.852</v>
      </c>
      <c r="C180" s="24">
        <v>39.542000000000002</v>
      </c>
      <c r="D180" s="9">
        <v>8</v>
      </c>
      <c r="E180" s="9">
        <v>1988</v>
      </c>
      <c r="F180" s="9">
        <v>10</v>
      </c>
      <c r="G180" s="9">
        <v>31</v>
      </c>
      <c r="H180" s="9">
        <v>23</v>
      </c>
      <c r="I180" s="9">
        <v>50</v>
      </c>
      <c r="J180" s="12">
        <v>38.700000000000003</v>
      </c>
      <c r="K180" s="35">
        <v>0.22500000000000001</v>
      </c>
      <c r="L180" s="2">
        <v>0.01</v>
      </c>
      <c r="M180" t="s">
        <v>174</v>
      </c>
    </row>
    <row r="181" spans="1:13" x14ac:dyDescent="0.25">
      <c r="A181" s="20">
        <v>2.7353000000000001</v>
      </c>
      <c r="B181" s="80">
        <v>-110.48399999999999</v>
      </c>
      <c r="C181" s="23">
        <v>42.710999999999999</v>
      </c>
      <c r="D181" s="1">
        <v>2</v>
      </c>
      <c r="E181" s="1">
        <v>1988</v>
      </c>
      <c r="F181" s="1">
        <v>11</v>
      </c>
      <c r="G181" s="1">
        <v>2</v>
      </c>
      <c r="H181" s="1">
        <v>15</v>
      </c>
      <c r="I181" s="1">
        <v>45</v>
      </c>
      <c r="J181" s="11">
        <v>57.3</v>
      </c>
      <c r="K181" s="35">
        <v>0.22500000000000001</v>
      </c>
      <c r="L181" s="2">
        <v>0.01</v>
      </c>
      <c r="M181" t="s">
        <v>174</v>
      </c>
    </row>
    <row r="182" spans="1:13" x14ac:dyDescent="0.25">
      <c r="A182" s="20">
        <v>2.9768400000000002</v>
      </c>
      <c r="B182" s="86">
        <v>-111.41800000000001</v>
      </c>
      <c r="C182" s="24">
        <v>40.722999999999999</v>
      </c>
      <c r="D182" s="9">
        <v>9</v>
      </c>
      <c r="E182" s="9">
        <v>1988</v>
      </c>
      <c r="F182" s="9">
        <v>11</v>
      </c>
      <c r="G182" s="9">
        <v>6</v>
      </c>
      <c r="H182" s="9">
        <v>15</v>
      </c>
      <c r="I182" s="9">
        <v>30</v>
      </c>
      <c r="J182" s="12">
        <v>58.9</v>
      </c>
      <c r="K182" s="35">
        <v>0.22500000000000001</v>
      </c>
      <c r="L182" s="2">
        <v>0.01</v>
      </c>
      <c r="M182" t="s">
        <v>174</v>
      </c>
    </row>
    <row r="183" spans="1:13" x14ac:dyDescent="0.25">
      <c r="A183" s="20">
        <v>2.8839399999999999</v>
      </c>
      <c r="B183" s="86">
        <v>-111.508</v>
      </c>
      <c r="C183" s="24">
        <v>41.866</v>
      </c>
      <c r="D183" s="9">
        <v>0</v>
      </c>
      <c r="E183" s="9">
        <v>1988</v>
      </c>
      <c r="F183" s="9">
        <v>11</v>
      </c>
      <c r="G183" s="9">
        <v>10</v>
      </c>
      <c r="H183" s="9">
        <v>16</v>
      </c>
      <c r="I183" s="9">
        <v>36</v>
      </c>
      <c r="J183" s="12">
        <v>33.700000000000003</v>
      </c>
      <c r="K183" s="35">
        <v>0.22500000000000001</v>
      </c>
      <c r="L183" s="2">
        <v>0.01</v>
      </c>
      <c r="M183" t="s">
        <v>174</v>
      </c>
    </row>
    <row r="184" spans="1:13" x14ac:dyDescent="0.25">
      <c r="A184" s="20">
        <v>2.5402100000000001</v>
      </c>
      <c r="B184" s="86">
        <v>-112.33199999999999</v>
      </c>
      <c r="C184" s="24">
        <v>41.853000000000002</v>
      </c>
      <c r="D184" s="9">
        <v>5</v>
      </c>
      <c r="E184" s="9">
        <v>1988</v>
      </c>
      <c r="F184" s="9">
        <v>11</v>
      </c>
      <c r="G184" s="9">
        <v>10</v>
      </c>
      <c r="H184" s="9">
        <v>20</v>
      </c>
      <c r="I184" s="9">
        <v>13</v>
      </c>
      <c r="J184" s="12">
        <v>41.5</v>
      </c>
      <c r="K184" s="35">
        <v>0.22500000000000001</v>
      </c>
      <c r="L184" s="2">
        <v>0.01</v>
      </c>
      <c r="M184" t="s">
        <v>174</v>
      </c>
    </row>
    <row r="185" spans="1:13" x14ac:dyDescent="0.25">
      <c r="A185" s="20">
        <v>3.8658623303549859</v>
      </c>
      <c r="B185" s="80">
        <v>-110.974</v>
      </c>
      <c r="C185" s="23">
        <v>42.636000000000003</v>
      </c>
      <c r="D185" s="1">
        <v>5</v>
      </c>
      <c r="E185" s="1">
        <v>1988</v>
      </c>
      <c r="F185" s="1">
        <v>11</v>
      </c>
      <c r="G185" s="1">
        <v>13</v>
      </c>
      <c r="H185" s="1">
        <v>11</v>
      </c>
      <c r="I185" s="1">
        <v>53</v>
      </c>
      <c r="J185" s="1">
        <v>25.03</v>
      </c>
      <c r="K185" s="35">
        <v>0.16083765575665815</v>
      </c>
      <c r="L185" s="2">
        <v>0.01</v>
      </c>
      <c r="M185" t="s">
        <v>175</v>
      </c>
    </row>
    <row r="186" spans="1:13" x14ac:dyDescent="0.25">
      <c r="A186" s="20">
        <v>2.8746499999999999</v>
      </c>
      <c r="B186" s="86">
        <v>-111.47499999999999</v>
      </c>
      <c r="C186" s="24">
        <v>42.01</v>
      </c>
      <c r="D186" s="9">
        <v>0</v>
      </c>
      <c r="E186" s="9">
        <v>1988</v>
      </c>
      <c r="F186" s="9">
        <v>11</v>
      </c>
      <c r="G186" s="9">
        <v>19</v>
      </c>
      <c r="H186" s="9">
        <v>19</v>
      </c>
      <c r="I186" s="9">
        <v>37</v>
      </c>
      <c r="J186" s="12">
        <v>25.7</v>
      </c>
      <c r="K186" s="35">
        <v>0.22500000000000001</v>
      </c>
      <c r="L186" s="2">
        <v>0.01</v>
      </c>
      <c r="M186" t="s">
        <v>174</v>
      </c>
    </row>
    <row r="187" spans="1:13" x14ac:dyDescent="0.25">
      <c r="A187" s="20">
        <v>4.4457094908394366</v>
      </c>
      <c r="B187" s="86">
        <v>-111.477</v>
      </c>
      <c r="C187" s="24">
        <v>41.994</v>
      </c>
      <c r="D187" s="9">
        <v>1</v>
      </c>
      <c r="E187" s="9">
        <v>1988</v>
      </c>
      <c r="F187" s="9">
        <v>11</v>
      </c>
      <c r="G187" s="9">
        <v>19</v>
      </c>
      <c r="H187" s="9">
        <v>19</v>
      </c>
      <c r="I187" s="9">
        <v>42</v>
      </c>
      <c r="J187" s="12">
        <v>37.200000000000003</v>
      </c>
      <c r="K187" s="35">
        <v>0.15891617101014738</v>
      </c>
      <c r="L187" s="2">
        <v>0.01</v>
      </c>
      <c r="M187" t="s">
        <v>175</v>
      </c>
    </row>
    <row r="188" spans="1:13" x14ac:dyDescent="0.25">
      <c r="A188" s="20">
        <v>3.71075</v>
      </c>
      <c r="B188" s="86">
        <v>-111.473</v>
      </c>
      <c r="C188" s="24">
        <v>42.011000000000003</v>
      </c>
      <c r="D188" s="9">
        <v>0</v>
      </c>
      <c r="E188" s="9">
        <v>1988</v>
      </c>
      <c r="F188" s="9">
        <v>11</v>
      </c>
      <c r="G188" s="9">
        <v>19</v>
      </c>
      <c r="H188" s="9">
        <v>19</v>
      </c>
      <c r="I188" s="9">
        <v>46</v>
      </c>
      <c r="J188" s="12">
        <v>16.100000000000001</v>
      </c>
      <c r="K188" s="35">
        <v>0.22500000000000001</v>
      </c>
      <c r="L188" s="2">
        <v>0.01</v>
      </c>
      <c r="M188" t="s">
        <v>174</v>
      </c>
    </row>
    <row r="189" spans="1:13" x14ac:dyDescent="0.25">
      <c r="A189" s="20">
        <v>4.2176469856933601</v>
      </c>
      <c r="B189" s="86">
        <v>-111.515</v>
      </c>
      <c r="C189" s="24">
        <v>41.988</v>
      </c>
      <c r="D189" s="9">
        <v>0</v>
      </c>
      <c r="E189" s="9">
        <v>1988</v>
      </c>
      <c r="F189" s="9">
        <v>11</v>
      </c>
      <c r="G189" s="9">
        <v>19</v>
      </c>
      <c r="H189" s="9">
        <v>20</v>
      </c>
      <c r="I189" s="9">
        <v>0</v>
      </c>
      <c r="J189" s="12">
        <v>53.3</v>
      </c>
      <c r="K189" s="35">
        <v>0.14002878056357881</v>
      </c>
      <c r="L189" s="2">
        <v>0.01</v>
      </c>
      <c r="M189" t="s">
        <v>175</v>
      </c>
    </row>
    <row r="190" spans="1:13" x14ac:dyDescent="0.25">
      <c r="A190" s="20">
        <v>3.3763100000000001</v>
      </c>
      <c r="B190" s="86">
        <v>-111.48699999999999</v>
      </c>
      <c r="C190" s="24">
        <v>42.000999999999998</v>
      </c>
      <c r="D190" s="9">
        <v>0</v>
      </c>
      <c r="E190" s="9">
        <v>1988</v>
      </c>
      <c r="F190" s="9">
        <v>11</v>
      </c>
      <c r="G190" s="9">
        <v>19</v>
      </c>
      <c r="H190" s="9">
        <v>20</v>
      </c>
      <c r="I190" s="9">
        <v>33</v>
      </c>
      <c r="J190" s="12">
        <v>24.7</v>
      </c>
      <c r="K190" s="35">
        <v>0.22500000000000001</v>
      </c>
      <c r="L190" s="2">
        <v>0.01</v>
      </c>
      <c r="M190" t="s">
        <v>174</v>
      </c>
    </row>
    <row r="191" spans="1:13" x14ac:dyDescent="0.25">
      <c r="A191" s="20">
        <v>2.9675500000000001</v>
      </c>
      <c r="B191" s="86">
        <v>-111.47199999999999</v>
      </c>
      <c r="C191" s="24">
        <v>42.002000000000002</v>
      </c>
      <c r="D191" s="9">
        <v>1</v>
      </c>
      <c r="E191" s="9">
        <v>1988</v>
      </c>
      <c r="F191" s="9">
        <v>11</v>
      </c>
      <c r="G191" s="9">
        <v>19</v>
      </c>
      <c r="H191" s="9">
        <v>21</v>
      </c>
      <c r="I191" s="9">
        <v>6</v>
      </c>
      <c r="J191" s="12">
        <v>28.6</v>
      </c>
      <c r="K191" s="35">
        <v>0.22500000000000001</v>
      </c>
      <c r="L191" s="2">
        <v>0.01</v>
      </c>
      <c r="M191" t="s">
        <v>174</v>
      </c>
    </row>
    <row r="192" spans="1:13" x14ac:dyDescent="0.25">
      <c r="A192" s="20">
        <v>2.5402100000000001</v>
      </c>
      <c r="B192" s="86">
        <v>-111.461</v>
      </c>
      <c r="C192" s="24">
        <v>41.997999999999998</v>
      </c>
      <c r="D192" s="9">
        <v>7</v>
      </c>
      <c r="E192" s="9">
        <v>1988</v>
      </c>
      <c r="F192" s="9">
        <v>11</v>
      </c>
      <c r="G192" s="9">
        <v>20</v>
      </c>
      <c r="H192" s="9">
        <v>0</v>
      </c>
      <c r="I192" s="9">
        <v>4</v>
      </c>
      <c r="J192" s="12">
        <v>53.8</v>
      </c>
      <c r="K192" s="35">
        <v>0.22500000000000001</v>
      </c>
      <c r="L192" s="2">
        <v>0.01</v>
      </c>
      <c r="M192" t="s">
        <v>174</v>
      </c>
    </row>
    <row r="193" spans="1:13" x14ac:dyDescent="0.25">
      <c r="A193" s="20">
        <v>3.3484400000000001</v>
      </c>
      <c r="B193" s="86">
        <v>-111.47799999999999</v>
      </c>
      <c r="C193" s="24">
        <v>42.003999999999998</v>
      </c>
      <c r="D193" s="9">
        <v>2</v>
      </c>
      <c r="E193" s="9">
        <v>1988</v>
      </c>
      <c r="F193" s="9">
        <v>11</v>
      </c>
      <c r="G193" s="9">
        <v>28</v>
      </c>
      <c r="H193" s="9">
        <v>10</v>
      </c>
      <c r="I193" s="9">
        <v>46</v>
      </c>
      <c r="J193" s="12">
        <v>46.8</v>
      </c>
      <c r="K193" s="35">
        <v>0.22500000000000001</v>
      </c>
      <c r="L193" s="2">
        <v>0.01</v>
      </c>
      <c r="M193" t="s">
        <v>174</v>
      </c>
    </row>
    <row r="194" spans="1:13" x14ac:dyDescent="0.25">
      <c r="A194" s="20">
        <v>2.90252</v>
      </c>
      <c r="B194" s="86">
        <v>-111.489</v>
      </c>
      <c r="C194" s="24">
        <v>42.011000000000003</v>
      </c>
      <c r="D194" s="9">
        <v>0</v>
      </c>
      <c r="E194" s="9">
        <v>1988</v>
      </c>
      <c r="F194" s="9">
        <v>11</v>
      </c>
      <c r="G194" s="9">
        <v>29</v>
      </c>
      <c r="H194" s="9">
        <v>12</v>
      </c>
      <c r="I194" s="9">
        <v>7</v>
      </c>
      <c r="J194" s="12">
        <v>7.5</v>
      </c>
      <c r="K194" s="35">
        <v>0.22500000000000001</v>
      </c>
      <c r="L194" s="2">
        <v>0.01</v>
      </c>
      <c r="M194" t="s">
        <v>174</v>
      </c>
    </row>
    <row r="195" spans="1:13" x14ac:dyDescent="0.25">
      <c r="A195" s="20">
        <v>2.6145299999999998</v>
      </c>
      <c r="B195" s="86">
        <v>-110.866</v>
      </c>
      <c r="C195" s="24">
        <v>39.131999999999998</v>
      </c>
      <c r="D195" s="9">
        <v>9</v>
      </c>
      <c r="E195" s="9">
        <v>1988</v>
      </c>
      <c r="F195" s="9">
        <v>11</v>
      </c>
      <c r="G195" s="9">
        <v>29</v>
      </c>
      <c r="H195" s="9">
        <v>14</v>
      </c>
      <c r="I195" s="9">
        <v>36</v>
      </c>
      <c r="J195" s="12">
        <v>11.5</v>
      </c>
      <c r="K195" s="35">
        <v>0.22500000000000001</v>
      </c>
      <c r="L195" s="2">
        <v>0.01</v>
      </c>
      <c r="M195" t="s">
        <v>174</v>
      </c>
    </row>
    <row r="196" spans="1:13" x14ac:dyDescent="0.25">
      <c r="A196" s="20">
        <v>2.8653599999999999</v>
      </c>
      <c r="B196" s="86">
        <v>-111.48</v>
      </c>
      <c r="C196" s="24">
        <v>42.005000000000003</v>
      </c>
      <c r="D196" s="9">
        <v>0</v>
      </c>
      <c r="E196" s="9">
        <v>1988</v>
      </c>
      <c r="F196" s="9">
        <v>12</v>
      </c>
      <c r="G196" s="9">
        <v>2</v>
      </c>
      <c r="H196" s="9">
        <v>18</v>
      </c>
      <c r="I196" s="9">
        <v>46</v>
      </c>
      <c r="J196" s="12">
        <v>16.600000000000001</v>
      </c>
      <c r="K196" s="35">
        <v>0.22500000000000001</v>
      </c>
      <c r="L196" s="2">
        <v>0.01</v>
      </c>
      <c r="M196" t="s">
        <v>174</v>
      </c>
    </row>
    <row r="197" spans="1:13" x14ac:dyDescent="0.25">
      <c r="A197" s="20">
        <v>2.8189100000000002</v>
      </c>
      <c r="B197" s="86">
        <v>-111.47199999999999</v>
      </c>
      <c r="C197" s="24">
        <v>42.003999999999998</v>
      </c>
      <c r="D197" s="9">
        <v>9</v>
      </c>
      <c r="E197" s="9">
        <v>1988</v>
      </c>
      <c r="F197" s="9">
        <v>12</v>
      </c>
      <c r="G197" s="9">
        <v>2</v>
      </c>
      <c r="H197" s="9">
        <v>19</v>
      </c>
      <c r="I197" s="9">
        <v>45</v>
      </c>
      <c r="J197" s="12">
        <v>33.799999999999997</v>
      </c>
      <c r="K197" s="35">
        <v>0.22500000000000001</v>
      </c>
      <c r="L197" s="2">
        <v>0.01</v>
      </c>
      <c r="M197" t="s">
        <v>174</v>
      </c>
    </row>
    <row r="198" spans="1:13" x14ac:dyDescent="0.25">
      <c r="A198" s="20">
        <v>3.0790299999999999</v>
      </c>
      <c r="B198" s="86">
        <v>-111.47499999999999</v>
      </c>
      <c r="C198" s="24">
        <v>41.999000000000002</v>
      </c>
      <c r="D198" s="9">
        <v>7</v>
      </c>
      <c r="E198" s="9">
        <v>1988</v>
      </c>
      <c r="F198" s="9">
        <v>12</v>
      </c>
      <c r="G198" s="9">
        <v>7</v>
      </c>
      <c r="H198" s="9">
        <v>8</v>
      </c>
      <c r="I198" s="9">
        <v>52</v>
      </c>
      <c r="J198" s="12">
        <v>52.6</v>
      </c>
      <c r="K198" s="35">
        <v>0.22500000000000001</v>
      </c>
      <c r="L198" s="2">
        <v>0.01</v>
      </c>
      <c r="M198" t="s">
        <v>174</v>
      </c>
    </row>
    <row r="199" spans="1:13" x14ac:dyDescent="0.25">
      <c r="A199" s="20">
        <v>2.5866600000000002</v>
      </c>
      <c r="B199" s="86">
        <v>-112.49</v>
      </c>
      <c r="C199" s="24">
        <v>38.095999999999997</v>
      </c>
      <c r="D199" s="9">
        <v>14</v>
      </c>
      <c r="E199" s="9">
        <v>1988</v>
      </c>
      <c r="F199" s="9">
        <v>12</v>
      </c>
      <c r="G199" s="9">
        <v>12</v>
      </c>
      <c r="H199" s="9">
        <v>21</v>
      </c>
      <c r="I199" s="9">
        <v>19</v>
      </c>
      <c r="J199" s="12">
        <v>44.1</v>
      </c>
      <c r="K199" s="35">
        <v>0.22500000000000001</v>
      </c>
      <c r="L199" s="2">
        <v>0.01</v>
      </c>
      <c r="M199" t="s">
        <v>174</v>
      </c>
    </row>
    <row r="200" spans="1:13" x14ac:dyDescent="0.25">
      <c r="A200" s="20">
        <v>2.5309200000000001</v>
      </c>
      <c r="B200" s="86">
        <v>-111.477</v>
      </c>
      <c r="C200" s="24">
        <v>42.002000000000002</v>
      </c>
      <c r="D200" s="9">
        <v>6</v>
      </c>
      <c r="E200" s="9">
        <v>1988</v>
      </c>
      <c r="F200" s="9">
        <v>12</v>
      </c>
      <c r="G200" s="9">
        <v>15</v>
      </c>
      <c r="H200" s="9">
        <v>10</v>
      </c>
      <c r="I200" s="9">
        <v>42</v>
      </c>
      <c r="J200" s="12">
        <v>15.1</v>
      </c>
      <c r="K200" s="35">
        <v>0.22500000000000001</v>
      </c>
      <c r="L200" s="2">
        <v>0.01</v>
      </c>
      <c r="M200" t="s">
        <v>174</v>
      </c>
    </row>
    <row r="201" spans="1:13" x14ac:dyDescent="0.25">
      <c r="A201" s="20">
        <v>2.8467799999999999</v>
      </c>
      <c r="B201" s="86">
        <v>-113.78700000000001</v>
      </c>
      <c r="C201" s="24">
        <v>37.457999999999998</v>
      </c>
      <c r="D201" s="9">
        <v>0</v>
      </c>
      <c r="E201" s="9">
        <v>1988</v>
      </c>
      <c r="F201" s="9">
        <v>12</v>
      </c>
      <c r="G201" s="9">
        <v>26</v>
      </c>
      <c r="H201" s="9">
        <v>21</v>
      </c>
      <c r="I201" s="9">
        <v>13</v>
      </c>
      <c r="J201" s="12">
        <v>47</v>
      </c>
      <c r="K201" s="35">
        <v>0.22500000000000001</v>
      </c>
      <c r="L201" s="2">
        <v>0.01</v>
      </c>
      <c r="M201" t="s">
        <v>174</v>
      </c>
    </row>
    <row r="202" spans="1:13" x14ac:dyDescent="0.25">
      <c r="A202" s="20">
        <v>3.5806899999999997</v>
      </c>
      <c r="B202" s="86">
        <v>-112.952</v>
      </c>
      <c r="C202" s="24">
        <v>36.896000000000001</v>
      </c>
      <c r="D202" s="9">
        <v>1</v>
      </c>
      <c r="E202" s="9">
        <v>1988</v>
      </c>
      <c r="F202" s="9">
        <v>12</v>
      </c>
      <c r="G202" s="9">
        <v>29</v>
      </c>
      <c r="H202" s="9">
        <v>18</v>
      </c>
      <c r="I202" s="9">
        <v>18</v>
      </c>
      <c r="J202" s="12">
        <v>57.4</v>
      </c>
      <c r="K202" s="35">
        <v>0.22500000000000001</v>
      </c>
      <c r="L202" s="2">
        <v>0.01</v>
      </c>
      <c r="M202" t="s">
        <v>174</v>
      </c>
    </row>
    <row r="203" spans="1:13" x14ac:dyDescent="0.25">
      <c r="A203" s="20">
        <v>2.5773699999999997</v>
      </c>
      <c r="B203" s="86">
        <v>-111.49299999999999</v>
      </c>
      <c r="C203" s="24">
        <v>41.993000000000002</v>
      </c>
      <c r="D203" s="9">
        <v>0</v>
      </c>
      <c r="E203" s="9">
        <v>1989</v>
      </c>
      <c r="F203" s="9">
        <v>1</v>
      </c>
      <c r="G203" s="9">
        <v>4</v>
      </c>
      <c r="H203" s="9">
        <v>3</v>
      </c>
      <c r="I203" s="9">
        <v>9</v>
      </c>
      <c r="J203" s="12">
        <v>37.700000000000003</v>
      </c>
      <c r="K203" s="35">
        <v>0.22500000000000001</v>
      </c>
      <c r="L203" s="2">
        <v>0.01</v>
      </c>
      <c r="M203" t="s">
        <v>174</v>
      </c>
    </row>
    <row r="204" spans="1:13" x14ac:dyDescent="0.25">
      <c r="A204" s="20">
        <v>2.5773699999999997</v>
      </c>
      <c r="B204" s="86">
        <v>-110.88200000000001</v>
      </c>
      <c r="C204" s="24">
        <v>39.137999999999998</v>
      </c>
      <c r="D204" s="9">
        <v>6</v>
      </c>
      <c r="E204" s="9">
        <v>1989</v>
      </c>
      <c r="F204" s="9">
        <v>1</v>
      </c>
      <c r="G204" s="9">
        <v>8</v>
      </c>
      <c r="H204" s="9">
        <v>17</v>
      </c>
      <c r="I204" s="9">
        <v>10</v>
      </c>
      <c r="J204" s="12">
        <v>22.6</v>
      </c>
      <c r="K204" s="35">
        <v>0.22500000000000001</v>
      </c>
      <c r="L204" s="2">
        <v>0.01</v>
      </c>
      <c r="M204" t="s">
        <v>174</v>
      </c>
    </row>
    <row r="205" spans="1:13" x14ac:dyDescent="0.25">
      <c r="A205" s="20">
        <v>2.6609799999999999</v>
      </c>
      <c r="B205" s="86">
        <v>-109.157</v>
      </c>
      <c r="C205" s="24">
        <v>40.738999999999997</v>
      </c>
      <c r="D205" s="9">
        <v>0</v>
      </c>
      <c r="E205" s="9">
        <v>1989</v>
      </c>
      <c r="F205" s="9">
        <v>1</v>
      </c>
      <c r="G205" s="9">
        <v>12</v>
      </c>
      <c r="H205" s="9">
        <v>0</v>
      </c>
      <c r="I205" s="9">
        <v>0</v>
      </c>
      <c r="J205" s="12">
        <v>46.5</v>
      </c>
      <c r="K205" s="35">
        <v>0.22500000000000001</v>
      </c>
      <c r="L205" s="2">
        <v>0.01</v>
      </c>
      <c r="M205" t="s">
        <v>174</v>
      </c>
    </row>
    <row r="206" spans="1:13" x14ac:dyDescent="0.25">
      <c r="A206" s="20">
        <v>2.9489700000000001</v>
      </c>
      <c r="B206" s="80">
        <v>-114.32899999999999</v>
      </c>
      <c r="C206" s="23">
        <v>37.409999999999997</v>
      </c>
      <c r="D206" s="1">
        <v>2</v>
      </c>
      <c r="E206" s="1">
        <v>1989</v>
      </c>
      <c r="F206" s="1">
        <v>1</v>
      </c>
      <c r="G206" s="1">
        <v>26</v>
      </c>
      <c r="H206" s="1">
        <v>0</v>
      </c>
      <c r="I206" s="1">
        <v>1</v>
      </c>
      <c r="J206" s="11">
        <v>28.6</v>
      </c>
      <c r="K206" s="35">
        <v>0.22500000000000001</v>
      </c>
      <c r="L206" s="2">
        <v>0.01</v>
      </c>
      <c r="M206" t="s">
        <v>174</v>
      </c>
    </row>
    <row r="207" spans="1:13" x14ac:dyDescent="0.25">
      <c r="A207" s="20">
        <v>2.9582600000000001</v>
      </c>
      <c r="B207" s="80">
        <v>-111.43600000000001</v>
      </c>
      <c r="C207" s="23">
        <v>42.777000000000001</v>
      </c>
      <c r="D207" s="1">
        <v>0</v>
      </c>
      <c r="E207" s="1">
        <v>1989</v>
      </c>
      <c r="F207" s="1">
        <v>1</v>
      </c>
      <c r="G207" s="1">
        <v>30</v>
      </c>
      <c r="H207" s="1">
        <v>2</v>
      </c>
      <c r="I207" s="1">
        <v>11</v>
      </c>
      <c r="J207" s="11">
        <v>30.3</v>
      </c>
      <c r="K207" s="35">
        <v>0.22500000000000001</v>
      </c>
      <c r="L207" s="2">
        <v>0.01</v>
      </c>
      <c r="M207" t="s">
        <v>174</v>
      </c>
    </row>
    <row r="208" spans="1:13" x14ac:dyDescent="0.25">
      <c r="A208" s="20">
        <v>2.89323</v>
      </c>
      <c r="B208" s="86">
        <v>-111.631</v>
      </c>
      <c r="C208" s="24">
        <v>38.807000000000002</v>
      </c>
      <c r="D208" s="9">
        <v>4</v>
      </c>
      <c r="E208" s="9">
        <v>1989</v>
      </c>
      <c r="F208" s="9">
        <v>1</v>
      </c>
      <c r="G208" s="9">
        <v>30</v>
      </c>
      <c r="H208" s="9">
        <v>4</v>
      </c>
      <c r="I208" s="9">
        <v>15</v>
      </c>
      <c r="J208" s="12">
        <v>2.9</v>
      </c>
      <c r="K208" s="35">
        <v>0.22500000000000001</v>
      </c>
      <c r="L208" s="2">
        <v>0.01</v>
      </c>
      <c r="M208" t="s">
        <v>174</v>
      </c>
    </row>
    <row r="209" spans="1:13" x14ac:dyDescent="0.25">
      <c r="A209" s="20">
        <v>2.5959499999999998</v>
      </c>
      <c r="B209" s="86">
        <v>-111.608</v>
      </c>
      <c r="C209" s="24">
        <v>38.831000000000003</v>
      </c>
      <c r="D209" s="9">
        <v>6</v>
      </c>
      <c r="E209" s="9">
        <v>1989</v>
      </c>
      <c r="F209" s="9">
        <v>1</v>
      </c>
      <c r="G209" s="9">
        <v>30</v>
      </c>
      <c r="H209" s="9">
        <v>6</v>
      </c>
      <c r="I209" s="9">
        <v>27</v>
      </c>
      <c r="J209" s="12">
        <v>16.399999999999999</v>
      </c>
      <c r="K209" s="35">
        <v>0.22500000000000001</v>
      </c>
      <c r="L209" s="2">
        <v>0.01</v>
      </c>
      <c r="M209" t="s">
        <v>174</v>
      </c>
    </row>
    <row r="210" spans="1:13" x14ac:dyDescent="0.25">
      <c r="A210" s="20">
        <v>2.5959499999999998</v>
      </c>
      <c r="B210" s="86">
        <v>-111.649</v>
      </c>
      <c r="C210" s="24">
        <v>38.823999999999998</v>
      </c>
      <c r="D210" s="9">
        <v>2</v>
      </c>
      <c r="E210" s="9">
        <v>1989</v>
      </c>
      <c r="F210" s="9">
        <v>1</v>
      </c>
      <c r="G210" s="9">
        <v>30</v>
      </c>
      <c r="H210" s="9">
        <v>8</v>
      </c>
      <c r="I210" s="9">
        <v>29</v>
      </c>
      <c r="J210" s="12">
        <v>53.7</v>
      </c>
      <c r="K210" s="35">
        <v>0.22500000000000001</v>
      </c>
      <c r="L210" s="2">
        <v>0.01</v>
      </c>
      <c r="M210" t="s">
        <v>174</v>
      </c>
    </row>
    <row r="211" spans="1:13" x14ac:dyDescent="0.25">
      <c r="A211" s="20">
        <v>2.5587899999999997</v>
      </c>
      <c r="B211" s="86">
        <v>-111.634</v>
      </c>
      <c r="C211" s="24">
        <v>38.805999999999997</v>
      </c>
      <c r="D211" s="9">
        <v>5</v>
      </c>
      <c r="E211" s="9">
        <v>1989</v>
      </c>
      <c r="F211" s="9">
        <v>1</v>
      </c>
      <c r="G211" s="9">
        <v>30</v>
      </c>
      <c r="H211" s="9">
        <v>12</v>
      </c>
      <c r="I211" s="9">
        <v>40</v>
      </c>
      <c r="J211" s="12">
        <v>2.7</v>
      </c>
      <c r="K211" s="35">
        <v>0.22500000000000001</v>
      </c>
      <c r="L211" s="2">
        <v>0.01</v>
      </c>
      <c r="M211" t="s">
        <v>174</v>
      </c>
    </row>
    <row r="212" spans="1:13" x14ac:dyDescent="0.25">
      <c r="A212" s="20">
        <v>2.52163</v>
      </c>
      <c r="B212" s="86">
        <v>-111.631</v>
      </c>
      <c r="C212" s="24">
        <v>38.823</v>
      </c>
      <c r="D212" s="9">
        <v>13</v>
      </c>
      <c r="E212" s="9">
        <v>1989</v>
      </c>
      <c r="F212" s="9">
        <v>2</v>
      </c>
      <c r="G212" s="9">
        <v>1</v>
      </c>
      <c r="H212" s="9">
        <v>15</v>
      </c>
      <c r="I212" s="9">
        <v>46</v>
      </c>
      <c r="J212" s="12">
        <v>57.2</v>
      </c>
      <c r="K212" s="35">
        <v>0.22500000000000001</v>
      </c>
      <c r="L212" s="2">
        <v>0.01</v>
      </c>
      <c r="M212" t="s">
        <v>174</v>
      </c>
    </row>
    <row r="213" spans="1:13" x14ac:dyDescent="0.25">
      <c r="A213" s="20">
        <v>3.2090899999999998</v>
      </c>
      <c r="B213" s="86">
        <v>-112.5</v>
      </c>
      <c r="C213" s="24">
        <v>38.164000000000001</v>
      </c>
      <c r="D213" s="9">
        <v>1</v>
      </c>
      <c r="E213" s="9">
        <v>1989</v>
      </c>
      <c r="F213" s="9">
        <v>2</v>
      </c>
      <c r="G213" s="9">
        <v>3</v>
      </c>
      <c r="H213" s="9">
        <v>4</v>
      </c>
      <c r="I213" s="9">
        <v>15</v>
      </c>
      <c r="J213" s="12">
        <v>17.600000000000001</v>
      </c>
      <c r="K213" s="35">
        <v>0.22500000000000001</v>
      </c>
      <c r="L213" s="2">
        <v>0.01</v>
      </c>
      <c r="M213" t="s">
        <v>174</v>
      </c>
    </row>
    <row r="214" spans="1:13" x14ac:dyDescent="0.25">
      <c r="A214" s="20">
        <v>3.2555399999999999</v>
      </c>
      <c r="B214" s="86">
        <v>-111.5</v>
      </c>
      <c r="C214" s="24">
        <v>39.024000000000001</v>
      </c>
      <c r="D214" s="9">
        <v>7</v>
      </c>
      <c r="E214" s="9">
        <v>1989</v>
      </c>
      <c r="F214" s="9">
        <v>2</v>
      </c>
      <c r="G214" s="9">
        <v>3</v>
      </c>
      <c r="H214" s="9">
        <v>14</v>
      </c>
      <c r="I214" s="9">
        <v>4</v>
      </c>
      <c r="J214" s="12">
        <v>45.8</v>
      </c>
      <c r="K214" s="35">
        <v>0.22500000000000001</v>
      </c>
      <c r="L214" s="2">
        <v>0.01</v>
      </c>
      <c r="M214" t="s">
        <v>174</v>
      </c>
    </row>
    <row r="215" spans="1:13" x14ac:dyDescent="0.25">
      <c r="A215" s="20">
        <v>3.1550762066654547</v>
      </c>
      <c r="B215" s="86">
        <v>-112.95399999999999</v>
      </c>
      <c r="C215" s="24">
        <v>36.787999999999997</v>
      </c>
      <c r="D215" s="9">
        <v>0</v>
      </c>
      <c r="E215" s="9">
        <v>1989</v>
      </c>
      <c r="F215" s="9">
        <v>2</v>
      </c>
      <c r="G215" s="9">
        <v>4</v>
      </c>
      <c r="H215" s="9">
        <v>12</v>
      </c>
      <c r="I215" s="9">
        <v>26</v>
      </c>
      <c r="J215" s="12">
        <v>58.1</v>
      </c>
      <c r="K215" s="35">
        <v>0.16151704475634704</v>
      </c>
      <c r="L215" s="2">
        <v>0.01</v>
      </c>
      <c r="M215" t="s">
        <v>175</v>
      </c>
    </row>
    <row r="216" spans="1:13" x14ac:dyDescent="0.25">
      <c r="A216" s="20">
        <v>3.1626400000000001</v>
      </c>
      <c r="B216" s="86">
        <v>-111.518</v>
      </c>
      <c r="C216" s="24">
        <v>39.009</v>
      </c>
      <c r="D216" s="9">
        <v>1</v>
      </c>
      <c r="E216" s="9">
        <v>1989</v>
      </c>
      <c r="F216" s="9">
        <v>2</v>
      </c>
      <c r="G216" s="9">
        <v>7</v>
      </c>
      <c r="H216" s="9">
        <v>11</v>
      </c>
      <c r="I216" s="9">
        <v>49</v>
      </c>
      <c r="J216" s="12">
        <v>9.4</v>
      </c>
      <c r="K216" s="35">
        <v>0.22500000000000001</v>
      </c>
      <c r="L216" s="2">
        <v>0.01</v>
      </c>
      <c r="M216" t="s">
        <v>174</v>
      </c>
    </row>
    <row r="217" spans="1:13" x14ac:dyDescent="0.25">
      <c r="A217" s="20">
        <v>2.8374899999999998</v>
      </c>
      <c r="B217" s="86">
        <v>-111.48699999999999</v>
      </c>
      <c r="C217" s="24">
        <v>38.997</v>
      </c>
      <c r="D217" s="9">
        <v>1</v>
      </c>
      <c r="E217" s="9">
        <v>1989</v>
      </c>
      <c r="F217" s="9">
        <v>2</v>
      </c>
      <c r="G217" s="9">
        <v>8</v>
      </c>
      <c r="H217" s="9">
        <v>0</v>
      </c>
      <c r="I217" s="9">
        <v>47</v>
      </c>
      <c r="J217" s="12">
        <v>46.3</v>
      </c>
      <c r="K217" s="35">
        <v>0.22500000000000001</v>
      </c>
      <c r="L217" s="2">
        <v>0.01</v>
      </c>
      <c r="M217" t="s">
        <v>174</v>
      </c>
    </row>
    <row r="218" spans="1:13" x14ac:dyDescent="0.25">
      <c r="A218" s="20">
        <v>2.68885</v>
      </c>
      <c r="B218" s="86">
        <v>-111.604</v>
      </c>
      <c r="C218" s="24">
        <v>38.835999999999999</v>
      </c>
      <c r="D218" s="9">
        <v>17</v>
      </c>
      <c r="E218" s="9">
        <v>1989</v>
      </c>
      <c r="F218" s="9">
        <v>2</v>
      </c>
      <c r="G218" s="9">
        <v>14</v>
      </c>
      <c r="H218" s="9">
        <v>16</v>
      </c>
      <c r="I218" s="9">
        <v>56</v>
      </c>
      <c r="J218" s="12">
        <v>33.6</v>
      </c>
      <c r="K218" s="35">
        <v>0.22500000000000001</v>
      </c>
      <c r="L218" s="2">
        <v>0.01</v>
      </c>
      <c r="M218" t="s">
        <v>174</v>
      </c>
    </row>
    <row r="219" spans="1:13" x14ac:dyDescent="0.25">
      <c r="A219" s="20">
        <v>2.8281999999999998</v>
      </c>
      <c r="B219" s="86">
        <v>-113.203</v>
      </c>
      <c r="C219" s="24">
        <v>37.481000000000002</v>
      </c>
      <c r="D219" s="9">
        <v>3</v>
      </c>
      <c r="E219" s="9">
        <v>1989</v>
      </c>
      <c r="F219" s="9">
        <v>2</v>
      </c>
      <c r="G219" s="9">
        <v>17</v>
      </c>
      <c r="H219" s="9">
        <v>15</v>
      </c>
      <c r="I219" s="9">
        <v>11</v>
      </c>
      <c r="J219" s="12">
        <v>38.700000000000003</v>
      </c>
      <c r="K219" s="35">
        <v>0.22500000000000001</v>
      </c>
      <c r="L219" s="2">
        <v>0.01</v>
      </c>
      <c r="M219" t="s">
        <v>174</v>
      </c>
    </row>
    <row r="220" spans="1:13" x14ac:dyDescent="0.25">
      <c r="A220" s="20">
        <v>2.8096199999999998</v>
      </c>
      <c r="B220" s="86">
        <v>-111.53700000000001</v>
      </c>
      <c r="C220" s="24">
        <v>39.853000000000002</v>
      </c>
      <c r="D220" s="9">
        <v>19</v>
      </c>
      <c r="E220" s="9">
        <v>1989</v>
      </c>
      <c r="F220" s="9">
        <v>2</v>
      </c>
      <c r="G220" s="9">
        <v>27</v>
      </c>
      <c r="H220" s="9">
        <v>13</v>
      </c>
      <c r="I220" s="9">
        <v>25</v>
      </c>
      <c r="J220" s="12">
        <v>14.5</v>
      </c>
      <c r="K220" s="35">
        <v>0.22500000000000001</v>
      </c>
      <c r="L220" s="2">
        <v>0.01</v>
      </c>
      <c r="M220" t="s">
        <v>174</v>
      </c>
    </row>
    <row r="221" spans="1:13" x14ac:dyDescent="0.25">
      <c r="A221" s="20">
        <v>3.9509623477827498</v>
      </c>
      <c r="B221" s="86">
        <v>-111.61499999999999</v>
      </c>
      <c r="C221" s="24">
        <v>38.834000000000003</v>
      </c>
      <c r="D221" s="9">
        <v>18</v>
      </c>
      <c r="E221" s="9">
        <v>1989</v>
      </c>
      <c r="F221" s="9">
        <v>2</v>
      </c>
      <c r="G221" s="9">
        <v>27</v>
      </c>
      <c r="H221" s="9">
        <v>15</v>
      </c>
      <c r="I221" s="9">
        <v>13</v>
      </c>
      <c r="J221" s="12">
        <v>8</v>
      </c>
      <c r="K221" s="35">
        <v>0.15312959783241839</v>
      </c>
      <c r="L221" s="2">
        <v>0.01</v>
      </c>
      <c r="M221" t="s">
        <v>175</v>
      </c>
    </row>
    <row r="222" spans="1:13" x14ac:dyDescent="0.25">
      <c r="A222" s="20">
        <v>4.2588600000000003</v>
      </c>
      <c r="B222" s="80">
        <v>-112.099</v>
      </c>
      <c r="C222" s="23">
        <v>36.040999999999997</v>
      </c>
      <c r="D222" s="1">
        <v>6</v>
      </c>
      <c r="E222" s="1">
        <v>1989</v>
      </c>
      <c r="F222" s="1">
        <v>3</v>
      </c>
      <c r="G222" s="1">
        <v>5</v>
      </c>
      <c r="H222" s="1">
        <v>0</v>
      </c>
      <c r="I222" s="1">
        <v>40</v>
      </c>
      <c r="J222" s="11">
        <v>32.299999999999997</v>
      </c>
      <c r="K222" s="35">
        <v>0.22500000000000001</v>
      </c>
      <c r="L222" s="2">
        <v>0.01</v>
      </c>
      <c r="M222" t="s">
        <v>174</v>
      </c>
    </row>
    <row r="223" spans="1:13" x14ac:dyDescent="0.25">
      <c r="A223" s="20">
        <v>4.2774400000000012</v>
      </c>
      <c r="B223" s="80">
        <v>-112.057</v>
      </c>
      <c r="C223" s="23">
        <v>36.027000000000001</v>
      </c>
      <c r="D223" s="1">
        <v>4</v>
      </c>
      <c r="E223" s="1">
        <v>1989</v>
      </c>
      <c r="F223" s="1">
        <v>3</v>
      </c>
      <c r="G223" s="1">
        <v>5</v>
      </c>
      <c r="H223" s="1">
        <v>9</v>
      </c>
      <c r="I223" s="1">
        <v>17</v>
      </c>
      <c r="J223" s="11">
        <v>57</v>
      </c>
      <c r="K223" s="35">
        <v>0.22500000000000001</v>
      </c>
      <c r="L223" s="2">
        <v>0.01</v>
      </c>
      <c r="M223" t="s">
        <v>174</v>
      </c>
    </row>
    <row r="224" spans="1:13" x14ac:dyDescent="0.25">
      <c r="A224" s="20">
        <v>2.7445900000000001</v>
      </c>
      <c r="B224" s="86">
        <v>-113.21299999999999</v>
      </c>
      <c r="C224" s="24">
        <v>41.21</v>
      </c>
      <c r="D224" s="9">
        <v>5</v>
      </c>
      <c r="E224" s="9">
        <v>1989</v>
      </c>
      <c r="F224" s="9">
        <v>3</v>
      </c>
      <c r="G224" s="9">
        <v>6</v>
      </c>
      <c r="H224" s="9">
        <v>6</v>
      </c>
      <c r="I224" s="9">
        <v>51</v>
      </c>
      <c r="J224" s="12">
        <v>49.1</v>
      </c>
      <c r="K224" s="35">
        <v>0.22500000000000001</v>
      </c>
      <c r="L224" s="2">
        <v>0.01</v>
      </c>
      <c r="M224" t="s">
        <v>174</v>
      </c>
    </row>
    <row r="225" spans="1:13" x14ac:dyDescent="0.25">
      <c r="A225" s="20">
        <v>2.8839399999999999</v>
      </c>
      <c r="B225" s="86">
        <v>-111.80500000000001</v>
      </c>
      <c r="C225" s="24">
        <v>38.655999999999999</v>
      </c>
      <c r="D225" s="9">
        <v>2</v>
      </c>
      <c r="E225" s="9">
        <v>1989</v>
      </c>
      <c r="F225" s="9">
        <v>3</v>
      </c>
      <c r="G225" s="9">
        <v>6</v>
      </c>
      <c r="H225" s="9">
        <v>7</v>
      </c>
      <c r="I225" s="9">
        <v>41</v>
      </c>
      <c r="J225" s="12">
        <v>21.2</v>
      </c>
      <c r="K225" s="35">
        <v>0.22500000000000001</v>
      </c>
      <c r="L225" s="2">
        <v>0.01</v>
      </c>
      <c r="M225" t="s">
        <v>174</v>
      </c>
    </row>
    <row r="226" spans="1:13" x14ac:dyDescent="0.25">
      <c r="A226" s="20">
        <v>2.7631700000000001</v>
      </c>
      <c r="B226" s="86">
        <v>-112.732</v>
      </c>
      <c r="C226" s="24">
        <v>37.052999999999997</v>
      </c>
      <c r="D226" s="9">
        <v>14</v>
      </c>
      <c r="E226" s="9">
        <v>1989</v>
      </c>
      <c r="F226" s="9">
        <v>3</v>
      </c>
      <c r="G226" s="9">
        <v>9</v>
      </c>
      <c r="H226" s="9">
        <v>10</v>
      </c>
      <c r="I226" s="9">
        <v>11</v>
      </c>
      <c r="J226" s="12">
        <v>23.9</v>
      </c>
      <c r="K226" s="35">
        <v>0.22500000000000001</v>
      </c>
      <c r="L226" s="2">
        <v>0.01</v>
      </c>
      <c r="M226" t="s">
        <v>174</v>
      </c>
    </row>
    <row r="227" spans="1:13" x14ac:dyDescent="0.25">
      <c r="A227" s="20">
        <v>3.08832</v>
      </c>
      <c r="B227" s="86">
        <v>-113.893</v>
      </c>
      <c r="C227" s="24">
        <v>37.203000000000003</v>
      </c>
      <c r="D227" s="9">
        <v>0</v>
      </c>
      <c r="E227" s="9">
        <v>1989</v>
      </c>
      <c r="F227" s="9">
        <v>3</v>
      </c>
      <c r="G227" s="9">
        <v>10</v>
      </c>
      <c r="H227" s="9">
        <v>8</v>
      </c>
      <c r="I227" s="9">
        <v>36</v>
      </c>
      <c r="J227" s="12">
        <v>48.2</v>
      </c>
      <c r="K227" s="35">
        <v>0.22500000000000001</v>
      </c>
      <c r="L227" s="2">
        <v>0.01</v>
      </c>
      <c r="M227" t="s">
        <v>174</v>
      </c>
    </row>
    <row r="228" spans="1:13" x14ac:dyDescent="0.25">
      <c r="A228" s="20">
        <v>2.8839399999999999</v>
      </c>
      <c r="B228" s="80">
        <v>-112.09699999999999</v>
      </c>
      <c r="C228" s="23">
        <v>36.036000000000001</v>
      </c>
      <c r="D228" s="1">
        <v>2</v>
      </c>
      <c r="E228" s="1">
        <v>1989</v>
      </c>
      <c r="F228" s="1">
        <v>3</v>
      </c>
      <c r="G228" s="1">
        <v>10</v>
      </c>
      <c r="H228" s="1">
        <v>11</v>
      </c>
      <c r="I228" s="1">
        <v>0</v>
      </c>
      <c r="J228" s="11">
        <v>44.4</v>
      </c>
      <c r="K228" s="35">
        <v>0.22500000000000001</v>
      </c>
      <c r="L228" s="2">
        <v>0.01</v>
      </c>
      <c r="M228" t="s">
        <v>174</v>
      </c>
    </row>
    <row r="229" spans="1:13" x14ac:dyDescent="0.25">
      <c r="A229" s="20">
        <v>3.3225898810902939</v>
      </c>
      <c r="B229" s="86">
        <v>-112.907</v>
      </c>
      <c r="C229" s="24">
        <v>36.975999999999999</v>
      </c>
      <c r="D229" s="9">
        <v>3</v>
      </c>
      <c r="E229" s="9">
        <v>1989</v>
      </c>
      <c r="F229" s="9">
        <v>3</v>
      </c>
      <c r="G229" s="9">
        <v>12</v>
      </c>
      <c r="H229" s="9">
        <v>6</v>
      </c>
      <c r="I229" s="9">
        <v>30</v>
      </c>
      <c r="J229" s="12">
        <v>19.5</v>
      </c>
      <c r="K229" s="35">
        <v>0.16151704475634704</v>
      </c>
      <c r="L229" s="2">
        <v>0.01</v>
      </c>
      <c r="M229" t="s">
        <v>175</v>
      </c>
    </row>
    <row r="230" spans="1:13" x14ac:dyDescent="0.25">
      <c r="A230" s="20">
        <v>3.3577300000000001</v>
      </c>
      <c r="B230" s="86">
        <v>-111.604</v>
      </c>
      <c r="C230" s="24">
        <v>38.783000000000001</v>
      </c>
      <c r="D230" s="9">
        <v>4</v>
      </c>
      <c r="E230" s="9">
        <v>1989</v>
      </c>
      <c r="F230" s="9">
        <v>3</v>
      </c>
      <c r="G230" s="9">
        <v>12</v>
      </c>
      <c r="H230" s="9">
        <v>23</v>
      </c>
      <c r="I230" s="9">
        <v>21</v>
      </c>
      <c r="J230" s="12">
        <v>38.700000000000003</v>
      </c>
      <c r="K230" s="35">
        <v>0.22500000000000001</v>
      </c>
      <c r="L230" s="2">
        <v>0.01</v>
      </c>
      <c r="M230" t="s">
        <v>174</v>
      </c>
    </row>
    <row r="231" spans="1:13" x14ac:dyDescent="0.25">
      <c r="A231" s="20">
        <v>2.8096199999999998</v>
      </c>
      <c r="B231" s="86">
        <v>-111.727</v>
      </c>
      <c r="C231" s="24">
        <v>41.505000000000003</v>
      </c>
      <c r="D231" s="9">
        <v>8</v>
      </c>
      <c r="E231" s="9">
        <v>1989</v>
      </c>
      <c r="F231" s="9">
        <v>3</v>
      </c>
      <c r="G231" s="9">
        <v>14</v>
      </c>
      <c r="H231" s="9">
        <v>15</v>
      </c>
      <c r="I231" s="9">
        <v>46</v>
      </c>
      <c r="J231" s="12">
        <v>49.9</v>
      </c>
      <c r="K231" s="35">
        <v>0.22500000000000001</v>
      </c>
      <c r="L231" s="2">
        <v>0.01</v>
      </c>
      <c r="M231" t="s">
        <v>174</v>
      </c>
    </row>
    <row r="232" spans="1:13" x14ac:dyDescent="0.25">
      <c r="A232" s="20">
        <v>2.91181</v>
      </c>
      <c r="B232" s="86">
        <v>-112.84699999999999</v>
      </c>
      <c r="C232" s="24">
        <v>37.057000000000002</v>
      </c>
      <c r="D232" s="9">
        <v>1</v>
      </c>
      <c r="E232" s="9">
        <v>1989</v>
      </c>
      <c r="F232" s="9">
        <v>3</v>
      </c>
      <c r="G232" s="9">
        <v>15</v>
      </c>
      <c r="H232" s="9">
        <v>17</v>
      </c>
      <c r="I232" s="9">
        <v>31</v>
      </c>
      <c r="J232" s="12">
        <v>18.2</v>
      </c>
      <c r="K232" s="35">
        <v>0.22500000000000001</v>
      </c>
      <c r="L232" s="2">
        <v>0.01</v>
      </c>
      <c r="M232" t="s">
        <v>174</v>
      </c>
    </row>
    <row r="233" spans="1:13" x14ac:dyDescent="0.25">
      <c r="A233" s="20">
        <v>3.0139999999999998</v>
      </c>
      <c r="B233" s="86">
        <v>-110.82899999999999</v>
      </c>
      <c r="C233" s="24">
        <v>39.122</v>
      </c>
      <c r="D233" s="9">
        <v>16</v>
      </c>
      <c r="E233" s="9">
        <v>1989</v>
      </c>
      <c r="F233" s="9">
        <v>3</v>
      </c>
      <c r="G233" s="9">
        <v>16</v>
      </c>
      <c r="H233" s="9">
        <v>15</v>
      </c>
      <c r="I233" s="9">
        <v>16</v>
      </c>
      <c r="J233" s="12">
        <v>20</v>
      </c>
      <c r="K233" s="35">
        <v>0.22500000000000001</v>
      </c>
      <c r="L233" s="2">
        <v>0.01</v>
      </c>
      <c r="M233" t="s">
        <v>174</v>
      </c>
    </row>
    <row r="234" spans="1:13" x14ac:dyDescent="0.25">
      <c r="A234" s="20">
        <v>2.50305</v>
      </c>
      <c r="B234" s="86">
        <v>-112.854</v>
      </c>
      <c r="C234" s="24">
        <v>36.997999999999998</v>
      </c>
      <c r="D234" s="9">
        <v>1</v>
      </c>
      <c r="E234" s="9">
        <v>1989</v>
      </c>
      <c r="F234" s="9">
        <v>3</v>
      </c>
      <c r="G234" s="9">
        <v>20</v>
      </c>
      <c r="H234" s="9">
        <v>9</v>
      </c>
      <c r="I234" s="9">
        <v>44</v>
      </c>
      <c r="J234" s="12">
        <v>3</v>
      </c>
      <c r="K234" s="35">
        <v>0.22500000000000001</v>
      </c>
      <c r="L234" s="2">
        <v>0.01</v>
      </c>
      <c r="M234" t="s">
        <v>174</v>
      </c>
    </row>
    <row r="235" spans="1:13" x14ac:dyDescent="0.25">
      <c r="A235" s="20">
        <v>2.848569577592893</v>
      </c>
      <c r="B235" s="86">
        <v>-110.88200000000001</v>
      </c>
      <c r="C235" s="24">
        <v>39.154000000000003</v>
      </c>
      <c r="D235" s="9">
        <v>1</v>
      </c>
      <c r="E235" s="9">
        <v>1989</v>
      </c>
      <c r="F235" s="9">
        <v>3</v>
      </c>
      <c r="G235" s="9">
        <v>21</v>
      </c>
      <c r="H235" s="9">
        <v>15</v>
      </c>
      <c r="I235" s="9">
        <v>2</v>
      </c>
      <c r="J235" s="12">
        <v>24.8</v>
      </c>
      <c r="K235" s="35">
        <v>0.16151704475634704</v>
      </c>
      <c r="L235" s="2">
        <v>0.01</v>
      </c>
      <c r="M235" t="s">
        <v>175</v>
      </c>
    </row>
    <row r="236" spans="1:13" x14ac:dyDescent="0.25">
      <c r="A236" s="20">
        <v>2.5495000000000001</v>
      </c>
      <c r="B236" s="86">
        <v>-112.848</v>
      </c>
      <c r="C236" s="24">
        <v>41.622</v>
      </c>
      <c r="D236" s="9">
        <v>5</v>
      </c>
      <c r="E236" s="9">
        <v>1989</v>
      </c>
      <c r="F236" s="9">
        <v>3</v>
      </c>
      <c r="G236" s="9">
        <v>27</v>
      </c>
      <c r="H236" s="9">
        <v>11</v>
      </c>
      <c r="I236" s="9">
        <v>41</v>
      </c>
      <c r="J236" s="12">
        <v>53.9</v>
      </c>
      <c r="K236" s="35">
        <v>0.22500000000000001</v>
      </c>
      <c r="L236" s="2">
        <v>0.01</v>
      </c>
      <c r="M236" t="s">
        <v>174</v>
      </c>
    </row>
    <row r="237" spans="1:13" x14ac:dyDescent="0.25">
      <c r="A237" s="20">
        <v>2.5773699999999997</v>
      </c>
      <c r="B237" s="86">
        <v>-111.82599999999999</v>
      </c>
      <c r="C237" s="24">
        <v>39.274999999999999</v>
      </c>
      <c r="D237" s="9">
        <v>7</v>
      </c>
      <c r="E237" s="9">
        <v>1989</v>
      </c>
      <c r="F237" s="9">
        <v>4</v>
      </c>
      <c r="G237" s="9">
        <v>2</v>
      </c>
      <c r="H237" s="9">
        <v>10</v>
      </c>
      <c r="I237" s="9">
        <v>38</v>
      </c>
      <c r="J237" s="12">
        <v>21.5</v>
      </c>
      <c r="K237" s="35">
        <v>0.22500000000000001</v>
      </c>
      <c r="L237" s="2">
        <v>0.01</v>
      </c>
      <c r="M237" t="s">
        <v>174</v>
      </c>
    </row>
    <row r="238" spans="1:13" x14ac:dyDescent="0.25">
      <c r="A238" s="20">
        <v>2.70743</v>
      </c>
      <c r="B238" s="86">
        <v>-110.88</v>
      </c>
      <c r="C238" s="24">
        <v>39.133000000000003</v>
      </c>
      <c r="D238" s="9">
        <v>3</v>
      </c>
      <c r="E238" s="9">
        <v>1989</v>
      </c>
      <c r="F238" s="9">
        <v>4</v>
      </c>
      <c r="G238" s="9">
        <v>4</v>
      </c>
      <c r="H238" s="9">
        <v>3</v>
      </c>
      <c r="I238" s="9">
        <v>6</v>
      </c>
      <c r="J238" s="12">
        <v>55.1</v>
      </c>
      <c r="K238" s="35">
        <v>0.22500000000000001</v>
      </c>
      <c r="L238" s="2">
        <v>0.01</v>
      </c>
      <c r="M238" t="s">
        <v>174</v>
      </c>
    </row>
    <row r="239" spans="1:13" x14ac:dyDescent="0.25">
      <c r="A239" s="20">
        <v>3.05789</v>
      </c>
      <c r="B239" s="80">
        <v>-114.661</v>
      </c>
      <c r="C239" s="23">
        <v>36.045999999999999</v>
      </c>
      <c r="D239" s="1">
        <v>5</v>
      </c>
      <c r="E239" s="1">
        <v>1989</v>
      </c>
      <c r="F239" s="1">
        <v>4</v>
      </c>
      <c r="G239" s="1">
        <v>6</v>
      </c>
      <c r="H239" s="1">
        <v>16</v>
      </c>
      <c r="I239" s="1">
        <v>10</v>
      </c>
      <c r="J239" s="1">
        <v>4.09</v>
      </c>
      <c r="K239" s="35">
        <v>0.23</v>
      </c>
      <c r="L239" s="2">
        <v>0.01</v>
      </c>
      <c r="M239" t="s">
        <v>174</v>
      </c>
    </row>
    <row r="240" spans="1:13" x14ac:dyDescent="0.25">
      <c r="A240" s="20">
        <v>2.8189100000000002</v>
      </c>
      <c r="B240" s="86">
        <v>-110.94199999999999</v>
      </c>
      <c r="C240" s="24">
        <v>40.417000000000002</v>
      </c>
      <c r="D240" s="9">
        <v>5</v>
      </c>
      <c r="E240" s="9">
        <v>1989</v>
      </c>
      <c r="F240" s="9">
        <v>4</v>
      </c>
      <c r="G240" s="9">
        <v>8</v>
      </c>
      <c r="H240" s="9">
        <v>14</v>
      </c>
      <c r="I240" s="9">
        <v>11</v>
      </c>
      <c r="J240" s="12">
        <v>53.7</v>
      </c>
      <c r="K240" s="35">
        <v>0.22500000000000001</v>
      </c>
      <c r="L240" s="2">
        <v>0.01</v>
      </c>
      <c r="M240" t="s">
        <v>174</v>
      </c>
    </row>
    <row r="241" spans="1:13" x14ac:dyDescent="0.25">
      <c r="A241" s="20">
        <v>3.1347700000000001</v>
      </c>
      <c r="B241" s="86">
        <v>-110.958</v>
      </c>
      <c r="C241" s="24">
        <v>40.405999999999999</v>
      </c>
      <c r="D241" s="9">
        <v>6</v>
      </c>
      <c r="E241" s="9">
        <v>1989</v>
      </c>
      <c r="F241" s="9">
        <v>4</v>
      </c>
      <c r="G241" s="9">
        <v>9</v>
      </c>
      <c r="H241" s="9">
        <v>11</v>
      </c>
      <c r="I241" s="9">
        <v>24</v>
      </c>
      <c r="J241" s="12">
        <v>19.600000000000001</v>
      </c>
      <c r="K241" s="35">
        <v>0.22500000000000001</v>
      </c>
      <c r="L241" s="2">
        <v>0.01</v>
      </c>
      <c r="M241" t="s">
        <v>174</v>
      </c>
    </row>
    <row r="242" spans="1:13" x14ac:dyDescent="0.25">
      <c r="A242" s="20">
        <v>2.6145299999999998</v>
      </c>
      <c r="B242" s="86">
        <v>-111.527</v>
      </c>
      <c r="C242" s="24">
        <v>39.015000000000001</v>
      </c>
      <c r="D242" s="9">
        <v>1</v>
      </c>
      <c r="E242" s="9">
        <v>1989</v>
      </c>
      <c r="F242" s="9">
        <v>4</v>
      </c>
      <c r="G242" s="9">
        <v>9</v>
      </c>
      <c r="H242" s="9">
        <v>20</v>
      </c>
      <c r="I242" s="9">
        <v>25</v>
      </c>
      <c r="J242" s="12">
        <v>36.700000000000003</v>
      </c>
      <c r="K242" s="35">
        <v>0.22500000000000001</v>
      </c>
      <c r="L242" s="2">
        <v>0.01</v>
      </c>
      <c r="M242" t="s">
        <v>174</v>
      </c>
    </row>
    <row r="243" spans="1:13" x14ac:dyDescent="0.25">
      <c r="A243" s="20">
        <v>2.68885</v>
      </c>
      <c r="B243" s="86">
        <v>-113.19199999999999</v>
      </c>
      <c r="C243" s="24">
        <v>41.177999999999997</v>
      </c>
      <c r="D243" s="9">
        <v>5</v>
      </c>
      <c r="E243" s="9">
        <v>1989</v>
      </c>
      <c r="F243" s="9">
        <v>4</v>
      </c>
      <c r="G243" s="9">
        <v>21</v>
      </c>
      <c r="H243" s="9">
        <v>9</v>
      </c>
      <c r="I243" s="9">
        <v>36</v>
      </c>
      <c r="J243" s="12">
        <v>27.4</v>
      </c>
      <c r="K243" s="35">
        <v>0.22500000000000001</v>
      </c>
      <c r="L243" s="2">
        <v>0.01</v>
      </c>
      <c r="M243" t="s">
        <v>174</v>
      </c>
    </row>
    <row r="244" spans="1:13" x14ac:dyDescent="0.25">
      <c r="A244" s="20">
        <v>2.8003300000000002</v>
      </c>
      <c r="B244" s="86">
        <v>-113.194</v>
      </c>
      <c r="C244" s="24">
        <v>38.134</v>
      </c>
      <c r="D244" s="9">
        <v>1</v>
      </c>
      <c r="E244" s="9">
        <v>1989</v>
      </c>
      <c r="F244" s="9">
        <v>4</v>
      </c>
      <c r="G244" s="9">
        <v>28</v>
      </c>
      <c r="H244" s="9">
        <v>2</v>
      </c>
      <c r="I244" s="9">
        <v>57</v>
      </c>
      <c r="J244" s="12">
        <v>45.3</v>
      </c>
      <c r="K244" s="35">
        <v>0.22500000000000001</v>
      </c>
      <c r="L244" s="2">
        <v>0.01</v>
      </c>
      <c r="M244" t="s">
        <v>174</v>
      </c>
    </row>
    <row r="245" spans="1:13" x14ac:dyDescent="0.25">
      <c r="A245" s="20">
        <v>2.5309200000000001</v>
      </c>
      <c r="B245" s="86">
        <v>-113.803</v>
      </c>
      <c r="C245" s="24">
        <v>37.133000000000003</v>
      </c>
      <c r="D245" s="9">
        <v>1</v>
      </c>
      <c r="E245" s="9">
        <v>1989</v>
      </c>
      <c r="F245" s="9">
        <v>4</v>
      </c>
      <c r="G245" s="9">
        <v>29</v>
      </c>
      <c r="H245" s="9">
        <v>5</v>
      </c>
      <c r="I245" s="9">
        <v>58</v>
      </c>
      <c r="J245" s="12">
        <v>50.5</v>
      </c>
      <c r="K245" s="35">
        <v>0.22500000000000001</v>
      </c>
      <c r="L245" s="2">
        <v>0.01</v>
      </c>
      <c r="M245" t="s">
        <v>174</v>
      </c>
    </row>
    <row r="246" spans="1:13" x14ac:dyDescent="0.25">
      <c r="A246" s="20">
        <v>2.8281999999999998</v>
      </c>
      <c r="B246" s="86">
        <v>-113.852</v>
      </c>
      <c r="C246" s="24">
        <v>37.195999999999998</v>
      </c>
      <c r="D246" s="9">
        <v>2</v>
      </c>
      <c r="E246" s="9">
        <v>1989</v>
      </c>
      <c r="F246" s="9">
        <v>4</v>
      </c>
      <c r="G246" s="9">
        <v>29</v>
      </c>
      <c r="H246" s="9">
        <v>18</v>
      </c>
      <c r="I246" s="9">
        <v>51</v>
      </c>
      <c r="J246" s="12">
        <v>32.9</v>
      </c>
      <c r="K246" s="35">
        <v>0.22500000000000001</v>
      </c>
      <c r="L246" s="2">
        <v>0.01</v>
      </c>
      <c r="M246" t="s">
        <v>174</v>
      </c>
    </row>
    <row r="247" spans="1:13" x14ac:dyDescent="0.25">
      <c r="A247" s="20">
        <v>3.0232899999999998</v>
      </c>
      <c r="B247" s="86">
        <v>-113.834</v>
      </c>
      <c r="C247" s="24">
        <v>37.204999999999998</v>
      </c>
      <c r="D247" s="9">
        <v>6</v>
      </c>
      <c r="E247" s="9">
        <v>1989</v>
      </c>
      <c r="F247" s="9">
        <v>4</v>
      </c>
      <c r="G247" s="9">
        <v>30</v>
      </c>
      <c r="H247" s="9">
        <v>9</v>
      </c>
      <c r="I247" s="9">
        <v>20</v>
      </c>
      <c r="J247" s="12">
        <v>59.8</v>
      </c>
      <c r="K247" s="35">
        <v>0.22500000000000001</v>
      </c>
      <c r="L247" s="2">
        <v>0.01</v>
      </c>
      <c r="M247" t="s">
        <v>174</v>
      </c>
    </row>
    <row r="248" spans="1:13" x14ac:dyDescent="0.25">
      <c r="A248" s="20">
        <v>3.729669631782019</v>
      </c>
      <c r="B248" s="86">
        <v>-113.82</v>
      </c>
      <c r="C248" s="24">
        <v>37.156999999999996</v>
      </c>
      <c r="D248" s="9">
        <v>1</v>
      </c>
      <c r="E248" s="9">
        <v>1989</v>
      </c>
      <c r="F248" s="9">
        <v>5</v>
      </c>
      <c r="G248" s="9">
        <v>1</v>
      </c>
      <c r="H248" s="9">
        <v>18</v>
      </c>
      <c r="I248" s="9">
        <v>35</v>
      </c>
      <c r="J248" s="12">
        <v>5.8</v>
      </c>
      <c r="K248" s="35">
        <v>0.16151704475634704</v>
      </c>
      <c r="L248" s="2">
        <v>0.01</v>
      </c>
      <c r="M248" t="s">
        <v>175</v>
      </c>
    </row>
    <row r="249" spans="1:13" x14ac:dyDescent="0.25">
      <c r="A249" s="20">
        <v>3.6765007655155753</v>
      </c>
      <c r="B249" s="80">
        <v>-111.611</v>
      </c>
      <c r="C249" s="23">
        <v>42.84</v>
      </c>
      <c r="D249" s="1">
        <v>5</v>
      </c>
      <c r="E249" s="1">
        <v>1989</v>
      </c>
      <c r="F249" s="1">
        <v>5</v>
      </c>
      <c r="G249" s="1">
        <v>3</v>
      </c>
      <c r="H249" s="1">
        <v>5</v>
      </c>
      <c r="I249" s="1">
        <v>4</v>
      </c>
      <c r="J249" s="1">
        <v>26.16</v>
      </c>
      <c r="K249" s="35">
        <v>0.16083765575665815</v>
      </c>
      <c r="L249" s="2">
        <v>0.01</v>
      </c>
      <c r="M249" t="s">
        <v>175</v>
      </c>
    </row>
    <row r="250" spans="1:13" x14ac:dyDescent="0.25">
      <c r="A250" s="20">
        <v>2.9582600000000001</v>
      </c>
      <c r="B250" s="86">
        <v>-108.923</v>
      </c>
      <c r="C250" s="24">
        <v>38.476999999999997</v>
      </c>
      <c r="D250" s="9">
        <v>8</v>
      </c>
      <c r="E250" s="9">
        <v>1989</v>
      </c>
      <c r="F250" s="9">
        <v>5</v>
      </c>
      <c r="G250" s="9">
        <v>13</v>
      </c>
      <c r="H250" s="9">
        <v>21</v>
      </c>
      <c r="I250" s="9">
        <v>1</v>
      </c>
      <c r="J250" s="12">
        <v>48.8</v>
      </c>
      <c r="K250" s="35">
        <v>0.22500000000000001</v>
      </c>
      <c r="L250" s="2">
        <v>0.01</v>
      </c>
      <c r="M250" t="s">
        <v>174</v>
      </c>
    </row>
    <row r="251" spans="1:13" x14ac:dyDescent="0.25">
      <c r="A251" s="20">
        <v>2.52163</v>
      </c>
      <c r="B251" s="86">
        <v>-111.023</v>
      </c>
      <c r="C251" s="24">
        <v>42.246000000000002</v>
      </c>
      <c r="D251" s="9">
        <v>1</v>
      </c>
      <c r="E251" s="9">
        <v>1989</v>
      </c>
      <c r="F251" s="9">
        <v>5</v>
      </c>
      <c r="G251" s="9">
        <v>14</v>
      </c>
      <c r="H251" s="9">
        <v>12</v>
      </c>
      <c r="I251" s="9">
        <v>58</v>
      </c>
      <c r="J251" s="12">
        <v>22.9</v>
      </c>
      <c r="K251" s="35">
        <v>0.22500000000000001</v>
      </c>
      <c r="L251" s="2">
        <v>0.01</v>
      </c>
      <c r="M251" t="s">
        <v>174</v>
      </c>
    </row>
    <row r="252" spans="1:13" x14ac:dyDescent="0.25">
      <c r="A252" s="20">
        <v>2.7631700000000001</v>
      </c>
      <c r="B252" s="86">
        <v>-111.977</v>
      </c>
      <c r="C252" s="24">
        <v>39.292000000000002</v>
      </c>
      <c r="D252" s="9">
        <v>0</v>
      </c>
      <c r="E252" s="9">
        <v>1989</v>
      </c>
      <c r="F252" s="9">
        <v>6</v>
      </c>
      <c r="G252" s="9">
        <v>10</v>
      </c>
      <c r="H252" s="9">
        <v>22</v>
      </c>
      <c r="I252" s="9">
        <v>59</v>
      </c>
      <c r="J252" s="12">
        <v>49.5</v>
      </c>
      <c r="K252" s="35">
        <v>0.22500000000000001</v>
      </c>
      <c r="L252" s="2">
        <v>0.01</v>
      </c>
      <c r="M252" t="s">
        <v>174</v>
      </c>
    </row>
    <row r="253" spans="1:13" x14ac:dyDescent="0.25">
      <c r="A253" s="20">
        <v>2.71672</v>
      </c>
      <c r="B253" s="80">
        <v>-111.48699999999999</v>
      </c>
      <c r="C253" s="23">
        <v>42.683999999999997</v>
      </c>
      <c r="D253" s="1">
        <v>2</v>
      </c>
      <c r="E253" s="1">
        <v>1989</v>
      </c>
      <c r="F253" s="1">
        <v>6</v>
      </c>
      <c r="G253" s="1">
        <v>14</v>
      </c>
      <c r="H253" s="1">
        <v>22</v>
      </c>
      <c r="I253" s="1">
        <v>42</v>
      </c>
      <c r="J253" s="11">
        <v>54.9</v>
      </c>
      <c r="K253" s="35">
        <v>0.22500000000000001</v>
      </c>
      <c r="L253" s="2">
        <v>0.01</v>
      </c>
      <c r="M253" t="s">
        <v>174</v>
      </c>
    </row>
    <row r="254" spans="1:13" x14ac:dyDescent="0.25">
      <c r="A254" s="20">
        <v>2.8189100000000002</v>
      </c>
      <c r="B254" s="80">
        <v>-111.492</v>
      </c>
      <c r="C254" s="23">
        <v>42.688000000000002</v>
      </c>
      <c r="D254" s="1">
        <v>2</v>
      </c>
      <c r="E254" s="1">
        <v>1989</v>
      </c>
      <c r="F254" s="1">
        <v>6</v>
      </c>
      <c r="G254" s="1">
        <v>15</v>
      </c>
      <c r="H254" s="1">
        <v>15</v>
      </c>
      <c r="I254" s="1">
        <v>9</v>
      </c>
      <c r="J254" s="11">
        <v>33.6</v>
      </c>
      <c r="K254" s="35">
        <v>0.22500000000000001</v>
      </c>
      <c r="L254" s="2">
        <v>0.01</v>
      </c>
      <c r="M254" t="s">
        <v>174</v>
      </c>
    </row>
    <row r="255" spans="1:13" x14ac:dyDescent="0.25">
      <c r="A255" s="20">
        <v>3.917219648060569</v>
      </c>
      <c r="B255" s="86">
        <v>-112.38</v>
      </c>
      <c r="C255" s="24">
        <v>41.698999999999998</v>
      </c>
      <c r="D255" s="9">
        <v>4</v>
      </c>
      <c r="E255" s="9">
        <v>1989</v>
      </c>
      <c r="F255" s="9">
        <v>6</v>
      </c>
      <c r="G255" s="9">
        <v>21</v>
      </c>
      <c r="H255" s="9">
        <v>21</v>
      </c>
      <c r="I255" s="9">
        <v>54</v>
      </c>
      <c r="J255" s="12">
        <v>18.7</v>
      </c>
      <c r="K255" s="35">
        <v>0.15312959783241839</v>
      </c>
      <c r="L255" s="2">
        <v>0.01</v>
      </c>
      <c r="M255" t="s">
        <v>175</v>
      </c>
    </row>
    <row r="256" spans="1:13" x14ac:dyDescent="0.25">
      <c r="A256" s="20">
        <v>2.5866600000000002</v>
      </c>
      <c r="B256" s="86">
        <v>-112.372</v>
      </c>
      <c r="C256" s="24">
        <v>41.706000000000003</v>
      </c>
      <c r="D256" s="9">
        <v>6</v>
      </c>
      <c r="E256" s="9">
        <v>1989</v>
      </c>
      <c r="F256" s="9">
        <v>6</v>
      </c>
      <c r="G256" s="9">
        <v>22</v>
      </c>
      <c r="H256" s="9">
        <v>2</v>
      </c>
      <c r="I256" s="9">
        <v>22</v>
      </c>
      <c r="J256" s="12">
        <v>29</v>
      </c>
      <c r="K256" s="35">
        <v>0.22500000000000001</v>
      </c>
      <c r="L256" s="2">
        <v>0.01</v>
      </c>
      <c r="M256" t="s">
        <v>174</v>
      </c>
    </row>
    <row r="257" spans="1:13" x14ac:dyDescent="0.25">
      <c r="A257" s="20">
        <v>2.7724600000000001</v>
      </c>
      <c r="B257" s="86">
        <v>-112.733</v>
      </c>
      <c r="C257" s="24">
        <v>41.792999999999999</v>
      </c>
      <c r="D257" s="9">
        <v>5</v>
      </c>
      <c r="E257" s="9">
        <v>1989</v>
      </c>
      <c r="F257" s="9">
        <v>6</v>
      </c>
      <c r="G257" s="9">
        <v>27</v>
      </c>
      <c r="H257" s="9">
        <v>15</v>
      </c>
      <c r="I257" s="9">
        <v>51</v>
      </c>
      <c r="J257" s="12">
        <v>49.7</v>
      </c>
      <c r="K257" s="35">
        <v>0.22500000000000001</v>
      </c>
      <c r="L257" s="2">
        <v>0.01</v>
      </c>
      <c r="M257" t="s">
        <v>174</v>
      </c>
    </row>
    <row r="258" spans="1:13" x14ac:dyDescent="0.25">
      <c r="A258" s="20">
        <v>2.9861300000000002</v>
      </c>
      <c r="B258" s="86">
        <v>-112.726</v>
      </c>
      <c r="C258" s="24">
        <v>41.792999999999999</v>
      </c>
      <c r="D258" s="9">
        <v>5</v>
      </c>
      <c r="E258" s="9">
        <v>1989</v>
      </c>
      <c r="F258" s="9">
        <v>6</v>
      </c>
      <c r="G258" s="9">
        <v>27</v>
      </c>
      <c r="H258" s="9">
        <v>16</v>
      </c>
      <c r="I258" s="9">
        <v>28</v>
      </c>
      <c r="J258" s="12">
        <v>29.3</v>
      </c>
      <c r="K258" s="35">
        <v>0.22500000000000001</v>
      </c>
      <c r="L258" s="2">
        <v>0.01</v>
      </c>
      <c r="M258" t="s">
        <v>174</v>
      </c>
    </row>
    <row r="259" spans="1:13" x14ac:dyDescent="0.25">
      <c r="A259" s="20">
        <v>2.7631700000000001</v>
      </c>
      <c r="B259" s="86">
        <v>-110.867</v>
      </c>
      <c r="C259" s="24">
        <v>39.14</v>
      </c>
      <c r="D259" s="9">
        <v>10</v>
      </c>
      <c r="E259" s="9">
        <v>1989</v>
      </c>
      <c r="F259" s="9">
        <v>6</v>
      </c>
      <c r="G259" s="9">
        <v>28</v>
      </c>
      <c r="H259" s="9">
        <v>18</v>
      </c>
      <c r="I259" s="9">
        <v>5</v>
      </c>
      <c r="J259" s="12">
        <v>14.5</v>
      </c>
      <c r="K259" s="35">
        <v>0.22500000000000001</v>
      </c>
      <c r="L259" s="2">
        <v>0.01</v>
      </c>
      <c r="M259" t="s">
        <v>174</v>
      </c>
    </row>
    <row r="260" spans="1:13" x14ac:dyDescent="0.25">
      <c r="A260" s="20">
        <v>2.50305</v>
      </c>
      <c r="B260" s="86">
        <v>-111.38500000000001</v>
      </c>
      <c r="C260" s="24">
        <v>42.38</v>
      </c>
      <c r="D260" s="9">
        <v>0</v>
      </c>
      <c r="E260" s="9">
        <v>1989</v>
      </c>
      <c r="F260" s="9">
        <v>7</v>
      </c>
      <c r="G260" s="9">
        <v>2</v>
      </c>
      <c r="H260" s="9">
        <v>4</v>
      </c>
      <c r="I260" s="9">
        <v>32</v>
      </c>
      <c r="J260" s="12">
        <v>27</v>
      </c>
      <c r="K260" s="35">
        <v>0.22500000000000001</v>
      </c>
      <c r="L260" s="2">
        <v>0.01</v>
      </c>
      <c r="M260" t="s">
        <v>174</v>
      </c>
    </row>
    <row r="261" spans="1:13" x14ac:dyDescent="0.25">
      <c r="A261" s="20">
        <v>4.1131650833328441</v>
      </c>
      <c r="B261" s="86">
        <v>-112.375</v>
      </c>
      <c r="C261" s="24">
        <v>41.706000000000003</v>
      </c>
      <c r="D261" s="9">
        <v>3</v>
      </c>
      <c r="E261" s="9">
        <v>1989</v>
      </c>
      <c r="F261" s="9">
        <v>7</v>
      </c>
      <c r="G261" s="9">
        <v>3</v>
      </c>
      <c r="H261" s="9">
        <v>22</v>
      </c>
      <c r="I261" s="9">
        <v>44</v>
      </c>
      <c r="J261" s="12">
        <v>28.7</v>
      </c>
      <c r="K261" s="35">
        <v>0.18862489918550107</v>
      </c>
      <c r="L261" s="2">
        <v>0.01</v>
      </c>
      <c r="M261" t="s">
        <v>175</v>
      </c>
    </row>
    <row r="262" spans="1:13" x14ac:dyDescent="0.25">
      <c r="A262" s="20">
        <v>2.70743</v>
      </c>
      <c r="B262" s="86">
        <v>-112.377</v>
      </c>
      <c r="C262" s="24">
        <v>41.707999999999998</v>
      </c>
      <c r="D262" s="9">
        <v>2</v>
      </c>
      <c r="E262" s="9">
        <v>1989</v>
      </c>
      <c r="F262" s="9">
        <v>7</v>
      </c>
      <c r="G262" s="9">
        <v>4</v>
      </c>
      <c r="H262" s="9">
        <v>4</v>
      </c>
      <c r="I262" s="9">
        <v>7</v>
      </c>
      <c r="J262" s="12">
        <v>7</v>
      </c>
      <c r="K262" s="35">
        <v>0.22500000000000001</v>
      </c>
      <c r="L262" s="2">
        <v>0.01</v>
      </c>
      <c r="M262" t="s">
        <v>174</v>
      </c>
    </row>
    <row r="263" spans="1:13" x14ac:dyDescent="0.25">
      <c r="A263" s="20">
        <v>2.71672</v>
      </c>
      <c r="B263" s="86">
        <v>-112.367</v>
      </c>
      <c r="C263" s="24">
        <v>41.709000000000003</v>
      </c>
      <c r="D263" s="9">
        <v>8</v>
      </c>
      <c r="E263" s="9">
        <v>1989</v>
      </c>
      <c r="F263" s="9">
        <v>7</v>
      </c>
      <c r="G263" s="9">
        <v>5</v>
      </c>
      <c r="H263" s="9">
        <v>1</v>
      </c>
      <c r="I263" s="9">
        <v>20</v>
      </c>
      <c r="J263" s="12">
        <v>8.6999999999999993</v>
      </c>
      <c r="K263" s="35">
        <v>0.22500000000000001</v>
      </c>
      <c r="L263" s="2">
        <v>0.01</v>
      </c>
      <c r="M263" t="s">
        <v>174</v>
      </c>
    </row>
    <row r="264" spans="1:13" x14ac:dyDescent="0.25">
      <c r="A264" s="20">
        <v>4.1215905925885536</v>
      </c>
      <c r="B264" s="86">
        <v>-112.384</v>
      </c>
      <c r="C264" s="24">
        <v>41.707000000000001</v>
      </c>
      <c r="D264" s="9">
        <v>5</v>
      </c>
      <c r="E264" s="9">
        <v>1989</v>
      </c>
      <c r="F264" s="9">
        <v>7</v>
      </c>
      <c r="G264" s="9">
        <v>5</v>
      </c>
      <c r="H264" s="9">
        <v>22</v>
      </c>
      <c r="I264" s="9">
        <v>51</v>
      </c>
      <c r="J264" s="12">
        <v>56.7</v>
      </c>
      <c r="K264" s="35">
        <v>0.14002878056357881</v>
      </c>
      <c r="L264" s="2">
        <v>0.01</v>
      </c>
      <c r="M264" t="s">
        <v>175</v>
      </c>
    </row>
    <row r="265" spans="1:13" x14ac:dyDescent="0.25">
      <c r="A265" s="20">
        <v>2.848569577592893</v>
      </c>
      <c r="B265" s="86">
        <v>-112.139</v>
      </c>
      <c r="C265" s="24">
        <v>37.372999999999998</v>
      </c>
      <c r="D265" s="9">
        <v>1</v>
      </c>
      <c r="E265" s="9">
        <v>1989</v>
      </c>
      <c r="F265" s="9">
        <v>7</v>
      </c>
      <c r="G265" s="9">
        <v>7</v>
      </c>
      <c r="H265" s="9">
        <v>6</v>
      </c>
      <c r="I265" s="9">
        <v>49</v>
      </c>
      <c r="J265" s="12">
        <v>54</v>
      </c>
      <c r="K265" s="35">
        <v>0.16151704475634704</v>
      </c>
      <c r="L265" s="2">
        <v>0.01</v>
      </c>
      <c r="M265" t="s">
        <v>175</v>
      </c>
    </row>
    <row r="266" spans="1:13" x14ac:dyDescent="0.25">
      <c r="A266" s="20">
        <v>2.6052400000000002</v>
      </c>
      <c r="B266" s="86">
        <v>-112.797</v>
      </c>
      <c r="C266" s="24">
        <v>37.14</v>
      </c>
      <c r="D266" s="9">
        <v>4</v>
      </c>
      <c r="E266" s="9">
        <v>1989</v>
      </c>
      <c r="F266" s="9">
        <v>7</v>
      </c>
      <c r="G266" s="9">
        <v>17</v>
      </c>
      <c r="H266" s="9">
        <v>13</v>
      </c>
      <c r="I266" s="9">
        <v>14</v>
      </c>
      <c r="J266" s="12">
        <v>28.8</v>
      </c>
      <c r="K266" s="35">
        <v>0.22500000000000001</v>
      </c>
      <c r="L266" s="2">
        <v>0.01</v>
      </c>
      <c r="M266" t="s">
        <v>174</v>
      </c>
    </row>
    <row r="267" spans="1:13" x14ac:dyDescent="0.25">
      <c r="A267" s="20">
        <v>2.8281999999999998</v>
      </c>
      <c r="B267" s="86">
        <v>-112.383</v>
      </c>
      <c r="C267" s="24">
        <v>41.716999999999999</v>
      </c>
      <c r="D267" s="9">
        <v>8</v>
      </c>
      <c r="E267" s="9">
        <v>1989</v>
      </c>
      <c r="F267" s="9">
        <v>7</v>
      </c>
      <c r="G267" s="9">
        <v>19</v>
      </c>
      <c r="H267" s="9">
        <v>0</v>
      </c>
      <c r="I267" s="9">
        <v>24</v>
      </c>
      <c r="J267" s="12">
        <v>47.7</v>
      </c>
      <c r="K267" s="35">
        <v>0.22500000000000001</v>
      </c>
      <c r="L267" s="2">
        <v>0.01</v>
      </c>
      <c r="M267" t="s">
        <v>174</v>
      </c>
    </row>
    <row r="268" spans="1:13" x14ac:dyDescent="0.25">
      <c r="A268" s="20">
        <v>3.53424</v>
      </c>
      <c r="B268" s="86">
        <v>-112.187</v>
      </c>
      <c r="C268" s="24">
        <v>38.737000000000002</v>
      </c>
      <c r="D268" s="9">
        <v>5</v>
      </c>
      <c r="E268" s="9">
        <v>1989</v>
      </c>
      <c r="F268" s="9">
        <v>7</v>
      </c>
      <c r="G268" s="9">
        <v>23</v>
      </c>
      <c r="H268" s="9">
        <v>10</v>
      </c>
      <c r="I268" s="9">
        <v>39</v>
      </c>
      <c r="J268" s="12">
        <v>44</v>
      </c>
      <c r="K268" s="35">
        <v>0.22500000000000001</v>
      </c>
      <c r="L268" s="2">
        <v>0.01</v>
      </c>
      <c r="M268" t="s">
        <v>174</v>
      </c>
    </row>
    <row r="269" spans="1:13" x14ac:dyDescent="0.25">
      <c r="A269" s="20">
        <v>2.50305</v>
      </c>
      <c r="B269" s="86">
        <v>-112.377</v>
      </c>
      <c r="C269" s="24">
        <v>41.712000000000003</v>
      </c>
      <c r="D269" s="9">
        <v>7</v>
      </c>
      <c r="E269" s="9">
        <v>1989</v>
      </c>
      <c r="F269" s="9">
        <v>8</v>
      </c>
      <c r="G269" s="9">
        <v>3</v>
      </c>
      <c r="H269" s="9">
        <v>22</v>
      </c>
      <c r="I269" s="9">
        <v>5</v>
      </c>
      <c r="J269" s="12">
        <v>50.5</v>
      </c>
      <c r="K269" s="35">
        <v>0.22500000000000001</v>
      </c>
      <c r="L269" s="2">
        <v>0.01</v>
      </c>
      <c r="M269" t="s">
        <v>174</v>
      </c>
    </row>
    <row r="270" spans="1:13" x14ac:dyDescent="0.25">
      <c r="A270" s="20">
        <v>2.52163</v>
      </c>
      <c r="B270" s="86">
        <v>-112.32599999999999</v>
      </c>
      <c r="C270" s="24">
        <v>41.845999999999997</v>
      </c>
      <c r="D270" s="9">
        <v>5</v>
      </c>
      <c r="E270" s="9">
        <v>1989</v>
      </c>
      <c r="F270" s="9">
        <v>8</v>
      </c>
      <c r="G270" s="9">
        <v>4</v>
      </c>
      <c r="H270" s="9">
        <v>1</v>
      </c>
      <c r="I270" s="9">
        <v>5</v>
      </c>
      <c r="J270" s="12">
        <v>34.200000000000003</v>
      </c>
      <c r="K270" s="35">
        <v>0.22500000000000001</v>
      </c>
      <c r="L270" s="2">
        <v>0.01</v>
      </c>
      <c r="M270" t="s">
        <v>174</v>
      </c>
    </row>
    <row r="271" spans="1:13" x14ac:dyDescent="0.25">
      <c r="A271" s="20">
        <v>2.8467799999999999</v>
      </c>
      <c r="B271" s="80">
        <v>-111.55500000000001</v>
      </c>
      <c r="C271" s="23">
        <v>42.997</v>
      </c>
      <c r="D271" s="1">
        <v>8</v>
      </c>
      <c r="E271" s="1">
        <v>1989</v>
      </c>
      <c r="F271" s="1">
        <v>8</v>
      </c>
      <c r="G271" s="1">
        <v>6</v>
      </c>
      <c r="H271" s="1">
        <v>2</v>
      </c>
      <c r="I271" s="1">
        <v>49</v>
      </c>
      <c r="J271" s="11">
        <v>59.3</v>
      </c>
      <c r="K271" s="35">
        <v>0.22500000000000001</v>
      </c>
      <c r="L271" s="2">
        <v>0.01</v>
      </c>
      <c r="M271" t="s">
        <v>174</v>
      </c>
    </row>
    <row r="272" spans="1:13" x14ac:dyDescent="0.25">
      <c r="A272" s="20">
        <v>2.8653599999999999</v>
      </c>
      <c r="B272" s="80">
        <v>-111.58199999999999</v>
      </c>
      <c r="C272" s="23">
        <v>42.978000000000002</v>
      </c>
      <c r="D272" s="1">
        <v>0</v>
      </c>
      <c r="E272" s="1">
        <v>1989</v>
      </c>
      <c r="F272" s="1">
        <v>8</v>
      </c>
      <c r="G272" s="1">
        <v>6</v>
      </c>
      <c r="H272" s="1">
        <v>15</v>
      </c>
      <c r="I272" s="1">
        <v>5</v>
      </c>
      <c r="J272" s="11">
        <v>25.4</v>
      </c>
      <c r="K272" s="35">
        <v>0.22500000000000001</v>
      </c>
      <c r="L272" s="2">
        <v>0.01</v>
      </c>
      <c r="M272" t="s">
        <v>174</v>
      </c>
    </row>
    <row r="273" spans="1:13" x14ac:dyDescent="0.25">
      <c r="A273" s="20">
        <v>2.52163</v>
      </c>
      <c r="B273" s="80">
        <v>-111.587</v>
      </c>
      <c r="C273" s="23">
        <v>42.999000000000002</v>
      </c>
      <c r="D273" s="1">
        <v>4</v>
      </c>
      <c r="E273" s="1">
        <v>1989</v>
      </c>
      <c r="F273" s="1">
        <v>8</v>
      </c>
      <c r="G273" s="1">
        <v>6</v>
      </c>
      <c r="H273" s="1">
        <v>15</v>
      </c>
      <c r="I273" s="1">
        <v>8</v>
      </c>
      <c r="J273" s="11">
        <v>38.4</v>
      </c>
      <c r="K273" s="35">
        <v>0.22500000000000001</v>
      </c>
      <c r="L273" s="2">
        <v>0.01</v>
      </c>
      <c r="M273" t="s">
        <v>174</v>
      </c>
    </row>
    <row r="274" spans="1:13" x14ac:dyDescent="0.25">
      <c r="A274" s="20">
        <v>2.6145299999999998</v>
      </c>
      <c r="B274" s="86">
        <v>-112.592</v>
      </c>
      <c r="C274" s="24">
        <v>38.167999999999999</v>
      </c>
      <c r="D274" s="9">
        <v>0</v>
      </c>
      <c r="E274" s="9">
        <v>1989</v>
      </c>
      <c r="F274" s="9">
        <v>8</v>
      </c>
      <c r="G274" s="9">
        <v>9</v>
      </c>
      <c r="H274" s="9">
        <v>15</v>
      </c>
      <c r="I274" s="9">
        <v>26</v>
      </c>
      <c r="J274" s="12">
        <v>7.8</v>
      </c>
      <c r="K274" s="35">
        <v>0.22500000000000001</v>
      </c>
      <c r="L274" s="2">
        <v>0.01</v>
      </c>
      <c r="M274" t="s">
        <v>174</v>
      </c>
    </row>
    <row r="275" spans="1:13" x14ac:dyDescent="0.25">
      <c r="A275" s="20">
        <v>2.9582600000000001</v>
      </c>
      <c r="B275" s="86">
        <v>-112.59399999999999</v>
      </c>
      <c r="C275" s="24">
        <v>38.186999999999998</v>
      </c>
      <c r="D275" s="9">
        <v>0</v>
      </c>
      <c r="E275" s="9">
        <v>1989</v>
      </c>
      <c r="F275" s="9">
        <v>8</v>
      </c>
      <c r="G275" s="9">
        <v>9</v>
      </c>
      <c r="H275" s="9">
        <v>15</v>
      </c>
      <c r="I275" s="9">
        <v>28</v>
      </c>
      <c r="J275" s="12">
        <v>33.200000000000003</v>
      </c>
      <c r="K275" s="35">
        <v>0.22500000000000001</v>
      </c>
      <c r="L275" s="2">
        <v>0.01</v>
      </c>
      <c r="M275" t="s">
        <v>174</v>
      </c>
    </row>
    <row r="276" spans="1:13" x14ac:dyDescent="0.25">
      <c r="A276" s="20">
        <v>3.0790299999999999</v>
      </c>
      <c r="B276" s="86">
        <v>-112.39100000000001</v>
      </c>
      <c r="C276" s="24">
        <v>41.713999999999999</v>
      </c>
      <c r="D276" s="9">
        <v>3</v>
      </c>
      <c r="E276" s="9">
        <v>1989</v>
      </c>
      <c r="F276" s="9">
        <v>8</v>
      </c>
      <c r="G276" s="9">
        <v>20</v>
      </c>
      <c r="H276" s="9">
        <v>21</v>
      </c>
      <c r="I276" s="9">
        <v>23</v>
      </c>
      <c r="J276" s="12">
        <v>15.8</v>
      </c>
      <c r="K276" s="35">
        <v>0.22500000000000001</v>
      </c>
      <c r="L276" s="2">
        <v>0.01</v>
      </c>
      <c r="M276" t="s">
        <v>174</v>
      </c>
    </row>
    <row r="277" spans="1:13" x14ac:dyDescent="0.25">
      <c r="A277" s="20">
        <v>2.72601</v>
      </c>
      <c r="B277" s="86">
        <v>-112.398</v>
      </c>
      <c r="C277" s="24">
        <v>41.709000000000003</v>
      </c>
      <c r="D277" s="9">
        <v>7</v>
      </c>
      <c r="E277" s="9">
        <v>1989</v>
      </c>
      <c r="F277" s="9">
        <v>8</v>
      </c>
      <c r="G277" s="9">
        <v>23</v>
      </c>
      <c r="H277" s="9">
        <v>2</v>
      </c>
      <c r="I277" s="9">
        <v>21</v>
      </c>
      <c r="J277" s="12">
        <v>15.1</v>
      </c>
      <c r="K277" s="35">
        <v>0.22500000000000001</v>
      </c>
      <c r="L277" s="2">
        <v>0.01</v>
      </c>
      <c r="M277" t="s">
        <v>174</v>
      </c>
    </row>
    <row r="278" spans="1:13" x14ac:dyDescent="0.25">
      <c r="A278" s="20">
        <v>3.2183800000000002</v>
      </c>
      <c r="B278" s="86">
        <v>-112.39400000000001</v>
      </c>
      <c r="C278" s="24">
        <v>41.710999999999999</v>
      </c>
      <c r="D278" s="9">
        <v>7</v>
      </c>
      <c r="E278" s="9">
        <v>1989</v>
      </c>
      <c r="F278" s="9">
        <v>8</v>
      </c>
      <c r="G278" s="9">
        <v>23</v>
      </c>
      <c r="H278" s="9">
        <v>7</v>
      </c>
      <c r="I278" s="9">
        <v>21</v>
      </c>
      <c r="J278" s="12">
        <v>20</v>
      </c>
      <c r="K278" s="35">
        <v>0.22500000000000001</v>
      </c>
      <c r="L278" s="2">
        <v>0.01</v>
      </c>
      <c r="M278" t="s">
        <v>174</v>
      </c>
    </row>
    <row r="279" spans="1:13" x14ac:dyDescent="0.25">
      <c r="A279" s="20">
        <v>2.5587899999999997</v>
      </c>
      <c r="B279" s="86">
        <v>-110.877</v>
      </c>
      <c r="C279" s="24">
        <v>39.128999999999998</v>
      </c>
      <c r="D279" s="9">
        <v>3</v>
      </c>
      <c r="E279" s="9">
        <v>1989</v>
      </c>
      <c r="F279" s="9">
        <v>8</v>
      </c>
      <c r="G279" s="9">
        <v>28</v>
      </c>
      <c r="H279" s="9">
        <v>6</v>
      </c>
      <c r="I279" s="9">
        <v>14</v>
      </c>
      <c r="J279" s="12">
        <v>14</v>
      </c>
      <c r="K279" s="35">
        <v>0.22500000000000001</v>
      </c>
      <c r="L279" s="2">
        <v>0.01</v>
      </c>
      <c r="M279" t="s">
        <v>174</v>
      </c>
    </row>
    <row r="280" spans="1:13" x14ac:dyDescent="0.25">
      <c r="A280" s="20">
        <v>3.8488900000000004</v>
      </c>
      <c r="B280" s="80">
        <v>-112.407</v>
      </c>
      <c r="C280" s="23">
        <v>36.662999999999997</v>
      </c>
      <c r="D280" s="1">
        <v>5</v>
      </c>
      <c r="E280" s="1">
        <v>1989</v>
      </c>
      <c r="F280" s="1">
        <v>9</v>
      </c>
      <c r="G280" s="1">
        <v>19</v>
      </c>
      <c r="H280" s="1">
        <v>9</v>
      </c>
      <c r="I280" s="1">
        <v>46</v>
      </c>
      <c r="J280" s="1">
        <v>0.79</v>
      </c>
      <c r="K280" s="35">
        <v>0.23</v>
      </c>
      <c r="L280" s="2">
        <v>0.01</v>
      </c>
      <c r="M280" t="s">
        <v>174</v>
      </c>
    </row>
    <row r="281" spans="1:13" x14ac:dyDescent="0.25">
      <c r="A281" s="20">
        <v>3.6271400000000003</v>
      </c>
      <c r="B281" s="86">
        <v>-112.4</v>
      </c>
      <c r="C281" s="24">
        <v>36.753999999999998</v>
      </c>
      <c r="D281" s="9">
        <v>2</v>
      </c>
      <c r="E281" s="9">
        <v>1989</v>
      </c>
      <c r="F281" s="9">
        <v>9</v>
      </c>
      <c r="G281" s="9">
        <v>21</v>
      </c>
      <c r="H281" s="9">
        <v>15</v>
      </c>
      <c r="I281" s="9">
        <v>38</v>
      </c>
      <c r="J281" s="12">
        <v>48.1</v>
      </c>
      <c r="K281" s="35">
        <v>0.22500000000000001</v>
      </c>
      <c r="L281" s="2">
        <v>0.01</v>
      </c>
      <c r="M281" t="s">
        <v>174</v>
      </c>
    </row>
    <row r="282" spans="1:13" x14ac:dyDescent="0.25">
      <c r="A282" s="20">
        <v>3.12548</v>
      </c>
      <c r="B282" s="86">
        <v>-111.36499999999999</v>
      </c>
      <c r="C282" s="24">
        <v>42.323999999999998</v>
      </c>
      <c r="D282" s="9">
        <v>3</v>
      </c>
      <c r="E282" s="9">
        <v>1989</v>
      </c>
      <c r="F282" s="9">
        <v>9</v>
      </c>
      <c r="G282" s="9">
        <v>27</v>
      </c>
      <c r="H282" s="9">
        <v>2</v>
      </c>
      <c r="I282" s="9">
        <v>48</v>
      </c>
      <c r="J282" s="12">
        <v>12.8</v>
      </c>
      <c r="K282" s="35">
        <v>0.22500000000000001</v>
      </c>
      <c r="L282" s="2">
        <v>0.01</v>
      </c>
      <c r="M282" t="s">
        <v>174</v>
      </c>
    </row>
    <row r="283" spans="1:13" x14ac:dyDescent="0.25">
      <c r="A283" s="20">
        <v>3.1626400000000001</v>
      </c>
      <c r="B283" s="80">
        <v>-111.276</v>
      </c>
      <c r="C283" s="23">
        <v>42.686</v>
      </c>
      <c r="D283" s="1">
        <v>0</v>
      </c>
      <c r="E283" s="1">
        <v>1989</v>
      </c>
      <c r="F283" s="1">
        <v>10</v>
      </c>
      <c r="G283" s="1">
        <v>1</v>
      </c>
      <c r="H283" s="1">
        <v>22</v>
      </c>
      <c r="I283" s="1">
        <v>35</v>
      </c>
      <c r="J283" s="11">
        <v>13.4</v>
      </c>
      <c r="K283" s="35">
        <v>0.22500000000000001</v>
      </c>
      <c r="L283" s="2">
        <v>0.01</v>
      </c>
      <c r="M283" t="s">
        <v>174</v>
      </c>
    </row>
    <row r="284" spans="1:13" x14ac:dyDescent="0.25">
      <c r="A284" s="20">
        <v>3.5435826491185698</v>
      </c>
      <c r="B284" s="80">
        <v>-111.334</v>
      </c>
      <c r="C284" s="23">
        <v>42.719000000000001</v>
      </c>
      <c r="D284" s="1">
        <v>5</v>
      </c>
      <c r="E284" s="1">
        <v>1989</v>
      </c>
      <c r="F284" s="1">
        <v>10</v>
      </c>
      <c r="G284" s="1">
        <v>16</v>
      </c>
      <c r="H284" s="1">
        <v>10</v>
      </c>
      <c r="I284" s="1">
        <v>14</v>
      </c>
      <c r="J284" s="1">
        <v>1.1200000000000001</v>
      </c>
      <c r="K284" s="35">
        <v>0.16083765575665815</v>
      </c>
      <c r="L284" s="2">
        <v>0.01</v>
      </c>
      <c r="M284" t="s">
        <v>175</v>
      </c>
    </row>
    <row r="285" spans="1:13" x14ac:dyDescent="0.25">
      <c r="A285" s="20">
        <v>2.8653599999999999</v>
      </c>
      <c r="B285" s="80">
        <v>-110.94499999999999</v>
      </c>
      <c r="C285" s="23">
        <v>42.606999999999999</v>
      </c>
      <c r="D285" s="1">
        <v>2</v>
      </c>
      <c r="E285" s="1">
        <v>1989</v>
      </c>
      <c r="F285" s="1">
        <v>10</v>
      </c>
      <c r="G285" s="1">
        <v>16</v>
      </c>
      <c r="H285" s="1">
        <v>13</v>
      </c>
      <c r="I285" s="1">
        <v>29</v>
      </c>
      <c r="J285" s="11">
        <v>22.2</v>
      </c>
      <c r="K285" s="35">
        <v>0.22500000000000001</v>
      </c>
      <c r="L285" s="2">
        <v>0.01</v>
      </c>
      <c r="M285" t="s">
        <v>174</v>
      </c>
    </row>
    <row r="286" spans="1:13" x14ac:dyDescent="0.25">
      <c r="A286" s="20">
        <v>2.51234</v>
      </c>
      <c r="B286" s="86">
        <v>-112.129</v>
      </c>
      <c r="C286" s="24">
        <v>38.517000000000003</v>
      </c>
      <c r="D286" s="9">
        <v>9</v>
      </c>
      <c r="E286" s="9">
        <v>1989</v>
      </c>
      <c r="F286" s="9">
        <v>10</v>
      </c>
      <c r="G286" s="9">
        <v>26</v>
      </c>
      <c r="H286" s="9">
        <v>13</v>
      </c>
      <c r="I286" s="9">
        <v>54</v>
      </c>
      <c r="J286" s="12">
        <v>56.4</v>
      </c>
      <c r="K286" s="35">
        <v>0.22500000000000001</v>
      </c>
      <c r="L286" s="2">
        <v>0.01</v>
      </c>
      <c r="M286" t="s">
        <v>174</v>
      </c>
    </row>
    <row r="287" spans="1:13" x14ac:dyDescent="0.25">
      <c r="A287" s="20">
        <v>2.6795599999999999</v>
      </c>
      <c r="B287" s="86">
        <v>-111.61799999999999</v>
      </c>
      <c r="C287" s="24">
        <v>41.048000000000002</v>
      </c>
      <c r="D287" s="9">
        <v>12</v>
      </c>
      <c r="E287" s="9">
        <v>1989</v>
      </c>
      <c r="F287" s="9">
        <v>11</v>
      </c>
      <c r="G287" s="9">
        <v>2</v>
      </c>
      <c r="H287" s="9">
        <v>6</v>
      </c>
      <c r="I287" s="9">
        <v>51</v>
      </c>
      <c r="J287" s="12">
        <v>25.8</v>
      </c>
      <c r="K287" s="35">
        <v>0.22500000000000001</v>
      </c>
      <c r="L287" s="2">
        <v>0.01</v>
      </c>
      <c r="M287" t="s">
        <v>174</v>
      </c>
    </row>
    <row r="288" spans="1:13" x14ac:dyDescent="0.25">
      <c r="A288" s="20">
        <v>2.8467799999999999</v>
      </c>
      <c r="B288" s="80">
        <v>-111.233</v>
      </c>
      <c r="C288" s="23">
        <v>42.709000000000003</v>
      </c>
      <c r="D288" s="1">
        <v>4</v>
      </c>
      <c r="E288" s="1">
        <v>1989</v>
      </c>
      <c r="F288" s="1">
        <v>11</v>
      </c>
      <c r="G288" s="1">
        <v>3</v>
      </c>
      <c r="H288" s="1">
        <v>13</v>
      </c>
      <c r="I288" s="1">
        <v>28</v>
      </c>
      <c r="J288" s="11">
        <v>56.7</v>
      </c>
      <c r="K288" s="35">
        <v>0.22500000000000001</v>
      </c>
      <c r="L288" s="2">
        <v>0.01</v>
      </c>
      <c r="M288" t="s">
        <v>174</v>
      </c>
    </row>
    <row r="289" spans="1:13" x14ac:dyDescent="0.25">
      <c r="A289" s="20">
        <v>3.0232899999999998</v>
      </c>
      <c r="B289" s="86">
        <v>-113.126</v>
      </c>
      <c r="C289" s="24">
        <v>38.162999999999997</v>
      </c>
      <c r="D289" s="9">
        <v>1</v>
      </c>
      <c r="E289" s="9">
        <v>1989</v>
      </c>
      <c r="F289" s="9">
        <v>11</v>
      </c>
      <c r="G289" s="9">
        <v>13</v>
      </c>
      <c r="H289" s="9">
        <v>22</v>
      </c>
      <c r="I289" s="9">
        <v>56</v>
      </c>
      <c r="J289" s="12">
        <v>0.5</v>
      </c>
      <c r="K289" s="35">
        <v>0.22500000000000001</v>
      </c>
      <c r="L289" s="2">
        <v>0.01</v>
      </c>
      <c r="M289" t="s">
        <v>174</v>
      </c>
    </row>
    <row r="290" spans="1:13" x14ac:dyDescent="0.25">
      <c r="A290" s="20">
        <v>2.5866600000000002</v>
      </c>
      <c r="B290" s="80">
        <v>-111.098</v>
      </c>
      <c r="C290" s="23">
        <v>42.695999999999998</v>
      </c>
      <c r="D290" s="1">
        <v>0</v>
      </c>
      <c r="E290" s="1">
        <v>1989</v>
      </c>
      <c r="F290" s="1">
        <v>11</v>
      </c>
      <c r="G290" s="1">
        <v>28</v>
      </c>
      <c r="H290" s="1">
        <v>22</v>
      </c>
      <c r="I290" s="1">
        <v>25</v>
      </c>
      <c r="J290" s="11">
        <v>11.1</v>
      </c>
      <c r="K290" s="35">
        <v>0.22500000000000001</v>
      </c>
      <c r="L290" s="2">
        <v>0.01</v>
      </c>
      <c r="M290" t="s">
        <v>174</v>
      </c>
    </row>
    <row r="291" spans="1:13" x14ac:dyDescent="0.25">
      <c r="A291" s="20">
        <v>2.7817500000000002</v>
      </c>
      <c r="B291" s="86">
        <v>-111.41800000000001</v>
      </c>
      <c r="C291" s="24">
        <v>40.356000000000002</v>
      </c>
      <c r="D291" s="9">
        <v>6</v>
      </c>
      <c r="E291" s="9">
        <v>1989</v>
      </c>
      <c r="F291" s="9">
        <v>12</v>
      </c>
      <c r="G291" s="9">
        <v>13</v>
      </c>
      <c r="H291" s="9">
        <v>23</v>
      </c>
      <c r="I291" s="9">
        <v>19</v>
      </c>
      <c r="J291" s="12">
        <v>25.4</v>
      </c>
      <c r="K291" s="35">
        <v>0.22500000000000001</v>
      </c>
      <c r="L291" s="2">
        <v>0.01</v>
      </c>
      <c r="M291" t="s">
        <v>174</v>
      </c>
    </row>
    <row r="292" spans="1:13" x14ac:dyDescent="0.25">
      <c r="A292" s="20">
        <v>2.68885</v>
      </c>
      <c r="B292" s="86">
        <v>-109.828</v>
      </c>
      <c r="C292" s="24">
        <v>38.655999999999999</v>
      </c>
      <c r="D292" s="9">
        <v>1</v>
      </c>
      <c r="E292" s="9">
        <v>1989</v>
      </c>
      <c r="F292" s="9">
        <v>12</v>
      </c>
      <c r="G292" s="9">
        <v>22</v>
      </c>
      <c r="H292" s="9">
        <v>16</v>
      </c>
      <c r="I292" s="9">
        <v>18</v>
      </c>
      <c r="J292" s="12">
        <v>22.6</v>
      </c>
      <c r="K292" s="35">
        <v>0.22500000000000001</v>
      </c>
      <c r="L292" s="2">
        <v>0.01</v>
      </c>
      <c r="M292" t="s">
        <v>174</v>
      </c>
    </row>
    <row r="293" spans="1:13" x14ac:dyDescent="0.25">
      <c r="A293" s="20">
        <v>2.52163</v>
      </c>
      <c r="B293" s="86">
        <v>-110.459</v>
      </c>
      <c r="C293" s="24">
        <v>41.258000000000003</v>
      </c>
      <c r="D293" s="9">
        <v>0</v>
      </c>
      <c r="E293" s="9">
        <v>1989</v>
      </c>
      <c r="F293" s="9">
        <v>12</v>
      </c>
      <c r="G293" s="9">
        <v>24</v>
      </c>
      <c r="H293" s="9">
        <v>10</v>
      </c>
      <c r="I293" s="9">
        <v>56</v>
      </c>
      <c r="J293" s="12">
        <v>28.1</v>
      </c>
      <c r="K293" s="35">
        <v>0.22500000000000001</v>
      </c>
      <c r="L293" s="2">
        <v>0.01</v>
      </c>
      <c r="M293" t="s">
        <v>174</v>
      </c>
    </row>
    <row r="294" spans="1:13" x14ac:dyDescent="0.25">
      <c r="A294" s="20">
        <v>2.52163</v>
      </c>
      <c r="B294" s="86">
        <v>-110.863</v>
      </c>
      <c r="C294" s="24">
        <v>39.119999999999997</v>
      </c>
      <c r="D294" s="9">
        <v>6</v>
      </c>
      <c r="E294" s="9">
        <v>1989</v>
      </c>
      <c r="F294" s="9">
        <v>12</v>
      </c>
      <c r="G294" s="9">
        <v>26</v>
      </c>
      <c r="H294" s="9">
        <v>7</v>
      </c>
      <c r="I294" s="9">
        <v>57</v>
      </c>
      <c r="J294" s="12">
        <v>16.899999999999999</v>
      </c>
      <c r="K294" s="35">
        <v>0.22500000000000001</v>
      </c>
      <c r="L294" s="2">
        <v>0.01</v>
      </c>
      <c r="M294" t="s">
        <v>174</v>
      </c>
    </row>
    <row r="295" spans="1:13" x14ac:dyDescent="0.25">
      <c r="A295" s="20">
        <v>3.69069</v>
      </c>
      <c r="B295" s="80">
        <v>-114.92100000000001</v>
      </c>
      <c r="C295" s="23">
        <v>36.965000000000003</v>
      </c>
      <c r="D295" s="1">
        <v>5</v>
      </c>
      <c r="E295" s="1">
        <v>1990</v>
      </c>
      <c r="F295" s="1">
        <v>1</v>
      </c>
      <c r="G295" s="1">
        <v>2</v>
      </c>
      <c r="H295" s="1">
        <v>17</v>
      </c>
      <c r="I295" s="1">
        <v>45</v>
      </c>
      <c r="J295" s="1">
        <v>25.1</v>
      </c>
      <c r="K295" s="35">
        <v>0.23</v>
      </c>
      <c r="L295" s="2">
        <v>0.01</v>
      </c>
      <c r="M295" t="s">
        <v>174</v>
      </c>
    </row>
    <row r="296" spans="1:13" x14ac:dyDescent="0.25">
      <c r="A296" s="20">
        <v>2.7724600000000001</v>
      </c>
      <c r="B296" s="86">
        <v>-111.92100000000001</v>
      </c>
      <c r="C296" s="24">
        <v>39.009</v>
      </c>
      <c r="D296" s="9">
        <v>0</v>
      </c>
      <c r="E296" s="9">
        <v>1990</v>
      </c>
      <c r="F296" s="9">
        <v>1</v>
      </c>
      <c r="G296" s="9">
        <v>16</v>
      </c>
      <c r="H296" s="9">
        <v>7</v>
      </c>
      <c r="I296" s="9">
        <v>53</v>
      </c>
      <c r="J296" s="12">
        <v>35.5</v>
      </c>
      <c r="K296" s="35">
        <v>0.22500000000000001</v>
      </c>
      <c r="L296" s="2">
        <v>0.01</v>
      </c>
      <c r="M296" t="s">
        <v>174</v>
      </c>
    </row>
    <row r="297" spans="1:13" x14ac:dyDescent="0.25">
      <c r="A297" s="20">
        <v>2.89323</v>
      </c>
      <c r="B297" s="86">
        <v>-112.251</v>
      </c>
      <c r="C297" s="24">
        <v>38.4</v>
      </c>
      <c r="D297" s="9">
        <v>1</v>
      </c>
      <c r="E297" s="9">
        <v>1990</v>
      </c>
      <c r="F297" s="9">
        <v>1</v>
      </c>
      <c r="G297" s="9">
        <v>17</v>
      </c>
      <c r="H297" s="9">
        <v>3</v>
      </c>
      <c r="I297" s="9">
        <v>53</v>
      </c>
      <c r="J297" s="12">
        <v>20.9</v>
      </c>
      <c r="K297" s="35">
        <v>0.22500000000000001</v>
      </c>
      <c r="L297" s="2">
        <v>0.01</v>
      </c>
      <c r="M297" t="s">
        <v>174</v>
      </c>
    </row>
    <row r="298" spans="1:13" x14ac:dyDescent="0.25">
      <c r="A298" s="20">
        <v>2.5680800000000001</v>
      </c>
      <c r="B298" s="86">
        <v>-111.398</v>
      </c>
      <c r="C298" s="24">
        <v>39.457999999999998</v>
      </c>
      <c r="D298" s="9">
        <v>0</v>
      </c>
      <c r="E298" s="9">
        <v>1990</v>
      </c>
      <c r="F298" s="9">
        <v>1</v>
      </c>
      <c r="G298" s="9">
        <v>18</v>
      </c>
      <c r="H298" s="9">
        <v>21</v>
      </c>
      <c r="I298" s="9">
        <v>7</v>
      </c>
      <c r="J298" s="12">
        <v>55.5</v>
      </c>
      <c r="K298" s="35">
        <v>0.22500000000000001</v>
      </c>
      <c r="L298" s="2">
        <v>0.01</v>
      </c>
      <c r="M298" t="s">
        <v>174</v>
      </c>
    </row>
    <row r="299" spans="1:13" x14ac:dyDescent="0.25">
      <c r="A299" s="20">
        <v>3.2228619204504483</v>
      </c>
      <c r="B299" s="86">
        <v>-112.617</v>
      </c>
      <c r="C299" s="24">
        <v>41.764000000000003</v>
      </c>
      <c r="D299" s="9">
        <v>5</v>
      </c>
      <c r="E299" s="9">
        <v>1990</v>
      </c>
      <c r="F299" s="9">
        <v>1</v>
      </c>
      <c r="G299" s="9">
        <v>24</v>
      </c>
      <c r="H299" s="9">
        <v>9</v>
      </c>
      <c r="I299" s="9">
        <v>3</v>
      </c>
      <c r="J299" s="12">
        <v>31.2</v>
      </c>
      <c r="K299" s="35">
        <v>0.15312959783241839</v>
      </c>
      <c r="L299" s="2">
        <v>0.01</v>
      </c>
      <c r="M299" t="s">
        <v>175</v>
      </c>
    </row>
    <row r="300" spans="1:13" x14ac:dyDescent="0.25">
      <c r="A300" s="20">
        <v>2.8374899999999998</v>
      </c>
      <c r="B300" s="86">
        <v>-111.479</v>
      </c>
      <c r="C300" s="24">
        <v>39.487000000000002</v>
      </c>
      <c r="D300" s="9">
        <v>6</v>
      </c>
      <c r="E300" s="9">
        <v>1990</v>
      </c>
      <c r="F300" s="9">
        <v>1</v>
      </c>
      <c r="G300" s="9">
        <v>26</v>
      </c>
      <c r="H300" s="9">
        <v>10</v>
      </c>
      <c r="I300" s="9">
        <v>48</v>
      </c>
      <c r="J300" s="12">
        <v>19.100000000000001</v>
      </c>
      <c r="K300" s="35">
        <v>0.22500000000000001</v>
      </c>
      <c r="L300" s="2">
        <v>0.01</v>
      </c>
      <c r="M300" t="s">
        <v>174</v>
      </c>
    </row>
    <row r="301" spans="1:13" x14ac:dyDescent="0.25">
      <c r="A301" s="20">
        <v>2.5680800000000001</v>
      </c>
      <c r="B301" s="86">
        <v>-111.35599999999999</v>
      </c>
      <c r="C301" s="24">
        <v>39.546999999999997</v>
      </c>
      <c r="D301" s="9">
        <v>0</v>
      </c>
      <c r="E301" s="9">
        <v>1990</v>
      </c>
      <c r="F301" s="9">
        <v>1</v>
      </c>
      <c r="G301" s="9">
        <v>27</v>
      </c>
      <c r="H301" s="9">
        <v>12</v>
      </c>
      <c r="I301" s="9">
        <v>59</v>
      </c>
      <c r="J301" s="12">
        <v>24.1</v>
      </c>
      <c r="K301" s="35">
        <v>0.22500000000000001</v>
      </c>
      <c r="L301" s="2">
        <v>0.01</v>
      </c>
      <c r="M301" t="s">
        <v>174</v>
      </c>
    </row>
    <row r="302" spans="1:13" x14ac:dyDescent="0.25">
      <c r="A302" s="20">
        <v>2.8467799999999999</v>
      </c>
      <c r="B302" s="86">
        <v>-111.364</v>
      </c>
      <c r="C302" s="24">
        <v>39.613</v>
      </c>
      <c r="D302" s="9">
        <v>1</v>
      </c>
      <c r="E302" s="9">
        <v>1990</v>
      </c>
      <c r="F302" s="9">
        <v>1</v>
      </c>
      <c r="G302" s="9">
        <v>27</v>
      </c>
      <c r="H302" s="9">
        <v>13</v>
      </c>
      <c r="I302" s="9">
        <v>53</v>
      </c>
      <c r="J302" s="12">
        <v>43.6</v>
      </c>
      <c r="K302" s="35">
        <v>0.22500000000000001</v>
      </c>
      <c r="L302" s="2">
        <v>0.01</v>
      </c>
      <c r="M302" t="s">
        <v>174</v>
      </c>
    </row>
    <row r="303" spans="1:13" x14ac:dyDescent="0.25">
      <c r="A303" s="20">
        <v>3.12548</v>
      </c>
      <c r="B303" s="86">
        <v>-111.514</v>
      </c>
      <c r="C303" s="24">
        <v>39.497</v>
      </c>
      <c r="D303" s="9">
        <v>3</v>
      </c>
      <c r="E303" s="9">
        <v>1990</v>
      </c>
      <c r="F303" s="9">
        <v>2</v>
      </c>
      <c r="G303" s="9">
        <v>5</v>
      </c>
      <c r="H303" s="9">
        <v>2</v>
      </c>
      <c r="I303" s="9">
        <v>57</v>
      </c>
      <c r="J303" s="12">
        <v>3.6</v>
      </c>
      <c r="K303" s="35">
        <v>0.22500000000000001</v>
      </c>
      <c r="L303" s="2">
        <v>0.01</v>
      </c>
      <c r="M303" t="s">
        <v>174</v>
      </c>
    </row>
    <row r="304" spans="1:13" x14ac:dyDescent="0.25">
      <c r="A304" s="20">
        <v>2.6609799999999999</v>
      </c>
      <c r="B304" s="86">
        <v>-111.51300000000001</v>
      </c>
      <c r="C304" s="24">
        <v>39.493000000000002</v>
      </c>
      <c r="D304" s="9">
        <v>3</v>
      </c>
      <c r="E304" s="9">
        <v>1990</v>
      </c>
      <c r="F304" s="9">
        <v>2</v>
      </c>
      <c r="G304" s="9">
        <v>5</v>
      </c>
      <c r="H304" s="9">
        <v>4</v>
      </c>
      <c r="I304" s="9">
        <v>38</v>
      </c>
      <c r="J304" s="12">
        <v>37</v>
      </c>
      <c r="K304" s="35">
        <v>0.22500000000000001</v>
      </c>
      <c r="L304" s="2">
        <v>0.01</v>
      </c>
      <c r="M304" t="s">
        <v>174</v>
      </c>
    </row>
    <row r="305" spans="1:13" x14ac:dyDescent="0.25">
      <c r="A305" s="20">
        <v>3.30199</v>
      </c>
      <c r="B305" s="86">
        <v>-111.515</v>
      </c>
      <c r="C305" s="24">
        <v>39.502000000000002</v>
      </c>
      <c r="D305" s="9">
        <v>10</v>
      </c>
      <c r="E305" s="9">
        <v>1990</v>
      </c>
      <c r="F305" s="9">
        <v>2</v>
      </c>
      <c r="G305" s="9">
        <v>5</v>
      </c>
      <c r="H305" s="9">
        <v>10</v>
      </c>
      <c r="I305" s="9">
        <v>23</v>
      </c>
      <c r="J305" s="12">
        <v>25.2</v>
      </c>
      <c r="K305" s="35">
        <v>0.22500000000000001</v>
      </c>
      <c r="L305" s="2">
        <v>0.01</v>
      </c>
      <c r="M305" t="s">
        <v>174</v>
      </c>
    </row>
    <row r="306" spans="1:13" x14ac:dyDescent="0.25">
      <c r="A306" s="20">
        <v>2.8096199999999998</v>
      </c>
      <c r="B306" s="86">
        <v>-111.515</v>
      </c>
      <c r="C306" s="24">
        <v>39.503</v>
      </c>
      <c r="D306" s="9">
        <v>8</v>
      </c>
      <c r="E306" s="9">
        <v>1990</v>
      </c>
      <c r="F306" s="9">
        <v>2</v>
      </c>
      <c r="G306" s="9">
        <v>5</v>
      </c>
      <c r="H306" s="9">
        <v>21</v>
      </c>
      <c r="I306" s="9">
        <v>11</v>
      </c>
      <c r="J306" s="12">
        <v>4.9000000000000004</v>
      </c>
      <c r="K306" s="35">
        <v>0.22500000000000001</v>
      </c>
      <c r="L306" s="2">
        <v>0.01</v>
      </c>
      <c r="M306" t="s">
        <v>174</v>
      </c>
    </row>
    <row r="307" spans="1:13" x14ac:dyDescent="0.25">
      <c r="A307" s="20">
        <v>3.32057</v>
      </c>
      <c r="B307" s="86">
        <v>-113.19799999999999</v>
      </c>
      <c r="C307" s="24">
        <v>41.186999999999998</v>
      </c>
      <c r="D307" s="9">
        <v>4</v>
      </c>
      <c r="E307" s="9">
        <v>1990</v>
      </c>
      <c r="F307" s="9">
        <v>2</v>
      </c>
      <c r="G307" s="9">
        <v>23</v>
      </c>
      <c r="H307" s="9">
        <v>22</v>
      </c>
      <c r="I307" s="9">
        <v>40</v>
      </c>
      <c r="J307" s="12">
        <v>12.4</v>
      </c>
      <c r="K307" s="35">
        <v>0.22500000000000001</v>
      </c>
      <c r="L307" s="2">
        <v>0.01</v>
      </c>
      <c r="M307" t="s">
        <v>174</v>
      </c>
    </row>
    <row r="308" spans="1:13" x14ac:dyDescent="0.25">
      <c r="A308" s="20">
        <v>2.6238200000000003</v>
      </c>
      <c r="B308" s="80">
        <v>-111.989</v>
      </c>
      <c r="C308" s="23">
        <v>43.042999999999999</v>
      </c>
      <c r="D308" s="1">
        <v>0</v>
      </c>
      <c r="E308" s="1">
        <v>1990</v>
      </c>
      <c r="F308" s="1">
        <v>3</v>
      </c>
      <c r="G308" s="1">
        <v>1</v>
      </c>
      <c r="H308" s="1">
        <v>19</v>
      </c>
      <c r="I308" s="1">
        <v>34</v>
      </c>
      <c r="J308" s="11">
        <v>1.3</v>
      </c>
      <c r="K308" s="35">
        <v>0.22500000000000001</v>
      </c>
      <c r="L308" s="2">
        <v>0.01</v>
      </c>
      <c r="M308" t="s">
        <v>174</v>
      </c>
    </row>
    <row r="309" spans="1:13" x14ac:dyDescent="0.25">
      <c r="A309" s="20">
        <v>3.698989729640755</v>
      </c>
      <c r="B309" s="80">
        <v>-110.717</v>
      </c>
      <c r="C309" s="23">
        <v>43.401000000000003</v>
      </c>
      <c r="D309" s="1">
        <v>5</v>
      </c>
      <c r="E309" s="1">
        <v>1990</v>
      </c>
      <c r="F309" s="1">
        <v>3</v>
      </c>
      <c r="G309" s="1">
        <v>5</v>
      </c>
      <c r="H309" s="1">
        <v>6</v>
      </c>
      <c r="I309" s="1">
        <v>50</v>
      </c>
      <c r="J309" s="1">
        <v>56.22</v>
      </c>
      <c r="K309" s="35">
        <v>0.14584981701043995</v>
      </c>
      <c r="L309" s="2">
        <v>0.01</v>
      </c>
      <c r="M309" t="s">
        <v>175</v>
      </c>
    </row>
    <row r="310" spans="1:13" x14ac:dyDescent="0.25">
      <c r="A310" s="20">
        <v>2.8467799999999999</v>
      </c>
      <c r="B310" s="80">
        <v>-110.657</v>
      </c>
      <c r="C310" s="23">
        <v>43.287999999999997</v>
      </c>
      <c r="D310" s="1">
        <v>3</v>
      </c>
      <c r="E310" s="1">
        <v>1990</v>
      </c>
      <c r="F310" s="1">
        <v>3</v>
      </c>
      <c r="G310" s="1">
        <v>14</v>
      </c>
      <c r="H310" s="1">
        <v>21</v>
      </c>
      <c r="I310" s="1">
        <v>25</v>
      </c>
      <c r="J310" s="11">
        <v>20.8</v>
      </c>
      <c r="K310" s="35">
        <v>0.22500000000000001</v>
      </c>
      <c r="L310" s="2">
        <v>0.01</v>
      </c>
      <c r="M310" t="s">
        <v>174</v>
      </c>
    </row>
    <row r="311" spans="1:13" x14ac:dyDescent="0.25">
      <c r="A311" s="20">
        <v>2.91181</v>
      </c>
      <c r="B311" s="86">
        <v>-112.53100000000001</v>
      </c>
      <c r="C311" s="24">
        <v>38.243000000000002</v>
      </c>
      <c r="D311" s="9">
        <v>0</v>
      </c>
      <c r="E311" s="9">
        <v>1990</v>
      </c>
      <c r="F311" s="9">
        <v>3</v>
      </c>
      <c r="G311" s="9">
        <v>28</v>
      </c>
      <c r="H311" s="9">
        <v>10</v>
      </c>
      <c r="I311" s="9">
        <v>47</v>
      </c>
      <c r="J311" s="12">
        <v>25.9</v>
      </c>
      <c r="K311" s="35">
        <v>0.22500000000000001</v>
      </c>
      <c r="L311" s="2">
        <v>0.01</v>
      </c>
      <c r="M311" t="s">
        <v>174</v>
      </c>
    </row>
    <row r="312" spans="1:13" x14ac:dyDescent="0.25">
      <c r="A312" s="20">
        <v>3.92442</v>
      </c>
      <c r="B312" s="86">
        <v>-109.474</v>
      </c>
      <c r="C312" s="24">
        <v>40.116</v>
      </c>
      <c r="D312" s="9">
        <v>2</v>
      </c>
      <c r="E312" s="9">
        <v>1990</v>
      </c>
      <c r="F312" s="9">
        <v>4</v>
      </c>
      <c r="G312" s="9">
        <v>7</v>
      </c>
      <c r="H312" s="9">
        <v>15</v>
      </c>
      <c r="I312" s="9">
        <v>37</v>
      </c>
      <c r="J312" s="12">
        <v>54.5</v>
      </c>
      <c r="K312" s="35">
        <v>0.22500000000000001</v>
      </c>
      <c r="L312" s="2">
        <v>0.01</v>
      </c>
      <c r="M312" t="s">
        <v>174</v>
      </c>
    </row>
    <row r="313" spans="1:13" x14ac:dyDescent="0.25">
      <c r="A313" s="20">
        <v>3.5632752209611196</v>
      </c>
      <c r="B313" s="80">
        <v>-110.628</v>
      </c>
      <c r="C313" s="23">
        <v>43.145000000000003</v>
      </c>
      <c r="D313" s="1">
        <v>5</v>
      </c>
      <c r="E313" s="1">
        <v>1990</v>
      </c>
      <c r="F313" s="1">
        <v>4</v>
      </c>
      <c r="G313" s="1">
        <v>9</v>
      </c>
      <c r="H313" s="1">
        <v>16</v>
      </c>
      <c r="I313" s="1">
        <v>56</v>
      </c>
      <c r="J313" s="1">
        <v>53.33</v>
      </c>
      <c r="K313" s="35">
        <v>0.16083765575665815</v>
      </c>
      <c r="L313" s="2">
        <v>0.01</v>
      </c>
      <c r="M313" t="s">
        <v>175</v>
      </c>
    </row>
    <row r="314" spans="1:13" x14ac:dyDescent="0.25">
      <c r="A314" s="20">
        <v>2.69814</v>
      </c>
      <c r="B314" s="86">
        <v>-111.563</v>
      </c>
      <c r="C314" s="24">
        <v>42.433999999999997</v>
      </c>
      <c r="D314" s="9">
        <v>6</v>
      </c>
      <c r="E314" s="9">
        <v>1990</v>
      </c>
      <c r="F314" s="9">
        <v>4</v>
      </c>
      <c r="G314" s="9">
        <v>15</v>
      </c>
      <c r="H314" s="9">
        <v>23</v>
      </c>
      <c r="I314" s="9">
        <v>50</v>
      </c>
      <c r="J314" s="12">
        <v>35.9</v>
      </c>
      <c r="K314" s="35">
        <v>0.22500000000000001</v>
      </c>
      <c r="L314" s="2">
        <v>0.01</v>
      </c>
      <c r="M314" t="s">
        <v>174</v>
      </c>
    </row>
    <row r="315" spans="1:13" x14ac:dyDescent="0.25">
      <c r="A315" s="20">
        <v>2.5680800000000001</v>
      </c>
      <c r="B315" s="86">
        <v>-112.536</v>
      </c>
      <c r="C315" s="24">
        <v>38.676000000000002</v>
      </c>
      <c r="D315" s="9">
        <v>1</v>
      </c>
      <c r="E315" s="9">
        <v>1990</v>
      </c>
      <c r="F315" s="9">
        <v>4</v>
      </c>
      <c r="G315" s="9">
        <v>17</v>
      </c>
      <c r="H315" s="9">
        <v>22</v>
      </c>
      <c r="I315" s="9">
        <v>25</v>
      </c>
      <c r="J315" s="12">
        <v>29.9</v>
      </c>
      <c r="K315" s="35">
        <v>0.22500000000000001</v>
      </c>
      <c r="L315" s="2">
        <v>0.01</v>
      </c>
      <c r="M315" t="s">
        <v>174</v>
      </c>
    </row>
    <row r="316" spans="1:13" x14ac:dyDescent="0.25">
      <c r="A316" s="20">
        <v>2.7910399999999997</v>
      </c>
      <c r="B316" s="86">
        <v>-112.52800000000001</v>
      </c>
      <c r="C316" s="24">
        <v>38.665999999999997</v>
      </c>
      <c r="D316" s="9">
        <v>9</v>
      </c>
      <c r="E316" s="9">
        <v>1990</v>
      </c>
      <c r="F316" s="9">
        <v>4</v>
      </c>
      <c r="G316" s="9">
        <v>17</v>
      </c>
      <c r="H316" s="9">
        <v>22</v>
      </c>
      <c r="I316" s="9">
        <v>28</v>
      </c>
      <c r="J316" s="12">
        <v>12.8</v>
      </c>
      <c r="K316" s="35">
        <v>0.22500000000000001</v>
      </c>
      <c r="L316" s="2">
        <v>0.01</v>
      </c>
      <c r="M316" t="s">
        <v>174</v>
      </c>
    </row>
    <row r="317" spans="1:13" x14ac:dyDescent="0.25">
      <c r="A317" s="20">
        <v>3.3705751195363436</v>
      </c>
      <c r="B317" s="80">
        <v>-111.163</v>
      </c>
      <c r="C317" s="23">
        <v>43.265999999999998</v>
      </c>
      <c r="D317" s="1">
        <v>5</v>
      </c>
      <c r="E317" s="1">
        <v>1990</v>
      </c>
      <c r="F317" s="1">
        <v>4</v>
      </c>
      <c r="G317" s="1">
        <v>19</v>
      </c>
      <c r="H317" s="1">
        <v>8</v>
      </c>
      <c r="I317" s="1">
        <v>37</v>
      </c>
      <c r="J317" s="1">
        <v>34.840000000000003</v>
      </c>
      <c r="K317" s="35">
        <v>0.16083765575665815</v>
      </c>
      <c r="L317" s="2">
        <v>0.01</v>
      </c>
      <c r="M317" t="s">
        <v>175</v>
      </c>
    </row>
    <row r="318" spans="1:13" x14ac:dyDescent="0.25">
      <c r="A318" s="20">
        <v>3.0604499999999999</v>
      </c>
      <c r="B318" s="86">
        <v>-112.373</v>
      </c>
      <c r="C318" s="24">
        <v>41.706000000000003</v>
      </c>
      <c r="D318" s="9">
        <v>7</v>
      </c>
      <c r="E318" s="9">
        <v>1990</v>
      </c>
      <c r="F318" s="9">
        <v>4</v>
      </c>
      <c r="G318" s="9">
        <v>19</v>
      </c>
      <c r="H318" s="9">
        <v>13</v>
      </c>
      <c r="I318" s="9">
        <v>25</v>
      </c>
      <c r="J318" s="12">
        <v>34.5</v>
      </c>
      <c r="K318" s="35">
        <v>0.22500000000000001</v>
      </c>
      <c r="L318" s="2">
        <v>0.01</v>
      </c>
      <c r="M318" t="s">
        <v>174</v>
      </c>
    </row>
    <row r="319" spans="1:13" x14ac:dyDescent="0.25">
      <c r="A319" s="20">
        <v>2.5773699999999997</v>
      </c>
      <c r="B319" s="86">
        <v>-112.355</v>
      </c>
      <c r="C319" s="24">
        <v>38.265000000000001</v>
      </c>
      <c r="D319" s="9">
        <v>6</v>
      </c>
      <c r="E319" s="9">
        <v>1990</v>
      </c>
      <c r="F319" s="9">
        <v>4</v>
      </c>
      <c r="G319" s="9">
        <v>20</v>
      </c>
      <c r="H319" s="9">
        <v>9</v>
      </c>
      <c r="I319" s="9">
        <v>35</v>
      </c>
      <c r="J319" s="12">
        <v>12.9</v>
      </c>
      <c r="K319" s="35">
        <v>0.22500000000000001</v>
      </c>
      <c r="L319" s="2">
        <v>0.01</v>
      </c>
      <c r="M319" t="s">
        <v>174</v>
      </c>
    </row>
    <row r="320" spans="1:13" x14ac:dyDescent="0.25">
      <c r="A320" s="20">
        <v>2.6145299999999998</v>
      </c>
      <c r="B320" s="86">
        <v>-111.51900000000001</v>
      </c>
      <c r="C320" s="24">
        <v>38.741999999999997</v>
      </c>
      <c r="D320" s="9">
        <v>1</v>
      </c>
      <c r="E320" s="9">
        <v>1990</v>
      </c>
      <c r="F320" s="9">
        <v>4</v>
      </c>
      <c r="G320" s="9">
        <v>20</v>
      </c>
      <c r="H320" s="9">
        <v>23</v>
      </c>
      <c r="I320" s="9">
        <v>34</v>
      </c>
      <c r="J320" s="12">
        <v>7.2</v>
      </c>
      <c r="K320" s="35">
        <v>0.22500000000000001</v>
      </c>
      <c r="L320" s="2">
        <v>0.01</v>
      </c>
      <c r="M320" t="s">
        <v>174</v>
      </c>
    </row>
    <row r="321" spans="1:13" x14ac:dyDescent="0.25">
      <c r="A321" s="20">
        <v>2.5402100000000001</v>
      </c>
      <c r="B321" s="86">
        <v>-111.514</v>
      </c>
      <c r="C321" s="24">
        <v>38.753</v>
      </c>
      <c r="D321" s="9">
        <v>0</v>
      </c>
      <c r="E321" s="9">
        <v>1990</v>
      </c>
      <c r="F321" s="9">
        <v>4</v>
      </c>
      <c r="G321" s="9">
        <v>23</v>
      </c>
      <c r="H321" s="9">
        <v>12</v>
      </c>
      <c r="I321" s="9">
        <v>41</v>
      </c>
      <c r="J321" s="12">
        <v>7.6</v>
      </c>
      <c r="K321" s="35">
        <v>0.22500000000000001</v>
      </c>
      <c r="L321" s="2">
        <v>0.01</v>
      </c>
      <c r="M321" t="s">
        <v>174</v>
      </c>
    </row>
    <row r="322" spans="1:13" x14ac:dyDescent="0.25">
      <c r="A322" s="20">
        <v>2.8746499999999999</v>
      </c>
      <c r="B322" s="86">
        <v>-111.515</v>
      </c>
      <c r="C322" s="24">
        <v>38.74</v>
      </c>
      <c r="D322" s="9">
        <v>1</v>
      </c>
      <c r="E322" s="9">
        <v>1990</v>
      </c>
      <c r="F322" s="9">
        <v>4</v>
      </c>
      <c r="G322" s="9">
        <v>27</v>
      </c>
      <c r="H322" s="9">
        <v>3</v>
      </c>
      <c r="I322" s="9">
        <v>4</v>
      </c>
      <c r="J322" s="12">
        <v>32.200000000000003</v>
      </c>
      <c r="K322" s="35">
        <v>0.22500000000000001</v>
      </c>
      <c r="L322" s="2">
        <v>0.01</v>
      </c>
      <c r="M322" t="s">
        <v>174</v>
      </c>
    </row>
    <row r="323" spans="1:13" x14ac:dyDescent="0.25">
      <c r="A323" s="20">
        <v>2.8281999999999998</v>
      </c>
      <c r="B323" s="86">
        <v>-112.685</v>
      </c>
      <c r="C323" s="24">
        <v>38.231999999999999</v>
      </c>
      <c r="D323" s="9">
        <v>0</v>
      </c>
      <c r="E323" s="9">
        <v>1990</v>
      </c>
      <c r="F323" s="9">
        <v>5</v>
      </c>
      <c r="G323" s="9">
        <v>1</v>
      </c>
      <c r="H323" s="9">
        <v>14</v>
      </c>
      <c r="I323" s="9">
        <v>38</v>
      </c>
      <c r="J323" s="12">
        <v>3.8</v>
      </c>
      <c r="K323" s="35">
        <v>0.22500000000000001</v>
      </c>
      <c r="L323" s="2">
        <v>0.01</v>
      </c>
      <c r="M323" t="s">
        <v>174</v>
      </c>
    </row>
    <row r="324" spans="1:13" x14ac:dyDescent="0.25">
      <c r="A324" s="20">
        <v>2.52163</v>
      </c>
      <c r="B324" s="86">
        <v>-111.51300000000001</v>
      </c>
      <c r="C324" s="24">
        <v>38.723999999999997</v>
      </c>
      <c r="D324" s="9">
        <v>4</v>
      </c>
      <c r="E324" s="9">
        <v>1990</v>
      </c>
      <c r="F324" s="9">
        <v>5</v>
      </c>
      <c r="G324" s="9">
        <v>2</v>
      </c>
      <c r="H324" s="9">
        <v>7</v>
      </c>
      <c r="I324" s="9">
        <v>8</v>
      </c>
      <c r="J324" s="12">
        <v>55.2</v>
      </c>
      <c r="K324" s="35">
        <v>0.22500000000000001</v>
      </c>
      <c r="L324" s="2">
        <v>0.01</v>
      </c>
      <c r="M324" t="s">
        <v>174</v>
      </c>
    </row>
    <row r="325" spans="1:13" x14ac:dyDescent="0.25">
      <c r="A325" s="20">
        <v>3.0418699999999999</v>
      </c>
      <c r="B325" s="86">
        <v>-111.51900000000001</v>
      </c>
      <c r="C325" s="24">
        <v>38.731000000000002</v>
      </c>
      <c r="D325" s="9">
        <v>0</v>
      </c>
      <c r="E325" s="9">
        <v>1990</v>
      </c>
      <c r="F325" s="9">
        <v>5</v>
      </c>
      <c r="G325" s="9">
        <v>2</v>
      </c>
      <c r="H325" s="9">
        <v>10</v>
      </c>
      <c r="I325" s="9">
        <v>21</v>
      </c>
      <c r="J325" s="12">
        <v>49.2</v>
      </c>
      <c r="K325" s="35">
        <v>0.22500000000000001</v>
      </c>
      <c r="L325" s="2">
        <v>0.01</v>
      </c>
      <c r="M325" t="s">
        <v>174</v>
      </c>
    </row>
    <row r="326" spans="1:13" x14ac:dyDescent="0.25">
      <c r="A326" s="20">
        <v>2.51234</v>
      </c>
      <c r="B326" s="86">
        <v>-111.497</v>
      </c>
      <c r="C326" s="24">
        <v>38.718000000000004</v>
      </c>
      <c r="D326" s="9">
        <v>6</v>
      </c>
      <c r="E326" s="9">
        <v>1990</v>
      </c>
      <c r="F326" s="9">
        <v>5</v>
      </c>
      <c r="G326" s="9">
        <v>2</v>
      </c>
      <c r="H326" s="9">
        <v>18</v>
      </c>
      <c r="I326" s="9">
        <v>28</v>
      </c>
      <c r="J326" s="12">
        <v>10.5</v>
      </c>
      <c r="K326" s="35">
        <v>0.22500000000000001</v>
      </c>
      <c r="L326" s="2">
        <v>0.01</v>
      </c>
      <c r="M326" t="s">
        <v>174</v>
      </c>
    </row>
    <row r="327" spans="1:13" x14ac:dyDescent="0.25">
      <c r="A327" s="20">
        <v>2.7538800000000001</v>
      </c>
      <c r="B327" s="86">
        <v>-111.52500000000001</v>
      </c>
      <c r="C327" s="24">
        <v>38.72</v>
      </c>
      <c r="D327" s="9">
        <v>3</v>
      </c>
      <c r="E327" s="9">
        <v>1990</v>
      </c>
      <c r="F327" s="9">
        <v>5</v>
      </c>
      <c r="G327" s="9">
        <v>2</v>
      </c>
      <c r="H327" s="9">
        <v>19</v>
      </c>
      <c r="I327" s="9">
        <v>39</v>
      </c>
      <c r="J327" s="12">
        <v>11.4</v>
      </c>
      <c r="K327" s="35">
        <v>0.22500000000000001</v>
      </c>
      <c r="L327" s="2">
        <v>0.01</v>
      </c>
      <c r="M327" t="s">
        <v>174</v>
      </c>
    </row>
    <row r="328" spans="1:13" x14ac:dyDescent="0.25">
      <c r="A328" s="20">
        <v>2.50305</v>
      </c>
      <c r="B328" s="86">
        <v>-111.526</v>
      </c>
      <c r="C328" s="24">
        <v>38.722000000000001</v>
      </c>
      <c r="D328" s="9">
        <v>2</v>
      </c>
      <c r="E328" s="9">
        <v>1990</v>
      </c>
      <c r="F328" s="9">
        <v>5</v>
      </c>
      <c r="G328" s="9">
        <v>2</v>
      </c>
      <c r="H328" s="9">
        <v>20</v>
      </c>
      <c r="I328" s="9">
        <v>47</v>
      </c>
      <c r="J328" s="12">
        <v>9.8000000000000007</v>
      </c>
      <c r="K328" s="35">
        <v>0.22500000000000001</v>
      </c>
      <c r="L328" s="2">
        <v>0.01</v>
      </c>
      <c r="M328" t="s">
        <v>174</v>
      </c>
    </row>
    <row r="329" spans="1:13" x14ac:dyDescent="0.25">
      <c r="A329" s="20">
        <v>2.7817500000000002</v>
      </c>
      <c r="B329" s="86">
        <v>-111.51</v>
      </c>
      <c r="C329" s="24">
        <v>38.731000000000002</v>
      </c>
      <c r="D329" s="9">
        <v>2</v>
      </c>
      <c r="E329" s="9">
        <v>1990</v>
      </c>
      <c r="F329" s="9">
        <v>5</v>
      </c>
      <c r="G329" s="9">
        <v>3</v>
      </c>
      <c r="H329" s="9">
        <v>5</v>
      </c>
      <c r="I329" s="9">
        <v>52</v>
      </c>
      <c r="J329" s="12">
        <v>22.5</v>
      </c>
      <c r="K329" s="35">
        <v>0.22500000000000001</v>
      </c>
      <c r="L329" s="2">
        <v>0.01</v>
      </c>
      <c r="M329" t="s">
        <v>174</v>
      </c>
    </row>
    <row r="330" spans="1:13" x14ac:dyDescent="0.25">
      <c r="A330" s="20">
        <v>2.5959499999999998</v>
      </c>
      <c r="B330" s="86">
        <v>-111.52500000000001</v>
      </c>
      <c r="C330" s="24">
        <v>38.720999999999997</v>
      </c>
      <c r="D330" s="9">
        <v>4</v>
      </c>
      <c r="E330" s="9">
        <v>1990</v>
      </c>
      <c r="F330" s="9">
        <v>5</v>
      </c>
      <c r="G330" s="9">
        <v>3</v>
      </c>
      <c r="H330" s="9">
        <v>6</v>
      </c>
      <c r="I330" s="9">
        <v>45</v>
      </c>
      <c r="J330" s="12">
        <v>40.6</v>
      </c>
      <c r="K330" s="35">
        <v>0.22500000000000001</v>
      </c>
      <c r="L330" s="2">
        <v>0.01</v>
      </c>
      <c r="M330" t="s">
        <v>174</v>
      </c>
    </row>
    <row r="331" spans="1:13" x14ac:dyDescent="0.25">
      <c r="A331" s="20">
        <v>2.6331099999999998</v>
      </c>
      <c r="B331" s="86">
        <v>-111.501</v>
      </c>
      <c r="C331" s="24">
        <v>38.720999999999997</v>
      </c>
      <c r="D331" s="9">
        <v>3</v>
      </c>
      <c r="E331" s="9">
        <v>1990</v>
      </c>
      <c r="F331" s="9">
        <v>5</v>
      </c>
      <c r="G331" s="9">
        <v>3</v>
      </c>
      <c r="H331" s="9">
        <v>15</v>
      </c>
      <c r="I331" s="9">
        <v>7</v>
      </c>
      <c r="J331" s="12">
        <v>57</v>
      </c>
      <c r="K331" s="35">
        <v>0.22500000000000001</v>
      </c>
      <c r="L331" s="2">
        <v>0.01</v>
      </c>
      <c r="M331" t="s">
        <v>174</v>
      </c>
    </row>
    <row r="332" spans="1:13" x14ac:dyDescent="0.25">
      <c r="A332" s="20">
        <v>2.8189100000000002</v>
      </c>
      <c r="B332" s="86">
        <v>-112.613</v>
      </c>
      <c r="C332" s="24">
        <v>38.173999999999999</v>
      </c>
      <c r="D332" s="9">
        <v>17</v>
      </c>
      <c r="E332" s="9">
        <v>1990</v>
      </c>
      <c r="F332" s="9">
        <v>5</v>
      </c>
      <c r="G332" s="9">
        <v>3</v>
      </c>
      <c r="H332" s="9">
        <v>20</v>
      </c>
      <c r="I332" s="9">
        <v>19</v>
      </c>
      <c r="J332" s="12">
        <v>49.1</v>
      </c>
      <c r="K332" s="35">
        <v>0.22500000000000001</v>
      </c>
      <c r="L332" s="2">
        <v>0.01</v>
      </c>
      <c r="M332" t="s">
        <v>174</v>
      </c>
    </row>
    <row r="333" spans="1:13" x14ac:dyDescent="0.25">
      <c r="A333" s="20">
        <v>3.7572000000000001</v>
      </c>
      <c r="B333" s="86">
        <v>-112.595</v>
      </c>
      <c r="C333" s="24">
        <v>38.19</v>
      </c>
      <c r="D333" s="9">
        <v>0</v>
      </c>
      <c r="E333" s="9">
        <v>1990</v>
      </c>
      <c r="F333" s="9">
        <v>5</v>
      </c>
      <c r="G333" s="9">
        <v>6</v>
      </c>
      <c r="H333" s="9">
        <v>13</v>
      </c>
      <c r="I333" s="9">
        <v>11</v>
      </c>
      <c r="J333" s="12">
        <v>44.1</v>
      </c>
      <c r="K333" s="35">
        <v>0.22500000000000001</v>
      </c>
      <c r="L333" s="2">
        <v>0.01</v>
      </c>
      <c r="M333" t="s">
        <v>174</v>
      </c>
    </row>
    <row r="334" spans="1:13" x14ac:dyDescent="0.25">
      <c r="A334" s="20">
        <v>3.3948900000000002</v>
      </c>
      <c r="B334" s="86">
        <v>-112.581</v>
      </c>
      <c r="C334" s="24">
        <v>38.67</v>
      </c>
      <c r="D334" s="9">
        <v>0</v>
      </c>
      <c r="E334" s="9">
        <v>1990</v>
      </c>
      <c r="F334" s="9">
        <v>5</v>
      </c>
      <c r="G334" s="9">
        <v>16</v>
      </c>
      <c r="H334" s="9">
        <v>20</v>
      </c>
      <c r="I334" s="9">
        <v>10</v>
      </c>
      <c r="J334" s="12">
        <v>4.4000000000000004</v>
      </c>
      <c r="K334" s="35">
        <v>0.22500000000000001</v>
      </c>
      <c r="L334" s="2">
        <v>0.01</v>
      </c>
      <c r="M334" t="s">
        <v>174</v>
      </c>
    </row>
    <row r="335" spans="1:13" x14ac:dyDescent="0.25">
      <c r="A335" s="20">
        <v>2.8096199999999998</v>
      </c>
      <c r="B335" s="86">
        <v>-110.947</v>
      </c>
      <c r="C335" s="24">
        <v>42.488</v>
      </c>
      <c r="D335" s="9">
        <v>0</v>
      </c>
      <c r="E335" s="9">
        <v>1990</v>
      </c>
      <c r="F335" s="9">
        <v>5</v>
      </c>
      <c r="G335" s="9">
        <v>21</v>
      </c>
      <c r="H335" s="9">
        <v>5</v>
      </c>
      <c r="I335" s="9">
        <v>11</v>
      </c>
      <c r="J335" s="12">
        <v>9.9</v>
      </c>
      <c r="K335" s="35">
        <v>0.22500000000000001</v>
      </c>
      <c r="L335" s="2">
        <v>0.01</v>
      </c>
      <c r="M335" t="s">
        <v>174</v>
      </c>
    </row>
    <row r="336" spans="1:13" x14ac:dyDescent="0.25">
      <c r="A336" s="20">
        <v>2.8467799999999999</v>
      </c>
      <c r="B336" s="86">
        <v>-112.52200000000001</v>
      </c>
      <c r="C336" s="24">
        <v>38.704999999999998</v>
      </c>
      <c r="D336" s="9">
        <v>4</v>
      </c>
      <c r="E336" s="9">
        <v>1990</v>
      </c>
      <c r="F336" s="9">
        <v>5</v>
      </c>
      <c r="G336" s="9">
        <v>22</v>
      </c>
      <c r="H336" s="9">
        <v>14</v>
      </c>
      <c r="I336" s="9">
        <v>27</v>
      </c>
      <c r="J336" s="12">
        <v>34.5</v>
      </c>
      <c r="K336" s="35">
        <v>0.22500000000000001</v>
      </c>
      <c r="L336" s="2">
        <v>0.01</v>
      </c>
      <c r="M336" t="s">
        <v>174</v>
      </c>
    </row>
    <row r="337" spans="1:13" x14ac:dyDescent="0.25">
      <c r="A337" s="20">
        <v>2.8096199999999998</v>
      </c>
      <c r="B337" s="86">
        <v>-113.34699999999999</v>
      </c>
      <c r="C337" s="24">
        <v>37.274999999999999</v>
      </c>
      <c r="D337" s="9">
        <v>0</v>
      </c>
      <c r="E337" s="9">
        <v>1990</v>
      </c>
      <c r="F337" s="9">
        <v>5</v>
      </c>
      <c r="G337" s="9">
        <v>26</v>
      </c>
      <c r="H337" s="9">
        <v>0</v>
      </c>
      <c r="I337" s="9">
        <v>27</v>
      </c>
      <c r="J337" s="12">
        <v>7.8</v>
      </c>
      <c r="K337" s="35">
        <v>0.22500000000000001</v>
      </c>
      <c r="L337" s="2">
        <v>0.01</v>
      </c>
      <c r="M337" t="s">
        <v>174</v>
      </c>
    </row>
    <row r="338" spans="1:13" x14ac:dyDescent="0.25">
      <c r="A338" s="20">
        <v>2.71672</v>
      </c>
      <c r="B338" s="80">
        <v>-111.292</v>
      </c>
      <c r="C338" s="23">
        <v>42.860999999999997</v>
      </c>
      <c r="D338" s="1">
        <v>6</v>
      </c>
      <c r="E338" s="1">
        <v>1990</v>
      </c>
      <c r="F338" s="1">
        <v>6</v>
      </c>
      <c r="G338" s="1">
        <v>1</v>
      </c>
      <c r="H338" s="1">
        <v>11</v>
      </c>
      <c r="I338" s="1">
        <v>54</v>
      </c>
      <c r="J338" s="11">
        <v>16.899999999999999</v>
      </c>
      <c r="K338" s="35">
        <v>0.22500000000000001</v>
      </c>
      <c r="L338" s="2">
        <v>0.01</v>
      </c>
      <c r="M338" t="s">
        <v>174</v>
      </c>
    </row>
    <row r="339" spans="1:13" x14ac:dyDescent="0.25">
      <c r="A339" s="20">
        <v>3.2369600000000003</v>
      </c>
      <c r="B339" s="80">
        <v>-111.377</v>
      </c>
      <c r="C339" s="23">
        <v>42.582000000000001</v>
      </c>
      <c r="D339" s="1">
        <v>0</v>
      </c>
      <c r="E339" s="1">
        <v>1990</v>
      </c>
      <c r="F339" s="1">
        <v>6</v>
      </c>
      <c r="G339" s="1">
        <v>3</v>
      </c>
      <c r="H339" s="1">
        <v>7</v>
      </c>
      <c r="I339" s="1">
        <v>14</v>
      </c>
      <c r="J339" s="11">
        <v>32.299999999999997</v>
      </c>
      <c r="K339" s="35">
        <v>0.22500000000000001</v>
      </c>
      <c r="L339" s="2">
        <v>0.01</v>
      </c>
      <c r="M339" t="s">
        <v>174</v>
      </c>
    </row>
    <row r="340" spans="1:13" x14ac:dyDescent="0.25">
      <c r="A340" s="20">
        <v>2.51234</v>
      </c>
      <c r="B340" s="86">
        <v>-111.56399999999999</v>
      </c>
      <c r="C340" s="24">
        <v>41.816000000000003</v>
      </c>
      <c r="D340" s="9">
        <v>8</v>
      </c>
      <c r="E340" s="9">
        <v>1990</v>
      </c>
      <c r="F340" s="9">
        <v>6</v>
      </c>
      <c r="G340" s="9">
        <v>3</v>
      </c>
      <c r="H340" s="9">
        <v>11</v>
      </c>
      <c r="I340" s="9">
        <v>9</v>
      </c>
      <c r="J340" s="12">
        <v>7.4</v>
      </c>
      <c r="K340" s="35">
        <v>0.22500000000000001</v>
      </c>
      <c r="L340" s="2">
        <v>0.01</v>
      </c>
      <c r="M340" t="s">
        <v>174</v>
      </c>
    </row>
    <row r="341" spans="1:13" x14ac:dyDescent="0.25">
      <c r="A341" s="20">
        <v>3.32057</v>
      </c>
      <c r="B341" s="80">
        <v>-111.398</v>
      </c>
      <c r="C341" s="23">
        <v>42.567999999999998</v>
      </c>
      <c r="D341" s="1">
        <v>0</v>
      </c>
      <c r="E341" s="1">
        <v>1990</v>
      </c>
      <c r="F341" s="1">
        <v>6</v>
      </c>
      <c r="G341" s="1">
        <v>5</v>
      </c>
      <c r="H341" s="1">
        <v>9</v>
      </c>
      <c r="I341" s="1">
        <v>3</v>
      </c>
      <c r="J341" s="11">
        <v>27.3</v>
      </c>
      <c r="K341" s="35">
        <v>0.22500000000000001</v>
      </c>
      <c r="L341" s="2">
        <v>0.01</v>
      </c>
      <c r="M341" t="s">
        <v>174</v>
      </c>
    </row>
    <row r="342" spans="1:13" x14ac:dyDescent="0.25">
      <c r="A342" s="20">
        <v>3.3340070538517259</v>
      </c>
      <c r="B342" s="80">
        <v>-111.392</v>
      </c>
      <c r="C342" s="23">
        <v>42.575000000000003</v>
      </c>
      <c r="D342" s="1">
        <v>0</v>
      </c>
      <c r="E342" s="1">
        <v>1990</v>
      </c>
      <c r="F342" s="1">
        <v>6</v>
      </c>
      <c r="G342" s="1">
        <v>5</v>
      </c>
      <c r="H342" s="1">
        <v>12</v>
      </c>
      <c r="I342" s="1">
        <v>19</v>
      </c>
      <c r="J342" s="11">
        <v>28.4</v>
      </c>
      <c r="K342" s="35">
        <v>0.16083765575665815</v>
      </c>
      <c r="L342" s="2">
        <v>0.01</v>
      </c>
      <c r="M342" t="s">
        <v>175</v>
      </c>
    </row>
    <row r="343" spans="1:13" x14ac:dyDescent="0.25">
      <c r="A343" s="20">
        <v>2.6423999999999999</v>
      </c>
      <c r="B343" s="80">
        <v>-111.34399999999999</v>
      </c>
      <c r="C343" s="23">
        <v>42.609000000000002</v>
      </c>
      <c r="D343" s="1">
        <v>1</v>
      </c>
      <c r="E343" s="1">
        <v>1990</v>
      </c>
      <c r="F343" s="1">
        <v>6</v>
      </c>
      <c r="G343" s="1">
        <v>14</v>
      </c>
      <c r="H343" s="1">
        <v>11</v>
      </c>
      <c r="I343" s="1">
        <v>57</v>
      </c>
      <c r="J343" s="11">
        <v>52.6</v>
      </c>
      <c r="K343" s="35">
        <v>0.22500000000000001</v>
      </c>
      <c r="L343" s="2">
        <v>0.01</v>
      </c>
      <c r="M343" t="s">
        <v>174</v>
      </c>
    </row>
    <row r="344" spans="1:13" x14ac:dyDescent="0.25">
      <c r="A344" s="20">
        <v>2.5495000000000001</v>
      </c>
      <c r="B344" s="80">
        <v>-111.33499999999999</v>
      </c>
      <c r="C344" s="23">
        <v>43.307000000000002</v>
      </c>
      <c r="D344" s="1">
        <v>3</v>
      </c>
      <c r="E344" s="1">
        <v>1990</v>
      </c>
      <c r="F344" s="1">
        <v>6</v>
      </c>
      <c r="G344" s="1">
        <v>19</v>
      </c>
      <c r="H344" s="1">
        <v>8</v>
      </c>
      <c r="I344" s="1">
        <v>47</v>
      </c>
      <c r="J344" s="11">
        <v>9.1999999999999993</v>
      </c>
      <c r="K344" s="35">
        <v>0.22500000000000001</v>
      </c>
      <c r="L344" s="2">
        <v>0.01</v>
      </c>
      <c r="M344" t="s">
        <v>174</v>
      </c>
    </row>
    <row r="345" spans="1:13" x14ac:dyDescent="0.25">
      <c r="A345" s="20">
        <v>2.6331099999999998</v>
      </c>
      <c r="B345" s="86">
        <v>-112.40300000000001</v>
      </c>
      <c r="C345" s="24">
        <v>41.908000000000001</v>
      </c>
      <c r="D345" s="9">
        <v>9</v>
      </c>
      <c r="E345" s="9">
        <v>1990</v>
      </c>
      <c r="F345" s="9">
        <v>6</v>
      </c>
      <c r="G345" s="9">
        <v>23</v>
      </c>
      <c r="H345" s="9">
        <v>18</v>
      </c>
      <c r="I345" s="9">
        <v>4</v>
      </c>
      <c r="J345" s="12">
        <v>29.9</v>
      </c>
      <c r="K345" s="35">
        <v>0.22500000000000001</v>
      </c>
      <c r="L345" s="2">
        <v>0.01</v>
      </c>
      <c r="M345" t="s">
        <v>174</v>
      </c>
    </row>
    <row r="346" spans="1:13" x14ac:dyDescent="0.25">
      <c r="A346" s="20">
        <v>2.91181</v>
      </c>
      <c r="B346" s="86">
        <v>-112.399</v>
      </c>
      <c r="C346" s="24">
        <v>41.896999999999998</v>
      </c>
      <c r="D346" s="9">
        <v>7</v>
      </c>
      <c r="E346" s="9">
        <v>1990</v>
      </c>
      <c r="F346" s="9">
        <v>6</v>
      </c>
      <c r="G346" s="9">
        <v>24</v>
      </c>
      <c r="H346" s="9">
        <v>1</v>
      </c>
      <c r="I346" s="9">
        <v>27</v>
      </c>
      <c r="J346" s="12">
        <v>43.7</v>
      </c>
      <c r="K346" s="35">
        <v>0.22500000000000001</v>
      </c>
      <c r="L346" s="2">
        <v>0.01</v>
      </c>
      <c r="M346" t="s">
        <v>174</v>
      </c>
    </row>
    <row r="347" spans="1:13" x14ac:dyDescent="0.25">
      <c r="A347" s="20">
        <v>2.52163</v>
      </c>
      <c r="B347" s="86">
        <v>-112.404</v>
      </c>
      <c r="C347" s="24">
        <v>41.905000000000001</v>
      </c>
      <c r="D347" s="9">
        <v>7</v>
      </c>
      <c r="E347" s="9">
        <v>1990</v>
      </c>
      <c r="F347" s="9">
        <v>6</v>
      </c>
      <c r="G347" s="9">
        <v>24</v>
      </c>
      <c r="H347" s="9">
        <v>7</v>
      </c>
      <c r="I347" s="9">
        <v>19</v>
      </c>
      <c r="J347" s="12">
        <v>2.1</v>
      </c>
      <c r="K347" s="35">
        <v>0.22500000000000001</v>
      </c>
      <c r="L347" s="2">
        <v>0.01</v>
      </c>
      <c r="M347" t="s">
        <v>174</v>
      </c>
    </row>
    <row r="348" spans="1:13" x14ac:dyDescent="0.25">
      <c r="A348" s="20">
        <v>2.50305</v>
      </c>
      <c r="B348" s="86">
        <v>-110.306</v>
      </c>
      <c r="C348" s="24">
        <v>41.081000000000003</v>
      </c>
      <c r="D348" s="9">
        <v>1</v>
      </c>
      <c r="E348" s="9">
        <v>1990</v>
      </c>
      <c r="F348" s="9">
        <v>6</v>
      </c>
      <c r="G348" s="9">
        <v>25</v>
      </c>
      <c r="H348" s="9">
        <v>7</v>
      </c>
      <c r="I348" s="9">
        <v>25</v>
      </c>
      <c r="J348" s="12">
        <v>40.5</v>
      </c>
      <c r="K348" s="35">
        <v>0.22500000000000001</v>
      </c>
      <c r="L348" s="2">
        <v>0.01</v>
      </c>
      <c r="M348" t="s">
        <v>174</v>
      </c>
    </row>
    <row r="349" spans="1:13" x14ac:dyDescent="0.25">
      <c r="A349" s="20">
        <v>2.5773699999999997</v>
      </c>
      <c r="B349" s="86">
        <v>-112.405</v>
      </c>
      <c r="C349" s="24">
        <v>41.901000000000003</v>
      </c>
      <c r="D349" s="9">
        <v>7</v>
      </c>
      <c r="E349" s="9">
        <v>1990</v>
      </c>
      <c r="F349" s="9">
        <v>6</v>
      </c>
      <c r="G349" s="9">
        <v>25</v>
      </c>
      <c r="H349" s="9">
        <v>16</v>
      </c>
      <c r="I349" s="9">
        <v>4</v>
      </c>
      <c r="J349" s="12">
        <v>51.6</v>
      </c>
      <c r="K349" s="35">
        <v>0.22500000000000001</v>
      </c>
      <c r="L349" s="2">
        <v>0.01</v>
      </c>
      <c r="M349" t="s">
        <v>174</v>
      </c>
    </row>
    <row r="350" spans="1:13" x14ac:dyDescent="0.25">
      <c r="A350" s="20">
        <v>2.8189100000000002</v>
      </c>
      <c r="B350" s="86">
        <v>-110.837</v>
      </c>
      <c r="C350" s="24">
        <v>38.950000000000003</v>
      </c>
      <c r="D350" s="9">
        <v>9</v>
      </c>
      <c r="E350" s="9">
        <v>1990</v>
      </c>
      <c r="F350" s="9">
        <v>6</v>
      </c>
      <c r="G350" s="9">
        <v>25</v>
      </c>
      <c r="H350" s="9">
        <v>17</v>
      </c>
      <c r="I350" s="9">
        <v>15</v>
      </c>
      <c r="J350" s="12">
        <v>33.6</v>
      </c>
      <c r="K350" s="35">
        <v>0.22500000000000001</v>
      </c>
      <c r="L350" s="2">
        <v>0.01</v>
      </c>
      <c r="M350" t="s">
        <v>174</v>
      </c>
    </row>
    <row r="351" spans="1:13" x14ac:dyDescent="0.25">
      <c r="A351" s="20">
        <v>3.0511599999999999</v>
      </c>
      <c r="B351" s="86">
        <v>-112.405</v>
      </c>
      <c r="C351" s="24">
        <v>41.9</v>
      </c>
      <c r="D351" s="9">
        <v>5</v>
      </c>
      <c r="E351" s="9">
        <v>1990</v>
      </c>
      <c r="F351" s="9">
        <v>6</v>
      </c>
      <c r="G351" s="9">
        <v>25</v>
      </c>
      <c r="H351" s="9">
        <v>22</v>
      </c>
      <c r="I351" s="9">
        <v>6</v>
      </c>
      <c r="J351" s="12">
        <v>59.7</v>
      </c>
      <c r="K351" s="35">
        <v>0.22500000000000001</v>
      </c>
      <c r="L351" s="2">
        <v>0.01</v>
      </c>
      <c r="M351" t="s">
        <v>174</v>
      </c>
    </row>
    <row r="352" spans="1:13" x14ac:dyDescent="0.25">
      <c r="A352" s="20">
        <v>3.6700210329567411</v>
      </c>
      <c r="B352" s="86">
        <v>-112.39700000000001</v>
      </c>
      <c r="C352" s="24">
        <v>41.893000000000001</v>
      </c>
      <c r="D352" s="9">
        <v>5</v>
      </c>
      <c r="E352" s="9">
        <v>1990</v>
      </c>
      <c r="F352" s="9">
        <v>6</v>
      </c>
      <c r="G352" s="9">
        <v>28</v>
      </c>
      <c r="H352" s="9">
        <v>0</v>
      </c>
      <c r="I352" s="9">
        <v>5</v>
      </c>
      <c r="J352" s="12">
        <v>13.6</v>
      </c>
      <c r="K352" s="35">
        <v>0.14002878056357881</v>
      </c>
      <c r="L352" s="2">
        <v>0.01</v>
      </c>
      <c r="M352" t="s">
        <v>175</v>
      </c>
    </row>
    <row r="353" spans="1:13" x14ac:dyDescent="0.25">
      <c r="A353" s="20">
        <v>2.5773699999999997</v>
      </c>
      <c r="B353" s="86">
        <v>-112.39400000000001</v>
      </c>
      <c r="C353" s="24">
        <v>41.893999999999998</v>
      </c>
      <c r="D353" s="9">
        <v>7</v>
      </c>
      <c r="E353" s="9">
        <v>1990</v>
      </c>
      <c r="F353" s="9">
        <v>6</v>
      </c>
      <c r="G353" s="9">
        <v>28</v>
      </c>
      <c r="H353" s="9">
        <v>4</v>
      </c>
      <c r="I353" s="9">
        <v>20</v>
      </c>
      <c r="J353" s="12">
        <v>35.1</v>
      </c>
      <c r="K353" s="35">
        <v>0.22500000000000001</v>
      </c>
      <c r="L353" s="2">
        <v>0.01</v>
      </c>
      <c r="M353" t="s">
        <v>174</v>
      </c>
    </row>
    <row r="354" spans="1:13" x14ac:dyDescent="0.25">
      <c r="A354" s="20">
        <v>2.89323</v>
      </c>
      <c r="B354" s="86">
        <v>-112.583</v>
      </c>
      <c r="C354" s="24">
        <v>38.677</v>
      </c>
      <c r="D354" s="9">
        <v>1</v>
      </c>
      <c r="E354" s="9">
        <v>1990</v>
      </c>
      <c r="F354" s="9">
        <v>6</v>
      </c>
      <c r="G354" s="9">
        <v>30</v>
      </c>
      <c r="H354" s="9">
        <v>0</v>
      </c>
      <c r="I354" s="9">
        <v>11</v>
      </c>
      <c r="J354" s="12">
        <v>24</v>
      </c>
      <c r="K354" s="35">
        <v>0.22500000000000001</v>
      </c>
      <c r="L354" s="2">
        <v>0.01</v>
      </c>
      <c r="M354" t="s">
        <v>174</v>
      </c>
    </row>
    <row r="355" spans="1:13" x14ac:dyDescent="0.25">
      <c r="A355" s="20">
        <v>3.0697399999999999</v>
      </c>
      <c r="B355" s="86">
        <v>-112.39700000000001</v>
      </c>
      <c r="C355" s="24">
        <v>41.899000000000001</v>
      </c>
      <c r="D355" s="9">
        <v>4</v>
      </c>
      <c r="E355" s="9">
        <v>1990</v>
      </c>
      <c r="F355" s="9">
        <v>7</v>
      </c>
      <c r="G355" s="9">
        <v>2</v>
      </c>
      <c r="H355" s="9">
        <v>11</v>
      </c>
      <c r="I355" s="9">
        <v>37</v>
      </c>
      <c r="J355" s="12">
        <v>46</v>
      </c>
      <c r="K355" s="35">
        <v>0.22500000000000001</v>
      </c>
      <c r="L355" s="2">
        <v>0.01</v>
      </c>
      <c r="M355" t="s">
        <v>174</v>
      </c>
    </row>
    <row r="356" spans="1:13" x14ac:dyDescent="0.25">
      <c r="A356" s="20">
        <v>2.7538800000000001</v>
      </c>
      <c r="B356" s="86">
        <v>-113.63500000000001</v>
      </c>
      <c r="C356" s="24">
        <v>37.225999999999999</v>
      </c>
      <c r="D356" s="9">
        <v>5</v>
      </c>
      <c r="E356" s="9">
        <v>1990</v>
      </c>
      <c r="F356" s="9">
        <v>7</v>
      </c>
      <c r="G356" s="9">
        <v>18</v>
      </c>
      <c r="H356" s="9">
        <v>1</v>
      </c>
      <c r="I356" s="9">
        <v>33</v>
      </c>
      <c r="J356" s="12">
        <v>7.2</v>
      </c>
      <c r="K356" s="35">
        <v>0.22500000000000001</v>
      </c>
      <c r="L356" s="2">
        <v>0.01</v>
      </c>
      <c r="M356" t="s">
        <v>174</v>
      </c>
    </row>
    <row r="357" spans="1:13" x14ac:dyDescent="0.25">
      <c r="A357" s="20">
        <v>2.8189100000000002</v>
      </c>
      <c r="B357" s="86">
        <v>-112.91200000000001</v>
      </c>
      <c r="C357" s="24">
        <v>37.856999999999999</v>
      </c>
      <c r="D357" s="9">
        <v>1</v>
      </c>
      <c r="E357" s="9">
        <v>1990</v>
      </c>
      <c r="F357" s="9">
        <v>8</v>
      </c>
      <c r="G357" s="9">
        <v>2</v>
      </c>
      <c r="H357" s="9">
        <v>17</v>
      </c>
      <c r="I357" s="9">
        <v>57</v>
      </c>
      <c r="J357" s="12">
        <v>31.1</v>
      </c>
      <c r="K357" s="35">
        <v>0.22500000000000001</v>
      </c>
      <c r="L357" s="2">
        <v>0.01</v>
      </c>
      <c r="M357" t="s">
        <v>174</v>
      </c>
    </row>
    <row r="358" spans="1:13" x14ac:dyDescent="0.25">
      <c r="A358" s="20">
        <v>2.5587899999999997</v>
      </c>
      <c r="B358" s="86">
        <v>-111.563</v>
      </c>
      <c r="C358" s="24">
        <v>42.45</v>
      </c>
      <c r="D358" s="9">
        <v>5</v>
      </c>
      <c r="E358" s="9">
        <v>1990</v>
      </c>
      <c r="F358" s="9">
        <v>9</v>
      </c>
      <c r="G358" s="9">
        <v>20</v>
      </c>
      <c r="H358" s="9">
        <v>22</v>
      </c>
      <c r="I358" s="9">
        <v>46</v>
      </c>
      <c r="J358" s="12">
        <v>45.5</v>
      </c>
      <c r="K358" s="35">
        <v>0.22500000000000001</v>
      </c>
      <c r="L358" s="2">
        <v>0.01</v>
      </c>
      <c r="M358" t="s">
        <v>174</v>
      </c>
    </row>
    <row r="359" spans="1:13" x14ac:dyDescent="0.25">
      <c r="A359" s="20">
        <v>2.6516899999999999</v>
      </c>
      <c r="B359" s="86">
        <v>-111.419</v>
      </c>
      <c r="C359" s="24">
        <v>39.655000000000001</v>
      </c>
      <c r="D359" s="9">
        <v>3</v>
      </c>
      <c r="E359" s="9">
        <v>1990</v>
      </c>
      <c r="F359" s="9">
        <v>9</v>
      </c>
      <c r="G359" s="9">
        <v>23</v>
      </c>
      <c r="H359" s="9">
        <v>3</v>
      </c>
      <c r="I359" s="9">
        <v>58</v>
      </c>
      <c r="J359" s="12">
        <v>17.2</v>
      </c>
      <c r="K359" s="35">
        <v>0.22500000000000001</v>
      </c>
      <c r="L359" s="2">
        <v>0.01</v>
      </c>
      <c r="M359" t="s">
        <v>174</v>
      </c>
    </row>
    <row r="360" spans="1:13" x14ac:dyDescent="0.25">
      <c r="A360" s="20">
        <v>3.6115900000000001</v>
      </c>
      <c r="B360" s="80">
        <v>-108.355</v>
      </c>
      <c r="C360" s="23">
        <v>38.908000000000001</v>
      </c>
      <c r="D360" s="1">
        <v>10</v>
      </c>
      <c r="E360" s="1">
        <v>1990</v>
      </c>
      <c r="F360" s="1">
        <v>10</v>
      </c>
      <c r="G360" s="1">
        <v>21</v>
      </c>
      <c r="H360" s="1">
        <v>4</v>
      </c>
      <c r="I360" s="1">
        <v>31</v>
      </c>
      <c r="J360" s="1">
        <v>19.899999999999999</v>
      </c>
      <c r="K360" s="35">
        <v>0.23</v>
      </c>
      <c r="L360" s="2">
        <v>0.01</v>
      </c>
      <c r="M360" t="s">
        <v>174</v>
      </c>
    </row>
    <row r="361" spans="1:13" x14ac:dyDescent="0.25">
      <c r="A361" s="20">
        <v>2.7631700000000001</v>
      </c>
      <c r="B361" s="86">
        <v>-111.532</v>
      </c>
      <c r="C361" s="24">
        <v>38.726999999999997</v>
      </c>
      <c r="D361" s="9">
        <v>0</v>
      </c>
      <c r="E361" s="9">
        <v>1990</v>
      </c>
      <c r="F361" s="9">
        <v>10</v>
      </c>
      <c r="G361" s="9">
        <v>23</v>
      </c>
      <c r="H361" s="9">
        <v>8</v>
      </c>
      <c r="I361" s="9">
        <v>49</v>
      </c>
      <c r="J361" s="12">
        <v>12.3</v>
      </c>
      <c r="K361" s="35">
        <v>0.22500000000000001</v>
      </c>
      <c r="L361" s="2">
        <v>0.01</v>
      </c>
      <c r="M361" t="s">
        <v>174</v>
      </c>
    </row>
    <row r="362" spans="1:13" x14ac:dyDescent="0.25">
      <c r="A362" s="20">
        <v>2.7631700000000001</v>
      </c>
      <c r="B362" s="80">
        <v>-110.98699999999999</v>
      </c>
      <c r="C362" s="23">
        <v>42.631</v>
      </c>
      <c r="D362" s="1">
        <v>1</v>
      </c>
      <c r="E362" s="1">
        <v>1990</v>
      </c>
      <c r="F362" s="1">
        <v>10</v>
      </c>
      <c r="G362" s="1">
        <v>27</v>
      </c>
      <c r="H362" s="1">
        <v>23</v>
      </c>
      <c r="I362" s="1">
        <v>20</v>
      </c>
      <c r="J362" s="11">
        <v>19.899999999999999</v>
      </c>
      <c r="K362" s="35">
        <v>0.22500000000000001</v>
      </c>
      <c r="L362" s="2">
        <v>0.01</v>
      </c>
      <c r="M362" t="s">
        <v>174</v>
      </c>
    </row>
    <row r="363" spans="1:13" x14ac:dyDescent="0.25">
      <c r="A363" s="20">
        <v>3.3763100000000001</v>
      </c>
      <c r="B363" s="86">
        <v>-110.887</v>
      </c>
      <c r="C363" s="24">
        <v>39.122999999999998</v>
      </c>
      <c r="D363" s="9">
        <v>1</v>
      </c>
      <c r="E363" s="9">
        <v>1990</v>
      </c>
      <c r="F363" s="9">
        <v>11</v>
      </c>
      <c r="G363" s="9">
        <v>20</v>
      </c>
      <c r="H363" s="9">
        <v>8</v>
      </c>
      <c r="I363" s="9">
        <v>19</v>
      </c>
      <c r="J363" s="12">
        <v>11.2</v>
      </c>
      <c r="K363" s="35">
        <v>0.22500000000000001</v>
      </c>
      <c r="L363" s="2">
        <v>0.01</v>
      </c>
      <c r="M363" t="s">
        <v>174</v>
      </c>
    </row>
    <row r="364" spans="1:13" x14ac:dyDescent="0.25">
      <c r="A364" s="20">
        <v>2.8653599999999999</v>
      </c>
      <c r="B364" s="86">
        <v>-111.714</v>
      </c>
      <c r="C364" s="24">
        <v>41.41</v>
      </c>
      <c r="D364" s="9">
        <v>6</v>
      </c>
      <c r="E364" s="9">
        <v>1990</v>
      </c>
      <c r="F364" s="9">
        <v>11</v>
      </c>
      <c r="G364" s="9">
        <v>21</v>
      </c>
      <c r="H364" s="9">
        <v>4</v>
      </c>
      <c r="I364" s="9">
        <v>28</v>
      </c>
      <c r="J364" s="12">
        <v>42</v>
      </c>
      <c r="K364" s="35">
        <v>0.22500000000000001</v>
      </c>
      <c r="L364" s="2">
        <v>0.01</v>
      </c>
      <c r="M364" t="s">
        <v>174</v>
      </c>
    </row>
    <row r="365" spans="1:13" x14ac:dyDescent="0.25">
      <c r="A365" s="20">
        <v>2.5773699999999997</v>
      </c>
      <c r="B365" s="80">
        <v>-111</v>
      </c>
      <c r="C365" s="23">
        <v>42.720999999999997</v>
      </c>
      <c r="D365" s="1">
        <v>6</v>
      </c>
      <c r="E365" s="1">
        <v>1990</v>
      </c>
      <c r="F365" s="1">
        <v>11</v>
      </c>
      <c r="G365" s="1">
        <v>28</v>
      </c>
      <c r="H365" s="1">
        <v>21</v>
      </c>
      <c r="I365" s="1">
        <v>33</v>
      </c>
      <c r="J365" s="11">
        <v>23.8</v>
      </c>
      <c r="K365" s="35">
        <v>0.22500000000000001</v>
      </c>
      <c r="L365" s="2">
        <v>0.01</v>
      </c>
      <c r="M365" t="s">
        <v>174</v>
      </c>
    </row>
    <row r="366" spans="1:13" x14ac:dyDescent="0.25">
      <c r="A366" s="20">
        <v>3.11619</v>
      </c>
      <c r="B366" s="80">
        <v>-111.47199999999999</v>
      </c>
      <c r="C366" s="23">
        <v>42.648000000000003</v>
      </c>
      <c r="D366" s="1">
        <v>1</v>
      </c>
      <c r="E366" s="1">
        <v>1990</v>
      </c>
      <c r="F366" s="1">
        <v>12</v>
      </c>
      <c r="G366" s="1">
        <v>3</v>
      </c>
      <c r="H366" s="1">
        <v>21</v>
      </c>
      <c r="I366" s="1">
        <v>11</v>
      </c>
      <c r="J366" s="11">
        <v>52.9</v>
      </c>
      <c r="K366" s="35">
        <v>0.22500000000000001</v>
      </c>
      <c r="L366" s="2">
        <v>0.01</v>
      </c>
      <c r="M366" t="s">
        <v>174</v>
      </c>
    </row>
    <row r="367" spans="1:13" x14ac:dyDescent="0.25">
      <c r="A367" s="20">
        <v>2.9582600000000001</v>
      </c>
      <c r="B367" s="86">
        <v>-110.863</v>
      </c>
      <c r="C367" s="24">
        <v>39.131999999999998</v>
      </c>
      <c r="D367" s="9">
        <v>11</v>
      </c>
      <c r="E367" s="9">
        <v>1990</v>
      </c>
      <c r="F367" s="9">
        <v>12</v>
      </c>
      <c r="G367" s="9">
        <v>3</v>
      </c>
      <c r="H367" s="9">
        <v>22</v>
      </c>
      <c r="I367" s="9">
        <v>39</v>
      </c>
      <c r="J367" s="12">
        <v>5.0999999999999996</v>
      </c>
      <c r="K367" s="35">
        <v>0.22500000000000001</v>
      </c>
      <c r="L367" s="2">
        <v>0.01</v>
      </c>
      <c r="M367" t="s">
        <v>174</v>
      </c>
    </row>
    <row r="368" spans="1:13" x14ac:dyDescent="0.25">
      <c r="A368" s="20">
        <v>2.7538800000000001</v>
      </c>
      <c r="B368" s="86">
        <v>-110.37</v>
      </c>
      <c r="C368" s="24">
        <v>41.167000000000002</v>
      </c>
      <c r="D368" s="9">
        <v>2</v>
      </c>
      <c r="E368" s="9">
        <v>1990</v>
      </c>
      <c r="F368" s="9">
        <v>12</v>
      </c>
      <c r="G368" s="9">
        <v>4</v>
      </c>
      <c r="H368" s="9">
        <v>9</v>
      </c>
      <c r="I368" s="9">
        <v>26</v>
      </c>
      <c r="J368" s="12">
        <v>42</v>
      </c>
      <c r="K368" s="35">
        <v>0.22500000000000001</v>
      </c>
      <c r="L368" s="2">
        <v>0.01</v>
      </c>
      <c r="M368" t="s">
        <v>174</v>
      </c>
    </row>
    <row r="369" spans="1:13" x14ac:dyDescent="0.25">
      <c r="A369" s="20">
        <v>2.6145299999999998</v>
      </c>
      <c r="B369" s="86">
        <v>-111.095</v>
      </c>
      <c r="C369" s="24">
        <v>42.451000000000001</v>
      </c>
      <c r="D369" s="9">
        <v>0</v>
      </c>
      <c r="E369" s="9">
        <v>1990</v>
      </c>
      <c r="F369" s="9">
        <v>12</v>
      </c>
      <c r="G369" s="9">
        <v>5</v>
      </c>
      <c r="H369" s="9">
        <v>11</v>
      </c>
      <c r="I369" s="9">
        <v>43</v>
      </c>
      <c r="J369" s="12">
        <v>1.6</v>
      </c>
      <c r="K369" s="35">
        <v>0.22500000000000001</v>
      </c>
      <c r="L369" s="2">
        <v>0.01</v>
      </c>
      <c r="M369" t="s">
        <v>174</v>
      </c>
    </row>
    <row r="370" spans="1:13" x14ac:dyDescent="0.25">
      <c r="A370" s="20">
        <v>2.5587899999999997</v>
      </c>
      <c r="B370" s="86">
        <v>-112.821</v>
      </c>
      <c r="C370" s="24">
        <v>41.668999999999997</v>
      </c>
      <c r="D370" s="9">
        <v>3</v>
      </c>
      <c r="E370" s="9">
        <v>1990</v>
      </c>
      <c r="F370" s="9">
        <v>12</v>
      </c>
      <c r="G370" s="9">
        <v>5</v>
      </c>
      <c r="H370" s="9">
        <v>23</v>
      </c>
      <c r="I370" s="9">
        <v>20</v>
      </c>
      <c r="J370" s="12">
        <v>40.299999999999997</v>
      </c>
      <c r="K370" s="35">
        <v>0.22500000000000001</v>
      </c>
      <c r="L370" s="2">
        <v>0.01</v>
      </c>
      <c r="M370" t="s">
        <v>174</v>
      </c>
    </row>
    <row r="371" spans="1:13" x14ac:dyDescent="0.25">
      <c r="A371" s="20">
        <v>2.5680800000000001</v>
      </c>
      <c r="B371" s="86">
        <v>-109.246</v>
      </c>
      <c r="C371" s="24">
        <v>40.569000000000003</v>
      </c>
      <c r="D371" s="9">
        <v>1</v>
      </c>
      <c r="E371" s="9">
        <v>1990</v>
      </c>
      <c r="F371" s="9">
        <v>12</v>
      </c>
      <c r="G371" s="9">
        <v>11</v>
      </c>
      <c r="H371" s="9">
        <v>13</v>
      </c>
      <c r="I371" s="9">
        <v>46</v>
      </c>
      <c r="J371" s="12">
        <v>14.7</v>
      </c>
      <c r="K371" s="35">
        <v>0.22500000000000001</v>
      </c>
      <c r="L371" s="2">
        <v>0.01</v>
      </c>
      <c r="M371" t="s">
        <v>174</v>
      </c>
    </row>
    <row r="372" spans="1:13" x14ac:dyDescent="0.25">
      <c r="A372" s="20">
        <v>2.7910399999999997</v>
      </c>
      <c r="B372" s="86">
        <v>-111.342</v>
      </c>
      <c r="C372" s="24">
        <v>39.363</v>
      </c>
      <c r="D372" s="9">
        <v>14</v>
      </c>
      <c r="E372" s="9">
        <v>1991</v>
      </c>
      <c r="F372" s="9">
        <v>1</v>
      </c>
      <c r="G372" s="9">
        <v>2</v>
      </c>
      <c r="H372" s="9">
        <v>18</v>
      </c>
      <c r="I372" s="9">
        <v>13</v>
      </c>
      <c r="J372" s="12">
        <v>50</v>
      </c>
      <c r="K372" s="35">
        <v>0.22500000000000001</v>
      </c>
      <c r="L372" s="2">
        <v>0.01</v>
      </c>
      <c r="M372" t="s">
        <v>174</v>
      </c>
    </row>
    <row r="373" spans="1:13" x14ac:dyDescent="0.25">
      <c r="A373" s="20">
        <v>3.0232899999999998</v>
      </c>
      <c r="B373" s="86">
        <v>-111.51300000000001</v>
      </c>
      <c r="C373" s="24">
        <v>42.38</v>
      </c>
      <c r="D373" s="9">
        <v>0</v>
      </c>
      <c r="E373" s="9">
        <v>1991</v>
      </c>
      <c r="F373" s="9">
        <v>1</v>
      </c>
      <c r="G373" s="9">
        <v>21</v>
      </c>
      <c r="H373" s="9">
        <v>11</v>
      </c>
      <c r="I373" s="9">
        <v>55</v>
      </c>
      <c r="J373" s="12">
        <v>37.700000000000003</v>
      </c>
      <c r="K373" s="35">
        <v>0.22500000000000001</v>
      </c>
      <c r="L373" s="2">
        <v>0.01</v>
      </c>
      <c r="M373" t="s">
        <v>174</v>
      </c>
    </row>
    <row r="374" spans="1:13" x14ac:dyDescent="0.25">
      <c r="A374" s="20">
        <v>3.6115900000000001</v>
      </c>
      <c r="B374" s="80">
        <v>-114.70699999999999</v>
      </c>
      <c r="C374" s="23">
        <v>41.002000000000002</v>
      </c>
      <c r="D374" s="1">
        <v>5</v>
      </c>
      <c r="E374" s="1">
        <v>1991</v>
      </c>
      <c r="F374" s="1">
        <v>1</v>
      </c>
      <c r="G374" s="1">
        <v>22</v>
      </c>
      <c r="H374" s="1">
        <v>12</v>
      </c>
      <c r="I374" s="1">
        <v>39</v>
      </c>
      <c r="J374" s="1">
        <v>3.78</v>
      </c>
      <c r="K374" s="35">
        <v>0.23</v>
      </c>
      <c r="L374" s="2">
        <v>0.01</v>
      </c>
      <c r="M374" t="s">
        <v>174</v>
      </c>
    </row>
    <row r="375" spans="1:13" x14ac:dyDescent="0.25">
      <c r="A375" s="20">
        <v>2.7353000000000001</v>
      </c>
      <c r="B375" s="86">
        <v>-112.586</v>
      </c>
      <c r="C375" s="24">
        <v>41.871000000000002</v>
      </c>
      <c r="D375" s="9">
        <v>6</v>
      </c>
      <c r="E375" s="9">
        <v>1991</v>
      </c>
      <c r="F375" s="9">
        <v>1</v>
      </c>
      <c r="G375" s="9">
        <v>26</v>
      </c>
      <c r="H375" s="9">
        <v>17</v>
      </c>
      <c r="I375" s="9">
        <v>38</v>
      </c>
      <c r="J375" s="12">
        <v>8.6999999999999993</v>
      </c>
      <c r="K375" s="35">
        <v>0.22500000000000001</v>
      </c>
      <c r="L375" s="2">
        <v>0.01</v>
      </c>
      <c r="M375" t="s">
        <v>174</v>
      </c>
    </row>
    <row r="376" spans="1:13" x14ac:dyDescent="0.25">
      <c r="A376" s="20">
        <v>3.7440314244272335</v>
      </c>
      <c r="B376" s="86">
        <v>-111.32599999999999</v>
      </c>
      <c r="C376" s="24">
        <v>37.600999999999999</v>
      </c>
      <c r="D376" s="9">
        <v>9</v>
      </c>
      <c r="E376" s="9">
        <v>1991</v>
      </c>
      <c r="F376" s="9">
        <v>1</v>
      </c>
      <c r="G376" s="9">
        <v>26</v>
      </c>
      <c r="H376" s="9">
        <v>21</v>
      </c>
      <c r="I376" s="9">
        <v>49</v>
      </c>
      <c r="J376" s="12">
        <v>36.4</v>
      </c>
      <c r="K376" s="35">
        <v>0.16151704475634704</v>
      </c>
      <c r="L376" s="2">
        <v>0.01</v>
      </c>
      <c r="M376" t="s">
        <v>175</v>
      </c>
    </row>
    <row r="377" spans="1:13" x14ac:dyDescent="0.25">
      <c r="A377" s="20">
        <v>2.8560699999999999</v>
      </c>
      <c r="B377" s="86">
        <v>-112.58499999999999</v>
      </c>
      <c r="C377" s="24">
        <v>41.875</v>
      </c>
      <c r="D377" s="9">
        <v>5</v>
      </c>
      <c r="E377" s="9">
        <v>1991</v>
      </c>
      <c r="F377" s="9">
        <v>1</v>
      </c>
      <c r="G377" s="9">
        <v>28</v>
      </c>
      <c r="H377" s="9">
        <v>12</v>
      </c>
      <c r="I377" s="9">
        <v>40</v>
      </c>
      <c r="J377" s="12">
        <v>8.3000000000000007</v>
      </c>
      <c r="K377" s="35">
        <v>0.22500000000000001</v>
      </c>
      <c r="L377" s="2">
        <v>0.01</v>
      </c>
      <c r="M377" t="s">
        <v>174</v>
      </c>
    </row>
    <row r="378" spans="1:13" x14ac:dyDescent="0.25">
      <c r="A378" s="20">
        <v>2.7538800000000001</v>
      </c>
      <c r="B378" s="80">
        <v>-111.01900000000001</v>
      </c>
      <c r="C378" s="23">
        <v>42.716999999999999</v>
      </c>
      <c r="D378" s="1">
        <v>0</v>
      </c>
      <c r="E378" s="1">
        <v>1991</v>
      </c>
      <c r="F378" s="1">
        <v>1</v>
      </c>
      <c r="G378" s="1">
        <v>28</v>
      </c>
      <c r="H378" s="1">
        <v>22</v>
      </c>
      <c r="I378" s="1">
        <v>28</v>
      </c>
      <c r="J378" s="11">
        <v>8.3000000000000007</v>
      </c>
      <c r="K378" s="35">
        <v>0.22500000000000001</v>
      </c>
      <c r="L378" s="2">
        <v>0.01</v>
      </c>
      <c r="M378" t="s">
        <v>174</v>
      </c>
    </row>
    <row r="379" spans="1:13" x14ac:dyDescent="0.25">
      <c r="A379" s="20">
        <v>2.5866600000000002</v>
      </c>
      <c r="B379" s="80">
        <v>-111.05800000000001</v>
      </c>
      <c r="C379" s="23">
        <v>42.860999999999997</v>
      </c>
      <c r="D379" s="1">
        <v>2</v>
      </c>
      <c r="E379" s="1">
        <v>1991</v>
      </c>
      <c r="F379" s="1">
        <v>2</v>
      </c>
      <c r="G379" s="1">
        <v>1</v>
      </c>
      <c r="H379" s="1">
        <v>22</v>
      </c>
      <c r="I379" s="1">
        <v>12</v>
      </c>
      <c r="J379" s="11">
        <v>19.2</v>
      </c>
      <c r="K379" s="35">
        <v>0.22500000000000001</v>
      </c>
      <c r="L379" s="2">
        <v>0.01</v>
      </c>
      <c r="M379" t="s">
        <v>174</v>
      </c>
    </row>
    <row r="380" spans="1:13" x14ac:dyDescent="0.25">
      <c r="A380" s="20">
        <v>2.50305</v>
      </c>
      <c r="B380" s="80">
        <v>-112.081</v>
      </c>
      <c r="C380" s="23">
        <v>43.040999999999997</v>
      </c>
      <c r="D380" s="1">
        <v>0</v>
      </c>
      <c r="E380" s="1">
        <v>1991</v>
      </c>
      <c r="F380" s="1">
        <v>2</v>
      </c>
      <c r="G380" s="1">
        <v>6</v>
      </c>
      <c r="H380" s="1">
        <v>19</v>
      </c>
      <c r="I380" s="1">
        <v>37</v>
      </c>
      <c r="J380" s="11">
        <v>26.3</v>
      </c>
      <c r="K380" s="35">
        <v>0.22500000000000001</v>
      </c>
      <c r="L380" s="2">
        <v>0.01</v>
      </c>
      <c r="M380" t="s">
        <v>174</v>
      </c>
    </row>
    <row r="381" spans="1:13" x14ac:dyDescent="0.25">
      <c r="A381" s="20">
        <v>2.6331099999999998</v>
      </c>
      <c r="B381" s="80">
        <v>-111.563</v>
      </c>
      <c r="C381" s="23">
        <v>42.619</v>
      </c>
      <c r="D381" s="1">
        <v>1</v>
      </c>
      <c r="E381" s="1">
        <v>1991</v>
      </c>
      <c r="F381" s="1">
        <v>2</v>
      </c>
      <c r="G381" s="1">
        <v>6</v>
      </c>
      <c r="H381" s="1">
        <v>21</v>
      </c>
      <c r="I381" s="1">
        <v>47</v>
      </c>
      <c r="J381" s="11">
        <v>36.1</v>
      </c>
      <c r="K381" s="35">
        <v>0.22500000000000001</v>
      </c>
      <c r="L381" s="2">
        <v>0.01</v>
      </c>
      <c r="M381" t="s">
        <v>174</v>
      </c>
    </row>
    <row r="382" spans="1:13" x14ac:dyDescent="0.25">
      <c r="A382" s="20">
        <v>3.5442869186186901</v>
      </c>
      <c r="B382" s="80">
        <v>-111.294</v>
      </c>
      <c r="C382" s="23">
        <v>42.817</v>
      </c>
      <c r="D382" s="1">
        <v>2</v>
      </c>
      <c r="E382" s="1">
        <v>1991</v>
      </c>
      <c r="F382" s="1">
        <v>2</v>
      </c>
      <c r="G382" s="1">
        <v>15</v>
      </c>
      <c r="H382" s="1">
        <v>7</v>
      </c>
      <c r="I382" s="1">
        <v>9</v>
      </c>
      <c r="J382" s="1">
        <v>22.2</v>
      </c>
      <c r="K382" s="35">
        <v>0.16083765575665815</v>
      </c>
      <c r="L382" s="2">
        <v>0.01</v>
      </c>
      <c r="M382" t="s">
        <v>175</v>
      </c>
    </row>
    <row r="383" spans="1:13" x14ac:dyDescent="0.25">
      <c r="A383" s="20">
        <v>2.5773699999999997</v>
      </c>
      <c r="B383" s="86">
        <v>-114.23099999999999</v>
      </c>
      <c r="C383" s="24">
        <v>37.231000000000002</v>
      </c>
      <c r="D383" s="9">
        <v>0</v>
      </c>
      <c r="E383" s="9">
        <v>1991</v>
      </c>
      <c r="F383" s="9">
        <v>2</v>
      </c>
      <c r="G383" s="9">
        <v>18</v>
      </c>
      <c r="H383" s="9">
        <v>3</v>
      </c>
      <c r="I383" s="9">
        <v>1</v>
      </c>
      <c r="J383" s="12">
        <v>33.5</v>
      </c>
      <c r="K383" s="35">
        <v>0.22500000000000001</v>
      </c>
      <c r="L383" s="2">
        <v>0.01</v>
      </c>
      <c r="M383" t="s">
        <v>174</v>
      </c>
    </row>
    <row r="384" spans="1:13" x14ac:dyDescent="0.25">
      <c r="A384" s="20">
        <v>3.5806899999999997</v>
      </c>
      <c r="B384" s="86">
        <v>-111.914</v>
      </c>
      <c r="C384" s="24">
        <v>38.966000000000001</v>
      </c>
      <c r="D384" s="9">
        <v>1</v>
      </c>
      <c r="E384" s="9">
        <v>1991</v>
      </c>
      <c r="F384" s="9">
        <v>2</v>
      </c>
      <c r="G384" s="9">
        <v>21</v>
      </c>
      <c r="H384" s="9">
        <v>11</v>
      </c>
      <c r="I384" s="9">
        <v>23</v>
      </c>
      <c r="J384" s="12">
        <v>45.9</v>
      </c>
      <c r="K384" s="35">
        <v>0.22500000000000001</v>
      </c>
      <c r="L384" s="2">
        <v>0.01</v>
      </c>
      <c r="M384" t="s">
        <v>174</v>
      </c>
    </row>
    <row r="385" spans="1:13" x14ac:dyDescent="0.25">
      <c r="A385" s="20">
        <v>2.91181</v>
      </c>
      <c r="B385" s="86">
        <v>-114.242</v>
      </c>
      <c r="C385" s="24">
        <v>37.362000000000002</v>
      </c>
      <c r="D385" s="9">
        <v>3</v>
      </c>
      <c r="E385" s="9">
        <v>1991</v>
      </c>
      <c r="F385" s="9">
        <v>2</v>
      </c>
      <c r="G385" s="9">
        <v>23</v>
      </c>
      <c r="H385" s="9">
        <v>9</v>
      </c>
      <c r="I385" s="9">
        <v>23</v>
      </c>
      <c r="J385" s="12">
        <v>23.2</v>
      </c>
      <c r="K385" s="35">
        <v>0.22500000000000001</v>
      </c>
      <c r="L385" s="2">
        <v>0.01</v>
      </c>
      <c r="M385" t="s">
        <v>174</v>
      </c>
    </row>
    <row r="386" spans="1:13" x14ac:dyDescent="0.25">
      <c r="A386" s="20">
        <v>2.8003300000000002</v>
      </c>
      <c r="B386" s="86">
        <v>-111.369</v>
      </c>
      <c r="C386" s="24">
        <v>42.244</v>
      </c>
      <c r="D386" s="9">
        <v>0</v>
      </c>
      <c r="E386" s="9">
        <v>1991</v>
      </c>
      <c r="F386" s="9">
        <v>2</v>
      </c>
      <c r="G386" s="9">
        <v>23</v>
      </c>
      <c r="H386" s="9">
        <v>17</v>
      </c>
      <c r="I386" s="9">
        <v>45</v>
      </c>
      <c r="J386" s="12">
        <v>15.2</v>
      </c>
      <c r="K386" s="35">
        <v>0.22500000000000001</v>
      </c>
      <c r="L386" s="2">
        <v>0.01</v>
      </c>
      <c r="M386" t="s">
        <v>174</v>
      </c>
    </row>
    <row r="387" spans="1:13" x14ac:dyDescent="0.25">
      <c r="A387" s="20">
        <v>3.5716899126846604</v>
      </c>
      <c r="B387" s="86">
        <v>-114.21599999999999</v>
      </c>
      <c r="C387" s="24">
        <v>37.457999999999998</v>
      </c>
      <c r="D387" s="9">
        <v>0</v>
      </c>
      <c r="E387" s="9">
        <v>1991</v>
      </c>
      <c r="F387" s="9">
        <v>2</v>
      </c>
      <c r="G387" s="9">
        <v>25</v>
      </c>
      <c r="H387" s="9">
        <v>9</v>
      </c>
      <c r="I387" s="9">
        <v>48</v>
      </c>
      <c r="J387" s="12">
        <v>42.7</v>
      </c>
      <c r="K387" s="35">
        <v>0.16151704475634704</v>
      </c>
      <c r="L387" s="2">
        <v>0.01</v>
      </c>
      <c r="M387" t="s">
        <v>175</v>
      </c>
    </row>
    <row r="388" spans="1:13" x14ac:dyDescent="0.25">
      <c r="A388" s="20">
        <v>3.6643000000000003</v>
      </c>
      <c r="B388" s="86">
        <v>-109.42700000000001</v>
      </c>
      <c r="C388" s="24">
        <v>40.127000000000002</v>
      </c>
      <c r="D388" s="9">
        <v>1</v>
      </c>
      <c r="E388" s="9">
        <v>1991</v>
      </c>
      <c r="F388" s="9">
        <v>3</v>
      </c>
      <c r="G388" s="9">
        <v>2</v>
      </c>
      <c r="H388" s="9">
        <v>8</v>
      </c>
      <c r="I388" s="9">
        <v>41</v>
      </c>
      <c r="J388" s="12">
        <v>36.6</v>
      </c>
      <c r="K388" s="35">
        <v>0.22500000000000001</v>
      </c>
      <c r="L388" s="2">
        <v>0.01</v>
      </c>
      <c r="M388" t="s">
        <v>174</v>
      </c>
    </row>
    <row r="389" spans="1:13" x14ac:dyDescent="0.25">
      <c r="A389" s="20">
        <v>2.5495000000000001</v>
      </c>
      <c r="B389" s="80">
        <v>-111.693</v>
      </c>
      <c r="C389" s="23">
        <v>42.75</v>
      </c>
      <c r="D389" s="1">
        <v>0</v>
      </c>
      <c r="E389" s="1">
        <v>1991</v>
      </c>
      <c r="F389" s="1">
        <v>3</v>
      </c>
      <c r="G389" s="1">
        <v>7</v>
      </c>
      <c r="H389" s="1">
        <v>5</v>
      </c>
      <c r="I389" s="1">
        <v>19</v>
      </c>
      <c r="J389" s="11">
        <v>2</v>
      </c>
      <c r="K389" s="35">
        <v>0.22500000000000001</v>
      </c>
      <c r="L389" s="2">
        <v>0.01</v>
      </c>
      <c r="M389" t="s">
        <v>174</v>
      </c>
    </row>
    <row r="390" spans="1:13" x14ac:dyDescent="0.25">
      <c r="A390" s="20">
        <v>2.7445900000000001</v>
      </c>
      <c r="B390" s="80">
        <v>-111.23399999999999</v>
      </c>
      <c r="C390" s="23">
        <v>43.017000000000003</v>
      </c>
      <c r="D390" s="1">
        <v>1</v>
      </c>
      <c r="E390" s="1">
        <v>1991</v>
      </c>
      <c r="F390" s="1">
        <v>3</v>
      </c>
      <c r="G390" s="1">
        <v>15</v>
      </c>
      <c r="H390" s="1">
        <v>18</v>
      </c>
      <c r="I390" s="1">
        <v>10</v>
      </c>
      <c r="J390" s="11">
        <v>45.6</v>
      </c>
      <c r="K390" s="35">
        <v>0.22500000000000001</v>
      </c>
      <c r="L390" s="2">
        <v>0.01</v>
      </c>
      <c r="M390" t="s">
        <v>174</v>
      </c>
    </row>
    <row r="391" spans="1:13" x14ac:dyDescent="0.25">
      <c r="A391" s="20">
        <v>2.51234</v>
      </c>
      <c r="B391" s="80">
        <v>-111.416</v>
      </c>
      <c r="C391" s="23">
        <v>42.59</v>
      </c>
      <c r="D391" s="1">
        <v>3</v>
      </c>
      <c r="E391" s="1">
        <v>1991</v>
      </c>
      <c r="F391" s="1">
        <v>3</v>
      </c>
      <c r="G391" s="1">
        <v>19</v>
      </c>
      <c r="H391" s="1">
        <v>1</v>
      </c>
      <c r="I391" s="1">
        <v>8</v>
      </c>
      <c r="J391" s="11">
        <v>21.2</v>
      </c>
      <c r="K391" s="35">
        <v>0.22500000000000001</v>
      </c>
      <c r="L391" s="2">
        <v>0.01</v>
      </c>
      <c r="M391" t="s">
        <v>174</v>
      </c>
    </row>
    <row r="392" spans="1:13" x14ac:dyDescent="0.25">
      <c r="A392" s="20">
        <v>2.89323</v>
      </c>
      <c r="B392" s="86">
        <v>-112.97799999999999</v>
      </c>
      <c r="C392" s="24">
        <v>37.814999999999998</v>
      </c>
      <c r="D392" s="9">
        <v>1</v>
      </c>
      <c r="E392" s="9">
        <v>1991</v>
      </c>
      <c r="F392" s="9">
        <v>3</v>
      </c>
      <c r="G392" s="9">
        <v>22</v>
      </c>
      <c r="H392" s="9">
        <v>14</v>
      </c>
      <c r="I392" s="9">
        <v>59</v>
      </c>
      <c r="J392" s="12">
        <v>59.4</v>
      </c>
      <c r="K392" s="35">
        <v>0.22500000000000001</v>
      </c>
      <c r="L392" s="2">
        <v>0.01</v>
      </c>
      <c r="M392" t="s">
        <v>174</v>
      </c>
    </row>
    <row r="393" spans="1:13" x14ac:dyDescent="0.25">
      <c r="A393" s="20">
        <v>3.11619</v>
      </c>
      <c r="B393" s="86">
        <v>-113.02200000000001</v>
      </c>
      <c r="C393" s="24">
        <v>37.304000000000002</v>
      </c>
      <c r="D393" s="9">
        <v>5</v>
      </c>
      <c r="E393" s="9">
        <v>1991</v>
      </c>
      <c r="F393" s="9">
        <v>3</v>
      </c>
      <c r="G393" s="9">
        <v>26</v>
      </c>
      <c r="H393" s="9">
        <v>18</v>
      </c>
      <c r="I393" s="9">
        <v>42</v>
      </c>
      <c r="J393" s="12">
        <v>10.3</v>
      </c>
      <c r="K393" s="35">
        <v>0.22500000000000001</v>
      </c>
      <c r="L393" s="2">
        <v>0.01</v>
      </c>
      <c r="M393" t="s">
        <v>174</v>
      </c>
    </row>
    <row r="394" spans="1:13" x14ac:dyDescent="0.25">
      <c r="A394" s="20">
        <v>2.50305</v>
      </c>
      <c r="B394" s="80">
        <v>-111.074</v>
      </c>
      <c r="C394" s="23">
        <v>42.68</v>
      </c>
      <c r="D394" s="1">
        <v>5</v>
      </c>
      <c r="E394" s="1">
        <v>1991</v>
      </c>
      <c r="F394" s="1">
        <v>4</v>
      </c>
      <c r="G394" s="1">
        <v>4</v>
      </c>
      <c r="H394" s="1">
        <v>0</v>
      </c>
      <c r="I394" s="1">
        <v>57</v>
      </c>
      <c r="J394" s="11">
        <v>36.200000000000003</v>
      </c>
      <c r="K394" s="35">
        <v>0.22500000000000001</v>
      </c>
      <c r="L394" s="2">
        <v>0.01</v>
      </c>
      <c r="M394" t="s">
        <v>174</v>
      </c>
    </row>
    <row r="395" spans="1:13" x14ac:dyDescent="0.25">
      <c r="A395" s="20">
        <v>2.8653599999999999</v>
      </c>
      <c r="B395" s="80">
        <v>-114.35</v>
      </c>
      <c r="C395" s="23">
        <v>37.450000000000003</v>
      </c>
      <c r="D395" s="1">
        <v>0</v>
      </c>
      <c r="E395" s="1">
        <v>1991</v>
      </c>
      <c r="F395" s="1">
        <v>4</v>
      </c>
      <c r="G395" s="1">
        <v>4</v>
      </c>
      <c r="H395" s="1">
        <v>6</v>
      </c>
      <c r="I395" s="1">
        <v>6</v>
      </c>
      <c r="J395" s="11">
        <v>4.9000000000000004</v>
      </c>
      <c r="K395" s="35">
        <v>0.22500000000000001</v>
      </c>
      <c r="L395" s="2">
        <v>0.01</v>
      </c>
      <c r="M395" t="s">
        <v>174</v>
      </c>
    </row>
    <row r="396" spans="1:13" x14ac:dyDescent="0.25">
      <c r="A396" s="20">
        <v>3.0047100000000002</v>
      </c>
      <c r="B396" s="86">
        <v>-114.221</v>
      </c>
      <c r="C396" s="24">
        <v>37.292999999999999</v>
      </c>
      <c r="D396" s="9">
        <v>1</v>
      </c>
      <c r="E396" s="9">
        <v>1991</v>
      </c>
      <c r="F396" s="9">
        <v>4</v>
      </c>
      <c r="G396" s="9">
        <v>9</v>
      </c>
      <c r="H396" s="9">
        <v>4</v>
      </c>
      <c r="I396" s="9">
        <v>53</v>
      </c>
      <c r="J396" s="12">
        <v>22.6</v>
      </c>
      <c r="K396" s="35">
        <v>0.22500000000000001</v>
      </c>
      <c r="L396" s="2">
        <v>0.01</v>
      </c>
      <c r="M396" t="s">
        <v>174</v>
      </c>
    </row>
    <row r="397" spans="1:13" x14ac:dyDescent="0.25">
      <c r="A397" s="20">
        <v>2.51234</v>
      </c>
      <c r="B397" s="86">
        <v>-112.764</v>
      </c>
      <c r="C397" s="24">
        <v>38.064999999999998</v>
      </c>
      <c r="D397" s="9">
        <v>5</v>
      </c>
      <c r="E397" s="9">
        <v>1991</v>
      </c>
      <c r="F397" s="9">
        <v>4</v>
      </c>
      <c r="G397" s="9">
        <v>18</v>
      </c>
      <c r="H397" s="9">
        <v>20</v>
      </c>
      <c r="I397" s="9">
        <v>8</v>
      </c>
      <c r="J397" s="12">
        <v>56.8</v>
      </c>
      <c r="K397" s="35">
        <v>0.22500000000000001</v>
      </c>
      <c r="L397" s="2">
        <v>0.01</v>
      </c>
      <c r="M397" t="s">
        <v>174</v>
      </c>
    </row>
    <row r="398" spans="1:13" x14ac:dyDescent="0.25">
      <c r="A398" s="20">
        <v>2.52163</v>
      </c>
      <c r="B398" s="80">
        <v>-111.408</v>
      </c>
      <c r="C398" s="23">
        <v>42.8</v>
      </c>
      <c r="D398" s="1">
        <v>0</v>
      </c>
      <c r="E398" s="1">
        <v>1991</v>
      </c>
      <c r="F398" s="1">
        <v>4</v>
      </c>
      <c r="G398" s="1">
        <v>19</v>
      </c>
      <c r="H398" s="1">
        <v>20</v>
      </c>
      <c r="I398" s="1">
        <v>31</v>
      </c>
      <c r="J398" s="11">
        <v>14.1</v>
      </c>
      <c r="K398" s="35">
        <v>0.22500000000000001</v>
      </c>
      <c r="L398" s="2">
        <v>0.01</v>
      </c>
      <c r="M398" t="s">
        <v>174</v>
      </c>
    </row>
    <row r="399" spans="1:13" x14ac:dyDescent="0.25">
      <c r="A399" s="20">
        <v>4.1501175889782491</v>
      </c>
      <c r="B399" s="86">
        <v>-112.767</v>
      </c>
      <c r="C399" s="24">
        <v>38.069000000000003</v>
      </c>
      <c r="D399" s="9">
        <v>0</v>
      </c>
      <c r="E399" s="9">
        <v>1991</v>
      </c>
      <c r="F399" s="9">
        <v>4</v>
      </c>
      <c r="G399" s="9">
        <v>20</v>
      </c>
      <c r="H399" s="9">
        <v>12</v>
      </c>
      <c r="I399" s="9">
        <v>56</v>
      </c>
      <c r="J399" s="12">
        <v>51.2</v>
      </c>
      <c r="K399" s="35">
        <v>0.1231063180605456</v>
      </c>
      <c r="L399" s="2">
        <v>0.01</v>
      </c>
      <c r="M399" t="s">
        <v>175</v>
      </c>
    </row>
    <row r="400" spans="1:13" x14ac:dyDescent="0.25">
      <c r="A400" s="20">
        <v>2.72601</v>
      </c>
      <c r="B400" s="86">
        <v>-112.776</v>
      </c>
      <c r="C400" s="24">
        <v>38.073</v>
      </c>
      <c r="D400" s="9">
        <v>1</v>
      </c>
      <c r="E400" s="9">
        <v>1991</v>
      </c>
      <c r="F400" s="9">
        <v>4</v>
      </c>
      <c r="G400" s="9">
        <v>21</v>
      </c>
      <c r="H400" s="9">
        <v>14</v>
      </c>
      <c r="I400" s="9">
        <v>45</v>
      </c>
      <c r="J400" s="12">
        <v>47.8</v>
      </c>
      <c r="K400" s="35">
        <v>0.22500000000000001</v>
      </c>
      <c r="L400" s="2">
        <v>0.01</v>
      </c>
      <c r="M400" t="s">
        <v>174</v>
      </c>
    </row>
    <row r="401" spans="1:13" x14ac:dyDescent="0.25">
      <c r="A401" s="20">
        <v>2.6702699999999999</v>
      </c>
      <c r="B401" s="86">
        <v>-112.736</v>
      </c>
      <c r="C401" s="24">
        <v>38.064</v>
      </c>
      <c r="D401" s="9">
        <v>5</v>
      </c>
      <c r="E401" s="9">
        <v>1991</v>
      </c>
      <c r="F401" s="9">
        <v>4</v>
      </c>
      <c r="G401" s="9">
        <v>21</v>
      </c>
      <c r="H401" s="9">
        <v>14</v>
      </c>
      <c r="I401" s="9">
        <v>55</v>
      </c>
      <c r="J401" s="12">
        <v>54.2</v>
      </c>
      <c r="K401" s="35">
        <v>0.22500000000000001</v>
      </c>
      <c r="L401" s="2">
        <v>0.01</v>
      </c>
      <c r="M401" t="s">
        <v>174</v>
      </c>
    </row>
    <row r="402" spans="1:13" x14ac:dyDescent="0.25">
      <c r="A402" s="20">
        <v>2.5587899999999997</v>
      </c>
      <c r="B402" s="86">
        <v>-112.78100000000001</v>
      </c>
      <c r="C402" s="24">
        <v>38.067</v>
      </c>
      <c r="D402" s="9">
        <v>3</v>
      </c>
      <c r="E402" s="9">
        <v>1991</v>
      </c>
      <c r="F402" s="9">
        <v>4</v>
      </c>
      <c r="G402" s="9">
        <v>21</v>
      </c>
      <c r="H402" s="9">
        <v>22</v>
      </c>
      <c r="I402" s="9">
        <v>11</v>
      </c>
      <c r="J402" s="12">
        <v>16.600000000000001</v>
      </c>
      <c r="K402" s="35">
        <v>0.22500000000000001</v>
      </c>
      <c r="L402" s="2">
        <v>0.01</v>
      </c>
      <c r="M402" t="s">
        <v>174</v>
      </c>
    </row>
    <row r="403" spans="1:13" x14ac:dyDescent="0.25">
      <c r="A403" s="20">
        <v>2.72601</v>
      </c>
      <c r="B403" s="80">
        <v>-112.084</v>
      </c>
      <c r="C403" s="23">
        <v>43.055999999999997</v>
      </c>
      <c r="D403" s="1">
        <v>3</v>
      </c>
      <c r="E403" s="1">
        <v>1991</v>
      </c>
      <c r="F403" s="1">
        <v>4</v>
      </c>
      <c r="G403" s="1">
        <v>23</v>
      </c>
      <c r="H403" s="1">
        <v>18</v>
      </c>
      <c r="I403" s="1">
        <v>3</v>
      </c>
      <c r="J403" s="11">
        <v>22.6</v>
      </c>
      <c r="K403" s="35">
        <v>0.22500000000000001</v>
      </c>
      <c r="L403" s="2">
        <v>0.01</v>
      </c>
      <c r="M403" t="s">
        <v>174</v>
      </c>
    </row>
    <row r="404" spans="1:13" x14ac:dyDescent="0.25">
      <c r="A404" s="20">
        <v>2.8746499999999999</v>
      </c>
      <c r="B404" s="86">
        <v>-112.756</v>
      </c>
      <c r="C404" s="24">
        <v>38.075000000000003</v>
      </c>
      <c r="D404" s="9">
        <v>6</v>
      </c>
      <c r="E404" s="9">
        <v>1991</v>
      </c>
      <c r="F404" s="9">
        <v>4</v>
      </c>
      <c r="G404" s="9">
        <v>24</v>
      </c>
      <c r="H404" s="9">
        <v>8</v>
      </c>
      <c r="I404" s="9">
        <v>20</v>
      </c>
      <c r="J404" s="12">
        <v>16.8</v>
      </c>
      <c r="K404" s="35">
        <v>0.22500000000000001</v>
      </c>
      <c r="L404" s="2">
        <v>0.01</v>
      </c>
      <c r="M404" t="s">
        <v>174</v>
      </c>
    </row>
    <row r="405" spans="1:13" x14ac:dyDescent="0.25">
      <c r="A405" s="20">
        <v>3.1719300000000001</v>
      </c>
      <c r="B405" s="86">
        <v>-112.756</v>
      </c>
      <c r="C405" s="24">
        <v>38.058999999999997</v>
      </c>
      <c r="D405" s="9">
        <v>0</v>
      </c>
      <c r="E405" s="9">
        <v>1991</v>
      </c>
      <c r="F405" s="9">
        <v>4</v>
      </c>
      <c r="G405" s="9">
        <v>26</v>
      </c>
      <c r="H405" s="9">
        <v>8</v>
      </c>
      <c r="I405" s="9">
        <v>20</v>
      </c>
      <c r="J405" s="12">
        <v>54.6</v>
      </c>
      <c r="K405" s="35">
        <v>0.22500000000000001</v>
      </c>
      <c r="L405" s="2">
        <v>0.01</v>
      </c>
      <c r="M405" t="s">
        <v>174</v>
      </c>
    </row>
    <row r="406" spans="1:13" x14ac:dyDescent="0.25">
      <c r="A406" s="20">
        <v>4.026558630765515</v>
      </c>
      <c r="B406" s="80">
        <v>-112.345</v>
      </c>
      <c r="C406" s="23">
        <v>36.627000000000002</v>
      </c>
      <c r="D406" s="1">
        <v>10</v>
      </c>
      <c r="E406" s="1">
        <v>1991</v>
      </c>
      <c r="F406" s="1">
        <v>4</v>
      </c>
      <c r="G406" s="1">
        <v>26</v>
      </c>
      <c r="H406" s="1">
        <v>13</v>
      </c>
      <c r="I406" s="1">
        <v>8</v>
      </c>
      <c r="J406" s="1">
        <v>20.64</v>
      </c>
      <c r="K406" s="35">
        <v>0.16083765575665815</v>
      </c>
      <c r="L406" s="2">
        <v>0.01</v>
      </c>
      <c r="M406" t="s">
        <v>175</v>
      </c>
    </row>
    <row r="407" spans="1:13" x14ac:dyDescent="0.25">
      <c r="A407" s="20">
        <v>2.6516899999999999</v>
      </c>
      <c r="B407" s="86">
        <v>-110.85899999999999</v>
      </c>
      <c r="C407" s="24">
        <v>39.146000000000001</v>
      </c>
      <c r="D407" s="9">
        <v>10</v>
      </c>
      <c r="E407" s="9">
        <v>1991</v>
      </c>
      <c r="F407" s="9">
        <v>4</v>
      </c>
      <c r="G407" s="9">
        <v>30</v>
      </c>
      <c r="H407" s="9">
        <v>9</v>
      </c>
      <c r="I407" s="9">
        <v>4</v>
      </c>
      <c r="J407" s="12">
        <v>23.8</v>
      </c>
      <c r="K407" s="35">
        <v>0.22500000000000001</v>
      </c>
      <c r="L407" s="2">
        <v>0.01</v>
      </c>
      <c r="M407" t="s">
        <v>174</v>
      </c>
    </row>
    <row r="408" spans="1:13" x14ac:dyDescent="0.25">
      <c r="A408" s="20">
        <v>2.8653599999999999</v>
      </c>
      <c r="B408" s="86">
        <v>-112.76300000000001</v>
      </c>
      <c r="C408" s="24">
        <v>38.069000000000003</v>
      </c>
      <c r="D408" s="9">
        <v>8</v>
      </c>
      <c r="E408" s="9">
        <v>1991</v>
      </c>
      <c r="F408" s="9">
        <v>4</v>
      </c>
      <c r="G408" s="9">
        <v>30</v>
      </c>
      <c r="H408" s="9">
        <v>14</v>
      </c>
      <c r="I408" s="9">
        <v>57</v>
      </c>
      <c r="J408" s="12">
        <v>40.5</v>
      </c>
      <c r="K408" s="35">
        <v>0.22500000000000001</v>
      </c>
      <c r="L408" s="2">
        <v>0.01</v>
      </c>
      <c r="M408" t="s">
        <v>174</v>
      </c>
    </row>
    <row r="409" spans="1:13" x14ac:dyDescent="0.25">
      <c r="A409" s="20">
        <v>2.9303900000000001</v>
      </c>
      <c r="B409" s="80">
        <v>-110.569</v>
      </c>
      <c r="C409" s="23">
        <v>43.210999999999999</v>
      </c>
      <c r="D409" s="1">
        <v>3</v>
      </c>
      <c r="E409" s="1">
        <v>1991</v>
      </c>
      <c r="F409" s="1">
        <v>5</v>
      </c>
      <c r="G409" s="1">
        <v>2</v>
      </c>
      <c r="H409" s="1">
        <v>3</v>
      </c>
      <c r="I409" s="1">
        <v>0</v>
      </c>
      <c r="J409" s="11">
        <v>48.9</v>
      </c>
      <c r="K409" s="35">
        <v>0.22500000000000001</v>
      </c>
      <c r="L409" s="2">
        <v>0.01</v>
      </c>
      <c r="M409" t="s">
        <v>174</v>
      </c>
    </row>
    <row r="410" spans="1:13" x14ac:dyDescent="0.25">
      <c r="A410" s="20">
        <v>2.7817500000000002</v>
      </c>
      <c r="B410" s="80">
        <v>-111.43300000000001</v>
      </c>
      <c r="C410" s="23">
        <v>42.872999999999998</v>
      </c>
      <c r="D410" s="1">
        <v>0</v>
      </c>
      <c r="E410" s="1">
        <v>1991</v>
      </c>
      <c r="F410" s="1">
        <v>5</v>
      </c>
      <c r="G410" s="1">
        <v>8</v>
      </c>
      <c r="H410" s="1">
        <v>22</v>
      </c>
      <c r="I410" s="1">
        <v>34</v>
      </c>
      <c r="J410" s="11">
        <v>27.1</v>
      </c>
      <c r="K410" s="35">
        <v>0.22500000000000001</v>
      </c>
      <c r="L410" s="2">
        <v>0.01</v>
      </c>
      <c r="M410" t="s">
        <v>174</v>
      </c>
    </row>
    <row r="411" spans="1:13" x14ac:dyDescent="0.25">
      <c r="A411" s="20">
        <v>2.68885</v>
      </c>
      <c r="B411" s="86">
        <v>-112.77200000000001</v>
      </c>
      <c r="C411" s="24">
        <v>38.058999999999997</v>
      </c>
      <c r="D411" s="9">
        <v>1</v>
      </c>
      <c r="E411" s="9">
        <v>1991</v>
      </c>
      <c r="F411" s="9">
        <v>5</v>
      </c>
      <c r="G411" s="9">
        <v>17</v>
      </c>
      <c r="H411" s="9">
        <v>2</v>
      </c>
      <c r="I411" s="9">
        <v>6</v>
      </c>
      <c r="J411" s="12">
        <v>14.6</v>
      </c>
      <c r="K411" s="35">
        <v>0.22500000000000001</v>
      </c>
      <c r="L411" s="2">
        <v>0.01</v>
      </c>
      <c r="M411" t="s">
        <v>174</v>
      </c>
    </row>
    <row r="412" spans="1:13" x14ac:dyDescent="0.25">
      <c r="A412" s="20">
        <v>3.4533900000000002</v>
      </c>
      <c r="B412" s="80">
        <v>-114.96</v>
      </c>
      <c r="C412" s="23">
        <v>39.194000000000003</v>
      </c>
      <c r="D412" s="1">
        <v>5</v>
      </c>
      <c r="E412" s="1">
        <v>1991</v>
      </c>
      <c r="F412" s="1">
        <v>5</v>
      </c>
      <c r="G412" s="1">
        <v>17</v>
      </c>
      <c r="H412" s="1">
        <v>11</v>
      </c>
      <c r="I412" s="1">
        <v>23</v>
      </c>
      <c r="J412" s="1">
        <v>2.4300000000000002</v>
      </c>
      <c r="K412" s="35">
        <v>0.23</v>
      </c>
      <c r="L412" s="2">
        <v>0.01</v>
      </c>
      <c r="M412" t="s">
        <v>174</v>
      </c>
    </row>
    <row r="413" spans="1:13" x14ac:dyDescent="0.25">
      <c r="A413" s="20">
        <v>2.91181</v>
      </c>
      <c r="B413" s="80">
        <v>-111.732</v>
      </c>
      <c r="C413" s="23">
        <v>42.531999999999996</v>
      </c>
      <c r="D413" s="1">
        <v>9</v>
      </c>
      <c r="E413" s="1">
        <v>1991</v>
      </c>
      <c r="F413" s="1">
        <v>5</v>
      </c>
      <c r="G413" s="1">
        <v>26</v>
      </c>
      <c r="H413" s="1">
        <v>16</v>
      </c>
      <c r="I413" s="1">
        <v>30</v>
      </c>
      <c r="J413" s="11">
        <v>19.7</v>
      </c>
      <c r="K413" s="35">
        <v>0.22500000000000001</v>
      </c>
      <c r="L413" s="2">
        <v>0.01</v>
      </c>
      <c r="M413" t="s">
        <v>174</v>
      </c>
    </row>
    <row r="414" spans="1:13" x14ac:dyDescent="0.25">
      <c r="A414" s="20">
        <v>2.8653599999999999</v>
      </c>
      <c r="B414" s="86">
        <v>-111.84099999999999</v>
      </c>
      <c r="C414" s="24">
        <v>38.622999999999998</v>
      </c>
      <c r="D414" s="9">
        <v>2</v>
      </c>
      <c r="E414" s="9">
        <v>1991</v>
      </c>
      <c r="F414" s="9">
        <v>6</v>
      </c>
      <c r="G414" s="9">
        <v>9</v>
      </c>
      <c r="H414" s="9">
        <v>0</v>
      </c>
      <c r="I414" s="9">
        <v>31</v>
      </c>
      <c r="J414" s="12">
        <v>10.7</v>
      </c>
      <c r="K414" s="35">
        <v>0.22500000000000001</v>
      </c>
      <c r="L414" s="2">
        <v>0.01</v>
      </c>
      <c r="M414" t="s">
        <v>174</v>
      </c>
    </row>
    <row r="415" spans="1:13" x14ac:dyDescent="0.25">
      <c r="A415" s="20">
        <v>2.5959499999999998</v>
      </c>
      <c r="B415" s="80">
        <v>-111.458</v>
      </c>
      <c r="C415" s="23">
        <v>42.813000000000002</v>
      </c>
      <c r="D415" s="1">
        <v>5</v>
      </c>
      <c r="E415" s="1">
        <v>1991</v>
      </c>
      <c r="F415" s="1">
        <v>6</v>
      </c>
      <c r="G415" s="1">
        <v>11</v>
      </c>
      <c r="H415" s="1">
        <v>3</v>
      </c>
      <c r="I415" s="1">
        <v>1</v>
      </c>
      <c r="J415" s="11">
        <v>54.6</v>
      </c>
      <c r="K415" s="35">
        <v>0.22500000000000001</v>
      </c>
      <c r="L415" s="2">
        <v>0.01</v>
      </c>
      <c r="M415" t="s">
        <v>174</v>
      </c>
    </row>
    <row r="416" spans="1:13" x14ac:dyDescent="0.25">
      <c r="A416" s="20">
        <v>2.5773699999999997</v>
      </c>
      <c r="B416" s="86">
        <v>-111.035</v>
      </c>
      <c r="C416" s="24">
        <v>39.154000000000003</v>
      </c>
      <c r="D416" s="9">
        <v>12</v>
      </c>
      <c r="E416" s="9">
        <v>1991</v>
      </c>
      <c r="F416" s="9">
        <v>6</v>
      </c>
      <c r="G416" s="9">
        <v>12</v>
      </c>
      <c r="H416" s="9">
        <v>17</v>
      </c>
      <c r="I416" s="9">
        <v>31</v>
      </c>
      <c r="J416" s="12">
        <v>20.100000000000001</v>
      </c>
      <c r="K416" s="35">
        <v>0.22500000000000001</v>
      </c>
      <c r="L416" s="2">
        <v>0.01</v>
      </c>
      <c r="M416" t="s">
        <v>174</v>
      </c>
    </row>
    <row r="417" spans="1:13" x14ac:dyDescent="0.25">
      <c r="A417" s="20">
        <v>2.7817500000000002</v>
      </c>
      <c r="B417" s="86">
        <v>-112.76900000000001</v>
      </c>
      <c r="C417" s="24">
        <v>38.070999999999998</v>
      </c>
      <c r="D417" s="9">
        <v>11</v>
      </c>
      <c r="E417" s="9">
        <v>1991</v>
      </c>
      <c r="F417" s="9">
        <v>6</v>
      </c>
      <c r="G417" s="9">
        <v>19</v>
      </c>
      <c r="H417" s="9">
        <v>13</v>
      </c>
      <c r="I417" s="9">
        <v>28</v>
      </c>
      <c r="J417" s="12">
        <v>28.1</v>
      </c>
      <c r="K417" s="35">
        <v>0.22500000000000001</v>
      </c>
      <c r="L417" s="2">
        <v>0.01</v>
      </c>
      <c r="M417" t="s">
        <v>174</v>
      </c>
    </row>
    <row r="418" spans="1:13" x14ac:dyDescent="0.25">
      <c r="A418" s="20">
        <v>2.6609799999999999</v>
      </c>
      <c r="B418" s="86">
        <v>-110.657</v>
      </c>
      <c r="C418" s="24">
        <v>37.777000000000001</v>
      </c>
      <c r="D418" s="9">
        <v>3</v>
      </c>
      <c r="E418" s="9">
        <v>1991</v>
      </c>
      <c r="F418" s="9">
        <v>6</v>
      </c>
      <c r="G418" s="9">
        <v>21</v>
      </c>
      <c r="H418" s="9">
        <v>7</v>
      </c>
      <c r="I418" s="9">
        <v>50</v>
      </c>
      <c r="J418" s="12">
        <v>37.700000000000003</v>
      </c>
      <c r="K418" s="35">
        <v>0.22500000000000001</v>
      </c>
      <c r="L418" s="2">
        <v>0.01</v>
      </c>
      <c r="M418" t="s">
        <v>174</v>
      </c>
    </row>
    <row r="419" spans="1:13" x14ac:dyDescent="0.25">
      <c r="A419" s="20">
        <v>3.1069</v>
      </c>
      <c r="B419" s="86">
        <v>-110.355</v>
      </c>
      <c r="C419" s="24">
        <v>37.194000000000003</v>
      </c>
      <c r="D419" s="9">
        <v>0</v>
      </c>
      <c r="E419" s="9">
        <v>1991</v>
      </c>
      <c r="F419" s="9">
        <v>6</v>
      </c>
      <c r="G419" s="9">
        <v>25</v>
      </c>
      <c r="H419" s="9">
        <v>21</v>
      </c>
      <c r="I419" s="9">
        <v>2</v>
      </c>
      <c r="J419" s="12">
        <v>13.1</v>
      </c>
      <c r="K419" s="35">
        <v>0.22500000000000001</v>
      </c>
      <c r="L419" s="2">
        <v>0.01</v>
      </c>
      <c r="M419" t="s">
        <v>174</v>
      </c>
    </row>
    <row r="420" spans="1:13" x14ac:dyDescent="0.25">
      <c r="A420" s="20">
        <v>3.2951899999999998</v>
      </c>
      <c r="B420" s="80">
        <v>-111.232</v>
      </c>
      <c r="C420" s="23">
        <v>42.838000000000001</v>
      </c>
      <c r="D420" s="1">
        <v>5</v>
      </c>
      <c r="E420" s="1">
        <v>1991</v>
      </c>
      <c r="F420" s="1">
        <v>6</v>
      </c>
      <c r="G420" s="1">
        <v>25</v>
      </c>
      <c r="H420" s="1">
        <v>23</v>
      </c>
      <c r="I420" s="1">
        <v>1</v>
      </c>
      <c r="J420" s="1">
        <v>3.35</v>
      </c>
      <c r="K420" s="35">
        <v>0.23</v>
      </c>
      <c r="L420" s="2">
        <v>0.01</v>
      </c>
      <c r="M420" t="s">
        <v>174</v>
      </c>
    </row>
    <row r="421" spans="1:13" x14ac:dyDescent="0.25">
      <c r="A421" s="20">
        <v>2.6795599999999999</v>
      </c>
      <c r="B421" s="80">
        <v>-110.73</v>
      </c>
      <c r="C421" s="23">
        <v>43.054000000000002</v>
      </c>
      <c r="D421" s="1">
        <v>1</v>
      </c>
      <c r="E421" s="1">
        <v>1991</v>
      </c>
      <c r="F421" s="1">
        <v>7</v>
      </c>
      <c r="G421" s="1">
        <v>9</v>
      </c>
      <c r="H421" s="1">
        <v>5</v>
      </c>
      <c r="I421" s="1">
        <v>6</v>
      </c>
      <c r="J421" s="11">
        <v>33.200000000000003</v>
      </c>
      <c r="K421" s="35">
        <v>0.22500000000000001</v>
      </c>
      <c r="L421" s="2">
        <v>0.01</v>
      </c>
      <c r="M421" t="s">
        <v>174</v>
      </c>
    </row>
    <row r="422" spans="1:13" x14ac:dyDescent="0.25">
      <c r="A422" s="20">
        <v>2.70743</v>
      </c>
      <c r="B422" s="80">
        <v>-110.864</v>
      </c>
      <c r="C422" s="23">
        <v>43.094999999999999</v>
      </c>
      <c r="D422" s="1">
        <v>5</v>
      </c>
      <c r="E422" s="1">
        <v>1991</v>
      </c>
      <c r="F422" s="1">
        <v>7</v>
      </c>
      <c r="G422" s="1">
        <v>9</v>
      </c>
      <c r="H422" s="1">
        <v>11</v>
      </c>
      <c r="I422" s="1">
        <v>10</v>
      </c>
      <c r="J422" s="11">
        <v>41.2</v>
      </c>
      <c r="K422" s="35">
        <v>0.22500000000000001</v>
      </c>
      <c r="L422" s="2">
        <v>0.01</v>
      </c>
      <c r="M422" t="s">
        <v>174</v>
      </c>
    </row>
    <row r="423" spans="1:13" x14ac:dyDescent="0.25">
      <c r="A423" s="20">
        <v>2.5495000000000001</v>
      </c>
      <c r="B423" s="86">
        <v>-111.837</v>
      </c>
      <c r="C423" s="24">
        <v>38.595999999999997</v>
      </c>
      <c r="D423" s="9">
        <v>6</v>
      </c>
      <c r="E423" s="9">
        <v>1991</v>
      </c>
      <c r="F423" s="9">
        <v>7</v>
      </c>
      <c r="G423" s="9">
        <v>13</v>
      </c>
      <c r="H423" s="9">
        <v>9</v>
      </c>
      <c r="I423" s="9">
        <v>9</v>
      </c>
      <c r="J423" s="12">
        <v>17.2</v>
      </c>
      <c r="K423" s="35">
        <v>0.22500000000000001</v>
      </c>
      <c r="L423" s="2">
        <v>0.01</v>
      </c>
      <c r="M423" t="s">
        <v>174</v>
      </c>
    </row>
    <row r="424" spans="1:13" x14ac:dyDescent="0.25">
      <c r="A424" s="20">
        <v>2.6331099999999998</v>
      </c>
      <c r="B424" s="86">
        <v>-112.23099999999999</v>
      </c>
      <c r="C424" s="24">
        <v>39.557000000000002</v>
      </c>
      <c r="D424" s="9">
        <v>0</v>
      </c>
      <c r="E424" s="9">
        <v>1991</v>
      </c>
      <c r="F424" s="9">
        <v>7</v>
      </c>
      <c r="G424" s="9">
        <v>18</v>
      </c>
      <c r="H424" s="9">
        <v>20</v>
      </c>
      <c r="I424" s="9">
        <v>37</v>
      </c>
      <c r="J424" s="12">
        <v>28.4</v>
      </c>
      <c r="K424" s="35">
        <v>0.22500000000000001</v>
      </c>
      <c r="L424" s="2">
        <v>0.01</v>
      </c>
      <c r="M424" t="s">
        <v>174</v>
      </c>
    </row>
    <row r="425" spans="1:13" x14ac:dyDescent="0.25">
      <c r="A425" s="20">
        <v>2.6516899999999999</v>
      </c>
      <c r="B425" s="86">
        <v>-112.19499999999999</v>
      </c>
      <c r="C425" s="24">
        <v>40.341000000000001</v>
      </c>
      <c r="D425" s="9">
        <v>2</v>
      </c>
      <c r="E425" s="9">
        <v>1991</v>
      </c>
      <c r="F425" s="9">
        <v>7</v>
      </c>
      <c r="G425" s="9">
        <v>22</v>
      </c>
      <c r="H425" s="9">
        <v>12</v>
      </c>
      <c r="I425" s="9">
        <v>34</v>
      </c>
      <c r="J425" s="12">
        <v>27.2</v>
      </c>
      <c r="K425" s="35">
        <v>0.22500000000000001</v>
      </c>
      <c r="L425" s="2">
        <v>0.01</v>
      </c>
      <c r="M425" t="s">
        <v>174</v>
      </c>
    </row>
    <row r="426" spans="1:13" x14ac:dyDescent="0.25">
      <c r="A426" s="20">
        <v>3.2648299999999999</v>
      </c>
      <c r="B426" s="86">
        <v>-112.43899999999999</v>
      </c>
      <c r="C426" s="24">
        <v>37.378</v>
      </c>
      <c r="D426" s="9">
        <v>0</v>
      </c>
      <c r="E426" s="9">
        <v>1991</v>
      </c>
      <c r="F426" s="9">
        <v>7</v>
      </c>
      <c r="G426" s="9">
        <v>24</v>
      </c>
      <c r="H426" s="9">
        <v>4</v>
      </c>
      <c r="I426" s="9">
        <v>0</v>
      </c>
      <c r="J426" s="12">
        <v>10</v>
      </c>
      <c r="K426" s="35">
        <v>0.22500000000000001</v>
      </c>
      <c r="L426" s="2">
        <v>0.01</v>
      </c>
      <c r="M426" t="s">
        <v>174</v>
      </c>
    </row>
    <row r="427" spans="1:13" x14ac:dyDescent="0.25">
      <c r="A427" s="20">
        <v>2.8281999999999998</v>
      </c>
      <c r="B427" s="86">
        <v>-111.82299999999999</v>
      </c>
      <c r="C427" s="24">
        <v>38.625</v>
      </c>
      <c r="D427" s="9">
        <v>2</v>
      </c>
      <c r="E427" s="9">
        <v>1991</v>
      </c>
      <c r="F427" s="9">
        <v>7</v>
      </c>
      <c r="G427" s="9">
        <v>24</v>
      </c>
      <c r="H427" s="9">
        <v>11</v>
      </c>
      <c r="I427" s="9">
        <v>16</v>
      </c>
      <c r="J427" s="12">
        <v>55.1</v>
      </c>
      <c r="K427" s="35">
        <v>0.22500000000000001</v>
      </c>
      <c r="L427" s="2">
        <v>0.01</v>
      </c>
      <c r="M427" t="s">
        <v>174</v>
      </c>
    </row>
    <row r="428" spans="1:13" x14ac:dyDescent="0.25">
      <c r="A428" s="20">
        <v>2.71672</v>
      </c>
      <c r="B428" s="86">
        <v>-111.827</v>
      </c>
      <c r="C428" s="24">
        <v>38.628</v>
      </c>
      <c r="D428" s="9">
        <v>2</v>
      </c>
      <c r="E428" s="9">
        <v>1991</v>
      </c>
      <c r="F428" s="9">
        <v>7</v>
      </c>
      <c r="G428" s="9">
        <v>26</v>
      </c>
      <c r="H428" s="9">
        <v>15</v>
      </c>
      <c r="I428" s="9">
        <v>44</v>
      </c>
      <c r="J428" s="12">
        <v>50</v>
      </c>
      <c r="K428" s="35">
        <v>0.22500000000000001</v>
      </c>
      <c r="L428" s="2">
        <v>0.01</v>
      </c>
      <c r="M428" t="s">
        <v>174</v>
      </c>
    </row>
    <row r="429" spans="1:13" x14ac:dyDescent="0.25">
      <c r="A429" s="20">
        <v>2.7817500000000002</v>
      </c>
      <c r="B429" s="86">
        <v>-111.84399999999999</v>
      </c>
      <c r="C429" s="24">
        <v>38.643999999999998</v>
      </c>
      <c r="D429" s="9">
        <v>8</v>
      </c>
      <c r="E429" s="9">
        <v>1991</v>
      </c>
      <c r="F429" s="9">
        <v>7</v>
      </c>
      <c r="G429" s="9">
        <v>29</v>
      </c>
      <c r="H429" s="9">
        <v>22</v>
      </c>
      <c r="I429" s="9">
        <v>39</v>
      </c>
      <c r="J429" s="12">
        <v>22.7</v>
      </c>
      <c r="K429" s="35">
        <v>0.22500000000000001</v>
      </c>
      <c r="L429" s="2">
        <v>0.01</v>
      </c>
      <c r="M429" t="s">
        <v>174</v>
      </c>
    </row>
    <row r="430" spans="1:13" x14ac:dyDescent="0.25">
      <c r="A430" s="20">
        <v>3.3670200000000001</v>
      </c>
      <c r="B430" s="86">
        <v>-110.111</v>
      </c>
      <c r="C430" s="24">
        <v>37.817999999999998</v>
      </c>
      <c r="D430" s="9">
        <v>7</v>
      </c>
      <c r="E430" s="9">
        <v>1991</v>
      </c>
      <c r="F430" s="9">
        <v>8</v>
      </c>
      <c r="G430" s="9">
        <v>2</v>
      </c>
      <c r="H430" s="9">
        <v>19</v>
      </c>
      <c r="I430" s="9">
        <v>59</v>
      </c>
      <c r="J430" s="12">
        <v>21.4</v>
      </c>
      <c r="K430" s="35">
        <v>0.22500000000000001</v>
      </c>
      <c r="L430" s="2">
        <v>0.01</v>
      </c>
      <c r="M430" t="s">
        <v>174</v>
      </c>
    </row>
    <row r="431" spans="1:13" x14ac:dyDescent="0.25">
      <c r="A431" s="20">
        <v>2.71672</v>
      </c>
      <c r="B431" s="86">
        <v>-110.62</v>
      </c>
      <c r="C431" s="24">
        <v>39.036000000000001</v>
      </c>
      <c r="D431" s="9">
        <v>0</v>
      </c>
      <c r="E431" s="9">
        <v>1991</v>
      </c>
      <c r="F431" s="9">
        <v>8</v>
      </c>
      <c r="G431" s="9">
        <v>3</v>
      </c>
      <c r="H431" s="9">
        <v>14</v>
      </c>
      <c r="I431" s="9">
        <v>37</v>
      </c>
      <c r="J431" s="12">
        <v>55.8</v>
      </c>
      <c r="K431" s="35">
        <v>0.22500000000000001</v>
      </c>
      <c r="L431" s="2">
        <v>0.01</v>
      </c>
      <c r="M431" t="s">
        <v>174</v>
      </c>
    </row>
    <row r="432" spans="1:13" x14ac:dyDescent="0.25">
      <c r="A432" s="20">
        <v>3.4877899999999999</v>
      </c>
      <c r="B432" s="86">
        <v>-111.59699999999999</v>
      </c>
      <c r="C432" s="24">
        <v>38.789000000000001</v>
      </c>
      <c r="D432" s="9">
        <v>1</v>
      </c>
      <c r="E432" s="9">
        <v>1991</v>
      </c>
      <c r="F432" s="9">
        <v>8</v>
      </c>
      <c r="G432" s="9">
        <v>9</v>
      </c>
      <c r="H432" s="9">
        <v>8</v>
      </c>
      <c r="I432" s="9">
        <v>49</v>
      </c>
      <c r="J432" s="12">
        <v>29</v>
      </c>
      <c r="K432" s="35">
        <v>0.22500000000000001</v>
      </c>
      <c r="L432" s="2">
        <v>0.01</v>
      </c>
      <c r="M432" t="s">
        <v>174</v>
      </c>
    </row>
    <row r="433" spans="1:13" x14ac:dyDescent="0.25">
      <c r="A433" s="20">
        <v>2.8374899999999998</v>
      </c>
      <c r="B433" s="80">
        <v>-110.958</v>
      </c>
      <c r="C433" s="23">
        <v>42.734999999999999</v>
      </c>
      <c r="D433" s="1">
        <v>0</v>
      </c>
      <c r="E433" s="1">
        <v>1991</v>
      </c>
      <c r="F433" s="1">
        <v>8</v>
      </c>
      <c r="G433" s="1">
        <v>12</v>
      </c>
      <c r="H433" s="1">
        <v>19</v>
      </c>
      <c r="I433" s="1">
        <v>20</v>
      </c>
      <c r="J433" s="11">
        <v>22.5</v>
      </c>
      <c r="K433" s="35">
        <v>0.22500000000000001</v>
      </c>
      <c r="L433" s="2">
        <v>0.01</v>
      </c>
      <c r="M433" t="s">
        <v>174</v>
      </c>
    </row>
    <row r="434" spans="1:13" x14ac:dyDescent="0.25">
      <c r="A434" s="20">
        <v>3.1657465998551069</v>
      </c>
      <c r="B434" s="80">
        <v>-111.27</v>
      </c>
      <c r="C434" s="23">
        <v>42.854999999999997</v>
      </c>
      <c r="D434" s="1">
        <v>5</v>
      </c>
      <c r="E434" s="1">
        <v>1991</v>
      </c>
      <c r="F434" s="1">
        <v>8</v>
      </c>
      <c r="G434" s="1">
        <v>13</v>
      </c>
      <c r="H434" s="1">
        <v>6</v>
      </c>
      <c r="I434" s="1">
        <v>56</v>
      </c>
      <c r="J434" s="1">
        <v>31.64</v>
      </c>
      <c r="K434" s="35">
        <v>0.16083765575665815</v>
      </c>
      <c r="L434" s="2">
        <v>0.01</v>
      </c>
      <c r="M434" t="s">
        <v>175</v>
      </c>
    </row>
    <row r="435" spans="1:13" x14ac:dyDescent="0.25">
      <c r="A435" s="20">
        <v>2.9711165008452056</v>
      </c>
      <c r="B435" s="80">
        <v>-110.669</v>
      </c>
      <c r="C435" s="23">
        <v>43.368000000000002</v>
      </c>
      <c r="D435" s="1">
        <v>5</v>
      </c>
      <c r="E435" s="1">
        <v>1991</v>
      </c>
      <c r="F435" s="1">
        <v>8</v>
      </c>
      <c r="G435" s="1">
        <v>14</v>
      </c>
      <c r="H435" s="1">
        <v>7</v>
      </c>
      <c r="I435" s="1">
        <v>40</v>
      </c>
      <c r="J435" s="1">
        <v>14.47</v>
      </c>
      <c r="K435" s="35">
        <v>0.16083765575665815</v>
      </c>
      <c r="L435" s="2">
        <v>0.01</v>
      </c>
      <c r="M435" t="s">
        <v>175</v>
      </c>
    </row>
    <row r="436" spans="1:13" x14ac:dyDescent="0.25">
      <c r="A436" s="20">
        <v>3.2276699999999998</v>
      </c>
      <c r="B436" s="80">
        <v>-114.761</v>
      </c>
      <c r="C436" s="23">
        <v>37.704000000000001</v>
      </c>
      <c r="D436" s="1">
        <v>8</v>
      </c>
      <c r="E436" s="1">
        <v>1991</v>
      </c>
      <c r="F436" s="1">
        <v>8</v>
      </c>
      <c r="G436" s="1">
        <v>17</v>
      </c>
      <c r="H436" s="1">
        <v>14</v>
      </c>
      <c r="I436" s="1">
        <v>14</v>
      </c>
      <c r="J436" s="11">
        <v>33.1</v>
      </c>
      <c r="K436" s="35">
        <v>0.22500000000000001</v>
      </c>
      <c r="L436" s="2">
        <v>0.01</v>
      </c>
      <c r="M436" t="s">
        <v>174</v>
      </c>
    </row>
    <row r="437" spans="1:13" x14ac:dyDescent="0.25">
      <c r="A437" s="20">
        <v>3.1812200000000002</v>
      </c>
      <c r="B437" s="86">
        <v>-111.877</v>
      </c>
      <c r="C437" s="24">
        <v>39.362000000000002</v>
      </c>
      <c r="D437" s="9">
        <v>3</v>
      </c>
      <c r="E437" s="9">
        <v>1991</v>
      </c>
      <c r="F437" s="9">
        <v>8</v>
      </c>
      <c r="G437" s="9">
        <v>21</v>
      </c>
      <c r="H437" s="9">
        <v>13</v>
      </c>
      <c r="I437" s="9">
        <v>47</v>
      </c>
      <c r="J437" s="12">
        <v>6.3</v>
      </c>
      <c r="K437" s="35">
        <v>0.22500000000000001</v>
      </c>
      <c r="L437" s="2">
        <v>0.01</v>
      </c>
      <c r="M437" t="s">
        <v>174</v>
      </c>
    </row>
    <row r="438" spans="1:13" x14ac:dyDescent="0.25">
      <c r="A438" s="20">
        <v>2.8189100000000002</v>
      </c>
      <c r="B438" s="80">
        <v>-111.37</v>
      </c>
      <c r="C438" s="23">
        <v>42.868000000000002</v>
      </c>
      <c r="D438" s="1">
        <v>0</v>
      </c>
      <c r="E438" s="1">
        <v>1991</v>
      </c>
      <c r="F438" s="1">
        <v>8</v>
      </c>
      <c r="G438" s="1">
        <v>29</v>
      </c>
      <c r="H438" s="1">
        <v>23</v>
      </c>
      <c r="I438" s="1">
        <v>16</v>
      </c>
      <c r="J438" s="11">
        <v>21.2</v>
      </c>
      <c r="K438" s="35">
        <v>0.22500000000000001</v>
      </c>
      <c r="L438" s="2">
        <v>0.01</v>
      </c>
      <c r="M438" t="s">
        <v>174</v>
      </c>
    </row>
    <row r="439" spans="1:13" x14ac:dyDescent="0.25">
      <c r="A439" s="20">
        <v>2.7538800000000001</v>
      </c>
      <c r="B439" s="80">
        <v>-111.38800000000001</v>
      </c>
      <c r="C439" s="23">
        <v>42.86</v>
      </c>
      <c r="D439" s="1">
        <v>1</v>
      </c>
      <c r="E439" s="1">
        <v>1991</v>
      </c>
      <c r="F439" s="1">
        <v>9</v>
      </c>
      <c r="G439" s="1">
        <v>18</v>
      </c>
      <c r="H439" s="1">
        <v>23</v>
      </c>
      <c r="I439" s="1">
        <v>49</v>
      </c>
      <c r="J439" s="11">
        <v>1.6</v>
      </c>
      <c r="K439" s="35">
        <v>0.22500000000000001</v>
      </c>
      <c r="L439" s="2">
        <v>0.01</v>
      </c>
      <c r="M439" t="s">
        <v>174</v>
      </c>
    </row>
    <row r="440" spans="1:13" x14ac:dyDescent="0.25">
      <c r="A440" s="20">
        <v>2.6423999999999999</v>
      </c>
      <c r="B440" s="86">
        <v>-111.56399999999999</v>
      </c>
      <c r="C440" s="24">
        <v>42.475000000000001</v>
      </c>
      <c r="D440" s="9">
        <v>0</v>
      </c>
      <c r="E440" s="9">
        <v>1991</v>
      </c>
      <c r="F440" s="9">
        <v>9</v>
      </c>
      <c r="G440" s="9">
        <v>21</v>
      </c>
      <c r="H440" s="9">
        <v>18</v>
      </c>
      <c r="I440" s="9">
        <v>28</v>
      </c>
      <c r="J440" s="12">
        <v>44.5</v>
      </c>
      <c r="K440" s="35">
        <v>0.22500000000000001</v>
      </c>
      <c r="L440" s="2">
        <v>0.01</v>
      </c>
      <c r="M440" t="s">
        <v>174</v>
      </c>
    </row>
    <row r="441" spans="1:13" x14ac:dyDescent="0.25">
      <c r="A441" s="20">
        <v>2.5773699999999997</v>
      </c>
      <c r="B441" s="86">
        <v>-111.596</v>
      </c>
      <c r="C441" s="24">
        <v>42.485999999999997</v>
      </c>
      <c r="D441" s="9">
        <v>2</v>
      </c>
      <c r="E441" s="9">
        <v>1991</v>
      </c>
      <c r="F441" s="9">
        <v>9</v>
      </c>
      <c r="G441" s="9">
        <v>21</v>
      </c>
      <c r="H441" s="9">
        <v>18</v>
      </c>
      <c r="I441" s="9">
        <v>37</v>
      </c>
      <c r="J441" s="12">
        <v>36.799999999999997</v>
      </c>
      <c r="K441" s="35">
        <v>0.22500000000000001</v>
      </c>
      <c r="L441" s="2">
        <v>0.01</v>
      </c>
      <c r="M441" t="s">
        <v>174</v>
      </c>
    </row>
    <row r="442" spans="1:13" x14ac:dyDescent="0.25">
      <c r="A442" s="20">
        <v>3.4533900000000002</v>
      </c>
      <c r="B442" s="80">
        <v>-110.235</v>
      </c>
      <c r="C442" s="23">
        <v>43.478000000000002</v>
      </c>
      <c r="D442" s="1">
        <v>5</v>
      </c>
      <c r="E442" s="1">
        <v>1991</v>
      </c>
      <c r="F442" s="1">
        <v>9</v>
      </c>
      <c r="G442" s="1">
        <v>30</v>
      </c>
      <c r="H442" s="1">
        <v>5</v>
      </c>
      <c r="I442" s="1">
        <v>34</v>
      </c>
      <c r="J442" s="1">
        <v>20.28</v>
      </c>
      <c r="K442" s="35">
        <v>0.23</v>
      </c>
      <c r="L442" s="2">
        <v>0.01</v>
      </c>
      <c r="M442" t="s">
        <v>174</v>
      </c>
    </row>
    <row r="443" spans="1:13" x14ac:dyDescent="0.25">
      <c r="A443" s="20">
        <v>2.51234</v>
      </c>
      <c r="B443" s="80">
        <v>-111.444</v>
      </c>
      <c r="C443" s="23">
        <v>42.667000000000002</v>
      </c>
      <c r="D443" s="1">
        <v>0</v>
      </c>
      <c r="E443" s="1">
        <v>1991</v>
      </c>
      <c r="F443" s="1">
        <v>10</v>
      </c>
      <c r="G443" s="1">
        <v>3</v>
      </c>
      <c r="H443" s="1">
        <v>12</v>
      </c>
      <c r="I443" s="1">
        <v>51</v>
      </c>
      <c r="J443" s="11">
        <v>29.4</v>
      </c>
      <c r="K443" s="35">
        <v>0.22500000000000001</v>
      </c>
      <c r="L443" s="2">
        <v>0.01</v>
      </c>
      <c r="M443" t="s">
        <v>174</v>
      </c>
    </row>
    <row r="444" spans="1:13" x14ac:dyDescent="0.25">
      <c r="A444" s="20">
        <v>2.5587899999999997</v>
      </c>
      <c r="B444" s="86">
        <v>-110.858</v>
      </c>
      <c r="C444" s="24">
        <v>39.128999999999998</v>
      </c>
      <c r="D444" s="9">
        <v>6</v>
      </c>
      <c r="E444" s="9">
        <v>1991</v>
      </c>
      <c r="F444" s="9">
        <v>10</v>
      </c>
      <c r="G444" s="9">
        <v>23</v>
      </c>
      <c r="H444" s="9">
        <v>19</v>
      </c>
      <c r="I444" s="9">
        <v>47</v>
      </c>
      <c r="J444" s="12">
        <v>58.5</v>
      </c>
      <c r="K444" s="35">
        <v>0.22500000000000001</v>
      </c>
      <c r="L444" s="2">
        <v>0.01</v>
      </c>
      <c r="M444" t="s">
        <v>174</v>
      </c>
    </row>
    <row r="445" spans="1:13" x14ac:dyDescent="0.25">
      <c r="A445" s="20">
        <v>2.8560699999999999</v>
      </c>
      <c r="B445" s="80">
        <v>-111.07599999999999</v>
      </c>
      <c r="C445" s="23">
        <v>42.725000000000001</v>
      </c>
      <c r="D445" s="1">
        <v>3</v>
      </c>
      <c r="E445" s="1">
        <v>1991</v>
      </c>
      <c r="F445" s="1">
        <v>10</v>
      </c>
      <c r="G445" s="1">
        <v>30</v>
      </c>
      <c r="H445" s="1">
        <v>23</v>
      </c>
      <c r="I445" s="1">
        <v>21</v>
      </c>
      <c r="J445" s="11">
        <v>57.1</v>
      </c>
      <c r="K445" s="35">
        <v>0.22500000000000001</v>
      </c>
      <c r="L445" s="2">
        <v>0.01</v>
      </c>
      <c r="M445" t="s">
        <v>174</v>
      </c>
    </row>
    <row r="446" spans="1:13" x14ac:dyDescent="0.25">
      <c r="A446" s="20">
        <v>2.5402100000000001</v>
      </c>
      <c r="B446" s="86">
        <v>-112.76</v>
      </c>
      <c r="C446" s="24">
        <v>38.067999999999998</v>
      </c>
      <c r="D446" s="9">
        <v>1</v>
      </c>
      <c r="E446" s="9">
        <v>1991</v>
      </c>
      <c r="F446" s="9">
        <v>11</v>
      </c>
      <c r="G446" s="9">
        <v>1</v>
      </c>
      <c r="H446" s="9">
        <v>7</v>
      </c>
      <c r="I446" s="9">
        <v>55</v>
      </c>
      <c r="J446" s="12">
        <v>34.9</v>
      </c>
      <c r="K446" s="35">
        <v>0.22500000000000001</v>
      </c>
      <c r="L446" s="2">
        <v>0.01</v>
      </c>
      <c r="M446" t="s">
        <v>174</v>
      </c>
    </row>
    <row r="447" spans="1:13" x14ac:dyDescent="0.25">
      <c r="A447" s="20">
        <v>2.5402100000000001</v>
      </c>
      <c r="B447" s="86">
        <v>-113.089</v>
      </c>
      <c r="C447" s="24">
        <v>40.378</v>
      </c>
      <c r="D447" s="9">
        <v>6</v>
      </c>
      <c r="E447" s="9">
        <v>1991</v>
      </c>
      <c r="F447" s="9">
        <v>11</v>
      </c>
      <c r="G447" s="9">
        <v>1</v>
      </c>
      <c r="H447" s="9">
        <v>9</v>
      </c>
      <c r="I447" s="9">
        <v>8</v>
      </c>
      <c r="J447" s="12">
        <v>38.700000000000003</v>
      </c>
      <c r="K447" s="35">
        <v>0.22500000000000001</v>
      </c>
      <c r="L447" s="2">
        <v>0.01</v>
      </c>
      <c r="M447" t="s">
        <v>174</v>
      </c>
    </row>
    <row r="448" spans="1:13" x14ac:dyDescent="0.25">
      <c r="A448" s="20">
        <v>3.0232899999999998</v>
      </c>
      <c r="B448" s="80">
        <v>-111.38500000000001</v>
      </c>
      <c r="C448" s="23">
        <v>42.875999999999998</v>
      </c>
      <c r="D448" s="1">
        <v>2</v>
      </c>
      <c r="E448" s="1">
        <v>1991</v>
      </c>
      <c r="F448" s="1">
        <v>11</v>
      </c>
      <c r="G448" s="1">
        <v>6</v>
      </c>
      <c r="H448" s="1">
        <v>1</v>
      </c>
      <c r="I448" s="1">
        <v>9</v>
      </c>
      <c r="J448" s="11">
        <v>19.399999999999999</v>
      </c>
      <c r="K448" s="35">
        <v>0.22500000000000001</v>
      </c>
      <c r="L448" s="2">
        <v>0.01</v>
      </c>
      <c r="M448" t="s">
        <v>174</v>
      </c>
    </row>
    <row r="449" spans="1:13" x14ac:dyDescent="0.25">
      <c r="A449" s="20">
        <v>2.5866600000000002</v>
      </c>
      <c r="B449" s="86">
        <v>-110.456</v>
      </c>
      <c r="C449" s="24">
        <v>39.255000000000003</v>
      </c>
      <c r="D449" s="9">
        <v>0</v>
      </c>
      <c r="E449" s="9">
        <v>1991</v>
      </c>
      <c r="F449" s="9">
        <v>11</v>
      </c>
      <c r="G449" s="9">
        <v>8</v>
      </c>
      <c r="H449" s="9">
        <v>11</v>
      </c>
      <c r="I449" s="9">
        <v>54</v>
      </c>
      <c r="J449" s="12">
        <v>6.5</v>
      </c>
      <c r="K449" s="35">
        <v>0.22500000000000001</v>
      </c>
      <c r="L449" s="2">
        <v>0.01</v>
      </c>
      <c r="M449" t="s">
        <v>174</v>
      </c>
    </row>
    <row r="450" spans="1:13" x14ac:dyDescent="0.25">
      <c r="A450" s="20">
        <v>3.4599199999999999</v>
      </c>
      <c r="B450" s="86">
        <v>-109.242</v>
      </c>
      <c r="C450" s="24">
        <v>40.127000000000002</v>
      </c>
      <c r="D450" s="9">
        <v>1</v>
      </c>
      <c r="E450" s="9">
        <v>1991</v>
      </c>
      <c r="F450" s="9">
        <v>11</v>
      </c>
      <c r="G450" s="9">
        <v>8</v>
      </c>
      <c r="H450" s="9">
        <v>13</v>
      </c>
      <c r="I450" s="9">
        <v>15</v>
      </c>
      <c r="J450" s="12">
        <v>4.7</v>
      </c>
      <c r="K450" s="35">
        <v>0.22500000000000001</v>
      </c>
      <c r="L450" s="2">
        <v>0.01</v>
      </c>
      <c r="M450" t="s">
        <v>174</v>
      </c>
    </row>
    <row r="451" spans="1:13" x14ac:dyDescent="0.25">
      <c r="A451" s="20">
        <v>2.6238200000000003</v>
      </c>
      <c r="B451" s="80">
        <v>-111.108</v>
      </c>
      <c r="C451" s="23">
        <v>42.715000000000003</v>
      </c>
      <c r="D451" s="1">
        <v>0</v>
      </c>
      <c r="E451" s="1">
        <v>1991</v>
      </c>
      <c r="F451" s="1">
        <v>11</v>
      </c>
      <c r="G451" s="1">
        <v>11</v>
      </c>
      <c r="H451" s="1">
        <v>23</v>
      </c>
      <c r="I451" s="1">
        <v>57</v>
      </c>
      <c r="J451" s="11">
        <v>59.4</v>
      </c>
      <c r="K451" s="35">
        <v>0.22500000000000001</v>
      </c>
      <c r="L451" s="2">
        <v>0.01</v>
      </c>
      <c r="M451" t="s">
        <v>174</v>
      </c>
    </row>
    <row r="452" spans="1:13" x14ac:dyDescent="0.25">
      <c r="A452" s="20">
        <v>3.3176530185945419</v>
      </c>
      <c r="B452" s="80">
        <v>-111.123</v>
      </c>
      <c r="C452" s="23">
        <v>42.741</v>
      </c>
      <c r="D452" s="1">
        <v>5</v>
      </c>
      <c r="E452" s="1">
        <v>1991</v>
      </c>
      <c r="F452" s="1">
        <v>11</v>
      </c>
      <c r="G452" s="1">
        <v>18</v>
      </c>
      <c r="H452" s="1">
        <v>9</v>
      </c>
      <c r="I452" s="1">
        <v>1</v>
      </c>
      <c r="J452" s="1">
        <v>24.4</v>
      </c>
      <c r="K452" s="35">
        <v>0.16083765575665815</v>
      </c>
      <c r="L452" s="2">
        <v>0.01</v>
      </c>
      <c r="M452" t="s">
        <v>175</v>
      </c>
    </row>
    <row r="453" spans="1:13" x14ac:dyDescent="0.25">
      <c r="A453" s="20">
        <v>2.6423999999999999</v>
      </c>
      <c r="B453" s="80">
        <v>-111.149</v>
      </c>
      <c r="C453" s="23">
        <v>42.69</v>
      </c>
      <c r="D453" s="1">
        <v>2</v>
      </c>
      <c r="E453" s="1">
        <v>1991</v>
      </c>
      <c r="F453" s="1">
        <v>11</v>
      </c>
      <c r="G453" s="1">
        <v>18</v>
      </c>
      <c r="H453" s="1">
        <v>10</v>
      </c>
      <c r="I453" s="1">
        <v>28</v>
      </c>
      <c r="J453" s="11">
        <v>6.7</v>
      </c>
      <c r="K453" s="35">
        <v>0.22500000000000001</v>
      </c>
      <c r="L453" s="2">
        <v>0.01</v>
      </c>
      <c r="M453" t="s">
        <v>174</v>
      </c>
    </row>
    <row r="454" spans="1:13" x14ac:dyDescent="0.25">
      <c r="A454" s="20">
        <v>3.1440600000000001</v>
      </c>
      <c r="B454" s="80">
        <v>-111.27800000000001</v>
      </c>
      <c r="C454" s="23">
        <v>42.866</v>
      </c>
      <c r="D454" s="1">
        <v>0</v>
      </c>
      <c r="E454" s="1">
        <v>1991</v>
      </c>
      <c r="F454" s="1">
        <v>11</v>
      </c>
      <c r="G454" s="1">
        <v>24</v>
      </c>
      <c r="H454" s="1">
        <v>4</v>
      </c>
      <c r="I454" s="1">
        <v>14</v>
      </c>
      <c r="J454" s="11">
        <v>57.1</v>
      </c>
      <c r="K454" s="35">
        <v>0.22500000000000001</v>
      </c>
      <c r="L454" s="2">
        <v>0.01</v>
      </c>
      <c r="M454" t="s">
        <v>174</v>
      </c>
    </row>
    <row r="455" spans="1:13" x14ac:dyDescent="0.25">
      <c r="A455" s="20">
        <v>2.9396800000000001</v>
      </c>
      <c r="B455" s="86">
        <v>-109.998</v>
      </c>
      <c r="C455" s="24">
        <v>38.142000000000003</v>
      </c>
      <c r="D455" s="9">
        <v>2</v>
      </c>
      <c r="E455" s="9">
        <v>1991</v>
      </c>
      <c r="F455" s="9">
        <v>11</v>
      </c>
      <c r="G455" s="9">
        <v>25</v>
      </c>
      <c r="H455" s="9">
        <v>3</v>
      </c>
      <c r="I455" s="9">
        <v>40</v>
      </c>
      <c r="J455" s="12">
        <v>38.700000000000003</v>
      </c>
      <c r="K455" s="35">
        <v>0.22500000000000001</v>
      </c>
      <c r="L455" s="2">
        <v>0.01</v>
      </c>
      <c r="M455" t="s">
        <v>174</v>
      </c>
    </row>
    <row r="456" spans="1:13" x14ac:dyDescent="0.25">
      <c r="A456" s="20">
        <v>2.8189100000000002</v>
      </c>
      <c r="B456" s="80">
        <v>-111.73399999999999</v>
      </c>
      <c r="C456" s="23">
        <v>42.686</v>
      </c>
      <c r="D456" s="1">
        <v>1</v>
      </c>
      <c r="E456" s="1">
        <v>1991</v>
      </c>
      <c r="F456" s="1">
        <v>12</v>
      </c>
      <c r="G456" s="1">
        <v>15</v>
      </c>
      <c r="H456" s="1">
        <v>17</v>
      </c>
      <c r="I456" s="1">
        <v>28</v>
      </c>
      <c r="J456" s="11">
        <v>10.1</v>
      </c>
      <c r="K456" s="35">
        <v>0.22500000000000001</v>
      </c>
      <c r="L456" s="2">
        <v>0.01</v>
      </c>
      <c r="M456" t="s">
        <v>174</v>
      </c>
    </row>
    <row r="457" spans="1:13" x14ac:dyDescent="0.25">
      <c r="A457" s="20">
        <v>2.7817500000000002</v>
      </c>
      <c r="B457" s="80">
        <v>-111.2</v>
      </c>
      <c r="C457" s="23">
        <v>42.575000000000003</v>
      </c>
      <c r="D457" s="1">
        <v>0</v>
      </c>
      <c r="E457" s="1">
        <v>1991</v>
      </c>
      <c r="F457" s="1">
        <v>12</v>
      </c>
      <c r="G457" s="1">
        <v>21</v>
      </c>
      <c r="H457" s="1">
        <v>12</v>
      </c>
      <c r="I457" s="1">
        <v>45</v>
      </c>
      <c r="J457" s="11">
        <v>1.4</v>
      </c>
      <c r="K457" s="35">
        <v>0.22500000000000001</v>
      </c>
      <c r="L457" s="2">
        <v>0.01</v>
      </c>
      <c r="M457" t="s">
        <v>174</v>
      </c>
    </row>
    <row r="458" spans="1:13" x14ac:dyDescent="0.25">
      <c r="A458" s="20">
        <v>3.6729577626305296</v>
      </c>
      <c r="B458" s="86">
        <v>-112.33799999999999</v>
      </c>
      <c r="C458" s="24">
        <v>37.57</v>
      </c>
      <c r="D458" s="9">
        <v>0</v>
      </c>
      <c r="E458" s="9">
        <v>1991</v>
      </c>
      <c r="F458" s="9">
        <v>12</v>
      </c>
      <c r="G458" s="9">
        <v>21</v>
      </c>
      <c r="H458" s="9">
        <v>20</v>
      </c>
      <c r="I458" s="9">
        <v>26</v>
      </c>
      <c r="J458" s="12">
        <v>35.700000000000003</v>
      </c>
      <c r="K458" s="35">
        <v>0.12733954235574607</v>
      </c>
      <c r="L458" s="2">
        <v>0.01</v>
      </c>
      <c r="M458" t="s">
        <v>175</v>
      </c>
    </row>
    <row r="459" spans="1:13" x14ac:dyDescent="0.25">
      <c r="A459" s="20">
        <v>2.8374899999999998</v>
      </c>
      <c r="B459" s="86">
        <v>-113.40600000000001</v>
      </c>
      <c r="C459" s="24">
        <v>37.229999999999997</v>
      </c>
      <c r="D459" s="9">
        <v>1</v>
      </c>
      <c r="E459" s="9">
        <v>1992</v>
      </c>
      <c r="F459" s="9">
        <v>1</v>
      </c>
      <c r="G459" s="9">
        <v>27</v>
      </c>
      <c r="H459" s="9">
        <v>23</v>
      </c>
      <c r="I459" s="9">
        <v>22</v>
      </c>
      <c r="J459" s="12">
        <v>58.7</v>
      </c>
      <c r="K459" s="35">
        <v>0.22500000000000001</v>
      </c>
      <c r="L459" s="2">
        <v>0.01</v>
      </c>
      <c r="M459" t="s">
        <v>174</v>
      </c>
    </row>
    <row r="460" spans="1:13" x14ac:dyDescent="0.25">
      <c r="A460" s="20">
        <v>2.6052400000000002</v>
      </c>
      <c r="B460" s="86">
        <v>-112.33199999999999</v>
      </c>
      <c r="C460" s="24">
        <v>37.744</v>
      </c>
      <c r="D460" s="9">
        <v>1</v>
      </c>
      <c r="E460" s="9">
        <v>1992</v>
      </c>
      <c r="F460" s="9">
        <v>1</v>
      </c>
      <c r="G460" s="9">
        <v>30</v>
      </c>
      <c r="H460" s="9">
        <v>9</v>
      </c>
      <c r="I460" s="9">
        <v>4</v>
      </c>
      <c r="J460" s="12">
        <v>29.5</v>
      </c>
      <c r="K460" s="35">
        <v>0.22500000000000001</v>
      </c>
      <c r="L460" s="2">
        <v>0.01</v>
      </c>
      <c r="M460" t="s">
        <v>174</v>
      </c>
    </row>
    <row r="461" spans="1:13" x14ac:dyDescent="0.25">
      <c r="A461" s="20">
        <v>3.1358556073412212</v>
      </c>
      <c r="B461" s="80">
        <v>-108.947</v>
      </c>
      <c r="C461" s="23">
        <v>43.02</v>
      </c>
      <c r="D461" s="1">
        <v>5</v>
      </c>
      <c r="E461" s="1">
        <v>1992</v>
      </c>
      <c r="F461" s="1">
        <v>1</v>
      </c>
      <c r="G461" s="1">
        <v>31</v>
      </c>
      <c r="H461" s="1">
        <v>12</v>
      </c>
      <c r="I461" s="1">
        <v>1</v>
      </c>
      <c r="J461" s="1">
        <v>47.91</v>
      </c>
      <c r="K461" s="35">
        <v>0.16083765575665815</v>
      </c>
      <c r="L461" s="2">
        <v>0.01</v>
      </c>
      <c r="M461" t="s">
        <v>175</v>
      </c>
    </row>
    <row r="462" spans="1:13" x14ac:dyDescent="0.25">
      <c r="A462" s="20">
        <v>2.52163</v>
      </c>
      <c r="B462" s="80">
        <v>-111.375</v>
      </c>
      <c r="C462" s="23">
        <v>42.847999999999999</v>
      </c>
      <c r="D462" s="1">
        <v>1</v>
      </c>
      <c r="E462" s="1">
        <v>1992</v>
      </c>
      <c r="F462" s="1">
        <v>2</v>
      </c>
      <c r="G462" s="1">
        <v>4</v>
      </c>
      <c r="H462" s="1">
        <v>23</v>
      </c>
      <c r="I462" s="1">
        <v>12</v>
      </c>
      <c r="J462" s="11">
        <v>27.4</v>
      </c>
      <c r="K462" s="35">
        <v>0.22500000000000001</v>
      </c>
      <c r="L462" s="2">
        <v>0.01</v>
      </c>
      <c r="M462" t="s">
        <v>174</v>
      </c>
    </row>
    <row r="463" spans="1:13" x14ac:dyDescent="0.25">
      <c r="A463" s="20">
        <v>2.5680800000000001</v>
      </c>
      <c r="B463" s="86">
        <v>-113.97799999999999</v>
      </c>
      <c r="C463" s="24">
        <v>38.457000000000001</v>
      </c>
      <c r="D463" s="9">
        <v>9</v>
      </c>
      <c r="E463" s="9">
        <v>1992</v>
      </c>
      <c r="F463" s="9">
        <v>2</v>
      </c>
      <c r="G463" s="9">
        <v>6</v>
      </c>
      <c r="H463" s="9">
        <v>7</v>
      </c>
      <c r="I463" s="9">
        <v>55</v>
      </c>
      <c r="J463" s="12">
        <v>37.6</v>
      </c>
      <c r="K463" s="35">
        <v>0.22500000000000001</v>
      </c>
      <c r="L463" s="2">
        <v>0.01</v>
      </c>
      <c r="M463" t="s">
        <v>174</v>
      </c>
    </row>
    <row r="464" spans="1:13" x14ac:dyDescent="0.25">
      <c r="A464" s="20">
        <v>3.2132173557111803</v>
      </c>
      <c r="B464" s="80">
        <v>-111.828</v>
      </c>
      <c r="C464" s="23">
        <v>42.636000000000003</v>
      </c>
      <c r="D464" s="1">
        <v>5</v>
      </c>
      <c r="E464" s="1">
        <v>1992</v>
      </c>
      <c r="F464" s="1">
        <v>2</v>
      </c>
      <c r="G464" s="1">
        <v>11</v>
      </c>
      <c r="H464" s="1">
        <v>15</v>
      </c>
      <c r="I464" s="1">
        <v>13</v>
      </c>
      <c r="J464" s="1">
        <v>9.9499999999999993</v>
      </c>
      <c r="K464" s="35">
        <v>0.16083765575665815</v>
      </c>
      <c r="L464" s="2">
        <v>0.01</v>
      </c>
      <c r="M464" t="s">
        <v>175</v>
      </c>
    </row>
    <row r="465" spans="1:13" x14ac:dyDescent="0.25">
      <c r="A465" s="20">
        <v>2.6516899999999999</v>
      </c>
      <c r="B465" s="86">
        <v>-112.202</v>
      </c>
      <c r="C465" s="24">
        <v>39.554000000000002</v>
      </c>
      <c r="D465" s="9">
        <v>4</v>
      </c>
      <c r="E465" s="9">
        <v>1992</v>
      </c>
      <c r="F465" s="9">
        <v>2</v>
      </c>
      <c r="G465" s="9">
        <v>13</v>
      </c>
      <c r="H465" s="9">
        <v>22</v>
      </c>
      <c r="I465" s="9">
        <v>44</v>
      </c>
      <c r="J465" s="12">
        <v>35.9</v>
      </c>
      <c r="K465" s="35">
        <v>0.22500000000000001</v>
      </c>
      <c r="L465" s="2">
        <v>0.01</v>
      </c>
      <c r="M465" t="s">
        <v>174</v>
      </c>
    </row>
    <row r="466" spans="1:13" x14ac:dyDescent="0.25">
      <c r="A466" s="20">
        <v>2.6423999999999999</v>
      </c>
      <c r="B466" s="80">
        <v>-111.404</v>
      </c>
      <c r="C466" s="23">
        <v>42.817999999999998</v>
      </c>
      <c r="D466" s="1">
        <v>1</v>
      </c>
      <c r="E466" s="1">
        <v>1992</v>
      </c>
      <c r="F466" s="1">
        <v>2</v>
      </c>
      <c r="G466" s="1">
        <v>20</v>
      </c>
      <c r="H466" s="1">
        <v>23</v>
      </c>
      <c r="I466" s="1">
        <v>27</v>
      </c>
      <c r="J466" s="11">
        <v>47</v>
      </c>
      <c r="K466" s="35">
        <v>0.22500000000000001</v>
      </c>
      <c r="L466" s="2">
        <v>0.01</v>
      </c>
      <c r="M466" t="s">
        <v>174</v>
      </c>
    </row>
    <row r="467" spans="1:13" x14ac:dyDescent="0.25">
      <c r="A467" s="20">
        <v>2.6795599999999999</v>
      </c>
      <c r="B467" s="86">
        <v>-111.67</v>
      </c>
      <c r="C467" s="24">
        <v>36.825000000000003</v>
      </c>
      <c r="D467" s="9">
        <v>1</v>
      </c>
      <c r="E467" s="9">
        <v>1992</v>
      </c>
      <c r="F467" s="9">
        <v>3</v>
      </c>
      <c r="G467" s="9">
        <v>2</v>
      </c>
      <c r="H467" s="9">
        <v>23</v>
      </c>
      <c r="I467" s="9">
        <v>6</v>
      </c>
      <c r="J467" s="12">
        <v>36.1</v>
      </c>
      <c r="K467" s="35">
        <v>0.22500000000000001</v>
      </c>
      <c r="L467" s="2">
        <v>0.01</v>
      </c>
      <c r="M467" t="s">
        <v>174</v>
      </c>
    </row>
    <row r="468" spans="1:13" x14ac:dyDescent="0.25">
      <c r="A468" s="20">
        <v>2.70743</v>
      </c>
      <c r="B468" s="86">
        <v>-112.033</v>
      </c>
      <c r="C468" s="24">
        <v>38.896999999999998</v>
      </c>
      <c r="D468" s="9">
        <v>1</v>
      </c>
      <c r="E468" s="9">
        <v>1992</v>
      </c>
      <c r="F468" s="9">
        <v>3</v>
      </c>
      <c r="G468" s="9">
        <v>4</v>
      </c>
      <c r="H468" s="9">
        <v>14</v>
      </c>
      <c r="I468" s="9">
        <v>41</v>
      </c>
      <c r="J468" s="12">
        <v>0</v>
      </c>
      <c r="K468" s="35">
        <v>0.22500000000000001</v>
      </c>
      <c r="L468" s="2">
        <v>0.01</v>
      </c>
      <c r="M468" t="s">
        <v>174</v>
      </c>
    </row>
    <row r="469" spans="1:13" x14ac:dyDescent="0.25">
      <c r="A469" s="20">
        <v>3.1440600000000001</v>
      </c>
      <c r="B469" s="80">
        <v>-111.444</v>
      </c>
      <c r="C469" s="23">
        <v>43.116999999999997</v>
      </c>
      <c r="D469" s="1">
        <v>1</v>
      </c>
      <c r="E469" s="1">
        <v>1992</v>
      </c>
      <c r="F469" s="1">
        <v>3</v>
      </c>
      <c r="G469" s="1">
        <v>7</v>
      </c>
      <c r="H469" s="1">
        <v>2</v>
      </c>
      <c r="I469" s="1">
        <v>51</v>
      </c>
      <c r="J469" s="11">
        <v>44.6</v>
      </c>
      <c r="K469" s="35">
        <v>0.22500000000000001</v>
      </c>
      <c r="L469" s="2">
        <v>0.01</v>
      </c>
      <c r="M469" t="s">
        <v>174</v>
      </c>
    </row>
    <row r="470" spans="1:13" x14ac:dyDescent="0.25">
      <c r="A470" s="20">
        <v>2.52163</v>
      </c>
      <c r="B470" s="86">
        <v>-112.943</v>
      </c>
      <c r="C470" s="24">
        <v>37.755000000000003</v>
      </c>
      <c r="D470" s="9">
        <v>0</v>
      </c>
      <c r="E470" s="9">
        <v>1992</v>
      </c>
      <c r="F470" s="9">
        <v>3</v>
      </c>
      <c r="G470" s="9">
        <v>8</v>
      </c>
      <c r="H470" s="9">
        <v>14</v>
      </c>
      <c r="I470" s="9">
        <v>54</v>
      </c>
      <c r="J470" s="12">
        <v>51.2</v>
      </c>
      <c r="K470" s="35">
        <v>0.22500000000000001</v>
      </c>
      <c r="L470" s="2">
        <v>0.01</v>
      </c>
      <c r="M470" t="s">
        <v>174</v>
      </c>
    </row>
    <row r="471" spans="1:13" x14ac:dyDescent="0.25">
      <c r="A471" s="20">
        <v>4.3703400000000006</v>
      </c>
      <c r="B471" s="80">
        <v>-112.26600000000001</v>
      </c>
      <c r="C471" s="23">
        <v>36.01</v>
      </c>
      <c r="D471" s="1">
        <v>5</v>
      </c>
      <c r="E471" s="1">
        <v>1992</v>
      </c>
      <c r="F471" s="1">
        <v>3</v>
      </c>
      <c r="G471" s="1">
        <v>14</v>
      </c>
      <c r="H471" s="1">
        <v>5</v>
      </c>
      <c r="I471" s="1">
        <v>13</v>
      </c>
      <c r="J471" s="11">
        <v>33.4</v>
      </c>
      <c r="K471" s="35">
        <v>0.22500000000000001</v>
      </c>
      <c r="L471" s="2">
        <v>0.01</v>
      </c>
      <c r="M471" t="s">
        <v>174</v>
      </c>
    </row>
    <row r="472" spans="1:13" x14ac:dyDescent="0.25">
      <c r="A472" s="20">
        <v>2.7414899999999998</v>
      </c>
      <c r="B472" s="80">
        <v>-112.19499999999999</v>
      </c>
      <c r="C472" s="23">
        <v>36.027000000000001</v>
      </c>
      <c r="D472" s="1">
        <v>5</v>
      </c>
      <c r="E472" s="1">
        <v>1992</v>
      </c>
      <c r="F472" s="1">
        <v>3</v>
      </c>
      <c r="G472" s="1">
        <v>14</v>
      </c>
      <c r="H472" s="1">
        <v>14</v>
      </c>
      <c r="I472" s="1">
        <v>9</v>
      </c>
      <c r="J472" s="1">
        <v>6.6</v>
      </c>
      <c r="K472" s="35">
        <v>0.23</v>
      </c>
      <c r="L472" s="2">
        <v>0.01</v>
      </c>
      <c r="M472" t="s">
        <v>174</v>
      </c>
    </row>
    <row r="473" spans="1:13" x14ac:dyDescent="0.25">
      <c r="A473" s="20">
        <v>3.2160899999999999</v>
      </c>
      <c r="B473" s="80">
        <v>-112.121</v>
      </c>
      <c r="C473" s="23">
        <v>36.021999999999998</v>
      </c>
      <c r="D473" s="1">
        <v>5</v>
      </c>
      <c r="E473" s="1">
        <v>1992</v>
      </c>
      <c r="F473" s="1">
        <v>3</v>
      </c>
      <c r="G473" s="1">
        <v>15</v>
      </c>
      <c r="H473" s="1">
        <v>14</v>
      </c>
      <c r="I473" s="1">
        <v>13</v>
      </c>
      <c r="J473" s="1">
        <v>23.26</v>
      </c>
      <c r="K473" s="35">
        <v>0.23</v>
      </c>
      <c r="L473" s="2">
        <v>0.01</v>
      </c>
      <c r="M473" t="s">
        <v>174</v>
      </c>
    </row>
    <row r="474" spans="1:13" x14ac:dyDescent="0.25">
      <c r="A474" s="20">
        <v>4.2354642666274165</v>
      </c>
      <c r="B474" s="86">
        <v>-112.051</v>
      </c>
      <c r="C474" s="24">
        <v>40.468000000000004</v>
      </c>
      <c r="D474" s="9">
        <v>10</v>
      </c>
      <c r="E474" s="9">
        <v>1992</v>
      </c>
      <c r="F474" s="9">
        <v>3</v>
      </c>
      <c r="G474" s="9">
        <v>16</v>
      </c>
      <c r="H474" s="9">
        <v>14</v>
      </c>
      <c r="I474" s="9">
        <v>42</v>
      </c>
      <c r="J474" s="12">
        <v>49.7</v>
      </c>
      <c r="K474" s="35">
        <v>0.1136106533429547</v>
      </c>
      <c r="L474" s="2">
        <v>0.01</v>
      </c>
      <c r="M474" t="s">
        <v>175</v>
      </c>
    </row>
    <row r="475" spans="1:13" x14ac:dyDescent="0.25">
      <c r="A475" s="20">
        <v>2.5680800000000001</v>
      </c>
      <c r="B475" s="86">
        <v>-112.095</v>
      </c>
      <c r="C475" s="24">
        <v>37.142000000000003</v>
      </c>
      <c r="D475" s="9">
        <v>2</v>
      </c>
      <c r="E475" s="9">
        <v>1992</v>
      </c>
      <c r="F475" s="9">
        <v>3</v>
      </c>
      <c r="G475" s="9">
        <v>29</v>
      </c>
      <c r="H475" s="9">
        <v>3</v>
      </c>
      <c r="I475" s="9">
        <v>17</v>
      </c>
      <c r="J475" s="12">
        <v>26.6</v>
      </c>
      <c r="K475" s="35">
        <v>0.22500000000000001</v>
      </c>
      <c r="L475" s="2">
        <v>0.01</v>
      </c>
      <c r="M475" t="s">
        <v>174</v>
      </c>
    </row>
    <row r="476" spans="1:13" x14ac:dyDescent="0.25">
      <c r="A476" s="20">
        <v>3.0209516624381285</v>
      </c>
      <c r="B476" s="86">
        <v>-112.77</v>
      </c>
      <c r="C476" s="24">
        <v>41.408999999999999</v>
      </c>
      <c r="D476" s="9">
        <v>8</v>
      </c>
      <c r="E476" s="9">
        <v>1992</v>
      </c>
      <c r="F476" s="9">
        <v>4</v>
      </c>
      <c r="G476" s="9">
        <v>2</v>
      </c>
      <c r="H476" s="9">
        <v>9</v>
      </c>
      <c r="I476" s="9">
        <v>33</v>
      </c>
      <c r="J476" s="12">
        <v>29.6</v>
      </c>
      <c r="K476" s="35">
        <v>0.16151704475634704</v>
      </c>
      <c r="L476" s="2">
        <v>0.01</v>
      </c>
      <c r="M476" t="s">
        <v>175</v>
      </c>
    </row>
    <row r="477" spans="1:13" x14ac:dyDescent="0.25">
      <c r="A477" s="20">
        <v>2.6052400000000002</v>
      </c>
      <c r="B477" s="86">
        <v>-111.328</v>
      </c>
      <c r="C477" s="24">
        <v>40.079000000000001</v>
      </c>
      <c r="D477" s="9">
        <v>3</v>
      </c>
      <c r="E477" s="9">
        <v>1992</v>
      </c>
      <c r="F477" s="9">
        <v>4</v>
      </c>
      <c r="G477" s="9">
        <v>5</v>
      </c>
      <c r="H477" s="9">
        <v>19</v>
      </c>
      <c r="I477" s="9">
        <v>51</v>
      </c>
      <c r="J477" s="12">
        <v>16.100000000000001</v>
      </c>
      <c r="K477" s="35">
        <v>0.22500000000000001</v>
      </c>
      <c r="L477" s="2">
        <v>0.01</v>
      </c>
      <c r="M477" t="s">
        <v>174</v>
      </c>
    </row>
    <row r="478" spans="1:13" x14ac:dyDescent="0.25">
      <c r="A478" s="20">
        <v>2.50305</v>
      </c>
      <c r="B478" s="86">
        <v>-111.795</v>
      </c>
      <c r="C478" s="24">
        <v>38.749000000000002</v>
      </c>
      <c r="D478" s="9">
        <v>3</v>
      </c>
      <c r="E478" s="9">
        <v>1992</v>
      </c>
      <c r="F478" s="9">
        <v>4</v>
      </c>
      <c r="G478" s="9">
        <v>6</v>
      </c>
      <c r="H478" s="9">
        <v>11</v>
      </c>
      <c r="I478" s="9">
        <v>28</v>
      </c>
      <c r="J478" s="12">
        <v>27.2</v>
      </c>
      <c r="K478" s="35">
        <v>0.22500000000000001</v>
      </c>
      <c r="L478" s="2">
        <v>0.01</v>
      </c>
      <c r="M478" t="s">
        <v>174</v>
      </c>
    </row>
    <row r="479" spans="1:13" x14ac:dyDescent="0.25">
      <c r="A479" s="20">
        <v>2.7724600000000001</v>
      </c>
      <c r="B479" s="86">
        <v>-111.797</v>
      </c>
      <c r="C479" s="24">
        <v>38.779000000000003</v>
      </c>
      <c r="D479" s="9">
        <v>3</v>
      </c>
      <c r="E479" s="9">
        <v>1992</v>
      </c>
      <c r="F479" s="9">
        <v>4</v>
      </c>
      <c r="G479" s="9">
        <v>6</v>
      </c>
      <c r="H479" s="9">
        <v>18</v>
      </c>
      <c r="I479" s="9">
        <v>6</v>
      </c>
      <c r="J479" s="12">
        <v>18.2</v>
      </c>
      <c r="K479" s="35">
        <v>0.22500000000000001</v>
      </c>
      <c r="L479" s="2">
        <v>0.01</v>
      </c>
      <c r="M479" t="s">
        <v>174</v>
      </c>
    </row>
    <row r="480" spans="1:13" x14ac:dyDescent="0.25">
      <c r="A480" s="20">
        <v>2.5495000000000001</v>
      </c>
      <c r="B480" s="86">
        <v>-111.81399999999999</v>
      </c>
      <c r="C480" s="24">
        <v>38.774999999999999</v>
      </c>
      <c r="D480" s="9">
        <v>2</v>
      </c>
      <c r="E480" s="9">
        <v>1992</v>
      </c>
      <c r="F480" s="9">
        <v>4</v>
      </c>
      <c r="G480" s="9">
        <v>6</v>
      </c>
      <c r="H480" s="9">
        <v>18</v>
      </c>
      <c r="I480" s="9">
        <v>23</v>
      </c>
      <c r="J480" s="12">
        <v>48.3</v>
      </c>
      <c r="K480" s="35">
        <v>0.22500000000000001</v>
      </c>
      <c r="L480" s="2">
        <v>0.01</v>
      </c>
      <c r="M480" t="s">
        <v>174</v>
      </c>
    </row>
    <row r="481" spans="1:13" x14ac:dyDescent="0.25">
      <c r="A481" s="20">
        <v>3.31128</v>
      </c>
      <c r="B481" s="86">
        <v>-111.819</v>
      </c>
      <c r="C481" s="24">
        <v>38.773000000000003</v>
      </c>
      <c r="D481" s="9">
        <v>3</v>
      </c>
      <c r="E481" s="9">
        <v>1992</v>
      </c>
      <c r="F481" s="9">
        <v>4</v>
      </c>
      <c r="G481" s="9">
        <v>6</v>
      </c>
      <c r="H481" s="9">
        <v>19</v>
      </c>
      <c r="I481" s="9">
        <v>4</v>
      </c>
      <c r="J481" s="12">
        <v>18.399999999999999</v>
      </c>
      <c r="K481" s="35">
        <v>0.22500000000000001</v>
      </c>
      <c r="L481" s="2">
        <v>0.01</v>
      </c>
      <c r="M481" t="s">
        <v>174</v>
      </c>
    </row>
    <row r="482" spans="1:13" x14ac:dyDescent="0.25">
      <c r="A482" s="20">
        <v>3.375330933661405</v>
      </c>
      <c r="B482" s="86">
        <v>-111.815</v>
      </c>
      <c r="C482" s="24">
        <v>38.78</v>
      </c>
      <c r="D482" s="9">
        <v>1</v>
      </c>
      <c r="E482" s="9">
        <v>1992</v>
      </c>
      <c r="F482" s="9">
        <v>4</v>
      </c>
      <c r="G482" s="9">
        <v>7</v>
      </c>
      <c r="H482" s="9">
        <v>1</v>
      </c>
      <c r="I482" s="9">
        <v>43</v>
      </c>
      <c r="J482" s="12">
        <v>57.5</v>
      </c>
      <c r="K482" s="35">
        <v>0.16151704475634704</v>
      </c>
      <c r="L482" s="2">
        <v>0.01</v>
      </c>
      <c r="M482" t="s">
        <v>175</v>
      </c>
    </row>
    <row r="483" spans="1:13" x14ac:dyDescent="0.25">
      <c r="A483" s="20">
        <v>2.52163</v>
      </c>
      <c r="B483" s="86">
        <v>-111.803</v>
      </c>
      <c r="C483" s="24">
        <v>38.734000000000002</v>
      </c>
      <c r="D483" s="9">
        <v>10</v>
      </c>
      <c r="E483" s="9">
        <v>1992</v>
      </c>
      <c r="F483" s="9">
        <v>4</v>
      </c>
      <c r="G483" s="9">
        <v>7</v>
      </c>
      <c r="H483" s="9">
        <v>2</v>
      </c>
      <c r="I483" s="9">
        <v>18</v>
      </c>
      <c r="J483" s="12">
        <v>24.1</v>
      </c>
      <c r="K483" s="35">
        <v>0.22500000000000001</v>
      </c>
      <c r="L483" s="2">
        <v>0.01</v>
      </c>
      <c r="M483" t="s">
        <v>174</v>
      </c>
    </row>
    <row r="484" spans="1:13" x14ac:dyDescent="0.25">
      <c r="A484" s="20">
        <v>2.6052400000000002</v>
      </c>
      <c r="B484" s="80">
        <v>-111.083</v>
      </c>
      <c r="C484" s="23">
        <v>42.712000000000003</v>
      </c>
      <c r="D484" s="1">
        <v>0</v>
      </c>
      <c r="E484" s="1">
        <v>1992</v>
      </c>
      <c r="F484" s="1">
        <v>4</v>
      </c>
      <c r="G484" s="1">
        <v>7</v>
      </c>
      <c r="H484" s="1">
        <v>20</v>
      </c>
      <c r="I484" s="1">
        <v>35</v>
      </c>
      <c r="J484" s="11">
        <v>36.200000000000003</v>
      </c>
      <c r="K484" s="35">
        <v>0.22500000000000001</v>
      </c>
      <c r="L484" s="2">
        <v>0.01</v>
      </c>
      <c r="M484" t="s">
        <v>174</v>
      </c>
    </row>
    <row r="485" spans="1:13" x14ac:dyDescent="0.25">
      <c r="A485" s="20">
        <v>2.70743</v>
      </c>
      <c r="B485" s="86">
        <v>-111.51300000000001</v>
      </c>
      <c r="C485" s="24">
        <v>41.843000000000004</v>
      </c>
      <c r="D485" s="9">
        <v>7</v>
      </c>
      <c r="E485" s="9">
        <v>1992</v>
      </c>
      <c r="F485" s="9">
        <v>4</v>
      </c>
      <c r="G485" s="9">
        <v>7</v>
      </c>
      <c r="H485" s="9">
        <v>20</v>
      </c>
      <c r="I485" s="9">
        <v>41</v>
      </c>
      <c r="J485" s="12">
        <v>6.8</v>
      </c>
      <c r="K485" s="35">
        <v>0.22500000000000001</v>
      </c>
      <c r="L485" s="2">
        <v>0.01</v>
      </c>
      <c r="M485" t="s">
        <v>174</v>
      </c>
    </row>
    <row r="486" spans="1:13" x14ac:dyDescent="0.25">
      <c r="A486" s="20">
        <v>2.6052400000000002</v>
      </c>
      <c r="B486" s="86">
        <v>-111.86199999999999</v>
      </c>
      <c r="C486" s="24">
        <v>38.654000000000003</v>
      </c>
      <c r="D486" s="9">
        <v>2</v>
      </c>
      <c r="E486" s="9">
        <v>1992</v>
      </c>
      <c r="F486" s="9">
        <v>4</v>
      </c>
      <c r="G486" s="9">
        <v>7</v>
      </c>
      <c r="H486" s="9">
        <v>23</v>
      </c>
      <c r="I486" s="9">
        <v>46</v>
      </c>
      <c r="J486" s="12">
        <v>41.7</v>
      </c>
      <c r="K486" s="35">
        <v>0.22500000000000001</v>
      </c>
      <c r="L486" s="2">
        <v>0.01</v>
      </c>
      <c r="M486" t="s">
        <v>174</v>
      </c>
    </row>
    <row r="487" spans="1:13" x14ac:dyDescent="0.25">
      <c r="A487" s="20">
        <v>3.11619</v>
      </c>
      <c r="B487" s="86">
        <v>-111.431</v>
      </c>
      <c r="C487" s="24">
        <v>38.725000000000001</v>
      </c>
      <c r="D487" s="9">
        <v>0</v>
      </c>
      <c r="E487" s="9">
        <v>1992</v>
      </c>
      <c r="F487" s="9">
        <v>4</v>
      </c>
      <c r="G487" s="9">
        <v>11</v>
      </c>
      <c r="H487" s="9">
        <v>10</v>
      </c>
      <c r="I487" s="9">
        <v>59</v>
      </c>
      <c r="J487" s="12">
        <v>41.4</v>
      </c>
      <c r="K487" s="35">
        <v>0.22500000000000001</v>
      </c>
      <c r="L487" s="2">
        <v>0.01</v>
      </c>
      <c r="M487" t="s">
        <v>174</v>
      </c>
    </row>
    <row r="488" spans="1:13" x14ac:dyDescent="0.25">
      <c r="A488" s="20">
        <v>2.90252</v>
      </c>
      <c r="B488" s="86">
        <v>-111.43899999999999</v>
      </c>
      <c r="C488" s="24">
        <v>38.726999999999997</v>
      </c>
      <c r="D488" s="9">
        <v>0</v>
      </c>
      <c r="E488" s="9">
        <v>1992</v>
      </c>
      <c r="F488" s="9">
        <v>4</v>
      </c>
      <c r="G488" s="9">
        <v>12</v>
      </c>
      <c r="H488" s="9">
        <v>1</v>
      </c>
      <c r="I488" s="9">
        <v>58</v>
      </c>
      <c r="J488" s="12">
        <v>51.6</v>
      </c>
      <c r="K488" s="35">
        <v>0.22500000000000001</v>
      </c>
      <c r="L488" s="2">
        <v>0.01</v>
      </c>
      <c r="M488" t="s">
        <v>174</v>
      </c>
    </row>
    <row r="489" spans="1:13" x14ac:dyDescent="0.25">
      <c r="A489" s="20">
        <v>2.6331099999999998</v>
      </c>
      <c r="B489" s="80">
        <v>-112.465</v>
      </c>
      <c r="C489" s="23">
        <v>42.634</v>
      </c>
      <c r="D489" s="1">
        <v>5</v>
      </c>
      <c r="E489" s="1">
        <v>1992</v>
      </c>
      <c r="F489" s="1">
        <v>4</v>
      </c>
      <c r="G489" s="1">
        <v>12</v>
      </c>
      <c r="H489" s="1">
        <v>15</v>
      </c>
      <c r="I489" s="1">
        <v>41</v>
      </c>
      <c r="J489" s="11">
        <v>23.5</v>
      </c>
      <c r="K489" s="35">
        <v>0.22500000000000001</v>
      </c>
      <c r="L489" s="2">
        <v>0.01</v>
      </c>
      <c r="M489" t="s">
        <v>174</v>
      </c>
    </row>
    <row r="490" spans="1:13" x14ac:dyDescent="0.25">
      <c r="A490" s="20">
        <v>2.51234</v>
      </c>
      <c r="B490" s="86">
        <v>-112.533</v>
      </c>
      <c r="C490" s="24">
        <v>41.368000000000002</v>
      </c>
      <c r="D490" s="9">
        <v>7</v>
      </c>
      <c r="E490" s="9">
        <v>1992</v>
      </c>
      <c r="F490" s="9">
        <v>4</v>
      </c>
      <c r="G490" s="9">
        <v>17</v>
      </c>
      <c r="H490" s="9">
        <v>21</v>
      </c>
      <c r="I490" s="9">
        <v>56</v>
      </c>
      <c r="J490" s="12">
        <v>47.9</v>
      </c>
      <c r="K490" s="35">
        <v>0.22500000000000001</v>
      </c>
      <c r="L490" s="2">
        <v>0.01</v>
      </c>
      <c r="M490" t="s">
        <v>174</v>
      </c>
    </row>
    <row r="491" spans="1:13" x14ac:dyDescent="0.25">
      <c r="A491" s="20">
        <v>2.6702699999999999</v>
      </c>
      <c r="B491" s="80">
        <v>-111.42100000000001</v>
      </c>
      <c r="C491" s="23">
        <v>42.8</v>
      </c>
      <c r="D491" s="1">
        <v>1</v>
      </c>
      <c r="E491" s="1">
        <v>1992</v>
      </c>
      <c r="F491" s="1">
        <v>4</v>
      </c>
      <c r="G491" s="1">
        <v>18</v>
      </c>
      <c r="H491" s="1">
        <v>0</v>
      </c>
      <c r="I491" s="1">
        <v>54</v>
      </c>
      <c r="J491" s="11">
        <v>15.5</v>
      </c>
      <c r="K491" s="35">
        <v>0.22500000000000001</v>
      </c>
      <c r="L491" s="2">
        <v>0.01</v>
      </c>
      <c r="M491" t="s">
        <v>174</v>
      </c>
    </row>
    <row r="492" spans="1:13" x14ac:dyDescent="0.25">
      <c r="A492" s="20">
        <v>2.8003300000000002</v>
      </c>
      <c r="B492" s="86">
        <v>-111.81100000000001</v>
      </c>
      <c r="C492" s="24">
        <v>38.756999999999998</v>
      </c>
      <c r="D492" s="9">
        <v>2</v>
      </c>
      <c r="E492" s="9">
        <v>1992</v>
      </c>
      <c r="F492" s="9">
        <v>4</v>
      </c>
      <c r="G492" s="9">
        <v>20</v>
      </c>
      <c r="H492" s="9">
        <v>17</v>
      </c>
      <c r="I492" s="9">
        <v>12</v>
      </c>
      <c r="J492" s="12">
        <v>2.5</v>
      </c>
      <c r="K492" s="35">
        <v>0.22500000000000001</v>
      </c>
      <c r="L492" s="2">
        <v>0.01</v>
      </c>
      <c r="M492" t="s">
        <v>174</v>
      </c>
    </row>
    <row r="493" spans="1:13" x14ac:dyDescent="0.25">
      <c r="A493" s="20">
        <v>2.52163</v>
      </c>
      <c r="B493" s="86">
        <v>-112.67100000000001</v>
      </c>
      <c r="C493" s="24">
        <v>37.155000000000001</v>
      </c>
      <c r="D493" s="9">
        <v>2</v>
      </c>
      <c r="E493" s="9">
        <v>1992</v>
      </c>
      <c r="F493" s="9">
        <v>4</v>
      </c>
      <c r="G493" s="9">
        <v>22</v>
      </c>
      <c r="H493" s="9">
        <v>9</v>
      </c>
      <c r="I493" s="9">
        <v>16</v>
      </c>
      <c r="J493" s="12">
        <v>42.7</v>
      </c>
      <c r="K493" s="35">
        <v>0.22500000000000001</v>
      </c>
      <c r="L493" s="2">
        <v>0.01</v>
      </c>
      <c r="M493" t="s">
        <v>174</v>
      </c>
    </row>
    <row r="494" spans="1:13" x14ac:dyDescent="0.25">
      <c r="A494" s="20">
        <v>2.6423999999999999</v>
      </c>
      <c r="B494" s="86">
        <v>-111.819</v>
      </c>
      <c r="C494" s="24">
        <v>38.770000000000003</v>
      </c>
      <c r="D494" s="9">
        <v>1</v>
      </c>
      <c r="E494" s="9">
        <v>1992</v>
      </c>
      <c r="F494" s="9">
        <v>4</v>
      </c>
      <c r="G494" s="9">
        <v>24</v>
      </c>
      <c r="H494" s="9">
        <v>20</v>
      </c>
      <c r="I494" s="9">
        <v>24</v>
      </c>
      <c r="J494" s="12">
        <v>10.9</v>
      </c>
      <c r="K494" s="35">
        <v>0.22500000000000001</v>
      </c>
      <c r="L494" s="2">
        <v>0.01</v>
      </c>
      <c r="M494" t="s">
        <v>174</v>
      </c>
    </row>
    <row r="495" spans="1:13" x14ac:dyDescent="0.25">
      <c r="A495" s="20">
        <v>2.6145299999999998</v>
      </c>
      <c r="B495" s="86">
        <v>-111.819</v>
      </c>
      <c r="C495" s="24">
        <v>38.770000000000003</v>
      </c>
      <c r="D495" s="9">
        <v>4</v>
      </c>
      <c r="E495" s="9">
        <v>1992</v>
      </c>
      <c r="F495" s="9">
        <v>4</v>
      </c>
      <c r="G495" s="9">
        <v>24</v>
      </c>
      <c r="H495" s="9">
        <v>20</v>
      </c>
      <c r="I495" s="9">
        <v>55</v>
      </c>
      <c r="J495" s="12">
        <v>8.1999999999999993</v>
      </c>
      <c r="K495" s="35">
        <v>0.22500000000000001</v>
      </c>
      <c r="L495" s="2">
        <v>0.01</v>
      </c>
      <c r="M495" t="s">
        <v>174</v>
      </c>
    </row>
    <row r="496" spans="1:13" x14ac:dyDescent="0.25">
      <c r="A496" s="20">
        <v>2.51234</v>
      </c>
      <c r="B496" s="86">
        <v>-111.82</v>
      </c>
      <c r="C496" s="24">
        <v>38.753999999999998</v>
      </c>
      <c r="D496" s="9">
        <v>11</v>
      </c>
      <c r="E496" s="9">
        <v>1992</v>
      </c>
      <c r="F496" s="9">
        <v>4</v>
      </c>
      <c r="G496" s="9">
        <v>24</v>
      </c>
      <c r="H496" s="9">
        <v>21</v>
      </c>
      <c r="I496" s="9">
        <v>0</v>
      </c>
      <c r="J496" s="12">
        <v>5.8</v>
      </c>
      <c r="K496" s="35">
        <v>0.22500000000000001</v>
      </c>
      <c r="L496" s="2">
        <v>0.01</v>
      </c>
      <c r="M496" t="s">
        <v>174</v>
      </c>
    </row>
    <row r="497" spans="1:13" x14ac:dyDescent="0.25">
      <c r="A497" s="20">
        <v>2.91181</v>
      </c>
      <c r="B497" s="86">
        <v>-111.82299999999999</v>
      </c>
      <c r="C497" s="24">
        <v>38.78</v>
      </c>
      <c r="D497" s="9">
        <v>1</v>
      </c>
      <c r="E497" s="9">
        <v>1992</v>
      </c>
      <c r="F497" s="9">
        <v>4</v>
      </c>
      <c r="G497" s="9">
        <v>24</v>
      </c>
      <c r="H497" s="9">
        <v>21</v>
      </c>
      <c r="I497" s="9">
        <v>34</v>
      </c>
      <c r="J497" s="12">
        <v>5</v>
      </c>
      <c r="K497" s="35">
        <v>0.22500000000000001</v>
      </c>
      <c r="L497" s="2">
        <v>0.01</v>
      </c>
      <c r="M497" t="s">
        <v>174</v>
      </c>
    </row>
    <row r="498" spans="1:13" x14ac:dyDescent="0.25">
      <c r="A498" s="20">
        <v>2.7631700000000001</v>
      </c>
      <c r="B498" s="86">
        <v>-111.822</v>
      </c>
      <c r="C498" s="24">
        <v>38.771000000000001</v>
      </c>
      <c r="D498" s="9">
        <v>1</v>
      </c>
      <c r="E498" s="9">
        <v>1992</v>
      </c>
      <c r="F498" s="9">
        <v>4</v>
      </c>
      <c r="G498" s="9">
        <v>24</v>
      </c>
      <c r="H498" s="9">
        <v>22</v>
      </c>
      <c r="I498" s="9">
        <v>1</v>
      </c>
      <c r="J498" s="12">
        <v>57.7</v>
      </c>
      <c r="K498" s="35">
        <v>0.22500000000000001</v>
      </c>
      <c r="L498" s="2">
        <v>0.01</v>
      </c>
      <c r="M498" t="s">
        <v>174</v>
      </c>
    </row>
    <row r="499" spans="1:13" x14ac:dyDescent="0.25">
      <c r="A499" s="20">
        <v>2.52163</v>
      </c>
      <c r="B499" s="86">
        <v>-111.81</v>
      </c>
      <c r="C499" s="24">
        <v>38.768000000000001</v>
      </c>
      <c r="D499" s="9">
        <v>1</v>
      </c>
      <c r="E499" s="9">
        <v>1992</v>
      </c>
      <c r="F499" s="9">
        <v>4</v>
      </c>
      <c r="G499" s="9">
        <v>24</v>
      </c>
      <c r="H499" s="9">
        <v>22</v>
      </c>
      <c r="I499" s="9">
        <v>3</v>
      </c>
      <c r="J499" s="12">
        <v>15.2</v>
      </c>
      <c r="K499" s="35">
        <v>0.22500000000000001</v>
      </c>
      <c r="L499" s="2">
        <v>0.01</v>
      </c>
      <c r="M499" t="s">
        <v>174</v>
      </c>
    </row>
    <row r="500" spans="1:13" x14ac:dyDescent="0.25">
      <c r="A500" s="20">
        <v>2.71672</v>
      </c>
      <c r="B500" s="86">
        <v>-111.79600000000001</v>
      </c>
      <c r="C500" s="24">
        <v>38.768000000000001</v>
      </c>
      <c r="D500" s="9">
        <v>18</v>
      </c>
      <c r="E500" s="9">
        <v>1992</v>
      </c>
      <c r="F500" s="9">
        <v>4</v>
      </c>
      <c r="G500" s="9">
        <v>25</v>
      </c>
      <c r="H500" s="9">
        <v>0</v>
      </c>
      <c r="I500" s="9">
        <v>24</v>
      </c>
      <c r="J500" s="12">
        <v>23.5</v>
      </c>
      <c r="K500" s="35">
        <v>0.22500000000000001</v>
      </c>
      <c r="L500" s="2">
        <v>0.01</v>
      </c>
      <c r="M500" t="s">
        <v>174</v>
      </c>
    </row>
    <row r="501" spans="1:13" x14ac:dyDescent="0.25">
      <c r="A501" s="20">
        <v>2.8096199999999998</v>
      </c>
      <c r="B501" s="86">
        <v>-111.83199999999999</v>
      </c>
      <c r="C501" s="24">
        <v>38.768999999999998</v>
      </c>
      <c r="D501" s="9">
        <v>2</v>
      </c>
      <c r="E501" s="9">
        <v>1992</v>
      </c>
      <c r="F501" s="9">
        <v>4</v>
      </c>
      <c r="G501" s="9">
        <v>25</v>
      </c>
      <c r="H501" s="9">
        <v>0</v>
      </c>
      <c r="I501" s="9">
        <v>55</v>
      </c>
      <c r="J501" s="12">
        <v>43.3</v>
      </c>
      <c r="K501" s="35">
        <v>0.22500000000000001</v>
      </c>
      <c r="L501" s="2">
        <v>0.01</v>
      </c>
      <c r="M501" t="s">
        <v>174</v>
      </c>
    </row>
    <row r="502" spans="1:13" x14ac:dyDescent="0.25">
      <c r="A502" s="20">
        <v>2.7445900000000001</v>
      </c>
      <c r="B502" s="86">
        <v>-111.806</v>
      </c>
      <c r="C502" s="24">
        <v>38.761000000000003</v>
      </c>
      <c r="D502" s="9">
        <v>3</v>
      </c>
      <c r="E502" s="9">
        <v>1992</v>
      </c>
      <c r="F502" s="9">
        <v>4</v>
      </c>
      <c r="G502" s="9">
        <v>25</v>
      </c>
      <c r="H502" s="9">
        <v>14</v>
      </c>
      <c r="I502" s="9">
        <v>47</v>
      </c>
      <c r="J502" s="12">
        <v>51.9</v>
      </c>
      <c r="K502" s="35">
        <v>0.22500000000000001</v>
      </c>
      <c r="L502" s="2">
        <v>0.01</v>
      </c>
      <c r="M502" t="s">
        <v>174</v>
      </c>
    </row>
    <row r="503" spans="1:13" x14ac:dyDescent="0.25">
      <c r="A503" s="20">
        <v>2.9768400000000002</v>
      </c>
      <c r="B503" s="86">
        <v>-111.82</v>
      </c>
      <c r="C503" s="24">
        <v>38.765999999999998</v>
      </c>
      <c r="D503" s="9">
        <v>1</v>
      </c>
      <c r="E503" s="9">
        <v>1992</v>
      </c>
      <c r="F503" s="9">
        <v>4</v>
      </c>
      <c r="G503" s="9">
        <v>25</v>
      </c>
      <c r="H503" s="9">
        <v>14</v>
      </c>
      <c r="I503" s="9">
        <v>54</v>
      </c>
      <c r="J503" s="12">
        <v>34.6</v>
      </c>
      <c r="K503" s="35">
        <v>0.22500000000000001</v>
      </c>
      <c r="L503" s="2">
        <v>0.01</v>
      </c>
      <c r="M503" t="s">
        <v>174</v>
      </c>
    </row>
    <row r="504" spans="1:13" x14ac:dyDescent="0.25">
      <c r="A504" s="20">
        <v>2.70743</v>
      </c>
      <c r="B504" s="86">
        <v>-111.837</v>
      </c>
      <c r="C504" s="24">
        <v>38.768999999999998</v>
      </c>
      <c r="D504" s="9">
        <v>10</v>
      </c>
      <c r="E504" s="9">
        <v>1992</v>
      </c>
      <c r="F504" s="9">
        <v>4</v>
      </c>
      <c r="G504" s="9">
        <v>25</v>
      </c>
      <c r="H504" s="9">
        <v>15</v>
      </c>
      <c r="I504" s="9">
        <v>37</v>
      </c>
      <c r="J504" s="12">
        <v>59.1</v>
      </c>
      <c r="K504" s="35">
        <v>0.22500000000000001</v>
      </c>
      <c r="L504" s="2">
        <v>0.01</v>
      </c>
      <c r="M504" t="s">
        <v>174</v>
      </c>
    </row>
    <row r="505" spans="1:13" x14ac:dyDescent="0.25">
      <c r="A505" s="20">
        <v>2.70743</v>
      </c>
      <c r="B505" s="86">
        <v>-111.822</v>
      </c>
      <c r="C505" s="24">
        <v>38.756999999999998</v>
      </c>
      <c r="D505" s="9">
        <v>11</v>
      </c>
      <c r="E505" s="9">
        <v>1992</v>
      </c>
      <c r="F505" s="9">
        <v>4</v>
      </c>
      <c r="G505" s="9">
        <v>25</v>
      </c>
      <c r="H505" s="9">
        <v>16</v>
      </c>
      <c r="I505" s="9">
        <v>5</v>
      </c>
      <c r="J505" s="12">
        <v>55</v>
      </c>
      <c r="K505" s="35">
        <v>0.22500000000000001</v>
      </c>
      <c r="L505" s="2">
        <v>0.01</v>
      </c>
      <c r="M505" t="s">
        <v>174</v>
      </c>
    </row>
    <row r="506" spans="1:13" x14ac:dyDescent="0.25">
      <c r="A506" s="20">
        <v>3.2462499999999999</v>
      </c>
      <c r="B506" s="86">
        <v>-111.824</v>
      </c>
      <c r="C506" s="24">
        <v>38.764000000000003</v>
      </c>
      <c r="D506" s="9">
        <v>1</v>
      </c>
      <c r="E506" s="9">
        <v>1992</v>
      </c>
      <c r="F506" s="9">
        <v>4</v>
      </c>
      <c r="G506" s="9">
        <v>25</v>
      </c>
      <c r="H506" s="9">
        <v>16</v>
      </c>
      <c r="I506" s="9">
        <v>46</v>
      </c>
      <c r="J506" s="12">
        <v>0.7</v>
      </c>
      <c r="K506" s="35">
        <v>0.22500000000000001</v>
      </c>
      <c r="L506" s="2">
        <v>0.01</v>
      </c>
      <c r="M506" t="s">
        <v>174</v>
      </c>
    </row>
    <row r="507" spans="1:13" x14ac:dyDescent="0.25">
      <c r="A507" s="20">
        <v>2.5309200000000001</v>
      </c>
      <c r="B507" s="86">
        <v>-111.83499999999999</v>
      </c>
      <c r="C507" s="24">
        <v>38.773000000000003</v>
      </c>
      <c r="D507" s="9">
        <v>2</v>
      </c>
      <c r="E507" s="9">
        <v>1992</v>
      </c>
      <c r="F507" s="9">
        <v>4</v>
      </c>
      <c r="G507" s="9">
        <v>25</v>
      </c>
      <c r="H507" s="9">
        <v>16</v>
      </c>
      <c r="I507" s="9">
        <v>57</v>
      </c>
      <c r="J507" s="12">
        <v>17.5</v>
      </c>
      <c r="K507" s="35">
        <v>0.22500000000000001</v>
      </c>
      <c r="L507" s="2">
        <v>0.01</v>
      </c>
      <c r="M507" t="s">
        <v>174</v>
      </c>
    </row>
    <row r="508" spans="1:13" x14ac:dyDescent="0.25">
      <c r="A508" s="20">
        <v>2.8281999999999998</v>
      </c>
      <c r="B508" s="86">
        <v>-111.836</v>
      </c>
      <c r="C508" s="24">
        <v>38.756</v>
      </c>
      <c r="D508" s="9">
        <v>14</v>
      </c>
      <c r="E508" s="9">
        <v>1992</v>
      </c>
      <c r="F508" s="9">
        <v>4</v>
      </c>
      <c r="G508" s="9">
        <v>25</v>
      </c>
      <c r="H508" s="9">
        <v>17</v>
      </c>
      <c r="I508" s="9">
        <v>49</v>
      </c>
      <c r="J508" s="12">
        <v>0.5</v>
      </c>
      <c r="K508" s="35">
        <v>0.22500000000000001</v>
      </c>
      <c r="L508" s="2">
        <v>0.01</v>
      </c>
      <c r="M508" t="s">
        <v>174</v>
      </c>
    </row>
    <row r="509" spans="1:13" x14ac:dyDescent="0.25">
      <c r="A509" s="20">
        <v>2.7353000000000001</v>
      </c>
      <c r="B509" s="86">
        <v>-111.806</v>
      </c>
      <c r="C509" s="24">
        <v>38.761000000000003</v>
      </c>
      <c r="D509" s="9">
        <v>0</v>
      </c>
      <c r="E509" s="9">
        <v>1992</v>
      </c>
      <c r="F509" s="9">
        <v>4</v>
      </c>
      <c r="G509" s="9">
        <v>25</v>
      </c>
      <c r="H509" s="9">
        <v>20</v>
      </c>
      <c r="I509" s="9">
        <v>19</v>
      </c>
      <c r="J509" s="12">
        <v>7.8</v>
      </c>
      <c r="K509" s="35">
        <v>0.22500000000000001</v>
      </c>
      <c r="L509" s="2">
        <v>0.01</v>
      </c>
      <c r="M509" t="s">
        <v>174</v>
      </c>
    </row>
    <row r="510" spans="1:13" x14ac:dyDescent="0.25">
      <c r="A510" s="20">
        <v>2.9396800000000001</v>
      </c>
      <c r="B510" s="86">
        <v>-111.82299999999999</v>
      </c>
      <c r="C510" s="24">
        <v>38.767000000000003</v>
      </c>
      <c r="D510" s="9">
        <v>0</v>
      </c>
      <c r="E510" s="9">
        <v>1992</v>
      </c>
      <c r="F510" s="9">
        <v>4</v>
      </c>
      <c r="G510" s="9">
        <v>26</v>
      </c>
      <c r="H510" s="9">
        <v>8</v>
      </c>
      <c r="I510" s="9">
        <v>13</v>
      </c>
      <c r="J510" s="12">
        <v>7.1</v>
      </c>
      <c r="K510" s="35">
        <v>0.22500000000000001</v>
      </c>
      <c r="L510" s="2">
        <v>0.01</v>
      </c>
      <c r="M510" t="s">
        <v>174</v>
      </c>
    </row>
    <row r="511" spans="1:13" x14ac:dyDescent="0.25">
      <c r="A511" s="20">
        <v>3.4533900000000002</v>
      </c>
      <c r="B511" s="80">
        <v>-112.04300000000001</v>
      </c>
      <c r="C511" s="23">
        <v>36.345999999999997</v>
      </c>
      <c r="D511" s="1">
        <v>5</v>
      </c>
      <c r="E511" s="1">
        <v>1992</v>
      </c>
      <c r="F511" s="1">
        <v>5</v>
      </c>
      <c r="G511" s="1">
        <v>6</v>
      </c>
      <c r="H511" s="1">
        <v>1</v>
      </c>
      <c r="I511" s="1">
        <v>41</v>
      </c>
      <c r="J511" s="1">
        <v>1.27</v>
      </c>
      <c r="K511" s="35">
        <v>0.23</v>
      </c>
      <c r="L511" s="2">
        <v>0.01</v>
      </c>
      <c r="M511" t="s">
        <v>174</v>
      </c>
    </row>
    <row r="512" spans="1:13" x14ac:dyDescent="0.25">
      <c r="A512" s="20">
        <v>2.6516899999999999</v>
      </c>
      <c r="B512" s="86">
        <v>-112.202</v>
      </c>
      <c r="C512" s="24">
        <v>41.52</v>
      </c>
      <c r="D512" s="9">
        <v>12</v>
      </c>
      <c r="E512" s="9">
        <v>1992</v>
      </c>
      <c r="F512" s="9">
        <v>5</v>
      </c>
      <c r="G512" s="9">
        <v>9</v>
      </c>
      <c r="H512" s="9">
        <v>6</v>
      </c>
      <c r="I512" s="9">
        <v>35</v>
      </c>
      <c r="J512" s="12">
        <v>23.7</v>
      </c>
      <c r="K512" s="35">
        <v>0.22500000000000001</v>
      </c>
      <c r="L512" s="2">
        <v>0.01</v>
      </c>
      <c r="M512" t="s">
        <v>174</v>
      </c>
    </row>
    <row r="513" spans="1:13" x14ac:dyDescent="0.25">
      <c r="A513" s="20">
        <v>2.6145299999999998</v>
      </c>
      <c r="B513" s="86">
        <v>-111.97799999999999</v>
      </c>
      <c r="C513" s="24">
        <v>39.165999999999997</v>
      </c>
      <c r="D513" s="9">
        <v>7</v>
      </c>
      <c r="E513" s="9">
        <v>1992</v>
      </c>
      <c r="F513" s="9">
        <v>5</v>
      </c>
      <c r="G513" s="9">
        <v>9</v>
      </c>
      <c r="H513" s="9">
        <v>9</v>
      </c>
      <c r="I513" s="9">
        <v>43</v>
      </c>
      <c r="J513" s="12">
        <v>18.8</v>
      </c>
      <c r="K513" s="35">
        <v>0.22500000000000001</v>
      </c>
      <c r="L513" s="2">
        <v>0.01</v>
      </c>
      <c r="M513" t="s">
        <v>174</v>
      </c>
    </row>
    <row r="514" spans="1:13" x14ac:dyDescent="0.25">
      <c r="A514" s="20">
        <v>2.5773699999999997</v>
      </c>
      <c r="B514" s="86">
        <v>-112.19799999999999</v>
      </c>
      <c r="C514" s="24">
        <v>40.517000000000003</v>
      </c>
      <c r="D514" s="9">
        <v>1</v>
      </c>
      <c r="E514" s="9">
        <v>1992</v>
      </c>
      <c r="F514" s="9">
        <v>5</v>
      </c>
      <c r="G514" s="9">
        <v>21</v>
      </c>
      <c r="H514" s="9">
        <v>19</v>
      </c>
      <c r="I514" s="9">
        <v>57</v>
      </c>
      <c r="J514" s="12">
        <v>24.4</v>
      </c>
      <c r="K514" s="35">
        <v>0.22500000000000001</v>
      </c>
      <c r="L514" s="2">
        <v>0.01</v>
      </c>
      <c r="M514" t="s">
        <v>174</v>
      </c>
    </row>
    <row r="515" spans="1:13" x14ac:dyDescent="0.25">
      <c r="A515" s="20">
        <v>3.2369600000000003</v>
      </c>
      <c r="B515" s="86">
        <v>-112.768</v>
      </c>
      <c r="C515" s="24">
        <v>37.866</v>
      </c>
      <c r="D515" s="9">
        <v>6</v>
      </c>
      <c r="E515" s="9">
        <v>1992</v>
      </c>
      <c r="F515" s="9">
        <v>5</v>
      </c>
      <c r="G515" s="9">
        <v>26</v>
      </c>
      <c r="H515" s="9">
        <v>12</v>
      </c>
      <c r="I515" s="9">
        <v>22</v>
      </c>
      <c r="J515" s="12">
        <v>13.3</v>
      </c>
      <c r="K515" s="35">
        <v>0.22500000000000001</v>
      </c>
      <c r="L515" s="2">
        <v>0.01</v>
      </c>
      <c r="M515" t="s">
        <v>174</v>
      </c>
    </row>
    <row r="516" spans="1:13" x14ac:dyDescent="0.25">
      <c r="A516" s="20">
        <v>2.6331099999999998</v>
      </c>
      <c r="B516" s="86">
        <v>-112.48699999999999</v>
      </c>
      <c r="C516" s="24">
        <v>37.874000000000002</v>
      </c>
      <c r="D516" s="9">
        <v>11</v>
      </c>
      <c r="E516" s="9">
        <v>1992</v>
      </c>
      <c r="F516" s="9">
        <v>5</v>
      </c>
      <c r="G516" s="9">
        <v>28</v>
      </c>
      <c r="H516" s="9">
        <v>8</v>
      </c>
      <c r="I516" s="9">
        <v>7</v>
      </c>
      <c r="J516" s="12">
        <v>5.5</v>
      </c>
      <c r="K516" s="35">
        <v>0.22500000000000001</v>
      </c>
      <c r="L516" s="2">
        <v>0.01</v>
      </c>
      <c r="M516" t="s">
        <v>174</v>
      </c>
    </row>
    <row r="517" spans="1:13" x14ac:dyDescent="0.25">
      <c r="A517" s="20">
        <v>2.5587899999999997</v>
      </c>
      <c r="B517" s="86">
        <v>-111.56699999999999</v>
      </c>
      <c r="C517" s="24">
        <v>41.828000000000003</v>
      </c>
      <c r="D517" s="9">
        <v>7</v>
      </c>
      <c r="E517" s="9">
        <v>1992</v>
      </c>
      <c r="F517" s="9">
        <v>5</v>
      </c>
      <c r="G517" s="9">
        <v>31</v>
      </c>
      <c r="H517" s="9">
        <v>8</v>
      </c>
      <c r="I517" s="9">
        <v>35</v>
      </c>
      <c r="J517" s="12">
        <v>37.6</v>
      </c>
      <c r="K517" s="35">
        <v>0.22500000000000001</v>
      </c>
      <c r="L517" s="2">
        <v>0.01</v>
      </c>
      <c r="M517" t="s">
        <v>174</v>
      </c>
    </row>
    <row r="518" spans="1:13" x14ac:dyDescent="0.25">
      <c r="A518" s="20">
        <v>2.50305</v>
      </c>
      <c r="B518" s="86">
        <v>-111.968</v>
      </c>
      <c r="C518" s="24">
        <v>40.767000000000003</v>
      </c>
      <c r="D518" s="9">
        <v>4</v>
      </c>
      <c r="E518" s="9">
        <v>1992</v>
      </c>
      <c r="F518" s="9">
        <v>6</v>
      </c>
      <c r="G518" s="9">
        <v>3</v>
      </c>
      <c r="H518" s="9">
        <v>3</v>
      </c>
      <c r="I518" s="9">
        <v>43</v>
      </c>
      <c r="J518" s="12">
        <v>14.3</v>
      </c>
      <c r="K518" s="35">
        <v>0.22500000000000001</v>
      </c>
      <c r="L518" s="2">
        <v>0.01</v>
      </c>
      <c r="M518" t="s">
        <v>174</v>
      </c>
    </row>
    <row r="519" spans="1:13" x14ac:dyDescent="0.25">
      <c r="A519" s="20">
        <v>2.9303900000000001</v>
      </c>
      <c r="B519" s="86">
        <v>-111.96299999999999</v>
      </c>
      <c r="C519" s="24">
        <v>40.768000000000001</v>
      </c>
      <c r="D519" s="9">
        <v>1</v>
      </c>
      <c r="E519" s="9">
        <v>1992</v>
      </c>
      <c r="F519" s="9">
        <v>6</v>
      </c>
      <c r="G519" s="9">
        <v>3</v>
      </c>
      <c r="H519" s="9">
        <v>4</v>
      </c>
      <c r="I519" s="9">
        <v>20</v>
      </c>
      <c r="J519" s="12">
        <v>13.6</v>
      </c>
      <c r="K519" s="35">
        <v>0.22500000000000001</v>
      </c>
      <c r="L519" s="2">
        <v>0.01</v>
      </c>
      <c r="M519" t="s">
        <v>174</v>
      </c>
    </row>
    <row r="520" spans="1:13" x14ac:dyDescent="0.25">
      <c r="A520" s="20">
        <v>2.9396800000000001</v>
      </c>
      <c r="B520" s="86">
        <v>-112.167</v>
      </c>
      <c r="C520" s="24">
        <v>40.512999999999998</v>
      </c>
      <c r="D520" s="9">
        <v>1</v>
      </c>
      <c r="E520" s="9">
        <v>1992</v>
      </c>
      <c r="F520" s="9">
        <v>6</v>
      </c>
      <c r="G520" s="9">
        <v>6</v>
      </c>
      <c r="H520" s="9">
        <v>17</v>
      </c>
      <c r="I520" s="9">
        <v>18</v>
      </c>
      <c r="J520" s="12">
        <v>24.8</v>
      </c>
      <c r="K520" s="35">
        <v>0.22500000000000001</v>
      </c>
      <c r="L520" s="2">
        <v>0.01</v>
      </c>
      <c r="M520" t="s">
        <v>174</v>
      </c>
    </row>
    <row r="521" spans="1:13" x14ac:dyDescent="0.25">
      <c r="A521" s="20">
        <v>2.7353000000000001</v>
      </c>
      <c r="B521" s="86">
        <v>-113.14100000000001</v>
      </c>
      <c r="C521" s="24">
        <v>37.491</v>
      </c>
      <c r="D521" s="9">
        <v>6</v>
      </c>
      <c r="E521" s="9">
        <v>1992</v>
      </c>
      <c r="F521" s="9">
        <v>6</v>
      </c>
      <c r="G521" s="9">
        <v>10</v>
      </c>
      <c r="H521" s="9">
        <v>5</v>
      </c>
      <c r="I521" s="9">
        <v>55</v>
      </c>
      <c r="J521" s="12">
        <v>37.5</v>
      </c>
      <c r="K521" s="35">
        <v>0.22500000000000001</v>
      </c>
      <c r="L521" s="2">
        <v>0.01</v>
      </c>
      <c r="M521" t="s">
        <v>174</v>
      </c>
    </row>
    <row r="522" spans="1:13" x14ac:dyDescent="0.25">
      <c r="A522" s="20">
        <v>2.8096199999999998</v>
      </c>
      <c r="B522" s="86">
        <v>-112.17400000000001</v>
      </c>
      <c r="C522" s="24">
        <v>40.521000000000001</v>
      </c>
      <c r="D522" s="9">
        <v>1</v>
      </c>
      <c r="E522" s="9">
        <v>1992</v>
      </c>
      <c r="F522" s="9">
        <v>6</v>
      </c>
      <c r="G522" s="9">
        <v>14</v>
      </c>
      <c r="H522" s="9">
        <v>20</v>
      </c>
      <c r="I522" s="9">
        <v>16</v>
      </c>
      <c r="J522" s="12">
        <v>6.9</v>
      </c>
      <c r="K522" s="35">
        <v>0.22500000000000001</v>
      </c>
      <c r="L522" s="2">
        <v>0.01</v>
      </c>
      <c r="M522" t="s">
        <v>174</v>
      </c>
    </row>
    <row r="523" spans="1:13" x14ac:dyDescent="0.25">
      <c r="A523" s="20">
        <v>3.1069</v>
      </c>
      <c r="B523" s="86">
        <v>-112.163</v>
      </c>
      <c r="C523" s="24">
        <v>40.520000000000003</v>
      </c>
      <c r="D523" s="9">
        <v>2</v>
      </c>
      <c r="E523" s="9">
        <v>1992</v>
      </c>
      <c r="F523" s="9">
        <v>6</v>
      </c>
      <c r="G523" s="9">
        <v>15</v>
      </c>
      <c r="H523" s="9">
        <v>17</v>
      </c>
      <c r="I523" s="9">
        <v>19</v>
      </c>
      <c r="J523" s="12">
        <v>4.0999999999999996</v>
      </c>
      <c r="K523" s="35">
        <v>0.22500000000000001</v>
      </c>
      <c r="L523" s="2">
        <v>0.01</v>
      </c>
      <c r="M523" t="s">
        <v>174</v>
      </c>
    </row>
    <row r="524" spans="1:13" x14ac:dyDescent="0.25">
      <c r="A524" s="20">
        <v>2.6145299999999998</v>
      </c>
      <c r="B524" s="86">
        <v>-112.17400000000001</v>
      </c>
      <c r="C524" s="24">
        <v>40.529000000000003</v>
      </c>
      <c r="D524" s="9">
        <v>1</v>
      </c>
      <c r="E524" s="9">
        <v>1992</v>
      </c>
      <c r="F524" s="9">
        <v>6</v>
      </c>
      <c r="G524" s="9">
        <v>20</v>
      </c>
      <c r="H524" s="9">
        <v>20</v>
      </c>
      <c r="I524" s="9">
        <v>7</v>
      </c>
      <c r="J524" s="12">
        <v>33.299999999999997</v>
      </c>
      <c r="K524" s="35">
        <v>0.22500000000000001</v>
      </c>
      <c r="L524" s="2">
        <v>0.01</v>
      </c>
      <c r="M524" t="s">
        <v>174</v>
      </c>
    </row>
    <row r="525" spans="1:13" x14ac:dyDescent="0.25">
      <c r="A525" s="20">
        <v>4.3567593111499088</v>
      </c>
      <c r="B525" s="86">
        <v>-111.56100000000001</v>
      </c>
      <c r="C525" s="24">
        <v>38.787999999999997</v>
      </c>
      <c r="D525" s="9">
        <v>1</v>
      </c>
      <c r="E525" s="9">
        <v>1992</v>
      </c>
      <c r="F525" s="9">
        <v>6</v>
      </c>
      <c r="G525" s="9">
        <v>24</v>
      </c>
      <c r="H525" s="9">
        <v>7</v>
      </c>
      <c r="I525" s="9">
        <v>31</v>
      </c>
      <c r="J525" s="12">
        <v>20.3</v>
      </c>
      <c r="K525" s="35">
        <v>0.1136106533429547</v>
      </c>
      <c r="L525" s="2">
        <v>0.01</v>
      </c>
      <c r="M525" t="s">
        <v>175</v>
      </c>
    </row>
    <row r="526" spans="1:13" x14ac:dyDescent="0.25">
      <c r="A526" s="20">
        <v>2.7445900000000001</v>
      </c>
      <c r="B526" s="86">
        <v>-112.217</v>
      </c>
      <c r="C526" s="24">
        <v>39.546999999999997</v>
      </c>
      <c r="D526" s="9">
        <v>1</v>
      </c>
      <c r="E526" s="9">
        <v>1992</v>
      </c>
      <c r="F526" s="9">
        <v>6</v>
      </c>
      <c r="G526" s="9">
        <v>25</v>
      </c>
      <c r="H526" s="9">
        <v>22</v>
      </c>
      <c r="I526" s="9">
        <v>9</v>
      </c>
      <c r="J526" s="12">
        <v>27.5</v>
      </c>
      <c r="K526" s="35">
        <v>0.22500000000000001</v>
      </c>
      <c r="L526" s="2">
        <v>0.01</v>
      </c>
      <c r="M526" t="s">
        <v>174</v>
      </c>
    </row>
    <row r="527" spans="1:13" x14ac:dyDescent="0.25">
      <c r="A527" s="20">
        <v>3.2555399999999999</v>
      </c>
      <c r="B527" s="86">
        <v>-113.18</v>
      </c>
      <c r="C527" s="24">
        <v>37.728000000000002</v>
      </c>
      <c r="D527" s="9">
        <v>4</v>
      </c>
      <c r="E527" s="9">
        <v>1992</v>
      </c>
      <c r="F527" s="9">
        <v>6</v>
      </c>
      <c r="G527" s="9">
        <v>28</v>
      </c>
      <c r="H527" s="9">
        <v>13</v>
      </c>
      <c r="I527" s="9">
        <v>42</v>
      </c>
      <c r="J527" s="12">
        <v>23.8</v>
      </c>
      <c r="K527" s="35">
        <v>0.22500000000000001</v>
      </c>
      <c r="L527" s="2">
        <v>0.01</v>
      </c>
      <c r="M527" t="s">
        <v>174</v>
      </c>
    </row>
    <row r="528" spans="1:13" x14ac:dyDescent="0.25">
      <c r="A528" s="20">
        <v>3.2462499999999999</v>
      </c>
      <c r="B528" s="86">
        <v>-113.187</v>
      </c>
      <c r="C528" s="24">
        <v>37.734000000000002</v>
      </c>
      <c r="D528" s="9">
        <v>1</v>
      </c>
      <c r="E528" s="9">
        <v>1992</v>
      </c>
      <c r="F528" s="9">
        <v>6</v>
      </c>
      <c r="G528" s="9">
        <v>28</v>
      </c>
      <c r="H528" s="9">
        <v>13</v>
      </c>
      <c r="I528" s="9">
        <v>48</v>
      </c>
      <c r="J528" s="12">
        <v>35.4</v>
      </c>
      <c r="K528" s="35">
        <v>0.22500000000000001</v>
      </c>
      <c r="L528" s="2">
        <v>0.01</v>
      </c>
      <c r="M528" t="s">
        <v>174</v>
      </c>
    </row>
    <row r="529" spans="1:13" x14ac:dyDescent="0.25">
      <c r="A529" s="20">
        <v>3.7103988556137457</v>
      </c>
      <c r="B529" s="86">
        <v>-113.196</v>
      </c>
      <c r="C529" s="24">
        <v>37.728000000000002</v>
      </c>
      <c r="D529" s="9">
        <v>1</v>
      </c>
      <c r="E529" s="9">
        <v>1992</v>
      </c>
      <c r="F529" s="9">
        <v>6</v>
      </c>
      <c r="G529" s="9">
        <v>29</v>
      </c>
      <c r="H529" s="9">
        <v>1</v>
      </c>
      <c r="I529" s="9">
        <v>12</v>
      </c>
      <c r="J529" s="12">
        <v>56.5</v>
      </c>
      <c r="K529" s="35">
        <v>0.16151704475634704</v>
      </c>
      <c r="L529" s="2">
        <v>0.01</v>
      </c>
      <c r="M529" t="s">
        <v>175</v>
      </c>
    </row>
    <row r="530" spans="1:13" x14ac:dyDescent="0.25">
      <c r="A530" s="20">
        <v>2.6516899999999999</v>
      </c>
      <c r="B530" s="86">
        <v>-113.185</v>
      </c>
      <c r="C530" s="24">
        <v>37.735999999999997</v>
      </c>
      <c r="D530" s="9">
        <v>2</v>
      </c>
      <c r="E530" s="9">
        <v>1992</v>
      </c>
      <c r="F530" s="9">
        <v>6</v>
      </c>
      <c r="G530" s="9">
        <v>29</v>
      </c>
      <c r="H530" s="9">
        <v>1</v>
      </c>
      <c r="I530" s="9">
        <v>23</v>
      </c>
      <c r="J530" s="12">
        <v>37</v>
      </c>
      <c r="K530" s="35">
        <v>0.22500000000000001</v>
      </c>
      <c r="L530" s="2">
        <v>0.01</v>
      </c>
      <c r="M530" t="s">
        <v>174</v>
      </c>
    </row>
    <row r="531" spans="1:13" x14ac:dyDescent="0.25">
      <c r="A531" s="20">
        <v>2.9675500000000001</v>
      </c>
      <c r="B531" s="86">
        <v>-113.184</v>
      </c>
      <c r="C531" s="24">
        <v>37.737000000000002</v>
      </c>
      <c r="D531" s="9">
        <v>3</v>
      </c>
      <c r="E531" s="9">
        <v>1992</v>
      </c>
      <c r="F531" s="9">
        <v>6</v>
      </c>
      <c r="G531" s="9">
        <v>29</v>
      </c>
      <c r="H531" s="9">
        <v>1</v>
      </c>
      <c r="I531" s="9">
        <v>25</v>
      </c>
      <c r="J531" s="12">
        <v>14.8</v>
      </c>
      <c r="K531" s="35">
        <v>0.22500000000000001</v>
      </c>
      <c r="L531" s="2">
        <v>0.01</v>
      </c>
      <c r="M531" t="s">
        <v>174</v>
      </c>
    </row>
    <row r="532" spans="1:13" x14ac:dyDescent="0.25">
      <c r="A532" s="20">
        <v>2.5866600000000002</v>
      </c>
      <c r="B532" s="86">
        <v>-113.161</v>
      </c>
      <c r="C532" s="24">
        <v>37.738999999999997</v>
      </c>
      <c r="D532" s="9">
        <v>3</v>
      </c>
      <c r="E532" s="9">
        <v>1992</v>
      </c>
      <c r="F532" s="9">
        <v>6</v>
      </c>
      <c r="G532" s="9">
        <v>29</v>
      </c>
      <c r="H532" s="9">
        <v>1</v>
      </c>
      <c r="I532" s="9">
        <v>27</v>
      </c>
      <c r="J532" s="12">
        <v>14.3</v>
      </c>
      <c r="K532" s="35">
        <v>0.22500000000000001</v>
      </c>
      <c r="L532" s="2">
        <v>0.01</v>
      </c>
      <c r="M532" t="s">
        <v>174</v>
      </c>
    </row>
    <row r="533" spans="1:13" x14ac:dyDescent="0.25">
      <c r="A533" s="20">
        <v>2.5866600000000002</v>
      </c>
      <c r="B533" s="86">
        <v>-113.178</v>
      </c>
      <c r="C533" s="24">
        <v>37.725000000000001</v>
      </c>
      <c r="D533" s="9">
        <v>1</v>
      </c>
      <c r="E533" s="9">
        <v>1992</v>
      </c>
      <c r="F533" s="9">
        <v>6</v>
      </c>
      <c r="G533" s="9">
        <v>29</v>
      </c>
      <c r="H533" s="9">
        <v>1</v>
      </c>
      <c r="I533" s="9">
        <v>44</v>
      </c>
      <c r="J533" s="12">
        <v>1.1000000000000001</v>
      </c>
      <c r="K533" s="35">
        <v>0.22500000000000001</v>
      </c>
      <c r="L533" s="2">
        <v>0.01</v>
      </c>
      <c r="M533" t="s">
        <v>174</v>
      </c>
    </row>
    <row r="534" spans="1:13" x14ac:dyDescent="0.25">
      <c r="A534" s="20">
        <v>3.6907358164742972</v>
      </c>
      <c r="B534" s="86">
        <v>-113.17700000000001</v>
      </c>
      <c r="C534" s="24">
        <v>37.734999999999999</v>
      </c>
      <c r="D534" s="9">
        <v>1</v>
      </c>
      <c r="E534" s="9">
        <v>1992</v>
      </c>
      <c r="F534" s="9">
        <v>6</v>
      </c>
      <c r="G534" s="9">
        <v>29</v>
      </c>
      <c r="H534" s="9">
        <v>1</v>
      </c>
      <c r="I534" s="9">
        <v>59</v>
      </c>
      <c r="J534" s="12">
        <v>6.1</v>
      </c>
      <c r="K534" s="35">
        <v>0.12733954235574607</v>
      </c>
      <c r="L534" s="2">
        <v>0.01</v>
      </c>
      <c r="M534" t="s">
        <v>175</v>
      </c>
    </row>
    <row r="535" spans="1:13" x14ac:dyDescent="0.25">
      <c r="A535" s="20">
        <v>2.5309200000000001</v>
      </c>
      <c r="B535" s="86">
        <v>-113.19799999999999</v>
      </c>
      <c r="C535" s="24">
        <v>37.719000000000001</v>
      </c>
      <c r="D535" s="9">
        <v>1</v>
      </c>
      <c r="E535" s="9">
        <v>1992</v>
      </c>
      <c r="F535" s="9">
        <v>6</v>
      </c>
      <c r="G535" s="9">
        <v>29</v>
      </c>
      <c r="H535" s="9">
        <v>2</v>
      </c>
      <c r="I535" s="9">
        <v>4</v>
      </c>
      <c r="J535" s="12">
        <v>30</v>
      </c>
      <c r="K535" s="35">
        <v>0.22500000000000001</v>
      </c>
      <c r="L535" s="2">
        <v>0.01</v>
      </c>
      <c r="M535" t="s">
        <v>174</v>
      </c>
    </row>
    <row r="536" spans="1:13" x14ac:dyDescent="0.25">
      <c r="A536" s="20">
        <v>2.9582600000000001</v>
      </c>
      <c r="B536" s="86">
        <v>-113.21</v>
      </c>
      <c r="C536" s="24">
        <v>37.756</v>
      </c>
      <c r="D536" s="9">
        <v>4</v>
      </c>
      <c r="E536" s="9">
        <v>1992</v>
      </c>
      <c r="F536" s="9">
        <v>6</v>
      </c>
      <c r="G536" s="9">
        <v>29</v>
      </c>
      <c r="H536" s="9">
        <v>2</v>
      </c>
      <c r="I536" s="9">
        <v>7</v>
      </c>
      <c r="J536" s="12">
        <v>34.9</v>
      </c>
      <c r="K536" s="35">
        <v>0.22500000000000001</v>
      </c>
      <c r="L536" s="2">
        <v>0.01</v>
      </c>
      <c r="M536" t="s">
        <v>174</v>
      </c>
    </row>
    <row r="537" spans="1:13" x14ac:dyDescent="0.25">
      <c r="A537" s="20">
        <v>4.0070899999999998</v>
      </c>
      <c r="B537" s="80">
        <v>-114.55</v>
      </c>
      <c r="C537" s="23">
        <v>36.155999999999999</v>
      </c>
      <c r="D537" s="1">
        <v>5</v>
      </c>
      <c r="E537" s="1">
        <v>1992</v>
      </c>
      <c r="F537" s="1">
        <v>7</v>
      </c>
      <c r="G537" s="1">
        <v>4</v>
      </c>
      <c r="H537" s="1">
        <v>8</v>
      </c>
      <c r="I537" s="1">
        <v>31</v>
      </c>
      <c r="J537" s="1">
        <v>24.03</v>
      </c>
      <c r="K537" s="35">
        <v>0.23</v>
      </c>
      <c r="L537" s="2">
        <v>0.01</v>
      </c>
      <c r="M537" t="s">
        <v>174</v>
      </c>
    </row>
    <row r="538" spans="1:13" x14ac:dyDescent="0.25">
      <c r="A538" s="20">
        <v>3.0047100000000002</v>
      </c>
      <c r="B538" s="86">
        <v>-109.979</v>
      </c>
      <c r="C538" s="24">
        <v>37.466000000000001</v>
      </c>
      <c r="D538" s="9">
        <v>0</v>
      </c>
      <c r="E538" s="9">
        <v>1992</v>
      </c>
      <c r="F538" s="9">
        <v>7</v>
      </c>
      <c r="G538" s="9">
        <v>15</v>
      </c>
      <c r="H538" s="9">
        <v>20</v>
      </c>
      <c r="I538" s="9">
        <v>48</v>
      </c>
      <c r="J538" s="12">
        <v>32.5</v>
      </c>
      <c r="K538" s="35">
        <v>0.22500000000000001</v>
      </c>
      <c r="L538" s="2">
        <v>0.01</v>
      </c>
      <c r="M538" t="s">
        <v>174</v>
      </c>
    </row>
    <row r="539" spans="1:13" x14ac:dyDescent="0.25">
      <c r="A539" s="20">
        <v>2.5402100000000001</v>
      </c>
      <c r="B539" s="86">
        <v>-112.43300000000001</v>
      </c>
      <c r="C539" s="24">
        <v>37.72</v>
      </c>
      <c r="D539" s="9">
        <v>5</v>
      </c>
      <c r="E539" s="9">
        <v>1992</v>
      </c>
      <c r="F539" s="9">
        <v>7</v>
      </c>
      <c r="G539" s="9">
        <v>20</v>
      </c>
      <c r="H539" s="9">
        <v>0</v>
      </c>
      <c r="I539" s="9">
        <v>37</v>
      </c>
      <c r="J539" s="12">
        <v>36.1</v>
      </c>
      <c r="K539" s="35">
        <v>0.22500000000000001</v>
      </c>
      <c r="L539" s="2">
        <v>0.01</v>
      </c>
      <c r="M539" t="s">
        <v>174</v>
      </c>
    </row>
    <row r="540" spans="1:13" x14ac:dyDescent="0.25">
      <c r="A540" s="20">
        <v>2.51234</v>
      </c>
      <c r="B540" s="86">
        <v>-112.446</v>
      </c>
      <c r="C540" s="24">
        <v>37.725999999999999</v>
      </c>
      <c r="D540" s="9">
        <v>1</v>
      </c>
      <c r="E540" s="9">
        <v>1992</v>
      </c>
      <c r="F540" s="9">
        <v>7</v>
      </c>
      <c r="G540" s="9">
        <v>20</v>
      </c>
      <c r="H540" s="9">
        <v>7</v>
      </c>
      <c r="I540" s="9">
        <v>47</v>
      </c>
      <c r="J540" s="12">
        <v>48.5</v>
      </c>
      <c r="K540" s="35">
        <v>0.22500000000000001</v>
      </c>
      <c r="L540" s="2">
        <v>0.01</v>
      </c>
      <c r="M540" t="s">
        <v>174</v>
      </c>
    </row>
    <row r="541" spans="1:13" x14ac:dyDescent="0.25">
      <c r="A541" s="20">
        <v>2.8560699999999999</v>
      </c>
      <c r="B541" s="86">
        <v>-112.45699999999999</v>
      </c>
      <c r="C541" s="24">
        <v>37.704000000000001</v>
      </c>
      <c r="D541" s="9">
        <v>4</v>
      </c>
      <c r="E541" s="9">
        <v>1992</v>
      </c>
      <c r="F541" s="9">
        <v>7</v>
      </c>
      <c r="G541" s="9">
        <v>20</v>
      </c>
      <c r="H541" s="9">
        <v>11</v>
      </c>
      <c r="I541" s="9">
        <v>27</v>
      </c>
      <c r="J541" s="12">
        <v>49.6</v>
      </c>
      <c r="K541" s="35">
        <v>0.22500000000000001</v>
      </c>
      <c r="L541" s="2">
        <v>0.01</v>
      </c>
      <c r="M541" t="s">
        <v>174</v>
      </c>
    </row>
    <row r="542" spans="1:13" x14ac:dyDescent="0.25">
      <c r="A542" s="20">
        <v>2.9303900000000001</v>
      </c>
      <c r="B542" s="86">
        <v>-112.449</v>
      </c>
      <c r="C542" s="24">
        <v>37.720999999999997</v>
      </c>
      <c r="D542" s="9">
        <v>1</v>
      </c>
      <c r="E542" s="9">
        <v>1992</v>
      </c>
      <c r="F542" s="9">
        <v>7</v>
      </c>
      <c r="G542" s="9">
        <v>21</v>
      </c>
      <c r="H542" s="9">
        <v>0</v>
      </c>
      <c r="I542" s="9">
        <v>54</v>
      </c>
      <c r="J542" s="12">
        <v>3.7</v>
      </c>
      <c r="K542" s="35">
        <v>0.22500000000000001</v>
      </c>
      <c r="L542" s="2">
        <v>0.01</v>
      </c>
      <c r="M542" t="s">
        <v>174</v>
      </c>
    </row>
    <row r="543" spans="1:13" x14ac:dyDescent="0.25">
      <c r="A543" s="20">
        <v>2.8467799999999999</v>
      </c>
      <c r="B543" s="86">
        <v>-111.95</v>
      </c>
      <c r="C543" s="24">
        <v>38.869999999999997</v>
      </c>
      <c r="D543" s="9">
        <v>2</v>
      </c>
      <c r="E543" s="9">
        <v>1992</v>
      </c>
      <c r="F543" s="9">
        <v>7</v>
      </c>
      <c r="G543" s="9">
        <v>21</v>
      </c>
      <c r="H543" s="9">
        <v>16</v>
      </c>
      <c r="I543" s="9">
        <v>10</v>
      </c>
      <c r="J543" s="12">
        <v>16.100000000000001</v>
      </c>
      <c r="K543" s="35">
        <v>0.22500000000000001</v>
      </c>
      <c r="L543" s="2">
        <v>0.01</v>
      </c>
      <c r="M543" t="s">
        <v>174</v>
      </c>
    </row>
    <row r="544" spans="1:13" x14ac:dyDescent="0.25">
      <c r="A544" s="20">
        <v>2.8996900000000001</v>
      </c>
      <c r="B544" s="80">
        <v>-114.946</v>
      </c>
      <c r="C544" s="23">
        <v>36.143000000000001</v>
      </c>
      <c r="D544" s="1">
        <v>5</v>
      </c>
      <c r="E544" s="1">
        <v>1992</v>
      </c>
      <c r="F544" s="1">
        <v>7</v>
      </c>
      <c r="G544" s="1">
        <v>22</v>
      </c>
      <c r="H544" s="1">
        <v>19</v>
      </c>
      <c r="I544" s="1">
        <v>35</v>
      </c>
      <c r="J544" s="1">
        <v>50.03</v>
      </c>
      <c r="K544" s="35">
        <v>0.23</v>
      </c>
      <c r="L544" s="2">
        <v>0.01</v>
      </c>
      <c r="M544" t="s">
        <v>174</v>
      </c>
    </row>
    <row r="545" spans="1:13" x14ac:dyDescent="0.25">
      <c r="A545" s="20">
        <v>2.69814</v>
      </c>
      <c r="B545" s="86">
        <v>-112.43300000000001</v>
      </c>
      <c r="C545" s="24">
        <v>37.725000000000001</v>
      </c>
      <c r="D545" s="9">
        <v>1</v>
      </c>
      <c r="E545" s="9">
        <v>1992</v>
      </c>
      <c r="F545" s="9">
        <v>7</v>
      </c>
      <c r="G545" s="9">
        <v>24</v>
      </c>
      <c r="H545" s="9">
        <v>16</v>
      </c>
      <c r="I545" s="9">
        <v>39</v>
      </c>
      <c r="J545" s="12">
        <v>40.5</v>
      </c>
      <c r="K545" s="35">
        <v>0.22500000000000001</v>
      </c>
      <c r="L545" s="2">
        <v>0.01</v>
      </c>
      <c r="M545" t="s">
        <v>174</v>
      </c>
    </row>
    <row r="546" spans="1:13" x14ac:dyDescent="0.25">
      <c r="A546" s="20">
        <v>2.69814</v>
      </c>
      <c r="B546" s="86">
        <v>-110.86499999999999</v>
      </c>
      <c r="C546" s="24">
        <v>39.158000000000001</v>
      </c>
      <c r="D546" s="9">
        <v>7</v>
      </c>
      <c r="E546" s="9">
        <v>1992</v>
      </c>
      <c r="F546" s="9">
        <v>7</v>
      </c>
      <c r="G546" s="9">
        <v>24</v>
      </c>
      <c r="H546" s="9">
        <v>18</v>
      </c>
      <c r="I546" s="9">
        <v>43</v>
      </c>
      <c r="J546" s="12">
        <v>46.9</v>
      </c>
      <c r="K546" s="35">
        <v>0.22500000000000001</v>
      </c>
      <c r="L546" s="2">
        <v>0.01</v>
      </c>
      <c r="M546" t="s">
        <v>174</v>
      </c>
    </row>
    <row r="547" spans="1:13" x14ac:dyDescent="0.25">
      <c r="A547" s="20">
        <v>3.4533900000000002</v>
      </c>
      <c r="B547" s="80">
        <v>-114.85899999999999</v>
      </c>
      <c r="C547" s="23">
        <v>37.856000000000002</v>
      </c>
      <c r="D547" s="1">
        <v>5</v>
      </c>
      <c r="E547" s="1">
        <v>1992</v>
      </c>
      <c r="F547" s="1">
        <v>7</v>
      </c>
      <c r="G547" s="1">
        <v>26</v>
      </c>
      <c r="H547" s="1">
        <v>12</v>
      </c>
      <c r="I547" s="1">
        <v>10</v>
      </c>
      <c r="J547" s="1">
        <v>45.56</v>
      </c>
      <c r="K547" s="35">
        <v>0.23</v>
      </c>
      <c r="L547" s="2">
        <v>0.01</v>
      </c>
      <c r="M547" t="s">
        <v>174</v>
      </c>
    </row>
    <row r="548" spans="1:13" x14ac:dyDescent="0.25">
      <c r="A548" s="20">
        <v>2.52163</v>
      </c>
      <c r="B548" s="86">
        <v>-112.42400000000001</v>
      </c>
      <c r="C548" s="24">
        <v>37.713999999999999</v>
      </c>
      <c r="D548" s="9">
        <v>4</v>
      </c>
      <c r="E548" s="9">
        <v>1992</v>
      </c>
      <c r="F548" s="9">
        <v>7</v>
      </c>
      <c r="G548" s="9">
        <v>26</v>
      </c>
      <c r="H548" s="9">
        <v>20</v>
      </c>
      <c r="I548" s="9">
        <v>11</v>
      </c>
      <c r="J548" s="12">
        <v>10.6</v>
      </c>
      <c r="K548" s="35">
        <v>0.22500000000000001</v>
      </c>
      <c r="L548" s="2">
        <v>0.01</v>
      </c>
      <c r="M548" t="s">
        <v>174</v>
      </c>
    </row>
    <row r="549" spans="1:13" x14ac:dyDescent="0.25">
      <c r="A549" s="20">
        <v>2.5402100000000001</v>
      </c>
      <c r="B549" s="86">
        <v>-111.482</v>
      </c>
      <c r="C549" s="24">
        <v>38.756</v>
      </c>
      <c r="D549" s="9">
        <v>1</v>
      </c>
      <c r="E549" s="9">
        <v>1992</v>
      </c>
      <c r="F549" s="9">
        <v>7</v>
      </c>
      <c r="G549" s="9">
        <v>29</v>
      </c>
      <c r="H549" s="9">
        <v>0</v>
      </c>
      <c r="I549" s="9">
        <v>58</v>
      </c>
      <c r="J549" s="12">
        <v>14</v>
      </c>
      <c r="K549" s="35">
        <v>0.22500000000000001</v>
      </c>
      <c r="L549" s="2">
        <v>0.01</v>
      </c>
      <c r="M549" t="s">
        <v>174</v>
      </c>
    </row>
    <row r="550" spans="1:13" x14ac:dyDescent="0.25">
      <c r="A550" s="20">
        <v>2.7353000000000001</v>
      </c>
      <c r="B550" s="86">
        <v>-112.315</v>
      </c>
      <c r="C550" s="24">
        <v>38.229999999999997</v>
      </c>
      <c r="D550" s="9">
        <v>1</v>
      </c>
      <c r="E550" s="9">
        <v>1992</v>
      </c>
      <c r="F550" s="9">
        <v>7</v>
      </c>
      <c r="G550" s="9">
        <v>30</v>
      </c>
      <c r="H550" s="9">
        <v>1</v>
      </c>
      <c r="I550" s="9">
        <v>54</v>
      </c>
      <c r="J550" s="12">
        <v>13.8</v>
      </c>
      <c r="K550" s="35">
        <v>0.22500000000000001</v>
      </c>
      <c r="L550" s="2">
        <v>0.01</v>
      </c>
      <c r="M550" t="s">
        <v>174</v>
      </c>
    </row>
    <row r="551" spans="1:13" x14ac:dyDescent="0.25">
      <c r="A551" s="20">
        <v>4.0861900000000002</v>
      </c>
      <c r="B551" s="80">
        <v>-112.301</v>
      </c>
      <c r="C551" s="23">
        <v>36.017000000000003</v>
      </c>
      <c r="D551" s="1">
        <v>5</v>
      </c>
      <c r="E551" s="1">
        <v>1992</v>
      </c>
      <c r="F551" s="1">
        <v>8</v>
      </c>
      <c r="G551" s="1">
        <v>1</v>
      </c>
      <c r="H551" s="1">
        <v>5</v>
      </c>
      <c r="I551" s="1">
        <v>3</v>
      </c>
      <c r="J551" s="1">
        <v>12.09</v>
      </c>
      <c r="K551" s="35">
        <v>0.23</v>
      </c>
      <c r="L551" s="2">
        <v>0.01</v>
      </c>
      <c r="M551" t="s">
        <v>174</v>
      </c>
    </row>
    <row r="552" spans="1:13" x14ac:dyDescent="0.25">
      <c r="A552" s="20">
        <v>4.2969850276243093</v>
      </c>
      <c r="B552" s="80">
        <v>-114.968</v>
      </c>
      <c r="C552" s="23">
        <v>37.243000000000002</v>
      </c>
      <c r="D552" s="1">
        <v>5</v>
      </c>
      <c r="E552" s="1">
        <v>1992</v>
      </c>
      <c r="F552" s="1">
        <v>8</v>
      </c>
      <c r="G552" s="1">
        <v>4</v>
      </c>
      <c r="H552" s="1">
        <v>13</v>
      </c>
      <c r="I552" s="1">
        <v>37</v>
      </c>
      <c r="J552" s="1">
        <v>27.67</v>
      </c>
      <c r="K552" s="35">
        <v>0.15386188827316344</v>
      </c>
      <c r="L552" s="2">
        <v>0.01</v>
      </c>
      <c r="M552" t="s">
        <v>175</v>
      </c>
    </row>
    <row r="553" spans="1:13" x14ac:dyDescent="0.25">
      <c r="A553" s="20">
        <v>2.5773699999999997</v>
      </c>
      <c r="B553" s="86">
        <v>-112.32</v>
      </c>
      <c r="C553" s="24">
        <v>38.213999999999999</v>
      </c>
      <c r="D553" s="9">
        <v>1</v>
      </c>
      <c r="E553" s="9">
        <v>1992</v>
      </c>
      <c r="F553" s="9">
        <v>8</v>
      </c>
      <c r="G553" s="9">
        <v>6</v>
      </c>
      <c r="H553" s="9">
        <v>9</v>
      </c>
      <c r="I553" s="9">
        <v>58</v>
      </c>
      <c r="J553" s="12">
        <v>10.1</v>
      </c>
      <c r="K553" s="35">
        <v>0.22500000000000001</v>
      </c>
      <c r="L553" s="2">
        <v>0.01</v>
      </c>
      <c r="M553" t="s">
        <v>174</v>
      </c>
    </row>
    <row r="554" spans="1:13" x14ac:dyDescent="0.25">
      <c r="A554" s="20">
        <v>2.8467799999999999</v>
      </c>
      <c r="B554" s="80">
        <v>-111.361</v>
      </c>
      <c r="C554" s="23">
        <v>42.854999999999997</v>
      </c>
      <c r="D554" s="1">
        <v>0</v>
      </c>
      <c r="E554" s="1">
        <v>1992</v>
      </c>
      <c r="F554" s="1">
        <v>8</v>
      </c>
      <c r="G554" s="1">
        <v>31</v>
      </c>
      <c r="H554" s="1">
        <v>22</v>
      </c>
      <c r="I554" s="1">
        <v>16</v>
      </c>
      <c r="J554" s="11">
        <v>4.5999999999999996</v>
      </c>
      <c r="K554" s="35">
        <v>0.22500000000000001</v>
      </c>
      <c r="L554" s="2">
        <v>0.01</v>
      </c>
      <c r="M554" t="s">
        <v>174</v>
      </c>
    </row>
    <row r="555" spans="1:13" x14ac:dyDescent="0.25">
      <c r="A555" s="20">
        <v>2.6423999999999999</v>
      </c>
      <c r="B555" s="86">
        <v>-111.97799999999999</v>
      </c>
      <c r="C555" s="24">
        <v>39.292000000000002</v>
      </c>
      <c r="D555" s="9">
        <v>0</v>
      </c>
      <c r="E555" s="9">
        <v>1992</v>
      </c>
      <c r="F555" s="9">
        <v>9</v>
      </c>
      <c r="G555" s="9">
        <v>2</v>
      </c>
      <c r="H555" s="9">
        <v>4</v>
      </c>
      <c r="I555" s="9">
        <v>23</v>
      </c>
      <c r="J555" s="12">
        <v>21</v>
      </c>
      <c r="K555" s="35">
        <v>0.22500000000000001</v>
      </c>
      <c r="L555" s="2">
        <v>0.01</v>
      </c>
      <c r="M555" t="s">
        <v>174</v>
      </c>
    </row>
    <row r="556" spans="1:13" x14ac:dyDescent="0.25">
      <c r="A556" s="20">
        <v>2.6423999999999999</v>
      </c>
      <c r="B556" s="86">
        <v>-113.102</v>
      </c>
      <c r="C556" s="24">
        <v>37.828000000000003</v>
      </c>
      <c r="D556" s="9">
        <v>2</v>
      </c>
      <c r="E556" s="9">
        <v>1992</v>
      </c>
      <c r="F556" s="9">
        <v>9</v>
      </c>
      <c r="G556" s="9">
        <v>2</v>
      </c>
      <c r="H556" s="9">
        <v>22</v>
      </c>
      <c r="I556" s="9">
        <v>39</v>
      </c>
      <c r="J556" s="12">
        <v>21.6</v>
      </c>
      <c r="K556" s="35">
        <v>0.22500000000000001</v>
      </c>
      <c r="L556" s="2">
        <v>0.01</v>
      </c>
      <c r="M556" t="s">
        <v>174</v>
      </c>
    </row>
    <row r="557" spans="1:13" x14ac:dyDescent="0.25">
      <c r="A557" s="20">
        <v>2.91181</v>
      </c>
      <c r="B557" s="80">
        <v>-114.322</v>
      </c>
      <c r="C557" s="23">
        <v>37.194000000000003</v>
      </c>
      <c r="D557" s="1">
        <v>16</v>
      </c>
      <c r="E557" s="1">
        <v>1992</v>
      </c>
      <c r="F557" s="1">
        <v>9</v>
      </c>
      <c r="G557" s="1">
        <v>3</v>
      </c>
      <c r="H557" s="1">
        <v>6</v>
      </c>
      <c r="I557" s="1">
        <v>18</v>
      </c>
      <c r="J557" s="11">
        <v>25.7</v>
      </c>
      <c r="K557" s="35">
        <v>0.22500000000000001</v>
      </c>
      <c r="L557" s="2">
        <v>0.01</v>
      </c>
      <c r="M557" t="s">
        <v>174</v>
      </c>
    </row>
    <row r="558" spans="1:13" x14ac:dyDescent="0.25">
      <c r="A558" s="20">
        <v>4.0130216735088133</v>
      </c>
      <c r="B558" s="80">
        <v>-111.387</v>
      </c>
      <c r="C558" s="23">
        <v>42.667999999999999</v>
      </c>
      <c r="D558" s="1">
        <v>5</v>
      </c>
      <c r="E558" s="1">
        <v>1992</v>
      </c>
      <c r="F558" s="1">
        <v>9</v>
      </c>
      <c r="G558" s="1">
        <v>4</v>
      </c>
      <c r="H558" s="1">
        <v>4</v>
      </c>
      <c r="I558" s="1">
        <v>54</v>
      </c>
      <c r="J558" s="1">
        <v>15</v>
      </c>
      <c r="K558" s="35">
        <v>0.16083765575665815</v>
      </c>
      <c r="L558" s="2">
        <v>0.01</v>
      </c>
      <c r="M558" t="s">
        <v>175</v>
      </c>
    </row>
    <row r="559" spans="1:13" x14ac:dyDescent="0.25">
      <c r="A559" s="20">
        <v>3.0139999999999998</v>
      </c>
      <c r="B559" s="80">
        <v>-114.979</v>
      </c>
      <c r="C559" s="23">
        <v>37.292999999999999</v>
      </c>
      <c r="D559" s="1">
        <v>1</v>
      </c>
      <c r="E559" s="1">
        <v>1992</v>
      </c>
      <c r="F559" s="1">
        <v>9</v>
      </c>
      <c r="G559" s="1">
        <v>7</v>
      </c>
      <c r="H559" s="1">
        <v>1</v>
      </c>
      <c r="I559" s="1">
        <v>11</v>
      </c>
      <c r="J559" s="11">
        <v>55.7</v>
      </c>
      <c r="K559" s="35">
        <v>0.22500000000000001</v>
      </c>
      <c r="L559" s="2">
        <v>0.01</v>
      </c>
      <c r="M559" t="s">
        <v>174</v>
      </c>
    </row>
    <row r="560" spans="1:13" x14ac:dyDescent="0.25">
      <c r="A560" s="20">
        <v>2.5959499999999998</v>
      </c>
      <c r="B560" s="86">
        <v>-113.506</v>
      </c>
      <c r="C560" s="24">
        <v>37.133000000000003</v>
      </c>
      <c r="D560" s="9">
        <v>7</v>
      </c>
      <c r="E560" s="9">
        <v>1992</v>
      </c>
      <c r="F560" s="9">
        <v>9</v>
      </c>
      <c r="G560" s="9">
        <v>10</v>
      </c>
      <c r="H560" s="9">
        <v>6</v>
      </c>
      <c r="I560" s="9">
        <v>42</v>
      </c>
      <c r="J560" s="12">
        <v>16</v>
      </c>
      <c r="K560" s="35">
        <v>0.22500000000000001</v>
      </c>
      <c r="L560" s="2">
        <v>0.01</v>
      </c>
      <c r="M560" t="s">
        <v>174</v>
      </c>
    </row>
    <row r="561" spans="1:13" x14ac:dyDescent="0.25">
      <c r="A561" s="20">
        <v>2.5587899999999997</v>
      </c>
      <c r="B561" s="86">
        <v>-113.845</v>
      </c>
      <c r="C561" s="24">
        <v>37.381999999999998</v>
      </c>
      <c r="D561" s="9">
        <v>0</v>
      </c>
      <c r="E561" s="9">
        <v>1992</v>
      </c>
      <c r="F561" s="9">
        <v>9</v>
      </c>
      <c r="G561" s="9">
        <v>16</v>
      </c>
      <c r="H561" s="9">
        <v>19</v>
      </c>
      <c r="I561" s="9">
        <v>31</v>
      </c>
      <c r="J561" s="12">
        <v>8.9</v>
      </c>
      <c r="K561" s="35">
        <v>0.22500000000000001</v>
      </c>
      <c r="L561" s="2">
        <v>0.01</v>
      </c>
      <c r="M561" t="s">
        <v>174</v>
      </c>
    </row>
    <row r="562" spans="1:13" x14ac:dyDescent="0.25">
      <c r="A562" s="20">
        <v>2.8189100000000002</v>
      </c>
      <c r="B562" s="80">
        <v>-111.417</v>
      </c>
      <c r="C562" s="23">
        <v>42.872</v>
      </c>
      <c r="D562" s="1">
        <v>1</v>
      </c>
      <c r="E562" s="1">
        <v>1992</v>
      </c>
      <c r="F562" s="1">
        <v>9</v>
      </c>
      <c r="G562" s="1">
        <v>17</v>
      </c>
      <c r="H562" s="1">
        <v>21</v>
      </c>
      <c r="I562" s="1">
        <v>46</v>
      </c>
      <c r="J562" s="11">
        <v>12.9</v>
      </c>
      <c r="K562" s="35">
        <v>0.22500000000000001</v>
      </c>
      <c r="L562" s="2">
        <v>0.01</v>
      </c>
      <c r="M562" t="s">
        <v>174</v>
      </c>
    </row>
    <row r="563" spans="1:13" x14ac:dyDescent="0.25">
      <c r="A563" s="20">
        <v>2.8281999999999998</v>
      </c>
      <c r="B563" s="86">
        <v>-113.15600000000001</v>
      </c>
      <c r="C563" s="24">
        <v>37.695</v>
      </c>
      <c r="D563" s="9">
        <v>0</v>
      </c>
      <c r="E563" s="9">
        <v>1992</v>
      </c>
      <c r="F563" s="9">
        <v>9</v>
      </c>
      <c r="G563" s="9">
        <v>18</v>
      </c>
      <c r="H563" s="9">
        <v>7</v>
      </c>
      <c r="I563" s="9">
        <v>1</v>
      </c>
      <c r="J563" s="12">
        <v>32</v>
      </c>
      <c r="K563" s="35">
        <v>0.22500000000000001</v>
      </c>
      <c r="L563" s="2">
        <v>0.01</v>
      </c>
      <c r="M563" t="s">
        <v>174</v>
      </c>
    </row>
    <row r="564" spans="1:13" x14ac:dyDescent="0.25">
      <c r="A564" s="20">
        <v>3.2648299999999999</v>
      </c>
      <c r="B564" s="86">
        <v>-112.252</v>
      </c>
      <c r="C564" s="24">
        <v>37.185000000000002</v>
      </c>
      <c r="D564" s="9">
        <v>1</v>
      </c>
      <c r="E564" s="9">
        <v>1992</v>
      </c>
      <c r="F564" s="9">
        <v>9</v>
      </c>
      <c r="G564" s="9">
        <v>19</v>
      </c>
      <c r="H564" s="9">
        <v>2</v>
      </c>
      <c r="I564" s="9">
        <v>54</v>
      </c>
      <c r="J564" s="12">
        <v>16.399999999999999</v>
      </c>
      <c r="K564" s="35">
        <v>0.22500000000000001</v>
      </c>
      <c r="L564" s="2">
        <v>0.01</v>
      </c>
      <c r="M564" t="s">
        <v>174</v>
      </c>
    </row>
    <row r="565" spans="1:13" x14ac:dyDescent="0.25">
      <c r="A565" s="20">
        <v>2.8096199999999998</v>
      </c>
      <c r="B565" s="86">
        <v>-110.34399999999999</v>
      </c>
      <c r="C565" s="24">
        <v>37.28</v>
      </c>
      <c r="D565" s="9">
        <v>0</v>
      </c>
      <c r="E565" s="9">
        <v>1992</v>
      </c>
      <c r="F565" s="9">
        <v>9</v>
      </c>
      <c r="G565" s="9">
        <v>22</v>
      </c>
      <c r="H565" s="9">
        <v>21</v>
      </c>
      <c r="I565" s="9">
        <v>15</v>
      </c>
      <c r="J565" s="12">
        <v>49</v>
      </c>
      <c r="K565" s="35">
        <v>0.22500000000000001</v>
      </c>
      <c r="L565" s="2">
        <v>0.01</v>
      </c>
      <c r="M565" t="s">
        <v>174</v>
      </c>
    </row>
    <row r="566" spans="1:13" x14ac:dyDescent="0.25">
      <c r="A566" s="20">
        <v>2.8374899999999998</v>
      </c>
      <c r="B566" s="86">
        <v>-112.53100000000001</v>
      </c>
      <c r="C566" s="24">
        <v>37.962000000000003</v>
      </c>
      <c r="D566" s="9">
        <v>1</v>
      </c>
      <c r="E566" s="9">
        <v>1992</v>
      </c>
      <c r="F566" s="9">
        <v>9</v>
      </c>
      <c r="G566" s="9">
        <v>24</v>
      </c>
      <c r="H566" s="9">
        <v>10</v>
      </c>
      <c r="I566" s="9">
        <v>2</v>
      </c>
      <c r="J566" s="12">
        <v>31.1</v>
      </c>
      <c r="K566" s="35">
        <v>0.22500000000000001</v>
      </c>
      <c r="L566" s="2">
        <v>0.01</v>
      </c>
      <c r="M566" t="s">
        <v>174</v>
      </c>
    </row>
    <row r="567" spans="1:13" x14ac:dyDescent="0.25">
      <c r="A567" s="20">
        <v>2.9768400000000002</v>
      </c>
      <c r="B567" s="86">
        <v>-112.529</v>
      </c>
      <c r="C567" s="24">
        <v>37.973999999999997</v>
      </c>
      <c r="D567" s="9">
        <v>0</v>
      </c>
      <c r="E567" s="9">
        <v>1992</v>
      </c>
      <c r="F567" s="9">
        <v>9</v>
      </c>
      <c r="G567" s="9">
        <v>24</v>
      </c>
      <c r="H567" s="9">
        <v>11</v>
      </c>
      <c r="I567" s="9">
        <v>23</v>
      </c>
      <c r="J567" s="12">
        <v>11.8</v>
      </c>
      <c r="K567" s="35">
        <v>0.22500000000000001</v>
      </c>
      <c r="L567" s="2">
        <v>0.01</v>
      </c>
      <c r="M567" t="s">
        <v>174</v>
      </c>
    </row>
    <row r="568" spans="1:13" x14ac:dyDescent="0.25">
      <c r="A568" s="20">
        <v>2.7724600000000001</v>
      </c>
      <c r="B568" s="86">
        <v>-112.53100000000001</v>
      </c>
      <c r="C568" s="24">
        <v>38.006</v>
      </c>
      <c r="D568" s="9">
        <v>10</v>
      </c>
      <c r="E568" s="9">
        <v>1992</v>
      </c>
      <c r="F568" s="9">
        <v>9</v>
      </c>
      <c r="G568" s="9">
        <v>24</v>
      </c>
      <c r="H568" s="9">
        <v>11</v>
      </c>
      <c r="I568" s="9">
        <v>24</v>
      </c>
      <c r="J568" s="12">
        <v>24.1</v>
      </c>
      <c r="K568" s="35">
        <v>0.22500000000000001</v>
      </c>
      <c r="L568" s="2">
        <v>0.01</v>
      </c>
      <c r="M568" t="s">
        <v>174</v>
      </c>
    </row>
    <row r="569" spans="1:13" x14ac:dyDescent="0.25">
      <c r="A569" s="20">
        <v>2.9303900000000001</v>
      </c>
      <c r="B569" s="86">
        <v>-112.535</v>
      </c>
      <c r="C569" s="24">
        <v>37.972000000000001</v>
      </c>
      <c r="D569" s="9">
        <v>3</v>
      </c>
      <c r="E569" s="9">
        <v>1992</v>
      </c>
      <c r="F569" s="9">
        <v>9</v>
      </c>
      <c r="G569" s="9">
        <v>24</v>
      </c>
      <c r="H569" s="9">
        <v>14</v>
      </c>
      <c r="I569" s="9">
        <v>35</v>
      </c>
      <c r="J569" s="12">
        <v>41</v>
      </c>
      <c r="K569" s="35">
        <v>0.22500000000000001</v>
      </c>
      <c r="L569" s="2">
        <v>0.01</v>
      </c>
      <c r="M569" t="s">
        <v>174</v>
      </c>
    </row>
    <row r="570" spans="1:13" x14ac:dyDescent="0.25">
      <c r="A570" s="20">
        <v>2.5680800000000001</v>
      </c>
      <c r="B570" s="86">
        <v>-111.72499999999999</v>
      </c>
      <c r="C570" s="24">
        <v>41.801000000000002</v>
      </c>
      <c r="D570" s="9">
        <v>13</v>
      </c>
      <c r="E570" s="9">
        <v>1992</v>
      </c>
      <c r="F570" s="9">
        <v>9</v>
      </c>
      <c r="G570" s="9">
        <v>24</v>
      </c>
      <c r="H570" s="9">
        <v>15</v>
      </c>
      <c r="I570" s="9">
        <v>36</v>
      </c>
      <c r="J570" s="12">
        <v>48.6</v>
      </c>
      <c r="K570" s="35">
        <v>0.22500000000000001</v>
      </c>
      <c r="L570" s="2">
        <v>0.01</v>
      </c>
      <c r="M570" t="s">
        <v>174</v>
      </c>
    </row>
    <row r="571" spans="1:13" x14ac:dyDescent="0.25">
      <c r="A571" s="20">
        <v>2.8374899999999998</v>
      </c>
      <c r="B571" s="80">
        <v>-111.422</v>
      </c>
      <c r="C571" s="23">
        <v>42.808999999999997</v>
      </c>
      <c r="D571" s="1">
        <v>0</v>
      </c>
      <c r="E571" s="1">
        <v>1992</v>
      </c>
      <c r="F571" s="1">
        <v>9</v>
      </c>
      <c r="G571" s="1">
        <v>24</v>
      </c>
      <c r="H571" s="1">
        <v>20</v>
      </c>
      <c r="I571" s="1">
        <v>7</v>
      </c>
      <c r="J571" s="11">
        <v>40.1</v>
      </c>
      <c r="K571" s="35">
        <v>0.22500000000000001</v>
      </c>
      <c r="L571" s="2">
        <v>0.01</v>
      </c>
      <c r="M571" t="s">
        <v>174</v>
      </c>
    </row>
    <row r="572" spans="1:13" x14ac:dyDescent="0.25">
      <c r="A572" s="20">
        <v>2.6145299999999998</v>
      </c>
      <c r="B572" s="86">
        <v>-114.19799999999999</v>
      </c>
      <c r="C572" s="24">
        <v>37.299999999999997</v>
      </c>
      <c r="D572" s="9">
        <v>2</v>
      </c>
      <c r="E572" s="9">
        <v>1992</v>
      </c>
      <c r="F572" s="9">
        <v>9</v>
      </c>
      <c r="G572" s="9">
        <v>29</v>
      </c>
      <c r="H572" s="9">
        <v>16</v>
      </c>
      <c r="I572" s="9">
        <v>18</v>
      </c>
      <c r="J572" s="12">
        <v>28.1</v>
      </c>
      <c r="K572" s="35">
        <v>0.22500000000000001</v>
      </c>
      <c r="L572" s="2">
        <v>0.01</v>
      </c>
      <c r="M572" t="s">
        <v>174</v>
      </c>
    </row>
    <row r="573" spans="1:13" x14ac:dyDescent="0.25">
      <c r="A573" s="20">
        <v>3.0511599999999999</v>
      </c>
      <c r="B573" s="86">
        <v>-109.36499999999999</v>
      </c>
      <c r="C573" s="24">
        <v>40.652999999999999</v>
      </c>
      <c r="D573" s="9">
        <v>1</v>
      </c>
      <c r="E573" s="9">
        <v>1992</v>
      </c>
      <c r="F573" s="9">
        <v>9</v>
      </c>
      <c r="G573" s="9">
        <v>30</v>
      </c>
      <c r="H573" s="9">
        <v>15</v>
      </c>
      <c r="I573" s="9">
        <v>35</v>
      </c>
      <c r="J573" s="12">
        <v>14.4</v>
      </c>
      <c r="K573" s="35">
        <v>0.22500000000000001</v>
      </c>
      <c r="L573" s="2">
        <v>0.01</v>
      </c>
      <c r="M573" t="s">
        <v>174</v>
      </c>
    </row>
    <row r="574" spans="1:13" x14ac:dyDescent="0.25">
      <c r="A574" s="20">
        <v>2.6423999999999999</v>
      </c>
      <c r="B574" s="86">
        <v>-113.211</v>
      </c>
      <c r="C574" s="24">
        <v>37.749000000000002</v>
      </c>
      <c r="D574" s="9">
        <v>2</v>
      </c>
      <c r="E574" s="9">
        <v>1992</v>
      </c>
      <c r="F574" s="9">
        <v>10</v>
      </c>
      <c r="G574" s="9">
        <v>1</v>
      </c>
      <c r="H574" s="9">
        <v>5</v>
      </c>
      <c r="I574" s="9">
        <v>22</v>
      </c>
      <c r="J574" s="12">
        <v>23.3</v>
      </c>
      <c r="K574" s="35">
        <v>0.22500000000000001</v>
      </c>
      <c r="L574" s="2">
        <v>0.01</v>
      </c>
      <c r="M574" t="s">
        <v>174</v>
      </c>
    </row>
    <row r="575" spans="1:13" x14ac:dyDescent="0.25">
      <c r="A575" s="20">
        <v>2.8374899999999998</v>
      </c>
      <c r="B575" s="86">
        <v>-110.60899999999999</v>
      </c>
      <c r="C575" s="24">
        <v>38.917999999999999</v>
      </c>
      <c r="D575" s="9">
        <v>0</v>
      </c>
      <c r="E575" s="9">
        <v>1992</v>
      </c>
      <c r="F575" s="9">
        <v>10</v>
      </c>
      <c r="G575" s="9">
        <v>3</v>
      </c>
      <c r="H575" s="9">
        <v>13</v>
      </c>
      <c r="I575" s="9">
        <v>29</v>
      </c>
      <c r="J575" s="12">
        <v>7.8</v>
      </c>
      <c r="K575" s="35">
        <v>0.22500000000000001</v>
      </c>
      <c r="L575" s="2">
        <v>0.01</v>
      </c>
      <c r="M575" t="s">
        <v>174</v>
      </c>
    </row>
    <row r="576" spans="1:13" x14ac:dyDescent="0.25">
      <c r="A576" s="20">
        <v>2.9396800000000001</v>
      </c>
      <c r="B576" s="86">
        <v>-110.824</v>
      </c>
      <c r="C576" s="24">
        <v>38.046999999999997</v>
      </c>
      <c r="D576" s="9">
        <v>4</v>
      </c>
      <c r="E576" s="9">
        <v>1992</v>
      </c>
      <c r="F576" s="9">
        <v>10</v>
      </c>
      <c r="G576" s="9">
        <v>4</v>
      </c>
      <c r="H576" s="9">
        <v>4</v>
      </c>
      <c r="I576" s="9">
        <v>45</v>
      </c>
      <c r="J576" s="12">
        <v>46.9</v>
      </c>
      <c r="K576" s="35">
        <v>0.22500000000000001</v>
      </c>
      <c r="L576" s="2">
        <v>0.01</v>
      </c>
      <c r="M576" t="s">
        <v>174</v>
      </c>
    </row>
    <row r="577" spans="1:13" x14ac:dyDescent="0.25">
      <c r="A577" s="20">
        <v>4.0861900000000002</v>
      </c>
      <c r="B577" s="80">
        <v>-108.242</v>
      </c>
      <c r="C577" s="23">
        <v>42.819000000000003</v>
      </c>
      <c r="D577" s="1">
        <v>5</v>
      </c>
      <c r="E577" s="1">
        <v>1992</v>
      </c>
      <c r="F577" s="1">
        <v>10</v>
      </c>
      <c r="G577" s="1">
        <v>10</v>
      </c>
      <c r="H577" s="1">
        <v>15</v>
      </c>
      <c r="I577" s="1">
        <v>40</v>
      </c>
      <c r="J577" s="1">
        <v>56.25</v>
      </c>
      <c r="K577" s="35">
        <v>0.23</v>
      </c>
      <c r="L577" s="2">
        <v>0.01</v>
      </c>
      <c r="M577" t="s">
        <v>174</v>
      </c>
    </row>
    <row r="578" spans="1:13" x14ac:dyDescent="0.25">
      <c r="A578" s="20">
        <v>2.8653599999999999</v>
      </c>
      <c r="B578" s="86">
        <v>-111.23</v>
      </c>
      <c r="C578" s="24">
        <v>41.201999999999998</v>
      </c>
      <c r="D578" s="9">
        <v>12</v>
      </c>
      <c r="E578" s="9">
        <v>1992</v>
      </c>
      <c r="F578" s="9">
        <v>10</v>
      </c>
      <c r="G578" s="9">
        <v>11</v>
      </c>
      <c r="H578" s="9">
        <v>12</v>
      </c>
      <c r="I578" s="9">
        <v>24</v>
      </c>
      <c r="J578" s="12">
        <v>16.3</v>
      </c>
      <c r="K578" s="35">
        <v>0.22500000000000001</v>
      </c>
      <c r="L578" s="2">
        <v>0.01</v>
      </c>
      <c r="M578" t="s">
        <v>174</v>
      </c>
    </row>
    <row r="579" spans="1:13" x14ac:dyDescent="0.25">
      <c r="A579" s="20">
        <v>2.5309200000000001</v>
      </c>
      <c r="B579" s="86">
        <v>-112.04300000000001</v>
      </c>
      <c r="C579" s="24">
        <v>41.798999999999999</v>
      </c>
      <c r="D579" s="9">
        <v>5</v>
      </c>
      <c r="E579" s="9">
        <v>1992</v>
      </c>
      <c r="F579" s="9">
        <v>10</v>
      </c>
      <c r="G579" s="9">
        <v>12</v>
      </c>
      <c r="H579" s="9">
        <v>11</v>
      </c>
      <c r="I579" s="9">
        <v>4</v>
      </c>
      <c r="J579" s="12">
        <v>57.2</v>
      </c>
      <c r="K579" s="35">
        <v>0.22500000000000001</v>
      </c>
      <c r="L579" s="2">
        <v>0.01</v>
      </c>
      <c r="M579" t="s">
        <v>174</v>
      </c>
    </row>
    <row r="580" spans="1:13" x14ac:dyDescent="0.25">
      <c r="A580" s="20">
        <v>3.08832</v>
      </c>
      <c r="B580" s="80">
        <v>-111.398</v>
      </c>
      <c r="C580" s="23">
        <v>42.991999999999997</v>
      </c>
      <c r="D580" s="1">
        <v>0</v>
      </c>
      <c r="E580" s="1">
        <v>1992</v>
      </c>
      <c r="F580" s="1">
        <v>10</v>
      </c>
      <c r="G580" s="1">
        <v>27</v>
      </c>
      <c r="H580" s="1">
        <v>20</v>
      </c>
      <c r="I580" s="1">
        <v>54</v>
      </c>
      <c r="J580" s="11">
        <v>1.4</v>
      </c>
      <c r="K580" s="35">
        <v>0.22500000000000001</v>
      </c>
      <c r="L580" s="2">
        <v>0.01</v>
      </c>
      <c r="M580" t="s">
        <v>174</v>
      </c>
    </row>
    <row r="581" spans="1:13" x14ac:dyDescent="0.25">
      <c r="A581" s="20">
        <v>2.6609799999999999</v>
      </c>
      <c r="B581" s="80">
        <v>-111.44499999999999</v>
      </c>
      <c r="C581" s="23">
        <v>42.655999999999999</v>
      </c>
      <c r="D581" s="1">
        <v>2</v>
      </c>
      <c r="E581" s="1">
        <v>1992</v>
      </c>
      <c r="F581" s="1">
        <v>10</v>
      </c>
      <c r="G581" s="1">
        <v>29</v>
      </c>
      <c r="H581" s="1">
        <v>18</v>
      </c>
      <c r="I581" s="1">
        <v>12</v>
      </c>
      <c r="J581" s="11">
        <v>10.5</v>
      </c>
      <c r="K581" s="35">
        <v>0.22500000000000001</v>
      </c>
      <c r="L581" s="2">
        <v>0.01</v>
      </c>
      <c r="M581" t="s">
        <v>174</v>
      </c>
    </row>
    <row r="582" spans="1:13" x14ac:dyDescent="0.25">
      <c r="A582" s="20">
        <v>2.5495000000000001</v>
      </c>
      <c r="B582" s="80">
        <v>-111.38500000000001</v>
      </c>
      <c r="C582" s="23">
        <v>42.875</v>
      </c>
      <c r="D582" s="1">
        <v>0</v>
      </c>
      <c r="E582" s="1">
        <v>1992</v>
      </c>
      <c r="F582" s="1">
        <v>11</v>
      </c>
      <c r="G582" s="1">
        <v>3</v>
      </c>
      <c r="H582" s="1">
        <v>23</v>
      </c>
      <c r="I582" s="1">
        <v>21</v>
      </c>
      <c r="J582" s="11">
        <v>48.2</v>
      </c>
      <c r="K582" s="35">
        <v>0.22500000000000001</v>
      </c>
      <c r="L582" s="2">
        <v>0.01</v>
      </c>
      <c r="M582" t="s">
        <v>174</v>
      </c>
    </row>
    <row r="583" spans="1:13" x14ac:dyDescent="0.25">
      <c r="A583" s="20">
        <v>4.3598198940723023</v>
      </c>
      <c r="B583" s="86">
        <v>-113.47</v>
      </c>
      <c r="C583" s="24">
        <v>41.514000000000003</v>
      </c>
      <c r="D583" s="9">
        <v>4</v>
      </c>
      <c r="E583" s="9">
        <v>1992</v>
      </c>
      <c r="F583" s="9">
        <v>11</v>
      </c>
      <c r="G583" s="9">
        <v>4</v>
      </c>
      <c r="H583" s="9">
        <v>18</v>
      </c>
      <c r="I583" s="9">
        <v>22</v>
      </c>
      <c r="J583" s="12">
        <v>9.1</v>
      </c>
      <c r="K583" s="35">
        <v>0.1231063180605456</v>
      </c>
      <c r="L583" s="2">
        <v>0.01</v>
      </c>
      <c r="M583" t="s">
        <v>175</v>
      </c>
    </row>
    <row r="584" spans="1:13" x14ac:dyDescent="0.25">
      <c r="A584" s="20">
        <v>3.6222440934829176</v>
      </c>
      <c r="B584" s="86">
        <v>-113.374</v>
      </c>
      <c r="C584" s="24">
        <v>41.521000000000001</v>
      </c>
      <c r="D584" s="9">
        <v>0</v>
      </c>
      <c r="E584" s="9">
        <v>1992</v>
      </c>
      <c r="F584" s="9">
        <v>11</v>
      </c>
      <c r="G584" s="9">
        <v>4</v>
      </c>
      <c r="H584" s="9">
        <v>18</v>
      </c>
      <c r="I584" s="9">
        <v>25</v>
      </c>
      <c r="J584" s="12">
        <v>3.2</v>
      </c>
      <c r="K584" s="35">
        <v>0.15312959783241839</v>
      </c>
      <c r="L584" s="2">
        <v>0.01</v>
      </c>
      <c r="M584" t="s">
        <v>175</v>
      </c>
    </row>
    <row r="585" spans="1:13" x14ac:dyDescent="0.25">
      <c r="A585" s="20">
        <v>2.6052400000000002</v>
      </c>
      <c r="B585" s="86">
        <v>-113.40300000000001</v>
      </c>
      <c r="C585" s="24">
        <v>41.530999999999999</v>
      </c>
      <c r="D585" s="9">
        <v>6</v>
      </c>
      <c r="E585" s="9">
        <v>1992</v>
      </c>
      <c r="F585" s="9">
        <v>11</v>
      </c>
      <c r="G585" s="9">
        <v>4</v>
      </c>
      <c r="H585" s="9">
        <v>18</v>
      </c>
      <c r="I585" s="9">
        <v>53</v>
      </c>
      <c r="J585" s="12">
        <v>6.5</v>
      </c>
      <c r="K585" s="35">
        <v>0.22500000000000001</v>
      </c>
      <c r="L585" s="2">
        <v>0.01</v>
      </c>
      <c r="M585" t="s">
        <v>174</v>
      </c>
    </row>
    <row r="586" spans="1:13" x14ac:dyDescent="0.25">
      <c r="A586" s="20">
        <v>2.6609799999999999</v>
      </c>
      <c r="B586" s="86">
        <v>-113.39</v>
      </c>
      <c r="C586" s="24">
        <v>41.514000000000003</v>
      </c>
      <c r="D586" s="9">
        <v>5</v>
      </c>
      <c r="E586" s="9">
        <v>1992</v>
      </c>
      <c r="F586" s="9">
        <v>11</v>
      </c>
      <c r="G586" s="9">
        <v>4</v>
      </c>
      <c r="H586" s="9">
        <v>19</v>
      </c>
      <c r="I586" s="9">
        <v>33</v>
      </c>
      <c r="J586" s="12">
        <v>14.2</v>
      </c>
      <c r="K586" s="35">
        <v>0.22500000000000001</v>
      </c>
      <c r="L586" s="2">
        <v>0.01</v>
      </c>
      <c r="M586" t="s">
        <v>174</v>
      </c>
    </row>
    <row r="587" spans="1:13" x14ac:dyDescent="0.25">
      <c r="A587" s="20">
        <v>2.6238200000000003</v>
      </c>
      <c r="B587" s="86">
        <v>-111.801</v>
      </c>
      <c r="C587" s="24">
        <v>39.268999999999998</v>
      </c>
      <c r="D587" s="9">
        <v>8</v>
      </c>
      <c r="E587" s="9">
        <v>1992</v>
      </c>
      <c r="F587" s="9">
        <v>11</v>
      </c>
      <c r="G587" s="9">
        <v>9</v>
      </c>
      <c r="H587" s="9">
        <v>18</v>
      </c>
      <c r="I587" s="9">
        <v>11</v>
      </c>
      <c r="J587" s="12">
        <v>25.6</v>
      </c>
      <c r="K587" s="35">
        <v>0.22500000000000001</v>
      </c>
      <c r="L587" s="2">
        <v>0.01</v>
      </c>
      <c r="M587" t="s">
        <v>174</v>
      </c>
    </row>
    <row r="588" spans="1:13" x14ac:dyDescent="0.25">
      <c r="A588" s="20">
        <v>2.51234</v>
      </c>
      <c r="B588" s="80">
        <v>-111.46599999999999</v>
      </c>
      <c r="C588" s="23">
        <v>43.018000000000001</v>
      </c>
      <c r="D588" s="1">
        <v>2</v>
      </c>
      <c r="E588" s="1">
        <v>1992</v>
      </c>
      <c r="F588" s="1">
        <v>11</v>
      </c>
      <c r="G588" s="1">
        <v>10</v>
      </c>
      <c r="H588" s="1">
        <v>10</v>
      </c>
      <c r="I588" s="1">
        <v>40</v>
      </c>
      <c r="J588" s="11">
        <v>38.6</v>
      </c>
      <c r="K588" s="35">
        <v>0.22500000000000001</v>
      </c>
      <c r="L588" s="2">
        <v>0.01</v>
      </c>
      <c r="M588" t="s">
        <v>174</v>
      </c>
    </row>
    <row r="589" spans="1:13" x14ac:dyDescent="0.25">
      <c r="A589" s="20">
        <v>2.6052400000000002</v>
      </c>
      <c r="B589" s="80">
        <v>-111.482</v>
      </c>
      <c r="C589" s="23">
        <v>43.036000000000001</v>
      </c>
      <c r="D589" s="1">
        <v>6</v>
      </c>
      <c r="E589" s="1">
        <v>1992</v>
      </c>
      <c r="F589" s="1">
        <v>11</v>
      </c>
      <c r="G589" s="1">
        <v>10</v>
      </c>
      <c r="H589" s="1">
        <v>10</v>
      </c>
      <c r="I589" s="1">
        <v>42</v>
      </c>
      <c r="J589" s="11">
        <v>37.799999999999997</v>
      </c>
      <c r="K589" s="35">
        <v>0.22500000000000001</v>
      </c>
      <c r="L589" s="2">
        <v>0.01</v>
      </c>
      <c r="M589" t="s">
        <v>174</v>
      </c>
    </row>
    <row r="590" spans="1:13" x14ac:dyDescent="0.25">
      <c r="A590" s="20">
        <v>3.76979</v>
      </c>
      <c r="B590" s="86">
        <v>-111.702</v>
      </c>
      <c r="C590" s="24">
        <v>43.15</v>
      </c>
      <c r="D590" s="9">
        <v>10</v>
      </c>
      <c r="E590" s="9">
        <v>1992</v>
      </c>
      <c r="F590" s="9">
        <v>11</v>
      </c>
      <c r="G590" s="9">
        <v>10</v>
      </c>
      <c r="H590" s="9">
        <v>10</v>
      </c>
      <c r="I590" s="9">
        <v>45</v>
      </c>
      <c r="J590" s="9">
        <v>16.239999999999998</v>
      </c>
      <c r="K590" s="35">
        <v>0.23</v>
      </c>
      <c r="L590" s="2">
        <v>0.01</v>
      </c>
      <c r="M590" t="s">
        <v>174</v>
      </c>
    </row>
    <row r="591" spans="1:13" x14ac:dyDescent="0.25">
      <c r="A591" s="20">
        <v>4.1006000000000009</v>
      </c>
      <c r="B591" s="86">
        <v>-111.36799999999999</v>
      </c>
      <c r="C591" s="24">
        <v>43.07</v>
      </c>
      <c r="D591" s="9">
        <v>10</v>
      </c>
      <c r="E591" s="9">
        <v>1992</v>
      </c>
      <c r="F591" s="9">
        <v>11</v>
      </c>
      <c r="G591" s="9">
        <v>10</v>
      </c>
      <c r="H591" s="9">
        <v>10</v>
      </c>
      <c r="I591" s="9">
        <v>46</v>
      </c>
      <c r="J591" s="9">
        <v>18.18</v>
      </c>
      <c r="K591" s="35">
        <v>0.20699999999999999</v>
      </c>
      <c r="L591" s="2">
        <v>0.01</v>
      </c>
      <c r="M591" t="s">
        <v>174</v>
      </c>
    </row>
    <row r="592" spans="1:13" x14ac:dyDescent="0.25">
      <c r="A592" s="20">
        <v>4.4610557458563544</v>
      </c>
      <c r="B592" s="80">
        <v>-111.419</v>
      </c>
      <c r="C592" s="23">
        <v>43.09</v>
      </c>
      <c r="D592" s="1">
        <v>10</v>
      </c>
      <c r="E592" s="1">
        <v>1992</v>
      </c>
      <c r="F592" s="1">
        <v>11</v>
      </c>
      <c r="G592" s="1">
        <v>10</v>
      </c>
      <c r="H592" s="1">
        <v>10</v>
      </c>
      <c r="I592" s="1">
        <v>54</v>
      </c>
      <c r="J592" s="1">
        <v>50.82</v>
      </c>
      <c r="K592" s="35">
        <v>0.15386188827316344</v>
      </c>
      <c r="L592" s="2">
        <v>0.01</v>
      </c>
      <c r="M592" t="s">
        <v>175</v>
      </c>
    </row>
    <row r="593" spans="1:13" x14ac:dyDescent="0.25">
      <c r="A593" s="20">
        <v>2.9675500000000001</v>
      </c>
      <c r="B593" s="80">
        <v>-111.521</v>
      </c>
      <c r="C593" s="23">
        <v>43.021999999999998</v>
      </c>
      <c r="D593" s="1">
        <v>7</v>
      </c>
      <c r="E593" s="1">
        <v>1992</v>
      </c>
      <c r="F593" s="1">
        <v>11</v>
      </c>
      <c r="G593" s="1">
        <v>10</v>
      </c>
      <c r="H593" s="1">
        <v>21</v>
      </c>
      <c r="I593" s="1">
        <v>54</v>
      </c>
      <c r="J593" s="11">
        <v>29.9</v>
      </c>
      <c r="K593" s="35">
        <v>0.22500000000000001</v>
      </c>
      <c r="L593" s="2">
        <v>0.01</v>
      </c>
      <c r="M593" t="s">
        <v>174</v>
      </c>
    </row>
    <row r="594" spans="1:13" x14ac:dyDescent="0.25">
      <c r="A594" s="20">
        <v>2.6423999999999999</v>
      </c>
      <c r="B594" s="80">
        <v>-111.51900000000001</v>
      </c>
      <c r="C594" s="23">
        <v>43.024999999999999</v>
      </c>
      <c r="D594" s="1">
        <v>1</v>
      </c>
      <c r="E594" s="1">
        <v>1992</v>
      </c>
      <c r="F594" s="1">
        <v>11</v>
      </c>
      <c r="G594" s="1">
        <v>11</v>
      </c>
      <c r="H594" s="1">
        <v>5</v>
      </c>
      <c r="I594" s="1">
        <v>32</v>
      </c>
      <c r="J594" s="11">
        <v>47.5</v>
      </c>
      <c r="K594" s="35">
        <v>0.22500000000000001</v>
      </c>
      <c r="L594" s="2">
        <v>0.01</v>
      </c>
      <c r="M594" t="s">
        <v>174</v>
      </c>
    </row>
    <row r="595" spans="1:13" x14ac:dyDescent="0.25">
      <c r="A595" s="20">
        <v>3.8802091718114733</v>
      </c>
      <c r="B595" s="80">
        <v>-111.486</v>
      </c>
      <c r="C595" s="23">
        <v>43.040999999999997</v>
      </c>
      <c r="D595" s="1">
        <v>5</v>
      </c>
      <c r="E595" s="1">
        <v>1992</v>
      </c>
      <c r="F595" s="1">
        <v>11</v>
      </c>
      <c r="G595" s="1">
        <v>11</v>
      </c>
      <c r="H595" s="1">
        <v>12</v>
      </c>
      <c r="I595" s="1">
        <v>8</v>
      </c>
      <c r="J595" s="1">
        <v>6.58</v>
      </c>
      <c r="K595" s="35">
        <v>0.12700581615717579</v>
      </c>
      <c r="L595" s="2">
        <v>0.01</v>
      </c>
      <c r="M595" t="s">
        <v>175</v>
      </c>
    </row>
    <row r="596" spans="1:13" x14ac:dyDescent="0.25">
      <c r="A596" s="20">
        <v>2.68885</v>
      </c>
      <c r="B596" s="80">
        <v>-111.504</v>
      </c>
      <c r="C596" s="23">
        <v>43.045000000000002</v>
      </c>
      <c r="D596" s="1">
        <v>1</v>
      </c>
      <c r="E596" s="1">
        <v>1992</v>
      </c>
      <c r="F596" s="1">
        <v>11</v>
      </c>
      <c r="G596" s="1">
        <v>11</v>
      </c>
      <c r="H596" s="1">
        <v>14</v>
      </c>
      <c r="I596" s="1">
        <v>20</v>
      </c>
      <c r="J596" s="11">
        <v>14.8</v>
      </c>
      <c r="K596" s="35">
        <v>0.22500000000000001</v>
      </c>
      <c r="L596" s="2">
        <v>0.01</v>
      </c>
      <c r="M596" t="s">
        <v>174</v>
      </c>
    </row>
    <row r="597" spans="1:13" x14ac:dyDescent="0.25">
      <c r="A597" s="20">
        <v>3.6053836756512574</v>
      </c>
      <c r="B597" s="80">
        <v>-111.485</v>
      </c>
      <c r="C597" s="23">
        <v>43.015999999999998</v>
      </c>
      <c r="D597" s="1">
        <v>5</v>
      </c>
      <c r="E597" s="1">
        <v>1992</v>
      </c>
      <c r="F597" s="1">
        <v>11</v>
      </c>
      <c r="G597" s="1">
        <v>11</v>
      </c>
      <c r="H597" s="1">
        <v>17</v>
      </c>
      <c r="I597" s="1">
        <v>36</v>
      </c>
      <c r="J597" s="1">
        <v>55.6</v>
      </c>
      <c r="K597" s="35">
        <v>0.12700581615717579</v>
      </c>
      <c r="L597" s="2">
        <v>0.01</v>
      </c>
      <c r="M597" t="s">
        <v>175</v>
      </c>
    </row>
    <row r="598" spans="1:13" x14ac:dyDescent="0.25">
      <c r="A598" s="20">
        <v>4.1111114034031022</v>
      </c>
      <c r="B598" s="80">
        <v>-111.483</v>
      </c>
      <c r="C598" s="23">
        <v>42.994999999999997</v>
      </c>
      <c r="D598" s="1">
        <v>5</v>
      </c>
      <c r="E598" s="1">
        <v>1992</v>
      </c>
      <c r="F598" s="1">
        <v>11</v>
      </c>
      <c r="G598" s="1">
        <v>11</v>
      </c>
      <c r="H598" s="1">
        <v>18</v>
      </c>
      <c r="I598" s="1">
        <v>0</v>
      </c>
      <c r="J598" s="1">
        <v>21.65</v>
      </c>
      <c r="K598" s="35">
        <v>0.12700581615717579</v>
      </c>
      <c r="L598" s="2">
        <v>0.01</v>
      </c>
      <c r="M598" t="s">
        <v>175</v>
      </c>
    </row>
    <row r="599" spans="1:13" x14ac:dyDescent="0.25">
      <c r="A599" s="20">
        <v>3.2362484641390963</v>
      </c>
      <c r="B599" s="80">
        <v>-111.52500000000001</v>
      </c>
      <c r="C599" s="23">
        <v>42.981999999999999</v>
      </c>
      <c r="D599" s="1">
        <v>5</v>
      </c>
      <c r="E599" s="1">
        <v>1992</v>
      </c>
      <c r="F599" s="1">
        <v>11</v>
      </c>
      <c r="G599" s="1">
        <v>11</v>
      </c>
      <c r="H599" s="1">
        <v>18</v>
      </c>
      <c r="I599" s="1">
        <v>16</v>
      </c>
      <c r="J599" s="1">
        <v>6.07</v>
      </c>
      <c r="K599" s="35">
        <v>0.16083765575665815</v>
      </c>
      <c r="L599" s="2">
        <v>0.01</v>
      </c>
      <c r="M599" t="s">
        <v>175</v>
      </c>
    </row>
    <row r="600" spans="1:13" x14ac:dyDescent="0.25">
      <c r="A600" s="20">
        <v>2.8374899999999998</v>
      </c>
      <c r="B600" s="80">
        <v>-111.474</v>
      </c>
      <c r="C600" s="23">
        <v>43.043999999999997</v>
      </c>
      <c r="D600" s="1">
        <v>6</v>
      </c>
      <c r="E600" s="1">
        <v>1992</v>
      </c>
      <c r="F600" s="1">
        <v>11</v>
      </c>
      <c r="G600" s="1">
        <v>11</v>
      </c>
      <c r="H600" s="1">
        <v>18</v>
      </c>
      <c r="I600" s="1">
        <v>18</v>
      </c>
      <c r="J600" s="11">
        <v>22.4</v>
      </c>
      <c r="K600" s="35">
        <v>0.22500000000000001</v>
      </c>
      <c r="L600" s="2">
        <v>0.01</v>
      </c>
      <c r="M600" t="s">
        <v>174</v>
      </c>
    </row>
    <row r="601" spans="1:13" x14ac:dyDescent="0.25">
      <c r="A601" s="20">
        <v>3.2782678749094414</v>
      </c>
      <c r="B601" s="80">
        <v>-111.52800000000001</v>
      </c>
      <c r="C601" s="23">
        <v>43.024000000000001</v>
      </c>
      <c r="D601" s="1">
        <v>5</v>
      </c>
      <c r="E601" s="1">
        <v>1992</v>
      </c>
      <c r="F601" s="1">
        <v>11</v>
      </c>
      <c r="G601" s="1">
        <v>11</v>
      </c>
      <c r="H601" s="1">
        <v>23</v>
      </c>
      <c r="I601" s="1">
        <v>15</v>
      </c>
      <c r="J601" s="1">
        <v>32.24</v>
      </c>
      <c r="K601" s="35">
        <v>0.16083765575665815</v>
      </c>
      <c r="L601" s="2">
        <v>0.01</v>
      </c>
      <c r="M601" t="s">
        <v>175</v>
      </c>
    </row>
    <row r="602" spans="1:13" x14ac:dyDescent="0.25">
      <c r="A602" s="20">
        <v>2.6702699999999999</v>
      </c>
      <c r="B602" s="80">
        <v>-111.43600000000001</v>
      </c>
      <c r="C602" s="23">
        <v>43.054000000000002</v>
      </c>
      <c r="D602" s="1">
        <v>5</v>
      </c>
      <c r="E602" s="1">
        <v>1992</v>
      </c>
      <c r="F602" s="1">
        <v>11</v>
      </c>
      <c r="G602" s="1">
        <v>11</v>
      </c>
      <c r="H602" s="1">
        <v>23</v>
      </c>
      <c r="I602" s="1">
        <v>34</v>
      </c>
      <c r="J602" s="11">
        <v>4.4000000000000004</v>
      </c>
      <c r="K602" s="35">
        <v>0.22500000000000001</v>
      </c>
      <c r="L602" s="2">
        <v>0.01</v>
      </c>
      <c r="M602" t="s">
        <v>174</v>
      </c>
    </row>
    <row r="603" spans="1:13" x14ac:dyDescent="0.25">
      <c r="A603" s="20">
        <v>3.2288671214682436</v>
      </c>
      <c r="B603" s="80">
        <v>-111.52500000000001</v>
      </c>
      <c r="C603" s="23">
        <v>43.026000000000003</v>
      </c>
      <c r="D603" s="1">
        <v>5</v>
      </c>
      <c r="E603" s="1">
        <v>1992</v>
      </c>
      <c r="F603" s="1">
        <v>11</v>
      </c>
      <c r="G603" s="1">
        <v>12</v>
      </c>
      <c r="H603" s="1">
        <v>0</v>
      </c>
      <c r="I603" s="1">
        <v>2</v>
      </c>
      <c r="J603" s="1">
        <v>44.23</v>
      </c>
      <c r="K603" s="35">
        <v>0.16083765575665815</v>
      </c>
      <c r="L603" s="2">
        <v>0.01</v>
      </c>
      <c r="M603" t="s">
        <v>175</v>
      </c>
    </row>
    <row r="604" spans="1:13" x14ac:dyDescent="0.25">
      <c r="A604" s="20">
        <v>2.8096199999999998</v>
      </c>
      <c r="B604" s="80">
        <v>-111.499</v>
      </c>
      <c r="C604" s="23">
        <v>43.030999999999999</v>
      </c>
      <c r="D604" s="1">
        <v>7</v>
      </c>
      <c r="E604" s="1">
        <v>1992</v>
      </c>
      <c r="F604" s="1">
        <v>11</v>
      </c>
      <c r="G604" s="1">
        <v>12</v>
      </c>
      <c r="H604" s="1">
        <v>5</v>
      </c>
      <c r="I604" s="1">
        <v>1</v>
      </c>
      <c r="J604" s="11">
        <v>39.5</v>
      </c>
      <c r="K604" s="35">
        <v>0.22500000000000001</v>
      </c>
      <c r="L604" s="2">
        <v>0.01</v>
      </c>
      <c r="M604" t="s">
        <v>174</v>
      </c>
    </row>
    <row r="605" spans="1:13" x14ac:dyDescent="0.25">
      <c r="A605" s="20">
        <v>3.5815592538034284</v>
      </c>
      <c r="B605" s="80">
        <v>-111.514</v>
      </c>
      <c r="C605" s="23">
        <v>43.015000000000001</v>
      </c>
      <c r="D605" s="1">
        <v>5</v>
      </c>
      <c r="E605" s="1">
        <v>1992</v>
      </c>
      <c r="F605" s="1">
        <v>11</v>
      </c>
      <c r="G605" s="1">
        <v>12</v>
      </c>
      <c r="H605" s="1">
        <v>6</v>
      </c>
      <c r="I605" s="1">
        <v>32</v>
      </c>
      <c r="J605" s="1">
        <v>57.65</v>
      </c>
      <c r="K605" s="35">
        <v>0.16083765575665815</v>
      </c>
      <c r="L605" s="2">
        <v>0.01</v>
      </c>
      <c r="M605" t="s">
        <v>175</v>
      </c>
    </row>
    <row r="606" spans="1:13" x14ac:dyDescent="0.25">
      <c r="A606" s="20">
        <v>3.328555708765998</v>
      </c>
      <c r="B606" s="80">
        <v>-111.52200000000001</v>
      </c>
      <c r="C606" s="23">
        <v>43.051000000000002</v>
      </c>
      <c r="D606" s="1">
        <v>5</v>
      </c>
      <c r="E606" s="1">
        <v>1992</v>
      </c>
      <c r="F606" s="1">
        <v>11</v>
      </c>
      <c r="G606" s="1">
        <v>12</v>
      </c>
      <c r="H606" s="1">
        <v>7</v>
      </c>
      <c r="I606" s="1">
        <v>15</v>
      </c>
      <c r="J606" s="1">
        <v>32.99</v>
      </c>
      <c r="K606" s="35">
        <v>0.16083765575665815</v>
      </c>
      <c r="L606" s="2">
        <v>0.01</v>
      </c>
      <c r="M606" t="s">
        <v>175</v>
      </c>
    </row>
    <row r="607" spans="1:13" x14ac:dyDescent="0.25">
      <c r="A607" s="20">
        <v>2.5402100000000001</v>
      </c>
      <c r="B607" s="80">
        <v>-111.51900000000001</v>
      </c>
      <c r="C607" s="23">
        <v>43.058999999999997</v>
      </c>
      <c r="D607" s="1">
        <v>13</v>
      </c>
      <c r="E607" s="1">
        <v>1992</v>
      </c>
      <c r="F607" s="1">
        <v>11</v>
      </c>
      <c r="G607" s="1">
        <v>12</v>
      </c>
      <c r="H607" s="1">
        <v>14</v>
      </c>
      <c r="I607" s="1">
        <v>18</v>
      </c>
      <c r="J607" s="11">
        <v>48.5</v>
      </c>
      <c r="K607" s="35">
        <v>0.22500000000000001</v>
      </c>
      <c r="L607" s="2">
        <v>0.01</v>
      </c>
      <c r="M607" t="s">
        <v>174</v>
      </c>
    </row>
    <row r="608" spans="1:13" x14ac:dyDescent="0.25">
      <c r="A608" s="20">
        <v>2.6516899999999999</v>
      </c>
      <c r="B608" s="80">
        <v>-111.511</v>
      </c>
      <c r="C608" s="23">
        <v>43.037999999999997</v>
      </c>
      <c r="D608" s="1">
        <v>1</v>
      </c>
      <c r="E608" s="1">
        <v>1992</v>
      </c>
      <c r="F608" s="1">
        <v>11</v>
      </c>
      <c r="G608" s="1">
        <v>12</v>
      </c>
      <c r="H608" s="1">
        <v>15</v>
      </c>
      <c r="I608" s="1">
        <v>1</v>
      </c>
      <c r="J608" s="11">
        <v>39.700000000000003</v>
      </c>
      <c r="K608" s="35">
        <v>0.22500000000000001</v>
      </c>
      <c r="L608" s="2">
        <v>0.01</v>
      </c>
      <c r="M608" t="s">
        <v>174</v>
      </c>
    </row>
    <row r="609" spans="1:13" x14ac:dyDescent="0.25">
      <c r="A609" s="20">
        <v>2.5866600000000002</v>
      </c>
      <c r="B609" s="80">
        <v>-111.49299999999999</v>
      </c>
      <c r="C609" s="23">
        <v>43.036999999999999</v>
      </c>
      <c r="D609" s="1">
        <v>6</v>
      </c>
      <c r="E609" s="1">
        <v>1992</v>
      </c>
      <c r="F609" s="1">
        <v>11</v>
      </c>
      <c r="G609" s="1">
        <v>12</v>
      </c>
      <c r="H609" s="1">
        <v>15</v>
      </c>
      <c r="I609" s="1">
        <v>43</v>
      </c>
      <c r="J609" s="11">
        <v>53.9</v>
      </c>
      <c r="K609" s="35">
        <v>0.22500000000000001</v>
      </c>
      <c r="L609" s="2">
        <v>0.01</v>
      </c>
      <c r="M609" t="s">
        <v>174</v>
      </c>
    </row>
    <row r="610" spans="1:13" x14ac:dyDescent="0.25">
      <c r="A610" s="20">
        <v>3.08832</v>
      </c>
      <c r="B610" s="80">
        <v>-111.489</v>
      </c>
      <c r="C610" s="23">
        <v>43.031999999999996</v>
      </c>
      <c r="D610" s="1">
        <v>6</v>
      </c>
      <c r="E610" s="1">
        <v>1992</v>
      </c>
      <c r="F610" s="1">
        <v>11</v>
      </c>
      <c r="G610" s="1">
        <v>12</v>
      </c>
      <c r="H610" s="1">
        <v>17</v>
      </c>
      <c r="I610" s="1">
        <v>41</v>
      </c>
      <c r="J610" s="11">
        <v>34.5</v>
      </c>
      <c r="K610" s="35">
        <v>0.22500000000000001</v>
      </c>
      <c r="L610" s="2">
        <v>0.01</v>
      </c>
      <c r="M610" t="s">
        <v>174</v>
      </c>
    </row>
    <row r="611" spans="1:13" x14ac:dyDescent="0.25">
      <c r="A611" s="20">
        <v>3.3522910866940347</v>
      </c>
      <c r="B611" s="80">
        <v>-111.562</v>
      </c>
      <c r="C611" s="23">
        <v>42.996000000000002</v>
      </c>
      <c r="D611" s="1">
        <v>5</v>
      </c>
      <c r="E611" s="1">
        <v>1992</v>
      </c>
      <c r="F611" s="1">
        <v>11</v>
      </c>
      <c r="G611" s="1">
        <v>12</v>
      </c>
      <c r="H611" s="1">
        <v>18</v>
      </c>
      <c r="I611" s="1">
        <v>53</v>
      </c>
      <c r="J611" s="1">
        <v>56.07</v>
      </c>
      <c r="K611" s="35">
        <v>0.16083765575665815</v>
      </c>
      <c r="L611" s="2">
        <v>0.01</v>
      </c>
      <c r="M611" t="s">
        <v>175</v>
      </c>
    </row>
    <row r="612" spans="1:13" x14ac:dyDescent="0.25">
      <c r="A612" s="20">
        <v>2.6145299999999998</v>
      </c>
      <c r="B612" s="80">
        <v>-111.497</v>
      </c>
      <c r="C612" s="23">
        <v>43.046999999999997</v>
      </c>
      <c r="D612" s="1">
        <v>1</v>
      </c>
      <c r="E612" s="1">
        <v>1992</v>
      </c>
      <c r="F612" s="1">
        <v>11</v>
      </c>
      <c r="G612" s="1">
        <v>12</v>
      </c>
      <c r="H612" s="1">
        <v>21</v>
      </c>
      <c r="I612" s="1">
        <v>2</v>
      </c>
      <c r="J612" s="11">
        <v>56.6</v>
      </c>
      <c r="K612" s="35">
        <v>0.22500000000000001</v>
      </c>
      <c r="L612" s="2">
        <v>0.01</v>
      </c>
      <c r="M612" t="s">
        <v>174</v>
      </c>
    </row>
    <row r="613" spans="1:13" x14ac:dyDescent="0.25">
      <c r="A613" s="20">
        <v>3.2851277589954115</v>
      </c>
      <c r="B613" s="80">
        <v>-111.447</v>
      </c>
      <c r="C613" s="23">
        <v>43.039000000000001</v>
      </c>
      <c r="D613" s="1">
        <v>5</v>
      </c>
      <c r="E613" s="1">
        <v>1992</v>
      </c>
      <c r="F613" s="1">
        <v>11</v>
      </c>
      <c r="G613" s="1">
        <v>12</v>
      </c>
      <c r="H613" s="1">
        <v>21</v>
      </c>
      <c r="I613" s="1">
        <v>31</v>
      </c>
      <c r="J613" s="1">
        <v>4.0199999999999996</v>
      </c>
      <c r="K613" s="35">
        <v>0.16083765575665815</v>
      </c>
      <c r="L613" s="2">
        <v>0.01</v>
      </c>
      <c r="M613" t="s">
        <v>175</v>
      </c>
    </row>
    <row r="614" spans="1:13" x14ac:dyDescent="0.25">
      <c r="A614" s="20">
        <v>3.2722950712388306</v>
      </c>
      <c r="B614" s="80">
        <v>-111.54</v>
      </c>
      <c r="C614" s="23">
        <v>43.031999999999996</v>
      </c>
      <c r="D614" s="1">
        <v>5</v>
      </c>
      <c r="E614" s="1">
        <v>1992</v>
      </c>
      <c r="F614" s="1">
        <v>11</v>
      </c>
      <c r="G614" s="1">
        <v>13</v>
      </c>
      <c r="H614" s="1">
        <v>2</v>
      </c>
      <c r="I614" s="1">
        <v>1</v>
      </c>
      <c r="J614" s="1">
        <v>49.09</v>
      </c>
      <c r="K614" s="35">
        <v>0.16083765575665815</v>
      </c>
      <c r="L614" s="2">
        <v>0.01</v>
      </c>
      <c r="M614" t="s">
        <v>175</v>
      </c>
    </row>
    <row r="615" spans="1:13" x14ac:dyDescent="0.25">
      <c r="A615" s="20">
        <v>2.7538800000000001</v>
      </c>
      <c r="B615" s="80">
        <v>-111.496</v>
      </c>
      <c r="C615" s="23">
        <v>43.052999999999997</v>
      </c>
      <c r="D615" s="1">
        <v>23</v>
      </c>
      <c r="E615" s="1">
        <v>1992</v>
      </c>
      <c r="F615" s="1">
        <v>11</v>
      </c>
      <c r="G615" s="1">
        <v>13</v>
      </c>
      <c r="H615" s="1">
        <v>17</v>
      </c>
      <c r="I615" s="1">
        <v>59</v>
      </c>
      <c r="J615" s="11">
        <v>55.2</v>
      </c>
      <c r="K615" s="35">
        <v>0.22500000000000001</v>
      </c>
      <c r="L615" s="2">
        <v>0.01</v>
      </c>
      <c r="M615" t="s">
        <v>174</v>
      </c>
    </row>
    <row r="616" spans="1:13" x14ac:dyDescent="0.25">
      <c r="A616" s="20">
        <v>2.7631700000000001</v>
      </c>
      <c r="B616" s="80">
        <v>-111.51300000000001</v>
      </c>
      <c r="C616" s="23">
        <v>43.02</v>
      </c>
      <c r="D616" s="1">
        <v>19</v>
      </c>
      <c r="E616" s="1">
        <v>1992</v>
      </c>
      <c r="F616" s="1">
        <v>11</v>
      </c>
      <c r="G616" s="1">
        <v>15</v>
      </c>
      <c r="H616" s="1">
        <v>23</v>
      </c>
      <c r="I616" s="1">
        <v>52</v>
      </c>
      <c r="J616" s="11">
        <v>52.8</v>
      </c>
      <c r="K616" s="35">
        <v>0.22500000000000001</v>
      </c>
      <c r="L616" s="2">
        <v>0.01</v>
      </c>
      <c r="M616" t="s">
        <v>174</v>
      </c>
    </row>
    <row r="617" spans="1:13" x14ac:dyDescent="0.25">
      <c r="A617" s="20">
        <v>2.7538800000000001</v>
      </c>
      <c r="B617" s="80">
        <v>-111.505</v>
      </c>
      <c r="C617" s="23">
        <v>43.042000000000002</v>
      </c>
      <c r="D617" s="1">
        <v>7</v>
      </c>
      <c r="E617" s="1">
        <v>1992</v>
      </c>
      <c r="F617" s="1">
        <v>11</v>
      </c>
      <c r="G617" s="1">
        <v>16</v>
      </c>
      <c r="H617" s="1">
        <v>1</v>
      </c>
      <c r="I617" s="1">
        <v>37</v>
      </c>
      <c r="J617" s="11">
        <v>13</v>
      </c>
      <c r="K617" s="35">
        <v>0.22500000000000001</v>
      </c>
      <c r="L617" s="2">
        <v>0.01</v>
      </c>
      <c r="M617" t="s">
        <v>174</v>
      </c>
    </row>
    <row r="618" spans="1:13" x14ac:dyDescent="0.25">
      <c r="A618" s="20">
        <v>3.1785792876116874</v>
      </c>
      <c r="B618" s="80">
        <v>-111.544</v>
      </c>
      <c r="C618" s="23">
        <v>43.018999999999998</v>
      </c>
      <c r="D618" s="1">
        <v>5</v>
      </c>
      <c r="E618" s="1">
        <v>1992</v>
      </c>
      <c r="F618" s="1">
        <v>11</v>
      </c>
      <c r="G618" s="1">
        <v>16</v>
      </c>
      <c r="H618" s="1">
        <v>1</v>
      </c>
      <c r="I618" s="1">
        <v>51</v>
      </c>
      <c r="J618" s="1">
        <v>23.42</v>
      </c>
      <c r="K618" s="35">
        <v>0.16083765575665815</v>
      </c>
      <c r="L618" s="2">
        <v>0.01</v>
      </c>
      <c r="M618" t="s">
        <v>175</v>
      </c>
    </row>
    <row r="619" spans="1:13" x14ac:dyDescent="0.25">
      <c r="A619" s="20">
        <v>3.5768121782178213</v>
      </c>
      <c r="B619" s="80">
        <v>-111.533</v>
      </c>
      <c r="C619" s="23">
        <v>43.017000000000003</v>
      </c>
      <c r="D619" s="1">
        <v>5</v>
      </c>
      <c r="E619" s="1">
        <v>1992</v>
      </c>
      <c r="F619" s="1">
        <v>11</v>
      </c>
      <c r="G619" s="1">
        <v>16</v>
      </c>
      <c r="H619" s="1">
        <v>2</v>
      </c>
      <c r="I619" s="1">
        <v>32</v>
      </c>
      <c r="J619" s="1">
        <v>14.38</v>
      </c>
      <c r="K619" s="35">
        <v>0.16083765575665815</v>
      </c>
      <c r="L619" s="2">
        <v>0.01</v>
      </c>
      <c r="M619" t="s">
        <v>175</v>
      </c>
    </row>
    <row r="620" spans="1:13" x14ac:dyDescent="0.25">
      <c r="A620" s="20">
        <v>3.0219257932866452</v>
      </c>
      <c r="B620" s="80">
        <v>-111.56399999999999</v>
      </c>
      <c r="C620" s="23">
        <v>43.031999999999996</v>
      </c>
      <c r="D620" s="1">
        <v>10</v>
      </c>
      <c r="E620" s="1">
        <v>1992</v>
      </c>
      <c r="F620" s="1">
        <v>11</v>
      </c>
      <c r="G620" s="1">
        <v>16</v>
      </c>
      <c r="H620" s="1">
        <v>4</v>
      </c>
      <c r="I620" s="1">
        <v>47</v>
      </c>
      <c r="J620" s="1">
        <v>38.03</v>
      </c>
      <c r="K620" s="35">
        <v>0.16083765575665815</v>
      </c>
      <c r="L620" s="2">
        <v>0.01</v>
      </c>
      <c r="M620" t="s">
        <v>175</v>
      </c>
    </row>
    <row r="621" spans="1:13" x14ac:dyDescent="0.25">
      <c r="A621" s="20">
        <v>2.5402100000000001</v>
      </c>
      <c r="B621" s="80">
        <v>-111.5</v>
      </c>
      <c r="C621" s="23">
        <v>43.023000000000003</v>
      </c>
      <c r="D621" s="1">
        <v>10</v>
      </c>
      <c r="E621" s="1">
        <v>1992</v>
      </c>
      <c r="F621" s="1">
        <v>11</v>
      </c>
      <c r="G621" s="1">
        <v>21</v>
      </c>
      <c r="H621" s="1">
        <v>12</v>
      </c>
      <c r="I621" s="1">
        <v>45</v>
      </c>
      <c r="J621" s="11">
        <v>10.5</v>
      </c>
      <c r="K621" s="35">
        <v>0.22500000000000001</v>
      </c>
      <c r="L621" s="2">
        <v>0.01</v>
      </c>
      <c r="M621" t="s">
        <v>174</v>
      </c>
    </row>
    <row r="622" spans="1:13" x14ac:dyDescent="0.25">
      <c r="A622" s="20">
        <v>2.6609799999999999</v>
      </c>
      <c r="B622" s="80">
        <v>-113.45699999999999</v>
      </c>
      <c r="C622" s="23">
        <v>36.700000000000003</v>
      </c>
      <c r="D622" s="1">
        <v>11</v>
      </c>
      <c r="E622" s="1">
        <v>1992</v>
      </c>
      <c r="F622" s="1">
        <v>11</v>
      </c>
      <c r="G622" s="1">
        <v>23</v>
      </c>
      <c r="H622" s="1">
        <v>13</v>
      </c>
      <c r="I622" s="1">
        <v>45</v>
      </c>
      <c r="J622" s="11">
        <v>30.3</v>
      </c>
      <c r="K622" s="35">
        <v>0.22500000000000001</v>
      </c>
      <c r="L622" s="2">
        <v>0.01</v>
      </c>
      <c r="M622" t="s">
        <v>174</v>
      </c>
    </row>
    <row r="623" spans="1:13" x14ac:dyDescent="0.25">
      <c r="A623" s="20">
        <v>2.8374899999999998</v>
      </c>
      <c r="B623" s="86">
        <v>-109.46599999999999</v>
      </c>
      <c r="C623" s="24">
        <v>40.648000000000003</v>
      </c>
      <c r="D623" s="9">
        <v>0</v>
      </c>
      <c r="E623" s="9">
        <v>1992</v>
      </c>
      <c r="F623" s="9">
        <v>11</v>
      </c>
      <c r="G623" s="9">
        <v>23</v>
      </c>
      <c r="H623" s="9">
        <v>18</v>
      </c>
      <c r="I623" s="9">
        <v>36</v>
      </c>
      <c r="J623" s="12">
        <v>42.9</v>
      </c>
      <c r="K623" s="35">
        <v>0.22500000000000001</v>
      </c>
      <c r="L623" s="2">
        <v>0.01</v>
      </c>
      <c r="M623" t="s">
        <v>174</v>
      </c>
    </row>
    <row r="624" spans="1:13" x14ac:dyDescent="0.25">
      <c r="A624" s="20">
        <v>2.89323</v>
      </c>
      <c r="B624" s="86">
        <v>-111.63</v>
      </c>
      <c r="C624" s="24">
        <v>40.863</v>
      </c>
      <c r="D624" s="9">
        <v>9</v>
      </c>
      <c r="E624" s="9">
        <v>1992</v>
      </c>
      <c r="F624" s="9">
        <v>11</v>
      </c>
      <c r="G624" s="9">
        <v>29</v>
      </c>
      <c r="H624" s="9">
        <v>6</v>
      </c>
      <c r="I624" s="9">
        <v>1</v>
      </c>
      <c r="J624" s="12">
        <v>10.1</v>
      </c>
      <c r="K624" s="35">
        <v>0.22500000000000001</v>
      </c>
      <c r="L624" s="2">
        <v>0.01</v>
      </c>
      <c r="M624" t="s">
        <v>174</v>
      </c>
    </row>
    <row r="625" spans="1:13" x14ac:dyDescent="0.25">
      <c r="A625" s="20">
        <v>3.3178837630805473</v>
      </c>
      <c r="B625" s="86">
        <v>-111.254</v>
      </c>
      <c r="C625" s="24">
        <v>42.456000000000003</v>
      </c>
      <c r="D625" s="9">
        <v>0</v>
      </c>
      <c r="E625" s="9">
        <v>1992</v>
      </c>
      <c r="F625" s="9">
        <v>12</v>
      </c>
      <c r="G625" s="9">
        <v>3</v>
      </c>
      <c r="H625" s="9">
        <v>0</v>
      </c>
      <c r="I625" s="9">
        <v>59</v>
      </c>
      <c r="J625" s="12">
        <v>48.3</v>
      </c>
      <c r="K625" s="35">
        <v>0.16151704475634704</v>
      </c>
      <c r="L625" s="2">
        <v>0.01</v>
      </c>
      <c r="M625" t="s">
        <v>175</v>
      </c>
    </row>
    <row r="626" spans="1:13" x14ac:dyDescent="0.25">
      <c r="A626" s="20">
        <v>2.8003300000000002</v>
      </c>
      <c r="B626" s="80">
        <v>-113.137</v>
      </c>
      <c r="C626" s="23">
        <v>36.616</v>
      </c>
      <c r="D626" s="1">
        <v>1</v>
      </c>
      <c r="E626" s="1">
        <v>1992</v>
      </c>
      <c r="F626" s="1">
        <v>12</v>
      </c>
      <c r="G626" s="1">
        <v>3</v>
      </c>
      <c r="H626" s="1">
        <v>13</v>
      </c>
      <c r="I626" s="1">
        <v>32</v>
      </c>
      <c r="J626" s="11">
        <v>56.1</v>
      </c>
      <c r="K626" s="35">
        <v>0.22500000000000001</v>
      </c>
      <c r="L626" s="2">
        <v>0.01</v>
      </c>
      <c r="M626" t="s">
        <v>174</v>
      </c>
    </row>
    <row r="627" spans="1:13" x14ac:dyDescent="0.25">
      <c r="A627" s="20">
        <v>3.2951899999999998</v>
      </c>
      <c r="B627" s="80">
        <v>-114.021</v>
      </c>
      <c r="C627" s="23">
        <v>36.444000000000003</v>
      </c>
      <c r="D627" s="1">
        <v>5</v>
      </c>
      <c r="E627" s="1">
        <v>1992</v>
      </c>
      <c r="F627" s="1">
        <v>12</v>
      </c>
      <c r="G627" s="1">
        <v>4</v>
      </c>
      <c r="H627" s="1">
        <v>18</v>
      </c>
      <c r="I627" s="1">
        <v>15</v>
      </c>
      <c r="J627" s="1">
        <v>54.73</v>
      </c>
      <c r="K627" s="35">
        <v>0.23</v>
      </c>
      <c r="L627" s="2">
        <v>0.01</v>
      </c>
      <c r="M627" t="s">
        <v>174</v>
      </c>
    </row>
    <row r="628" spans="1:13" x14ac:dyDescent="0.25">
      <c r="A628" s="20">
        <v>2.90252</v>
      </c>
      <c r="B628" s="86">
        <v>-112.97199999999999</v>
      </c>
      <c r="C628" s="24">
        <v>37.981000000000002</v>
      </c>
      <c r="D628" s="9">
        <v>8</v>
      </c>
      <c r="E628" s="9">
        <v>1992</v>
      </c>
      <c r="F628" s="9">
        <v>12</v>
      </c>
      <c r="G628" s="9">
        <v>15</v>
      </c>
      <c r="H628" s="9">
        <v>10</v>
      </c>
      <c r="I628" s="9">
        <v>1</v>
      </c>
      <c r="J628" s="12">
        <v>53.7</v>
      </c>
      <c r="K628" s="35">
        <v>0.22500000000000001</v>
      </c>
      <c r="L628" s="2">
        <v>0.01</v>
      </c>
      <c r="M628" t="s">
        <v>174</v>
      </c>
    </row>
    <row r="629" spans="1:13" x14ac:dyDescent="0.25">
      <c r="A629" s="20">
        <v>3.2090899999999998</v>
      </c>
      <c r="B629" s="86">
        <v>-111.58199999999999</v>
      </c>
      <c r="C629" s="24">
        <v>41.81</v>
      </c>
      <c r="D629" s="9">
        <v>6</v>
      </c>
      <c r="E629" s="9">
        <v>1992</v>
      </c>
      <c r="F629" s="9">
        <v>12</v>
      </c>
      <c r="G629" s="9">
        <v>22</v>
      </c>
      <c r="H629" s="9">
        <v>5</v>
      </c>
      <c r="I629" s="9">
        <v>34</v>
      </c>
      <c r="J629" s="12">
        <v>32.799999999999997</v>
      </c>
      <c r="K629" s="35">
        <v>0.22500000000000001</v>
      </c>
      <c r="L629" s="2">
        <v>0.01</v>
      </c>
      <c r="M629" t="s">
        <v>174</v>
      </c>
    </row>
    <row r="630" spans="1:13" x14ac:dyDescent="0.25">
      <c r="A630" s="20">
        <v>2.7538800000000001</v>
      </c>
      <c r="B630" s="86">
        <v>-112.678</v>
      </c>
      <c r="C630" s="24">
        <v>37.277999999999999</v>
      </c>
      <c r="D630" s="9">
        <v>1</v>
      </c>
      <c r="E630" s="9">
        <v>1992</v>
      </c>
      <c r="F630" s="9">
        <v>12</v>
      </c>
      <c r="G630" s="9">
        <v>26</v>
      </c>
      <c r="H630" s="9">
        <v>10</v>
      </c>
      <c r="I630" s="9">
        <v>26</v>
      </c>
      <c r="J630" s="12">
        <v>32.1</v>
      </c>
      <c r="K630" s="35">
        <v>0.22500000000000001</v>
      </c>
      <c r="L630" s="2">
        <v>0.01</v>
      </c>
      <c r="M630" t="s">
        <v>174</v>
      </c>
    </row>
    <row r="631" spans="1:13" x14ac:dyDescent="0.25">
      <c r="A631" s="20">
        <v>2.90252</v>
      </c>
      <c r="B631" s="86">
        <v>-112.474</v>
      </c>
      <c r="C631" s="24">
        <v>37.686</v>
      </c>
      <c r="D631" s="9">
        <v>3</v>
      </c>
      <c r="E631" s="9">
        <v>1993</v>
      </c>
      <c r="F631" s="9">
        <v>1</v>
      </c>
      <c r="G631" s="9">
        <v>12</v>
      </c>
      <c r="H631" s="9">
        <v>3</v>
      </c>
      <c r="I631" s="9">
        <v>34</v>
      </c>
      <c r="J631" s="12">
        <v>2.9</v>
      </c>
      <c r="K631" s="35">
        <v>0.22500000000000001</v>
      </c>
      <c r="L631" s="2">
        <v>0.01</v>
      </c>
      <c r="M631" t="s">
        <v>174</v>
      </c>
    </row>
    <row r="632" spans="1:13" x14ac:dyDescent="0.25">
      <c r="A632" s="20">
        <v>2.8467799999999999</v>
      </c>
      <c r="B632" s="80">
        <v>-114.795</v>
      </c>
      <c r="C632" s="23">
        <v>36.530999999999999</v>
      </c>
      <c r="D632" s="1">
        <v>7</v>
      </c>
      <c r="E632" s="1">
        <v>1993</v>
      </c>
      <c r="F632" s="1">
        <v>1</v>
      </c>
      <c r="G632" s="1">
        <v>18</v>
      </c>
      <c r="H632" s="1">
        <v>9</v>
      </c>
      <c r="I632" s="1">
        <v>31</v>
      </c>
      <c r="J632" s="11">
        <v>7.2</v>
      </c>
      <c r="K632" s="35">
        <v>0.22500000000000001</v>
      </c>
      <c r="L632" s="2">
        <v>0.01</v>
      </c>
      <c r="M632" t="s">
        <v>174</v>
      </c>
    </row>
    <row r="633" spans="1:13" x14ac:dyDescent="0.25">
      <c r="A633" s="20">
        <v>2.6238200000000003</v>
      </c>
      <c r="B633" s="86">
        <v>-113.807</v>
      </c>
      <c r="C633" s="24">
        <v>37.106000000000002</v>
      </c>
      <c r="D633" s="9">
        <v>1</v>
      </c>
      <c r="E633" s="9">
        <v>1993</v>
      </c>
      <c r="F633" s="9">
        <v>1</v>
      </c>
      <c r="G633" s="9">
        <v>31</v>
      </c>
      <c r="H633" s="9">
        <v>9</v>
      </c>
      <c r="I633" s="9">
        <v>47</v>
      </c>
      <c r="J633" s="12">
        <v>13.7</v>
      </c>
      <c r="K633" s="35">
        <v>0.22500000000000001</v>
      </c>
      <c r="L633" s="2">
        <v>0.01</v>
      </c>
      <c r="M633" t="s">
        <v>174</v>
      </c>
    </row>
    <row r="634" spans="1:13" x14ac:dyDescent="0.25">
      <c r="A634" s="20">
        <v>2.51234</v>
      </c>
      <c r="B634" s="80">
        <v>-111.405</v>
      </c>
      <c r="C634" s="23">
        <v>42.746000000000002</v>
      </c>
      <c r="D634" s="1">
        <v>5</v>
      </c>
      <c r="E634" s="1">
        <v>1993</v>
      </c>
      <c r="F634" s="1">
        <v>2</v>
      </c>
      <c r="G634" s="1">
        <v>14</v>
      </c>
      <c r="H634" s="1">
        <v>16</v>
      </c>
      <c r="I634" s="1">
        <v>58</v>
      </c>
      <c r="J634" s="1">
        <v>35.270000000000003</v>
      </c>
      <c r="K634" s="35">
        <v>0.22500000000000001</v>
      </c>
      <c r="L634" s="2">
        <v>0.01</v>
      </c>
      <c r="M634" t="s">
        <v>174</v>
      </c>
    </row>
    <row r="635" spans="1:13" x14ac:dyDescent="0.25">
      <c r="A635" s="20">
        <v>2.8003300000000002</v>
      </c>
      <c r="B635" s="86">
        <v>-113.825</v>
      </c>
      <c r="C635" s="24">
        <v>37.008000000000003</v>
      </c>
      <c r="D635" s="9">
        <v>1</v>
      </c>
      <c r="E635" s="9">
        <v>1993</v>
      </c>
      <c r="F635" s="9">
        <v>2</v>
      </c>
      <c r="G635" s="9">
        <v>21</v>
      </c>
      <c r="H635" s="9">
        <v>22</v>
      </c>
      <c r="I635" s="9">
        <v>9</v>
      </c>
      <c r="J635" s="12">
        <v>17.399999999999999</v>
      </c>
      <c r="K635" s="35">
        <v>0.22500000000000001</v>
      </c>
      <c r="L635" s="2">
        <v>0.01</v>
      </c>
      <c r="M635" t="s">
        <v>174</v>
      </c>
    </row>
    <row r="636" spans="1:13" x14ac:dyDescent="0.25">
      <c r="A636" s="20">
        <v>3.1347700000000001</v>
      </c>
      <c r="B636" s="86">
        <v>-109.31399999999999</v>
      </c>
      <c r="C636" s="24">
        <v>37.752000000000002</v>
      </c>
      <c r="D636" s="9">
        <v>1</v>
      </c>
      <c r="E636" s="9">
        <v>1993</v>
      </c>
      <c r="F636" s="9">
        <v>2</v>
      </c>
      <c r="G636" s="9">
        <v>24</v>
      </c>
      <c r="H636" s="9">
        <v>20</v>
      </c>
      <c r="I636" s="9">
        <v>11</v>
      </c>
      <c r="J636" s="12">
        <v>15.9</v>
      </c>
      <c r="K636" s="35">
        <v>0.22500000000000001</v>
      </c>
      <c r="L636" s="2">
        <v>0.01</v>
      </c>
      <c r="M636" t="s">
        <v>174</v>
      </c>
    </row>
    <row r="637" spans="1:13" x14ac:dyDescent="0.25">
      <c r="A637" s="20">
        <v>2.91181</v>
      </c>
      <c r="B637" s="86">
        <v>-114.093</v>
      </c>
      <c r="C637" s="24">
        <v>37.734000000000002</v>
      </c>
      <c r="D637" s="9">
        <v>3</v>
      </c>
      <c r="E637" s="9">
        <v>1993</v>
      </c>
      <c r="F637" s="9">
        <v>2</v>
      </c>
      <c r="G637" s="9">
        <v>26</v>
      </c>
      <c r="H637" s="9">
        <v>16</v>
      </c>
      <c r="I637" s="9">
        <v>47</v>
      </c>
      <c r="J637" s="12">
        <v>51.2</v>
      </c>
      <c r="K637" s="35">
        <v>0.22500000000000001</v>
      </c>
      <c r="L637" s="2">
        <v>0.01</v>
      </c>
      <c r="M637" t="s">
        <v>174</v>
      </c>
    </row>
    <row r="638" spans="1:13" x14ac:dyDescent="0.25">
      <c r="A638" s="20">
        <v>2.9396800000000001</v>
      </c>
      <c r="B638" s="80">
        <v>-114.18600000000001</v>
      </c>
      <c r="C638" s="23">
        <v>36.598999999999997</v>
      </c>
      <c r="D638" s="1">
        <v>7</v>
      </c>
      <c r="E638" s="1">
        <v>1993</v>
      </c>
      <c r="F638" s="1">
        <v>2</v>
      </c>
      <c r="G638" s="1">
        <v>26</v>
      </c>
      <c r="H638" s="1">
        <v>20</v>
      </c>
      <c r="I638" s="1">
        <v>33</v>
      </c>
      <c r="J638" s="11">
        <v>38.799999999999997</v>
      </c>
      <c r="K638" s="35">
        <v>0.22500000000000001</v>
      </c>
      <c r="L638" s="2">
        <v>0.01</v>
      </c>
      <c r="M638" t="s">
        <v>174</v>
      </c>
    </row>
    <row r="639" spans="1:13" x14ac:dyDescent="0.25">
      <c r="A639" s="20">
        <v>2.51234</v>
      </c>
      <c r="B639" s="86">
        <v>-114.139</v>
      </c>
      <c r="C639" s="24">
        <v>37.198</v>
      </c>
      <c r="D639" s="9">
        <v>0</v>
      </c>
      <c r="E639" s="9">
        <v>1993</v>
      </c>
      <c r="F639" s="9">
        <v>3</v>
      </c>
      <c r="G639" s="9">
        <v>1</v>
      </c>
      <c r="H639" s="9">
        <v>9</v>
      </c>
      <c r="I639" s="9">
        <v>41</v>
      </c>
      <c r="J639" s="12">
        <v>2.1</v>
      </c>
      <c r="K639" s="35">
        <v>0.22500000000000001</v>
      </c>
      <c r="L639" s="2">
        <v>0.01</v>
      </c>
      <c r="M639" t="s">
        <v>174</v>
      </c>
    </row>
    <row r="640" spans="1:13" x14ac:dyDescent="0.25">
      <c r="A640" s="20">
        <v>3.10720356451474</v>
      </c>
      <c r="B640" s="86">
        <v>-112.79600000000001</v>
      </c>
      <c r="C640" s="24">
        <v>41.49</v>
      </c>
      <c r="D640" s="9">
        <v>5</v>
      </c>
      <c r="E640" s="9">
        <v>1993</v>
      </c>
      <c r="F640" s="9">
        <v>3</v>
      </c>
      <c r="G640" s="9">
        <v>8</v>
      </c>
      <c r="H640" s="9">
        <v>20</v>
      </c>
      <c r="I640" s="9">
        <v>33</v>
      </c>
      <c r="J640" s="12">
        <v>5.8</v>
      </c>
      <c r="K640" s="35">
        <v>0.16151704475634704</v>
      </c>
      <c r="L640" s="2">
        <v>0.01</v>
      </c>
      <c r="M640" t="s">
        <v>175</v>
      </c>
    </row>
    <row r="641" spans="1:13" x14ac:dyDescent="0.25">
      <c r="A641" s="20">
        <v>3.0090931055300647</v>
      </c>
      <c r="B641" s="80">
        <v>-111.422</v>
      </c>
      <c r="C641" s="23">
        <v>42.677</v>
      </c>
      <c r="D641" s="1">
        <v>5</v>
      </c>
      <c r="E641" s="1">
        <v>1993</v>
      </c>
      <c r="F641" s="1">
        <v>3</v>
      </c>
      <c r="G641" s="1">
        <v>9</v>
      </c>
      <c r="H641" s="1">
        <v>12</v>
      </c>
      <c r="I641" s="1">
        <v>20</v>
      </c>
      <c r="J641" s="1">
        <v>15.29</v>
      </c>
      <c r="K641" s="35">
        <v>0.16083765575665815</v>
      </c>
      <c r="L641" s="2">
        <v>0.01</v>
      </c>
      <c r="M641" t="s">
        <v>175</v>
      </c>
    </row>
    <row r="642" spans="1:13" x14ac:dyDescent="0.25">
      <c r="A642" s="20">
        <v>3.0831860972340577</v>
      </c>
      <c r="B642" s="86">
        <v>-112.09399999999999</v>
      </c>
      <c r="C642" s="24">
        <v>39.542000000000002</v>
      </c>
      <c r="D642" s="9">
        <v>0</v>
      </c>
      <c r="E642" s="9">
        <v>1993</v>
      </c>
      <c r="F642" s="9">
        <v>3</v>
      </c>
      <c r="G642" s="9">
        <v>15</v>
      </c>
      <c r="H642" s="9">
        <v>10</v>
      </c>
      <c r="I642" s="9">
        <v>48</v>
      </c>
      <c r="J642" s="12">
        <v>49.9</v>
      </c>
      <c r="K642" s="35">
        <v>0.16151704475634704</v>
      </c>
      <c r="L642" s="2">
        <v>0.01</v>
      </c>
      <c r="M642" t="s">
        <v>175</v>
      </c>
    </row>
    <row r="643" spans="1:13" x14ac:dyDescent="0.25">
      <c r="A643" s="20">
        <v>2.7445900000000001</v>
      </c>
      <c r="B643" s="80">
        <v>-111.51900000000001</v>
      </c>
      <c r="C643" s="23">
        <v>42.526000000000003</v>
      </c>
      <c r="D643" s="1">
        <v>1</v>
      </c>
      <c r="E643" s="1">
        <v>1993</v>
      </c>
      <c r="F643" s="1">
        <v>3</v>
      </c>
      <c r="G643" s="1">
        <v>17</v>
      </c>
      <c r="H643" s="1">
        <v>19</v>
      </c>
      <c r="I643" s="1">
        <v>51</v>
      </c>
      <c r="J643" s="11">
        <v>18.2</v>
      </c>
      <c r="K643" s="35">
        <v>0.22500000000000001</v>
      </c>
      <c r="L643" s="2">
        <v>0.01</v>
      </c>
      <c r="M643" t="s">
        <v>174</v>
      </c>
    </row>
    <row r="644" spans="1:13" x14ac:dyDescent="0.25">
      <c r="A644" s="20">
        <v>2.9768400000000002</v>
      </c>
      <c r="B644" s="86">
        <v>-111.584</v>
      </c>
      <c r="C644" s="24">
        <v>42.417999999999999</v>
      </c>
      <c r="D644" s="9">
        <v>8</v>
      </c>
      <c r="E644" s="9">
        <v>1993</v>
      </c>
      <c r="F644" s="9">
        <v>3</v>
      </c>
      <c r="G644" s="9">
        <v>17</v>
      </c>
      <c r="H644" s="9">
        <v>22</v>
      </c>
      <c r="I644" s="9">
        <v>36</v>
      </c>
      <c r="J644" s="12">
        <v>18</v>
      </c>
      <c r="K644" s="35">
        <v>0.22500000000000001</v>
      </c>
      <c r="L644" s="2">
        <v>0.01</v>
      </c>
      <c r="M644" t="s">
        <v>174</v>
      </c>
    </row>
    <row r="645" spans="1:13" x14ac:dyDescent="0.25">
      <c r="A645" s="20">
        <v>2.6702699999999999</v>
      </c>
      <c r="B645" s="80">
        <v>-111.36</v>
      </c>
      <c r="C645" s="23">
        <v>42.566000000000003</v>
      </c>
      <c r="D645" s="1">
        <v>0</v>
      </c>
      <c r="E645" s="1">
        <v>1993</v>
      </c>
      <c r="F645" s="1">
        <v>3</v>
      </c>
      <c r="G645" s="1">
        <v>18</v>
      </c>
      <c r="H645" s="1">
        <v>0</v>
      </c>
      <c r="I645" s="1">
        <v>4</v>
      </c>
      <c r="J645" s="11">
        <v>44.8</v>
      </c>
      <c r="K645" s="35">
        <v>0.22500000000000001</v>
      </c>
      <c r="L645" s="2">
        <v>0.01</v>
      </c>
      <c r="M645" t="s">
        <v>174</v>
      </c>
    </row>
    <row r="646" spans="1:13" x14ac:dyDescent="0.25">
      <c r="A646" s="20">
        <v>2.72601</v>
      </c>
      <c r="B646" s="86">
        <v>-112.09399999999999</v>
      </c>
      <c r="C646" s="24">
        <v>39.54</v>
      </c>
      <c r="D646" s="9">
        <v>1</v>
      </c>
      <c r="E646" s="9">
        <v>1993</v>
      </c>
      <c r="F646" s="9">
        <v>3</v>
      </c>
      <c r="G646" s="9">
        <v>18</v>
      </c>
      <c r="H646" s="9">
        <v>2</v>
      </c>
      <c r="I646" s="9">
        <v>43</v>
      </c>
      <c r="J646" s="12">
        <v>44.3</v>
      </c>
      <c r="K646" s="35">
        <v>0.22500000000000001</v>
      </c>
      <c r="L646" s="2">
        <v>0.01</v>
      </c>
      <c r="M646" t="s">
        <v>174</v>
      </c>
    </row>
    <row r="647" spans="1:13" x14ac:dyDescent="0.25">
      <c r="A647" s="20">
        <v>2.9582600000000001</v>
      </c>
      <c r="B647" s="86">
        <v>-111.527</v>
      </c>
      <c r="C647" s="24">
        <v>42.494</v>
      </c>
      <c r="D647" s="9">
        <v>0</v>
      </c>
      <c r="E647" s="9">
        <v>1993</v>
      </c>
      <c r="F647" s="9">
        <v>3</v>
      </c>
      <c r="G647" s="9">
        <v>19</v>
      </c>
      <c r="H647" s="9">
        <v>9</v>
      </c>
      <c r="I647" s="9">
        <v>7</v>
      </c>
      <c r="J647" s="12">
        <v>42.2</v>
      </c>
      <c r="K647" s="35">
        <v>0.22500000000000001</v>
      </c>
      <c r="L647" s="2">
        <v>0.01</v>
      </c>
      <c r="M647" t="s">
        <v>174</v>
      </c>
    </row>
    <row r="648" spans="1:13" x14ac:dyDescent="0.25">
      <c r="A648" s="20">
        <v>2.90252</v>
      </c>
      <c r="B648" s="80">
        <v>-111.355</v>
      </c>
      <c r="C648" s="23">
        <v>42.572000000000003</v>
      </c>
      <c r="D648" s="1">
        <v>0</v>
      </c>
      <c r="E648" s="1">
        <v>1993</v>
      </c>
      <c r="F648" s="1">
        <v>3</v>
      </c>
      <c r="G648" s="1">
        <v>20</v>
      </c>
      <c r="H648" s="1">
        <v>18</v>
      </c>
      <c r="I648" s="1">
        <v>6</v>
      </c>
      <c r="J648" s="11">
        <v>40.6</v>
      </c>
      <c r="K648" s="35">
        <v>0.22500000000000001</v>
      </c>
      <c r="L648" s="2">
        <v>0.01</v>
      </c>
      <c r="M648" t="s">
        <v>174</v>
      </c>
    </row>
    <row r="649" spans="1:13" x14ac:dyDescent="0.25">
      <c r="A649" s="20">
        <v>2.5680800000000001</v>
      </c>
      <c r="B649" s="86">
        <v>-110.675</v>
      </c>
      <c r="C649" s="24">
        <v>37.776000000000003</v>
      </c>
      <c r="D649" s="9">
        <v>6</v>
      </c>
      <c r="E649" s="9">
        <v>1993</v>
      </c>
      <c r="F649" s="9">
        <v>3</v>
      </c>
      <c r="G649" s="9">
        <v>23</v>
      </c>
      <c r="H649" s="9">
        <v>12</v>
      </c>
      <c r="I649" s="9">
        <v>12</v>
      </c>
      <c r="J649" s="12">
        <v>40.6</v>
      </c>
      <c r="K649" s="35">
        <v>0.22500000000000001</v>
      </c>
      <c r="L649" s="2">
        <v>0.01</v>
      </c>
      <c r="M649" t="s">
        <v>174</v>
      </c>
    </row>
    <row r="650" spans="1:13" x14ac:dyDescent="0.25">
      <c r="A650" s="20">
        <v>2.6795599999999999</v>
      </c>
      <c r="B650" s="80">
        <v>-111.395</v>
      </c>
      <c r="C650" s="23">
        <v>42.521999999999998</v>
      </c>
      <c r="D650" s="1">
        <v>1</v>
      </c>
      <c r="E650" s="1">
        <v>1993</v>
      </c>
      <c r="F650" s="1">
        <v>3</v>
      </c>
      <c r="G650" s="1">
        <v>25</v>
      </c>
      <c r="H650" s="1">
        <v>4</v>
      </c>
      <c r="I650" s="1">
        <v>16</v>
      </c>
      <c r="J650" s="11">
        <v>38.200000000000003</v>
      </c>
      <c r="K650" s="35">
        <v>0.22500000000000001</v>
      </c>
      <c r="L650" s="2">
        <v>0.01</v>
      </c>
      <c r="M650" t="s">
        <v>174</v>
      </c>
    </row>
    <row r="651" spans="1:13" x14ac:dyDescent="0.25">
      <c r="A651" s="20">
        <v>2.8374899999999998</v>
      </c>
      <c r="B651" s="86">
        <v>-112.97</v>
      </c>
      <c r="C651" s="24">
        <v>38.146000000000001</v>
      </c>
      <c r="D651" s="9">
        <v>7</v>
      </c>
      <c r="E651" s="9">
        <v>1993</v>
      </c>
      <c r="F651" s="9">
        <v>3</v>
      </c>
      <c r="G651" s="9">
        <v>26</v>
      </c>
      <c r="H651" s="9">
        <v>16</v>
      </c>
      <c r="I651" s="9">
        <v>49</v>
      </c>
      <c r="J651" s="12">
        <v>9.1</v>
      </c>
      <c r="K651" s="35">
        <v>0.22500000000000001</v>
      </c>
      <c r="L651" s="2">
        <v>0.01</v>
      </c>
      <c r="M651" t="s">
        <v>174</v>
      </c>
    </row>
    <row r="652" spans="1:13" x14ac:dyDescent="0.25">
      <c r="A652" s="20">
        <v>3.2668437261531027</v>
      </c>
      <c r="B652" s="80">
        <v>-111.587</v>
      </c>
      <c r="C652" s="23">
        <v>42.598999999999997</v>
      </c>
      <c r="D652" s="1">
        <v>5</v>
      </c>
      <c r="E652" s="1">
        <v>1993</v>
      </c>
      <c r="F652" s="1">
        <v>3</v>
      </c>
      <c r="G652" s="1">
        <v>27</v>
      </c>
      <c r="H652" s="1">
        <v>12</v>
      </c>
      <c r="I652" s="1">
        <v>21</v>
      </c>
      <c r="J652" s="1">
        <v>17.13</v>
      </c>
      <c r="K652" s="35">
        <v>0.16083765575665815</v>
      </c>
      <c r="L652" s="2">
        <v>0.01</v>
      </c>
      <c r="M652" t="s">
        <v>175</v>
      </c>
    </row>
    <row r="653" spans="1:13" x14ac:dyDescent="0.25">
      <c r="A653" s="20">
        <v>2.5402100000000001</v>
      </c>
      <c r="B653" s="86">
        <v>-112.40600000000001</v>
      </c>
      <c r="C653" s="24">
        <v>37.716000000000001</v>
      </c>
      <c r="D653" s="9">
        <v>4</v>
      </c>
      <c r="E653" s="9">
        <v>1993</v>
      </c>
      <c r="F653" s="9">
        <v>4</v>
      </c>
      <c r="G653" s="9">
        <v>7</v>
      </c>
      <c r="H653" s="9">
        <v>17</v>
      </c>
      <c r="I653" s="9">
        <v>9</v>
      </c>
      <c r="J653" s="12">
        <v>47</v>
      </c>
      <c r="K653" s="35">
        <v>0.22500000000000001</v>
      </c>
      <c r="L653" s="2">
        <v>0.01</v>
      </c>
      <c r="M653" t="s">
        <v>174</v>
      </c>
    </row>
    <row r="654" spans="1:13" x14ac:dyDescent="0.25">
      <c r="A654" s="20">
        <v>2.8281999999999998</v>
      </c>
      <c r="B654" s="86">
        <v>-112.06</v>
      </c>
      <c r="C654" s="24">
        <v>42.155999999999999</v>
      </c>
      <c r="D654" s="9">
        <v>0</v>
      </c>
      <c r="E654" s="9">
        <v>1993</v>
      </c>
      <c r="F654" s="9">
        <v>4</v>
      </c>
      <c r="G654" s="9">
        <v>17</v>
      </c>
      <c r="H654" s="9">
        <v>20</v>
      </c>
      <c r="I654" s="9">
        <v>31</v>
      </c>
      <c r="J654" s="12">
        <v>17.100000000000001</v>
      </c>
      <c r="K654" s="35">
        <v>0.22500000000000001</v>
      </c>
      <c r="L654" s="2">
        <v>0.01</v>
      </c>
      <c r="M654" t="s">
        <v>174</v>
      </c>
    </row>
    <row r="655" spans="1:13" x14ac:dyDescent="0.25">
      <c r="A655" s="20">
        <v>2.6702699999999999</v>
      </c>
      <c r="B655" s="86">
        <v>-111.818</v>
      </c>
      <c r="C655" s="24">
        <v>40.006999999999998</v>
      </c>
      <c r="D655" s="9">
        <v>1</v>
      </c>
      <c r="E655" s="9">
        <v>1993</v>
      </c>
      <c r="F655" s="9">
        <v>4</v>
      </c>
      <c r="G655" s="9">
        <v>30</v>
      </c>
      <c r="H655" s="9">
        <v>17</v>
      </c>
      <c r="I655" s="9">
        <v>52</v>
      </c>
      <c r="J655" s="12">
        <v>55.7</v>
      </c>
      <c r="K655" s="35">
        <v>0.22500000000000001</v>
      </c>
      <c r="L655" s="2">
        <v>0.01</v>
      </c>
      <c r="M655" t="s">
        <v>174</v>
      </c>
    </row>
    <row r="656" spans="1:13" x14ac:dyDescent="0.25">
      <c r="A656" s="20">
        <v>2.5309200000000001</v>
      </c>
      <c r="B656" s="80">
        <v>-111.444</v>
      </c>
      <c r="C656" s="23">
        <v>42.625</v>
      </c>
      <c r="D656" s="1">
        <v>2</v>
      </c>
      <c r="E656" s="1">
        <v>1993</v>
      </c>
      <c r="F656" s="1">
        <v>5</v>
      </c>
      <c r="G656" s="1">
        <v>11</v>
      </c>
      <c r="H656" s="1">
        <v>1</v>
      </c>
      <c r="I656" s="1">
        <v>57</v>
      </c>
      <c r="J656" s="11">
        <v>26.8</v>
      </c>
      <c r="K656" s="35">
        <v>0.22500000000000001</v>
      </c>
      <c r="L656" s="2">
        <v>0.01</v>
      </c>
      <c r="M656" t="s">
        <v>174</v>
      </c>
    </row>
    <row r="657" spans="1:13" x14ac:dyDescent="0.25">
      <c r="A657" s="20">
        <v>3.69069</v>
      </c>
      <c r="B657" s="80">
        <v>-114.01300000000001</v>
      </c>
      <c r="C657" s="23">
        <v>36.203000000000003</v>
      </c>
      <c r="D657" s="1">
        <v>5</v>
      </c>
      <c r="E657" s="1">
        <v>1993</v>
      </c>
      <c r="F657" s="1">
        <v>5</v>
      </c>
      <c r="G657" s="1">
        <v>12</v>
      </c>
      <c r="H657" s="1">
        <v>7</v>
      </c>
      <c r="I657" s="1">
        <v>24</v>
      </c>
      <c r="J657" s="1">
        <v>4.0999999999999996</v>
      </c>
      <c r="K657" s="35">
        <v>0.23</v>
      </c>
      <c r="L657" s="2">
        <v>0.01</v>
      </c>
      <c r="M657" t="s">
        <v>174</v>
      </c>
    </row>
    <row r="658" spans="1:13" x14ac:dyDescent="0.25">
      <c r="A658" s="20">
        <v>3.308187515342417</v>
      </c>
      <c r="B658" s="86">
        <v>-108.884</v>
      </c>
      <c r="C658" s="24">
        <v>40.110999999999997</v>
      </c>
      <c r="D658" s="9">
        <v>0</v>
      </c>
      <c r="E658" s="9">
        <v>1993</v>
      </c>
      <c r="F658" s="9">
        <v>5</v>
      </c>
      <c r="G658" s="9">
        <v>13</v>
      </c>
      <c r="H658" s="9">
        <v>16</v>
      </c>
      <c r="I658" s="9">
        <v>13</v>
      </c>
      <c r="J658" s="12">
        <v>24.5</v>
      </c>
      <c r="K658" s="35">
        <v>0.16151704475634704</v>
      </c>
      <c r="L658" s="2">
        <v>0.01</v>
      </c>
      <c r="M658" t="s">
        <v>175</v>
      </c>
    </row>
    <row r="659" spans="1:13" x14ac:dyDescent="0.25">
      <c r="A659" s="20">
        <v>3.12548</v>
      </c>
      <c r="B659" s="86">
        <v>-109.28100000000001</v>
      </c>
      <c r="C659" s="24">
        <v>37.728000000000002</v>
      </c>
      <c r="D659" s="9">
        <v>1</v>
      </c>
      <c r="E659" s="9">
        <v>1993</v>
      </c>
      <c r="F659" s="9">
        <v>5</v>
      </c>
      <c r="G659" s="9">
        <v>13</v>
      </c>
      <c r="H659" s="9">
        <v>20</v>
      </c>
      <c r="I659" s="9">
        <v>50</v>
      </c>
      <c r="J659" s="12">
        <v>30</v>
      </c>
      <c r="K659" s="35">
        <v>0.22500000000000001</v>
      </c>
      <c r="L659" s="2">
        <v>0.01</v>
      </c>
      <c r="M659" t="s">
        <v>174</v>
      </c>
    </row>
    <row r="660" spans="1:13" x14ac:dyDescent="0.25">
      <c r="A660" s="20">
        <v>2.8374899999999998</v>
      </c>
      <c r="B660" s="86">
        <v>-113.742</v>
      </c>
      <c r="C660" s="24">
        <v>37.851999999999997</v>
      </c>
      <c r="D660" s="9">
        <v>1</v>
      </c>
      <c r="E660" s="9">
        <v>1993</v>
      </c>
      <c r="F660" s="9">
        <v>5</v>
      </c>
      <c r="G660" s="9">
        <v>15</v>
      </c>
      <c r="H660" s="9">
        <v>4</v>
      </c>
      <c r="I660" s="9">
        <v>47</v>
      </c>
      <c r="J660" s="12">
        <v>30.3</v>
      </c>
      <c r="K660" s="35">
        <v>0.22500000000000001</v>
      </c>
      <c r="L660" s="2">
        <v>0.01</v>
      </c>
      <c r="M660" t="s">
        <v>174</v>
      </c>
    </row>
    <row r="661" spans="1:13" x14ac:dyDescent="0.25">
      <c r="A661" s="20">
        <v>3.1406738409175778</v>
      </c>
      <c r="B661" s="86">
        <v>-113.248</v>
      </c>
      <c r="C661" s="24">
        <v>37.753999999999998</v>
      </c>
      <c r="D661" s="9">
        <v>1</v>
      </c>
      <c r="E661" s="9">
        <v>1993</v>
      </c>
      <c r="F661" s="9">
        <v>5</v>
      </c>
      <c r="G661" s="9">
        <v>16</v>
      </c>
      <c r="H661" s="9">
        <v>3</v>
      </c>
      <c r="I661" s="9">
        <v>30</v>
      </c>
      <c r="J661" s="12">
        <v>53</v>
      </c>
      <c r="K661" s="35">
        <v>0.16151704475634704</v>
      </c>
      <c r="L661" s="2">
        <v>0.01</v>
      </c>
      <c r="M661" t="s">
        <v>175</v>
      </c>
    </row>
    <row r="662" spans="1:13" x14ac:dyDescent="0.25">
      <c r="A662" s="20">
        <v>2.6052400000000002</v>
      </c>
      <c r="B662" s="86">
        <v>-112.523</v>
      </c>
      <c r="C662" s="24">
        <v>37.890999999999998</v>
      </c>
      <c r="D662" s="9">
        <v>6</v>
      </c>
      <c r="E662" s="9">
        <v>1993</v>
      </c>
      <c r="F662" s="9">
        <v>5</v>
      </c>
      <c r="G662" s="9">
        <v>17</v>
      </c>
      <c r="H662" s="9">
        <v>18</v>
      </c>
      <c r="I662" s="9">
        <v>30</v>
      </c>
      <c r="J662" s="12">
        <v>58.8</v>
      </c>
      <c r="K662" s="35">
        <v>0.22500000000000001</v>
      </c>
      <c r="L662" s="2">
        <v>0.01</v>
      </c>
      <c r="M662" t="s">
        <v>174</v>
      </c>
    </row>
    <row r="663" spans="1:13" x14ac:dyDescent="0.25">
      <c r="A663" s="20">
        <v>3.5812644411148034</v>
      </c>
      <c r="B663" s="86">
        <v>-112.119</v>
      </c>
      <c r="C663" s="24">
        <v>37.052999999999997</v>
      </c>
      <c r="D663" s="9">
        <v>0</v>
      </c>
      <c r="E663" s="9">
        <v>1993</v>
      </c>
      <c r="F663" s="9">
        <v>5</v>
      </c>
      <c r="G663" s="9">
        <v>27</v>
      </c>
      <c r="H663" s="9">
        <v>6</v>
      </c>
      <c r="I663" s="9">
        <v>21</v>
      </c>
      <c r="J663" s="12">
        <v>54.2</v>
      </c>
      <c r="K663" s="35">
        <v>0.16151704475634704</v>
      </c>
      <c r="L663" s="2">
        <v>0.01</v>
      </c>
      <c r="M663" t="s">
        <v>175</v>
      </c>
    </row>
    <row r="664" spans="1:13" x14ac:dyDescent="0.25">
      <c r="A664" s="20">
        <v>2.5402100000000001</v>
      </c>
      <c r="B664" s="80">
        <v>-114.258</v>
      </c>
      <c r="C664" s="23">
        <v>39.334000000000003</v>
      </c>
      <c r="D664" s="1">
        <v>7</v>
      </c>
      <c r="E664" s="1">
        <v>1993</v>
      </c>
      <c r="F664" s="1">
        <v>5</v>
      </c>
      <c r="G664" s="1">
        <v>27</v>
      </c>
      <c r="H664" s="1">
        <v>20</v>
      </c>
      <c r="I664" s="1">
        <v>56</v>
      </c>
      <c r="J664" s="11">
        <v>38.799999999999997</v>
      </c>
      <c r="K664" s="35">
        <v>0.22500000000000001</v>
      </c>
      <c r="L664" s="2">
        <v>0.01</v>
      </c>
      <c r="M664" t="s">
        <v>174</v>
      </c>
    </row>
    <row r="665" spans="1:13" x14ac:dyDescent="0.25">
      <c r="A665" s="20">
        <v>2.5587899999999997</v>
      </c>
      <c r="B665" s="86">
        <v>-110.672</v>
      </c>
      <c r="C665" s="24">
        <v>37.771000000000001</v>
      </c>
      <c r="D665" s="9">
        <v>8</v>
      </c>
      <c r="E665" s="9">
        <v>1993</v>
      </c>
      <c r="F665" s="9">
        <v>6</v>
      </c>
      <c r="G665" s="9">
        <v>2</v>
      </c>
      <c r="H665" s="9">
        <v>9</v>
      </c>
      <c r="I665" s="9">
        <v>14</v>
      </c>
      <c r="J665" s="12">
        <v>51.5</v>
      </c>
      <c r="K665" s="35">
        <v>0.22500000000000001</v>
      </c>
      <c r="L665" s="2">
        <v>0.01</v>
      </c>
      <c r="M665" t="s">
        <v>174</v>
      </c>
    </row>
    <row r="666" spans="1:13" x14ac:dyDescent="0.25">
      <c r="A666" s="20">
        <v>3.6457200000000003</v>
      </c>
      <c r="B666" s="86">
        <v>-110.35599999999999</v>
      </c>
      <c r="C666" s="24">
        <v>36.965000000000003</v>
      </c>
      <c r="D666" s="9">
        <v>0</v>
      </c>
      <c r="E666" s="9">
        <v>1993</v>
      </c>
      <c r="F666" s="9">
        <v>6</v>
      </c>
      <c r="G666" s="9">
        <v>3</v>
      </c>
      <c r="H666" s="9">
        <v>16</v>
      </c>
      <c r="I666" s="9">
        <v>17</v>
      </c>
      <c r="J666" s="12">
        <v>28.4</v>
      </c>
      <c r="K666" s="35">
        <v>0.22500000000000001</v>
      </c>
      <c r="L666" s="2">
        <v>0.01</v>
      </c>
      <c r="M666" t="s">
        <v>174</v>
      </c>
    </row>
    <row r="667" spans="1:13" x14ac:dyDescent="0.25">
      <c r="A667" s="20">
        <v>2.90252</v>
      </c>
      <c r="B667" s="86">
        <v>-112.678</v>
      </c>
      <c r="C667" s="24">
        <v>38.188000000000002</v>
      </c>
      <c r="D667" s="9">
        <v>0</v>
      </c>
      <c r="E667" s="9">
        <v>1993</v>
      </c>
      <c r="F667" s="9">
        <v>6</v>
      </c>
      <c r="G667" s="9">
        <v>4</v>
      </c>
      <c r="H667" s="9">
        <v>16</v>
      </c>
      <c r="I667" s="9">
        <v>9</v>
      </c>
      <c r="J667" s="12">
        <v>10.7</v>
      </c>
      <c r="K667" s="35">
        <v>0.22500000000000001</v>
      </c>
      <c r="L667" s="2">
        <v>0.01</v>
      </c>
      <c r="M667" t="s">
        <v>174</v>
      </c>
    </row>
    <row r="668" spans="1:13" x14ac:dyDescent="0.25">
      <c r="A668" s="20">
        <v>2.8003300000000002</v>
      </c>
      <c r="B668" s="86">
        <v>-110.66800000000001</v>
      </c>
      <c r="C668" s="24">
        <v>37.792000000000002</v>
      </c>
      <c r="D668" s="9">
        <v>1</v>
      </c>
      <c r="E668" s="9">
        <v>1993</v>
      </c>
      <c r="F668" s="9">
        <v>6</v>
      </c>
      <c r="G668" s="9">
        <v>7</v>
      </c>
      <c r="H668" s="9">
        <v>23</v>
      </c>
      <c r="I668" s="9">
        <v>11</v>
      </c>
      <c r="J668" s="12">
        <v>11.7</v>
      </c>
      <c r="K668" s="35">
        <v>0.22500000000000001</v>
      </c>
      <c r="L668" s="2">
        <v>0.01</v>
      </c>
      <c r="M668" t="s">
        <v>174</v>
      </c>
    </row>
    <row r="669" spans="1:13" x14ac:dyDescent="0.25">
      <c r="A669" s="20">
        <v>3.1837592188532211</v>
      </c>
      <c r="B669" s="86">
        <v>-112.402</v>
      </c>
      <c r="C669" s="24">
        <v>38.332999999999998</v>
      </c>
      <c r="D669" s="9">
        <v>1</v>
      </c>
      <c r="E669" s="9">
        <v>1993</v>
      </c>
      <c r="F669" s="9">
        <v>6</v>
      </c>
      <c r="G669" s="9">
        <v>11</v>
      </c>
      <c r="H669" s="9">
        <v>12</v>
      </c>
      <c r="I669" s="9">
        <v>6</v>
      </c>
      <c r="J669" s="12">
        <v>15.6</v>
      </c>
      <c r="K669" s="35">
        <v>0.16151704475634704</v>
      </c>
      <c r="L669" s="2">
        <v>0.01</v>
      </c>
      <c r="M669" t="s">
        <v>175</v>
      </c>
    </row>
    <row r="670" spans="1:13" x14ac:dyDescent="0.25">
      <c r="A670" s="20">
        <v>2.6795599999999999</v>
      </c>
      <c r="B670" s="86">
        <v>-109.28700000000001</v>
      </c>
      <c r="C670" s="24">
        <v>40.631999999999998</v>
      </c>
      <c r="D670" s="9">
        <v>0</v>
      </c>
      <c r="E670" s="9">
        <v>1993</v>
      </c>
      <c r="F670" s="9">
        <v>6</v>
      </c>
      <c r="G670" s="9">
        <v>11</v>
      </c>
      <c r="H670" s="9">
        <v>16</v>
      </c>
      <c r="I670" s="9">
        <v>12</v>
      </c>
      <c r="J670" s="12">
        <v>17</v>
      </c>
      <c r="K670" s="35">
        <v>0.22500000000000001</v>
      </c>
      <c r="L670" s="2">
        <v>0.01</v>
      </c>
      <c r="M670" t="s">
        <v>174</v>
      </c>
    </row>
    <row r="671" spans="1:13" x14ac:dyDescent="0.25">
      <c r="A671" s="20">
        <v>3.2746766658369166</v>
      </c>
      <c r="B671" s="86">
        <v>-112.634</v>
      </c>
      <c r="C671" s="24">
        <v>38.057000000000002</v>
      </c>
      <c r="D671" s="9">
        <v>0</v>
      </c>
      <c r="E671" s="9">
        <v>1993</v>
      </c>
      <c r="F671" s="9">
        <v>6</v>
      </c>
      <c r="G671" s="9">
        <v>16</v>
      </c>
      <c r="H671" s="9">
        <v>7</v>
      </c>
      <c r="I671" s="9">
        <v>22</v>
      </c>
      <c r="J671" s="12">
        <v>24</v>
      </c>
      <c r="K671" s="35">
        <v>0.16151704475634704</v>
      </c>
      <c r="L671" s="2">
        <v>0.01</v>
      </c>
      <c r="M671" t="s">
        <v>175</v>
      </c>
    </row>
    <row r="672" spans="1:13" x14ac:dyDescent="0.25">
      <c r="A672" s="20">
        <v>2.70743</v>
      </c>
      <c r="B672" s="86">
        <v>-110.65600000000001</v>
      </c>
      <c r="C672" s="24">
        <v>37.787999999999997</v>
      </c>
      <c r="D672" s="9">
        <v>1</v>
      </c>
      <c r="E672" s="9">
        <v>1993</v>
      </c>
      <c r="F672" s="9">
        <v>6</v>
      </c>
      <c r="G672" s="9">
        <v>17</v>
      </c>
      <c r="H672" s="9">
        <v>8</v>
      </c>
      <c r="I672" s="9">
        <v>47</v>
      </c>
      <c r="J672" s="12">
        <v>13.2</v>
      </c>
      <c r="K672" s="35">
        <v>0.22500000000000001</v>
      </c>
      <c r="L672" s="2">
        <v>0.01</v>
      </c>
      <c r="M672" t="s">
        <v>174</v>
      </c>
    </row>
    <row r="673" spans="1:13" x14ac:dyDescent="0.25">
      <c r="A673" s="20">
        <v>2.5680800000000001</v>
      </c>
      <c r="B673" s="86">
        <v>-109.758</v>
      </c>
      <c r="C673" s="24">
        <v>38.231000000000002</v>
      </c>
      <c r="D673" s="9">
        <v>1</v>
      </c>
      <c r="E673" s="9">
        <v>1993</v>
      </c>
      <c r="F673" s="9">
        <v>6</v>
      </c>
      <c r="G673" s="9">
        <v>23</v>
      </c>
      <c r="H673" s="9">
        <v>14</v>
      </c>
      <c r="I673" s="9">
        <v>48</v>
      </c>
      <c r="J673" s="12">
        <v>23</v>
      </c>
      <c r="K673" s="35">
        <v>0.22500000000000001</v>
      </c>
      <c r="L673" s="2">
        <v>0.01</v>
      </c>
      <c r="M673" t="s">
        <v>174</v>
      </c>
    </row>
    <row r="674" spans="1:13" x14ac:dyDescent="0.25">
      <c r="A674" s="20">
        <v>2.69814</v>
      </c>
      <c r="B674" s="86">
        <v>-110.059</v>
      </c>
      <c r="C674" s="24">
        <v>41.649000000000001</v>
      </c>
      <c r="D674" s="9">
        <v>1</v>
      </c>
      <c r="E674" s="9">
        <v>1993</v>
      </c>
      <c r="F674" s="9">
        <v>6</v>
      </c>
      <c r="G674" s="9">
        <v>25</v>
      </c>
      <c r="H674" s="9">
        <v>11</v>
      </c>
      <c r="I674" s="9">
        <v>15</v>
      </c>
      <c r="J674" s="12">
        <v>53.9</v>
      </c>
      <c r="K674" s="35">
        <v>0.22500000000000001</v>
      </c>
      <c r="L674" s="2">
        <v>0.01</v>
      </c>
      <c r="M674" t="s">
        <v>174</v>
      </c>
    </row>
    <row r="675" spans="1:13" x14ac:dyDescent="0.25">
      <c r="A675" s="20">
        <v>2.51234</v>
      </c>
      <c r="B675" s="86">
        <v>-110.97499999999999</v>
      </c>
      <c r="C675" s="24">
        <v>38.914999999999999</v>
      </c>
      <c r="D675" s="9">
        <v>0</v>
      </c>
      <c r="E675" s="9">
        <v>1993</v>
      </c>
      <c r="F675" s="9">
        <v>6</v>
      </c>
      <c r="G675" s="9">
        <v>30</v>
      </c>
      <c r="H675" s="9">
        <v>7</v>
      </c>
      <c r="I675" s="9">
        <v>54</v>
      </c>
      <c r="J675" s="12">
        <v>45.5</v>
      </c>
      <c r="K675" s="35">
        <v>0.22500000000000001</v>
      </c>
      <c r="L675" s="2">
        <v>0.01</v>
      </c>
      <c r="M675" t="s">
        <v>174</v>
      </c>
    </row>
    <row r="676" spans="1:13" x14ac:dyDescent="0.25">
      <c r="A676" s="20">
        <v>3.5800895769682013</v>
      </c>
      <c r="B676" s="86">
        <v>-112.285</v>
      </c>
      <c r="C676" s="24">
        <v>42.134</v>
      </c>
      <c r="D676" s="9">
        <v>7</v>
      </c>
      <c r="E676" s="9">
        <v>1993</v>
      </c>
      <c r="F676" s="9">
        <v>7</v>
      </c>
      <c r="G676" s="9">
        <v>3</v>
      </c>
      <c r="H676" s="9">
        <v>0</v>
      </c>
      <c r="I676" s="9">
        <v>16</v>
      </c>
      <c r="J676" s="12">
        <v>33.5</v>
      </c>
      <c r="K676" s="35">
        <v>0.12780097202950721</v>
      </c>
      <c r="L676" s="2">
        <v>0.01</v>
      </c>
      <c r="M676" t="s">
        <v>175</v>
      </c>
    </row>
    <row r="677" spans="1:13" x14ac:dyDescent="0.25">
      <c r="A677" s="20">
        <v>3.3131370719681383</v>
      </c>
      <c r="B677" s="86">
        <v>-112.05800000000001</v>
      </c>
      <c r="C677" s="24">
        <v>38.765999999999998</v>
      </c>
      <c r="D677" s="9">
        <v>2</v>
      </c>
      <c r="E677" s="9">
        <v>1993</v>
      </c>
      <c r="F677" s="9">
        <v>7</v>
      </c>
      <c r="G677" s="9">
        <v>20</v>
      </c>
      <c r="H677" s="9">
        <v>3</v>
      </c>
      <c r="I677" s="9">
        <v>57</v>
      </c>
      <c r="J677" s="12">
        <v>3.1</v>
      </c>
      <c r="K677" s="35">
        <v>0.16151704475634704</v>
      </c>
      <c r="L677" s="2">
        <v>0.01</v>
      </c>
      <c r="M677" t="s">
        <v>175</v>
      </c>
    </row>
    <row r="678" spans="1:13" x14ac:dyDescent="0.25">
      <c r="A678" s="20">
        <v>2.6423999999999999</v>
      </c>
      <c r="B678" s="80">
        <v>-109.512</v>
      </c>
      <c r="C678" s="23">
        <v>42.860999999999997</v>
      </c>
      <c r="D678" s="1">
        <v>8</v>
      </c>
      <c r="E678" s="1">
        <v>1993</v>
      </c>
      <c r="F678" s="1">
        <v>8</v>
      </c>
      <c r="G678" s="1">
        <v>1</v>
      </c>
      <c r="H678" s="1">
        <v>19</v>
      </c>
      <c r="I678" s="1">
        <v>33</v>
      </c>
      <c r="J678" s="11">
        <v>10.4</v>
      </c>
      <c r="K678" s="35">
        <v>0.22500000000000001</v>
      </c>
      <c r="L678" s="2">
        <v>0.01</v>
      </c>
      <c r="M678" t="s">
        <v>174</v>
      </c>
    </row>
    <row r="679" spans="1:13" x14ac:dyDescent="0.25">
      <c r="A679" s="20">
        <v>2.71672</v>
      </c>
      <c r="B679" s="86">
        <v>-112.571</v>
      </c>
      <c r="C679" s="24">
        <v>37.917999999999999</v>
      </c>
      <c r="D679" s="9">
        <v>1</v>
      </c>
      <c r="E679" s="9">
        <v>1993</v>
      </c>
      <c r="F679" s="9">
        <v>8</v>
      </c>
      <c r="G679" s="9">
        <v>9</v>
      </c>
      <c r="H679" s="9">
        <v>19</v>
      </c>
      <c r="I679" s="9">
        <v>25</v>
      </c>
      <c r="J679" s="12">
        <v>27.6</v>
      </c>
      <c r="K679" s="35">
        <v>0.22500000000000001</v>
      </c>
      <c r="L679" s="2">
        <v>0.01</v>
      </c>
      <c r="M679" t="s">
        <v>174</v>
      </c>
    </row>
    <row r="680" spans="1:13" x14ac:dyDescent="0.25">
      <c r="A680" s="20">
        <v>3.0604499999999999</v>
      </c>
      <c r="B680" s="86">
        <v>-112.80200000000001</v>
      </c>
      <c r="C680" s="24">
        <v>37.875999999999998</v>
      </c>
      <c r="D680" s="9">
        <v>0</v>
      </c>
      <c r="E680" s="9">
        <v>1993</v>
      </c>
      <c r="F680" s="9">
        <v>8</v>
      </c>
      <c r="G680" s="9">
        <v>12</v>
      </c>
      <c r="H680" s="9">
        <v>18</v>
      </c>
      <c r="I680" s="9">
        <v>28</v>
      </c>
      <c r="J680" s="12">
        <v>45.4</v>
      </c>
      <c r="K680" s="35">
        <v>0.22500000000000001</v>
      </c>
      <c r="L680" s="2">
        <v>0.01</v>
      </c>
      <c r="M680" t="s">
        <v>174</v>
      </c>
    </row>
    <row r="681" spans="1:13" x14ac:dyDescent="0.25">
      <c r="A681" s="20">
        <v>2.5680800000000001</v>
      </c>
      <c r="B681" s="80">
        <v>-111.23</v>
      </c>
      <c r="C681" s="23">
        <v>42.536999999999999</v>
      </c>
      <c r="D681" s="1">
        <v>1</v>
      </c>
      <c r="E681" s="1">
        <v>1993</v>
      </c>
      <c r="F681" s="1">
        <v>8</v>
      </c>
      <c r="G681" s="1">
        <v>19</v>
      </c>
      <c r="H681" s="1">
        <v>13</v>
      </c>
      <c r="I681" s="1">
        <v>37</v>
      </c>
      <c r="J681" s="11">
        <v>1.5</v>
      </c>
      <c r="K681" s="35">
        <v>0.22500000000000001</v>
      </c>
      <c r="L681" s="2">
        <v>0.01</v>
      </c>
      <c r="M681" t="s">
        <v>174</v>
      </c>
    </row>
    <row r="682" spans="1:13" x14ac:dyDescent="0.25">
      <c r="A682" s="20">
        <v>2.52163</v>
      </c>
      <c r="B682" s="86">
        <v>-113.309</v>
      </c>
      <c r="C682" s="24">
        <v>37.731000000000002</v>
      </c>
      <c r="D682" s="9">
        <v>0</v>
      </c>
      <c r="E682" s="9">
        <v>1993</v>
      </c>
      <c r="F682" s="9">
        <v>8</v>
      </c>
      <c r="G682" s="9">
        <v>20</v>
      </c>
      <c r="H682" s="9">
        <v>19</v>
      </c>
      <c r="I682" s="9">
        <v>21</v>
      </c>
      <c r="J682" s="12">
        <v>16.600000000000001</v>
      </c>
      <c r="K682" s="35">
        <v>0.22500000000000001</v>
      </c>
      <c r="L682" s="2">
        <v>0.01</v>
      </c>
      <c r="M682" t="s">
        <v>174</v>
      </c>
    </row>
    <row r="683" spans="1:13" x14ac:dyDescent="0.25">
      <c r="A683" s="20">
        <v>2.5587899999999997</v>
      </c>
      <c r="B683" s="86">
        <v>-112.419</v>
      </c>
      <c r="C683" s="24">
        <v>40.255000000000003</v>
      </c>
      <c r="D683" s="9">
        <v>0</v>
      </c>
      <c r="E683" s="9">
        <v>1993</v>
      </c>
      <c r="F683" s="9">
        <v>9</v>
      </c>
      <c r="G683" s="9">
        <v>2</v>
      </c>
      <c r="H683" s="9">
        <v>21</v>
      </c>
      <c r="I683" s="9">
        <v>2</v>
      </c>
      <c r="J683" s="12">
        <v>6</v>
      </c>
      <c r="K683" s="35">
        <v>0.22500000000000001</v>
      </c>
      <c r="L683" s="2">
        <v>0.01</v>
      </c>
      <c r="M683" t="s">
        <v>174</v>
      </c>
    </row>
    <row r="684" spans="1:13" x14ac:dyDescent="0.25">
      <c r="A684" s="20">
        <v>3.0400601461957515</v>
      </c>
      <c r="B684" s="86">
        <v>-110.227</v>
      </c>
      <c r="C684" s="24">
        <v>42.283000000000001</v>
      </c>
      <c r="D684" s="9">
        <v>0</v>
      </c>
      <c r="E684" s="9">
        <v>1993</v>
      </c>
      <c r="F684" s="9">
        <v>9</v>
      </c>
      <c r="G684" s="9">
        <v>4</v>
      </c>
      <c r="H684" s="9">
        <v>9</v>
      </c>
      <c r="I684" s="9">
        <v>35</v>
      </c>
      <c r="J684" s="12">
        <v>10.8</v>
      </c>
      <c r="K684" s="35">
        <v>0.16151704475634704</v>
      </c>
      <c r="L684" s="2">
        <v>0.01</v>
      </c>
      <c r="M684" t="s">
        <v>175</v>
      </c>
    </row>
    <row r="685" spans="1:13" x14ac:dyDescent="0.25">
      <c r="A685" s="20">
        <v>3.1069</v>
      </c>
      <c r="B685" s="86">
        <v>-113.001</v>
      </c>
      <c r="C685" s="24">
        <v>37.279000000000003</v>
      </c>
      <c r="D685" s="9">
        <v>4</v>
      </c>
      <c r="E685" s="9">
        <v>1993</v>
      </c>
      <c r="F685" s="9">
        <v>9</v>
      </c>
      <c r="G685" s="9">
        <v>11</v>
      </c>
      <c r="H685" s="9">
        <v>20</v>
      </c>
      <c r="I685" s="9">
        <v>50</v>
      </c>
      <c r="J685" s="12">
        <v>59.7</v>
      </c>
      <c r="K685" s="35">
        <v>0.22500000000000001</v>
      </c>
      <c r="L685" s="2">
        <v>0.01</v>
      </c>
      <c r="M685" t="s">
        <v>174</v>
      </c>
    </row>
    <row r="686" spans="1:13" x14ac:dyDescent="0.25">
      <c r="A686" s="20">
        <v>2.8189100000000002</v>
      </c>
      <c r="B686" s="86">
        <v>-111.642</v>
      </c>
      <c r="C686" s="24">
        <v>42.369</v>
      </c>
      <c r="D686" s="9">
        <v>5</v>
      </c>
      <c r="E686" s="9">
        <v>1993</v>
      </c>
      <c r="F686" s="9">
        <v>9</v>
      </c>
      <c r="G686" s="9">
        <v>13</v>
      </c>
      <c r="H686" s="9">
        <v>15</v>
      </c>
      <c r="I686" s="9">
        <v>19</v>
      </c>
      <c r="J686" s="12">
        <v>31.5</v>
      </c>
      <c r="K686" s="35">
        <v>0.22500000000000001</v>
      </c>
      <c r="L686" s="2">
        <v>0.01</v>
      </c>
      <c r="M686" t="s">
        <v>174</v>
      </c>
    </row>
    <row r="687" spans="1:13" x14ac:dyDescent="0.25">
      <c r="A687" s="20">
        <v>2.5309200000000001</v>
      </c>
      <c r="B687" s="86">
        <v>-109.77200000000001</v>
      </c>
      <c r="C687" s="24">
        <v>38.32</v>
      </c>
      <c r="D687" s="9">
        <v>0</v>
      </c>
      <c r="E687" s="9">
        <v>1993</v>
      </c>
      <c r="F687" s="9">
        <v>9</v>
      </c>
      <c r="G687" s="9">
        <v>22</v>
      </c>
      <c r="H687" s="9">
        <v>8</v>
      </c>
      <c r="I687" s="9">
        <v>18</v>
      </c>
      <c r="J687" s="12">
        <v>44.6</v>
      </c>
      <c r="K687" s="35">
        <v>0.22500000000000001</v>
      </c>
      <c r="L687" s="2">
        <v>0.01</v>
      </c>
      <c r="M687" t="s">
        <v>174</v>
      </c>
    </row>
    <row r="688" spans="1:13" x14ac:dyDescent="0.25">
      <c r="A688" s="20">
        <v>2.6423999999999999</v>
      </c>
      <c r="B688" s="80">
        <v>-111.303</v>
      </c>
      <c r="C688" s="23">
        <v>42.506</v>
      </c>
      <c r="D688" s="1">
        <v>0</v>
      </c>
      <c r="E688" s="1">
        <v>1993</v>
      </c>
      <c r="F688" s="1">
        <v>9</v>
      </c>
      <c r="G688" s="1">
        <v>22</v>
      </c>
      <c r="H688" s="1">
        <v>16</v>
      </c>
      <c r="I688" s="1">
        <v>55</v>
      </c>
      <c r="J688" s="11">
        <v>0</v>
      </c>
      <c r="K688" s="35">
        <v>0.22500000000000001</v>
      </c>
      <c r="L688" s="2">
        <v>0.01</v>
      </c>
      <c r="M688" t="s">
        <v>174</v>
      </c>
    </row>
    <row r="689" spans="1:13" x14ac:dyDescent="0.25">
      <c r="A689" s="20">
        <v>3.1905100000000002</v>
      </c>
      <c r="B689" s="86">
        <v>-112.294</v>
      </c>
      <c r="C689" s="24">
        <v>42.125</v>
      </c>
      <c r="D689" s="9">
        <v>3</v>
      </c>
      <c r="E689" s="9">
        <v>1993</v>
      </c>
      <c r="F689" s="9">
        <v>9</v>
      </c>
      <c r="G689" s="9">
        <v>23</v>
      </c>
      <c r="H689" s="9">
        <v>22</v>
      </c>
      <c r="I689" s="9">
        <v>4</v>
      </c>
      <c r="J689" s="12">
        <v>10.1</v>
      </c>
      <c r="K689" s="35">
        <v>0.22500000000000001</v>
      </c>
      <c r="L689" s="2">
        <v>0.01</v>
      </c>
      <c r="M689" t="s">
        <v>174</v>
      </c>
    </row>
    <row r="690" spans="1:13" x14ac:dyDescent="0.25">
      <c r="A690" s="20">
        <v>3.1533500000000001</v>
      </c>
      <c r="B690" s="80">
        <v>-111.679</v>
      </c>
      <c r="C690" s="23">
        <v>42.741</v>
      </c>
      <c r="D690" s="1">
        <v>1</v>
      </c>
      <c r="E690" s="1">
        <v>1993</v>
      </c>
      <c r="F690" s="1">
        <v>9</v>
      </c>
      <c r="G690" s="1">
        <v>25</v>
      </c>
      <c r="H690" s="1">
        <v>14</v>
      </c>
      <c r="I690" s="1">
        <v>9</v>
      </c>
      <c r="J690" s="11">
        <v>10.9</v>
      </c>
      <c r="K690" s="35">
        <v>0.22500000000000001</v>
      </c>
      <c r="L690" s="2">
        <v>0.01</v>
      </c>
      <c r="M690" t="s">
        <v>174</v>
      </c>
    </row>
    <row r="691" spans="1:13" x14ac:dyDescent="0.25">
      <c r="A691" s="20">
        <v>3.09761</v>
      </c>
      <c r="B691" s="80">
        <v>-111.69</v>
      </c>
      <c r="C691" s="23">
        <v>42.738</v>
      </c>
      <c r="D691" s="1">
        <v>2</v>
      </c>
      <c r="E691" s="1">
        <v>1993</v>
      </c>
      <c r="F691" s="1">
        <v>9</v>
      </c>
      <c r="G691" s="1">
        <v>25</v>
      </c>
      <c r="H691" s="1">
        <v>14</v>
      </c>
      <c r="I691" s="1">
        <v>11</v>
      </c>
      <c r="J691" s="11">
        <v>26.2</v>
      </c>
      <c r="K691" s="35">
        <v>0.22500000000000001</v>
      </c>
      <c r="L691" s="2">
        <v>0.01</v>
      </c>
      <c r="M691" t="s">
        <v>174</v>
      </c>
    </row>
    <row r="692" spans="1:13" x14ac:dyDescent="0.25">
      <c r="A692" s="20">
        <v>3.0975884629819346</v>
      </c>
      <c r="B692" s="86">
        <v>-112.47799999999999</v>
      </c>
      <c r="C692" s="24">
        <v>38.031999999999996</v>
      </c>
      <c r="D692" s="9">
        <v>0</v>
      </c>
      <c r="E692" s="9">
        <v>1993</v>
      </c>
      <c r="F692" s="9">
        <v>10</v>
      </c>
      <c r="G692" s="9">
        <v>5</v>
      </c>
      <c r="H692" s="9">
        <v>2</v>
      </c>
      <c r="I692" s="9">
        <v>24</v>
      </c>
      <c r="J692" s="12">
        <v>9.1</v>
      </c>
      <c r="K692" s="35">
        <v>0.16151704475634704</v>
      </c>
      <c r="L692" s="2">
        <v>0.01</v>
      </c>
      <c r="M692" t="s">
        <v>175</v>
      </c>
    </row>
    <row r="693" spans="1:13" x14ac:dyDescent="0.25">
      <c r="A693" s="20">
        <v>2.5680800000000001</v>
      </c>
      <c r="B693" s="86">
        <v>-113.502</v>
      </c>
      <c r="C693" s="24">
        <v>37.017000000000003</v>
      </c>
      <c r="D693" s="9">
        <v>0</v>
      </c>
      <c r="E693" s="9">
        <v>1993</v>
      </c>
      <c r="F693" s="9">
        <v>10</v>
      </c>
      <c r="G693" s="9">
        <v>7</v>
      </c>
      <c r="H693" s="9">
        <v>13</v>
      </c>
      <c r="I693" s="9">
        <v>18</v>
      </c>
      <c r="J693" s="12">
        <v>25.6</v>
      </c>
      <c r="K693" s="35">
        <v>0.22500000000000001</v>
      </c>
      <c r="L693" s="2">
        <v>0.01</v>
      </c>
      <c r="M693" t="s">
        <v>174</v>
      </c>
    </row>
    <row r="694" spans="1:13" x14ac:dyDescent="0.25">
      <c r="A694" s="20">
        <v>2.6516899999999999</v>
      </c>
      <c r="B694" s="86">
        <v>-113.084</v>
      </c>
      <c r="C694" s="24">
        <v>37.841999999999999</v>
      </c>
      <c r="D694" s="9">
        <v>2</v>
      </c>
      <c r="E694" s="9">
        <v>1993</v>
      </c>
      <c r="F694" s="9">
        <v>10</v>
      </c>
      <c r="G694" s="9">
        <v>9</v>
      </c>
      <c r="H694" s="9">
        <v>15</v>
      </c>
      <c r="I694" s="9">
        <v>57</v>
      </c>
      <c r="J694" s="12">
        <v>1.2</v>
      </c>
      <c r="K694" s="35">
        <v>0.22500000000000001</v>
      </c>
      <c r="L694" s="2">
        <v>0.01</v>
      </c>
      <c r="M694" t="s">
        <v>174</v>
      </c>
    </row>
    <row r="695" spans="1:13" x14ac:dyDescent="0.25">
      <c r="A695" s="20">
        <v>3.0456611712146819</v>
      </c>
      <c r="B695" s="80">
        <v>-110.973</v>
      </c>
      <c r="C695" s="23">
        <v>43.289000000000001</v>
      </c>
      <c r="D695" s="1">
        <v>5</v>
      </c>
      <c r="E695" s="1">
        <v>1993</v>
      </c>
      <c r="F695" s="1">
        <v>10</v>
      </c>
      <c r="G695" s="1">
        <v>10</v>
      </c>
      <c r="H695" s="1">
        <v>10</v>
      </c>
      <c r="I695" s="1">
        <v>21</v>
      </c>
      <c r="J695" s="1">
        <v>35.96</v>
      </c>
      <c r="K695" s="35">
        <v>0.16083765575665815</v>
      </c>
      <c r="L695" s="2">
        <v>0.01</v>
      </c>
      <c r="M695" t="s">
        <v>175</v>
      </c>
    </row>
    <row r="696" spans="1:13" x14ac:dyDescent="0.25">
      <c r="A696" s="20">
        <v>2.8653599999999999</v>
      </c>
      <c r="B696" s="86">
        <v>-112.02500000000001</v>
      </c>
      <c r="C696" s="24">
        <v>39.290999999999997</v>
      </c>
      <c r="D696" s="9">
        <v>0</v>
      </c>
      <c r="E696" s="9">
        <v>1993</v>
      </c>
      <c r="F696" s="9">
        <v>10</v>
      </c>
      <c r="G696" s="9">
        <v>14</v>
      </c>
      <c r="H696" s="9">
        <v>9</v>
      </c>
      <c r="I696" s="9">
        <v>42</v>
      </c>
      <c r="J696" s="12">
        <v>30.2</v>
      </c>
      <c r="K696" s="35">
        <v>0.22500000000000001</v>
      </c>
      <c r="L696" s="2">
        <v>0.01</v>
      </c>
      <c r="M696" t="s">
        <v>174</v>
      </c>
    </row>
    <row r="697" spans="1:13" x14ac:dyDescent="0.25">
      <c r="A697" s="20">
        <v>2.9489700000000001</v>
      </c>
      <c r="B697" s="86">
        <v>-109.78400000000001</v>
      </c>
      <c r="C697" s="24">
        <v>38.283000000000001</v>
      </c>
      <c r="D697" s="9">
        <v>1</v>
      </c>
      <c r="E697" s="9">
        <v>1993</v>
      </c>
      <c r="F697" s="9">
        <v>10</v>
      </c>
      <c r="G697" s="9">
        <v>14</v>
      </c>
      <c r="H697" s="9">
        <v>15</v>
      </c>
      <c r="I697" s="9">
        <v>57</v>
      </c>
      <c r="J697" s="12">
        <v>29.4</v>
      </c>
      <c r="K697" s="35">
        <v>0.22500000000000001</v>
      </c>
      <c r="L697" s="2">
        <v>0.01</v>
      </c>
      <c r="M697" t="s">
        <v>174</v>
      </c>
    </row>
    <row r="698" spans="1:13" x14ac:dyDescent="0.25">
      <c r="A698" s="20">
        <v>3.5621100000000001</v>
      </c>
      <c r="B698" s="86">
        <v>-109.78400000000001</v>
      </c>
      <c r="C698" s="24">
        <v>38.311999999999998</v>
      </c>
      <c r="D698" s="9">
        <v>1</v>
      </c>
      <c r="E698" s="9">
        <v>1993</v>
      </c>
      <c r="F698" s="9">
        <v>10</v>
      </c>
      <c r="G698" s="9">
        <v>14</v>
      </c>
      <c r="H698" s="9">
        <v>18</v>
      </c>
      <c r="I698" s="9">
        <v>39</v>
      </c>
      <c r="J698" s="12">
        <v>40.5</v>
      </c>
      <c r="K698" s="35">
        <v>0.22500000000000001</v>
      </c>
      <c r="L698" s="2">
        <v>0.01</v>
      </c>
      <c r="M698" t="s">
        <v>174</v>
      </c>
    </row>
    <row r="699" spans="1:13" x14ac:dyDescent="0.25">
      <c r="A699" s="20">
        <v>2.5495000000000001</v>
      </c>
      <c r="B699" s="86">
        <v>-109.765</v>
      </c>
      <c r="C699" s="24">
        <v>38.31</v>
      </c>
      <c r="D699" s="9">
        <v>0</v>
      </c>
      <c r="E699" s="9">
        <v>1993</v>
      </c>
      <c r="F699" s="9">
        <v>10</v>
      </c>
      <c r="G699" s="9">
        <v>16</v>
      </c>
      <c r="H699" s="9">
        <v>12</v>
      </c>
      <c r="I699" s="9">
        <v>47</v>
      </c>
      <c r="J699" s="12">
        <v>3.6</v>
      </c>
      <c r="K699" s="35">
        <v>0.22500000000000001</v>
      </c>
      <c r="L699" s="2">
        <v>0.01</v>
      </c>
      <c r="M699" t="s">
        <v>174</v>
      </c>
    </row>
    <row r="700" spans="1:13" x14ac:dyDescent="0.25">
      <c r="A700" s="20">
        <v>3.2652238567147611</v>
      </c>
      <c r="B700" s="86">
        <v>-111.828</v>
      </c>
      <c r="C700" s="24">
        <v>38.948999999999998</v>
      </c>
      <c r="D700" s="9">
        <v>2</v>
      </c>
      <c r="E700" s="9">
        <v>1993</v>
      </c>
      <c r="F700" s="9">
        <v>10</v>
      </c>
      <c r="G700" s="9">
        <v>21</v>
      </c>
      <c r="H700" s="9">
        <v>22</v>
      </c>
      <c r="I700" s="9">
        <v>7</v>
      </c>
      <c r="J700" s="12">
        <v>17</v>
      </c>
      <c r="K700" s="35">
        <v>0.16151704475634704</v>
      </c>
      <c r="L700" s="2">
        <v>0.01</v>
      </c>
      <c r="M700" t="s">
        <v>175</v>
      </c>
    </row>
    <row r="701" spans="1:13" x14ac:dyDescent="0.25">
      <c r="A701" s="20">
        <v>2.7724600000000001</v>
      </c>
      <c r="B701" s="86">
        <v>-111.93300000000001</v>
      </c>
      <c r="C701" s="24">
        <v>40.338999999999999</v>
      </c>
      <c r="D701" s="9">
        <v>1</v>
      </c>
      <c r="E701" s="9">
        <v>1993</v>
      </c>
      <c r="F701" s="9">
        <v>10</v>
      </c>
      <c r="G701" s="9">
        <v>27</v>
      </c>
      <c r="H701" s="9">
        <v>0</v>
      </c>
      <c r="I701" s="9">
        <v>41</v>
      </c>
      <c r="J701" s="12">
        <v>55.4</v>
      </c>
      <c r="K701" s="35">
        <v>0.22500000000000001</v>
      </c>
      <c r="L701" s="2">
        <v>0.01</v>
      </c>
      <c r="M701" t="s">
        <v>174</v>
      </c>
    </row>
    <row r="702" spans="1:13" x14ac:dyDescent="0.25">
      <c r="A702" s="20">
        <v>2.51234</v>
      </c>
      <c r="B702" s="80">
        <v>-112.215</v>
      </c>
      <c r="C702" s="23">
        <v>36.707000000000001</v>
      </c>
      <c r="D702" s="1">
        <v>2</v>
      </c>
      <c r="E702" s="1">
        <v>1993</v>
      </c>
      <c r="F702" s="1">
        <v>10</v>
      </c>
      <c r="G702" s="1">
        <v>31</v>
      </c>
      <c r="H702" s="1">
        <v>1</v>
      </c>
      <c r="I702" s="1">
        <v>28</v>
      </c>
      <c r="J702" s="11">
        <v>51.3</v>
      </c>
      <c r="K702" s="35">
        <v>0.22500000000000001</v>
      </c>
      <c r="L702" s="2">
        <v>0.01</v>
      </c>
      <c r="M702" t="s">
        <v>174</v>
      </c>
    </row>
    <row r="703" spans="1:13" x14ac:dyDescent="0.25">
      <c r="A703" s="20">
        <v>3.2938257226972025</v>
      </c>
      <c r="B703" s="86">
        <v>-112.765</v>
      </c>
      <c r="C703" s="24">
        <v>37.893999999999998</v>
      </c>
      <c r="D703" s="9">
        <v>0</v>
      </c>
      <c r="E703" s="9">
        <v>1993</v>
      </c>
      <c r="F703" s="9">
        <v>11</v>
      </c>
      <c r="G703" s="9">
        <v>6</v>
      </c>
      <c r="H703" s="9">
        <v>7</v>
      </c>
      <c r="I703" s="9">
        <v>30</v>
      </c>
      <c r="J703" s="12">
        <v>3.5</v>
      </c>
      <c r="K703" s="35">
        <v>0.16151704475634704</v>
      </c>
      <c r="L703" s="2">
        <v>0.01</v>
      </c>
      <c r="M703" t="s">
        <v>175</v>
      </c>
    </row>
    <row r="704" spans="1:13" x14ac:dyDescent="0.25">
      <c r="A704" s="20">
        <v>2.9211</v>
      </c>
      <c r="B704" s="80">
        <v>-111.411</v>
      </c>
      <c r="C704" s="23">
        <v>42.597000000000001</v>
      </c>
      <c r="D704" s="1">
        <v>1</v>
      </c>
      <c r="E704" s="1">
        <v>1993</v>
      </c>
      <c r="F704" s="1">
        <v>11</v>
      </c>
      <c r="G704" s="1">
        <v>13</v>
      </c>
      <c r="H704" s="1">
        <v>5</v>
      </c>
      <c r="I704" s="1">
        <v>20</v>
      </c>
      <c r="J704" s="11">
        <v>31.8</v>
      </c>
      <c r="K704" s="35">
        <v>0.22500000000000001</v>
      </c>
      <c r="L704" s="2">
        <v>0.01</v>
      </c>
      <c r="M704" t="s">
        <v>174</v>
      </c>
    </row>
    <row r="705" spans="1:13" x14ac:dyDescent="0.25">
      <c r="A705" s="20">
        <v>2.9954200000000002</v>
      </c>
      <c r="B705" s="86">
        <v>-112.55800000000001</v>
      </c>
      <c r="C705" s="24">
        <v>37.277999999999999</v>
      </c>
      <c r="D705" s="9">
        <v>0</v>
      </c>
      <c r="E705" s="9">
        <v>1993</v>
      </c>
      <c r="F705" s="9">
        <v>11</v>
      </c>
      <c r="G705" s="9">
        <v>17</v>
      </c>
      <c r="H705" s="9">
        <v>10</v>
      </c>
      <c r="I705" s="9">
        <v>48</v>
      </c>
      <c r="J705" s="12">
        <v>40.1</v>
      </c>
      <c r="K705" s="35">
        <v>0.22500000000000001</v>
      </c>
      <c r="L705" s="2">
        <v>0.01</v>
      </c>
      <c r="M705" t="s">
        <v>174</v>
      </c>
    </row>
    <row r="706" spans="1:13" x14ac:dyDescent="0.25">
      <c r="A706" s="20">
        <v>3.4533900000000002</v>
      </c>
      <c r="B706" s="80">
        <v>-110.18</v>
      </c>
      <c r="C706" s="23">
        <v>43.487000000000002</v>
      </c>
      <c r="D706" s="1">
        <v>5</v>
      </c>
      <c r="E706" s="1">
        <v>1993</v>
      </c>
      <c r="F706" s="1">
        <v>11</v>
      </c>
      <c r="G706" s="1">
        <v>26</v>
      </c>
      <c r="H706" s="1">
        <v>20</v>
      </c>
      <c r="I706" s="1">
        <v>41</v>
      </c>
      <c r="J706" s="1">
        <v>30.36</v>
      </c>
      <c r="K706" s="35">
        <v>0.23</v>
      </c>
      <c r="L706" s="2">
        <v>0.01</v>
      </c>
      <c r="M706" t="s">
        <v>174</v>
      </c>
    </row>
    <row r="707" spans="1:13" x14ac:dyDescent="0.25">
      <c r="A707" s="20">
        <v>2.5495000000000001</v>
      </c>
      <c r="B707" s="80">
        <v>-111.352</v>
      </c>
      <c r="C707" s="23">
        <v>43.253999999999998</v>
      </c>
      <c r="D707" s="1">
        <v>1</v>
      </c>
      <c r="E707" s="1">
        <v>1993</v>
      </c>
      <c r="F707" s="1">
        <v>12</v>
      </c>
      <c r="G707" s="1">
        <v>2</v>
      </c>
      <c r="H707" s="1">
        <v>19</v>
      </c>
      <c r="I707" s="1">
        <v>35</v>
      </c>
      <c r="J707" s="11">
        <v>15</v>
      </c>
      <c r="K707" s="35">
        <v>0.22500000000000001</v>
      </c>
      <c r="L707" s="2">
        <v>0.01</v>
      </c>
      <c r="M707" t="s">
        <v>174</v>
      </c>
    </row>
    <row r="708" spans="1:13" x14ac:dyDescent="0.25">
      <c r="A708" s="20">
        <v>2.5866600000000002</v>
      </c>
      <c r="B708" s="86">
        <v>-113.694</v>
      </c>
      <c r="C708" s="24">
        <v>40.417999999999999</v>
      </c>
      <c r="D708" s="9">
        <v>4</v>
      </c>
      <c r="E708" s="9">
        <v>1993</v>
      </c>
      <c r="F708" s="9">
        <v>12</v>
      </c>
      <c r="G708" s="9">
        <v>18</v>
      </c>
      <c r="H708" s="9">
        <v>13</v>
      </c>
      <c r="I708" s="9">
        <v>28</v>
      </c>
      <c r="J708" s="12">
        <v>53.4</v>
      </c>
      <c r="K708" s="35">
        <v>0.22500000000000001</v>
      </c>
      <c r="L708" s="2">
        <v>0.01</v>
      </c>
      <c r="M708" t="s">
        <v>174</v>
      </c>
    </row>
    <row r="709" spans="1:13" x14ac:dyDescent="0.25">
      <c r="A709" s="20">
        <v>2.5959499999999998</v>
      </c>
      <c r="B709" s="86">
        <v>-112.562</v>
      </c>
      <c r="C709" s="24">
        <v>37.759</v>
      </c>
      <c r="D709" s="9">
        <v>8</v>
      </c>
      <c r="E709" s="9">
        <v>1993</v>
      </c>
      <c r="F709" s="9">
        <v>12</v>
      </c>
      <c r="G709" s="9">
        <v>24</v>
      </c>
      <c r="H709" s="9">
        <v>13</v>
      </c>
      <c r="I709" s="9">
        <v>37</v>
      </c>
      <c r="J709" s="12">
        <v>36.1</v>
      </c>
      <c r="K709" s="35">
        <v>0.22500000000000001</v>
      </c>
      <c r="L709" s="2">
        <v>0.01</v>
      </c>
      <c r="M709" t="s">
        <v>174</v>
      </c>
    </row>
    <row r="710" spans="1:13" x14ac:dyDescent="0.25">
      <c r="A710" s="20">
        <v>2.5309200000000001</v>
      </c>
      <c r="B710" s="80">
        <v>-111.755</v>
      </c>
      <c r="C710" s="23">
        <v>42.713999999999999</v>
      </c>
      <c r="D710" s="1">
        <v>2</v>
      </c>
      <c r="E710" s="1">
        <v>1993</v>
      </c>
      <c r="F710" s="1">
        <v>12</v>
      </c>
      <c r="G710" s="1">
        <v>26</v>
      </c>
      <c r="H710" s="1">
        <v>22</v>
      </c>
      <c r="I710" s="1">
        <v>32</v>
      </c>
      <c r="J710" s="11">
        <v>56.5</v>
      </c>
      <c r="K710" s="35">
        <v>0.22500000000000001</v>
      </c>
      <c r="L710" s="2">
        <v>0.01</v>
      </c>
      <c r="M710" t="s">
        <v>174</v>
      </c>
    </row>
    <row r="711" spans="1:13" x14ac:dyDescent="0.25">
      <c r="A711" s="20">
        <v>2.5680800000000001</v>
      </c>
      <c r="B711" s="86">
        <v>-110.517</v>
      </c>
      <c r="C711" s="24">
        <v>41.247</v>
      </c>
      <c r="D711" s="9">
        <v>0</v>
      </c>
      <c r="E711" s="9">
        <v>1993</v>
      </c>
      <c r="F711" s="9">
        <v>12</v>
      </c>
      <c r="G711" s="9">
        <v>27</v>
      </c>
      <c r="H711" s="9">
        <v>22</v>
      </c>
      <c r="I711" s="9">
        <v>11</v>
      </c>
      <c r="J711" s="12">
        <v>32.4</v>
      </c>
      <c r="K711" s="35">
        <v>0.22500000000000001</v>
      </c>
      <c r="L711" s="2">
        <v>0.01</v>
      </c>
      <c r="M711" t="s">
        <v>174</v>
      </c>
    </row>
    <row r="712" spans="1:13" x14ac:dyDescent="0.25">
      <c r="A712" s="20">
        <v>4.6396000000000006</v>
      </c>
      <c r="B712" s="86">
        <v>-110.13200000000001</v>
      </c>
      <c r="C712" s="24">
        <v>43.482999999999997</v>
      </c>
      <c r="D712" s="9">
        <v>8</v>
      </c>
      <c r="E712" s="9">
        <v>1993</v>
      </c>
      <c r="F712" s="9">
        <v>12</v>
      </c>
      <c r="G712" s="9">
        <v>28</v>
      </c>
      <c r="H712" s="9">
        <v>21</v>
      </c>
      <c r="I712" s="9">
        <v>2</v>
      </c>
      <c r="J712" s="9">
        <v>28.77</v>
      </c>
      <c r="K712" s="35">
        <v>0.20699999999999999</v>
      </c>
      <c r="L712" s="2">
        <v>0.01</v>
      </c>
      <c r="M712" t="s">
        <v>174</v>
      </c>
    </row>
    <row r="713" spans="1:13" x14ac:dyDescent="0.25">
      <c r="A713" s="20">
        <v>2.5309200000000001</v>
      </c>
      <c r="B713" s="86">
        <v>-112.395</v>
      </c>
      <c r="C713" s="24">
        <v>41.697000000000003</v>
      </c>
      <c r="D713" s="9">
        <v>9</v>
      </c>
      <c r="E713" s="9">
        <v>1994</v>
      </c>
      <c r="F713" s="9">
        <v>1</v>
      </c>
      <c r="G713" s="9">
        <v>17</v>
      </c>
      <c r="H713" s="9">
        <v>9</v>
      </c>
      <c r="I713" s="9">
        <v>58</v>
      </c>
      <c r="J713" s="12">
        <v>40.799999999999997</v>
      </c>
      <c r="K713" s="35">
        <v>0.22500000000000001</v>
      </c>
      <c r="L713" s="2">
        <v>0.01</v>
      </c>
      <c r="M713" t="s">
        <v>174</v>
      </c>
    </row>
    <row r="714" spans="1:13" x14ac:dyDescent="0.25">
      <c r="A714" s="20">
        <v>2.90252</v>
      </c>
      <c r="B714" s="86">
        <v>-112.39</v>
      </c>
      <c r="C714" s="24">
        <v>41.703000000000003</v>
      </c>
      <c r="D714" s="9">
        <v>9</v>
      </c>
      <c r="E714" s="9">
        <v>1994</v>
      </c>
      <c r="F714" s="9">
        <v>1</v>
      </c>
      <c r="G714" s="9">
        <v>17</v>
      </c>
      <c r="H714" s="9">
        <v>11</v>
      </c>
      <c r="I714" s="9">
        <v>3</v>
      </c>
      <c r="J714" s="12">
        <v>24.4</v>
      </c>
      <c r="K714" s="35">
        <v>0.22500000000000001</v>
      </c>
      <c r="L714" s="2">
        <v>0.01</v>
      </c>
      <c r="M714" t="s">
        <v>174</v>
      </c>
    </row>
    <row r="715" spans="1:13" x14ac:dyDescent="0.25">
      <c r="A715" s="20">
        <v>2.8467799999999999</v>
      </c>
      <c r="B715" s="86">
        <v>-112.384</v>
      </c>
      <c r="C715" s="24">
        <v>41.695999999999998</v>
      </c>
      <c r="D715" s="9">
        <v>4</v>
      </c>
      <c r="E715" s="9">
        <v>1994</v>
      </c>
      <c r="F715" s="9">
        <v>1</v>
      </c>
      <c r="G715" s="9">
        <v>17</v>
      </c>
      <c r="H715" s="9">
        <v>11</v>
      </c>
      <c r="I715" s="9">
        <v>14</v>
      </c>
      <c r="J715" s="12">
        <v>33.5</v>
      </c>
      <c r="K715" s="35">
        <v>0.22500000000000001</v>
      </c>
      <c r="L715" s="2">
        <v>0.01</v>
      </c>
      <c r="M715" t="s">
        <v>174</v>
      </c>
    </row>
    <row r="716" spans="1:13" x14ac:dyDescent="0.25">
      <c r="A716" s="20">
        <v>2.5866600000000002</v>
      </c>
      <c r="B716" s="86">
        <v>-112.389</v>
      </c>
      <c r="C716" s="24">
        <v>41.697000000000003</v>
      </c>
      <c r="D716" s="9">
        <v>8</v>
      </c>
      <c r="E716" s="9">
        <v>1994</v>
      </c>
      <c r="F716" s="9">
        <v>1</v>
      </c>
      <c r="G716" s="9">
        <v>17</v>
      </c>
      <c r="H716" s="9">
        <v>11</v>
      </c>
      <c r="I716" s="9">
        <v>36</v>
      </c>
      <c r="J716" s="12">
        <v>5.3</v>
      </c>
      <c r="K716" s="35">
        <v>0.22500000000000001</v>
      </c>
      <c r="L716" s="2">
        <v>0.01</v>
      </c>
      <c r="M716" t="s">
        <v>174</v>
      </c>
    </row>
    <row r="717" spans="1:13" x14ac:dyDescent="0.25">
      <c r="A717" s="20">
        <v>3.2757351991519448</v>
      </c>
      <c r="B717" s="80">
        <v>-111.124</v>
      </c>
      <c r="C717" s="23">
        <v>42.752000000000002</v>
      </c>
      <c r="D717" s="1">
        <v>5</v>
      </c>
      <c r="E717" s="1">
        <v>1994</v>
      </c>
      <c r="F717" s="1">
        <v>1</v>
      </c>
      <c r="G717" s="1">
        <v>30</v>
      </c>
      <c r="H717" s="1">
        <v>19</v>
      </c>
      <c r="I717" s="1">
        <v>6</v>
      </c>
      <c r="J717" s="1">
        <v>7.2</v>
      </c>
      <c r="K717" s="35">
        <v>0.10516774409862768</v>
      </c>
      <c r="L717" s="2">
        <v>0.01</v>
      </c>
      <c r="M717" t="s">
        <v>175</v>
      </c>
    </row>
    <row r="718" spans="1:13" x14ac:dyDescent="0.25">
      <c r="A718" s="20">
        <v>2.9861300000000002</v>
      </c>
      <c r="B718" s="86">
        <v>-113.17100000000001</v>
      </c>
      <c r="C718" s="24">
        <v>38.119999999999997</v>
      </c>
      <c r="D718" s="9">
        <v>2</v>
      </c>
      <c r="E718" s="9">
        <v>1994</v>
      </c>
      <c r="F718" s="9">
        <v>1</v>
      </c>
      <c r="G718" s="9">
        <v>31</v>
      </c>
      <c r="H718" s="9">
        <v>12</v>
      </c>
      <c r="I718" s="9">
        <v>39</v>
      </c>
      <c r="J718" s="12">
        <v>36.1</v>
      </c>
      <c r="K718" s="35">
        <v>0.22500000000000001</v>
      </c>
      <c r="L718" s="2">
        <v>0.01</v>
      </c>
      <c r="M718" t="s">
        <v>174</v>
      </c>
    </row>
    <row r="719" spans="1:13" x14ac:dyDescent="0.25">
      <c r="A719" s="20">
        <v>3.5559548207718241</v>
      </c>
      <c r="B719" s="80">
        <v>-111.10299999999999</v>
      </c>
      <c r="C719" s="23">
        <v>42.765000000000001</v>
      </c>
      <c r="D719" s="1">
        <v>5</v>
      </c>
      <c r="E719" s="1">
        <v>1994</v>
      </c>
      <c r="F719" s="1">
        <v>2</v>
      </c>
      <c r="G719" s="1">
        <v>1</v>
      </c>
      <c r="H719" s="1">
        <v>9</v>
      </c>
      <c r="I719" s="1">
        <v>58</v>
      </c>
      <c r="J719" s="1">
        <v>14.01</v>
      </c>
      <c r="K719" s="35">
        <v>0.10516774409862768</v>
      </c>
      <c r="L719" s="2">
        <v>0.01</v>
      </c>
      <c r="M719" t="s">
        <v>175</v>
      </c>
    </row>
    <row r="720" spans="1:13" x14ac:dyDescent="0.25">
      <c r="A720" s="20">
        <v>3.9001694816998582</v>
      </c>
      <c r="B720" s="80">
        <v>-111.11</v>
      </c>
      <c r="C720" s="23">
        <v>42.762999999999998</v>
      </c>
      <c r="D720" s="1">
        <v>5</v>
      </c>
      <c r="E720" s="1">
        <v>1994</v>
      </c>
      <c r="F720" s="1">
        <v>2</v>
      </c>
      <c r="G720" s="1">
        <v>2</v>
      </c>
      <c r="H720" s="1">
        <v>11</v>
      </c>
      <c r="I720" s="1">
        <v>4</v>
      </c>
      <c r="J720" s="1">
        <v>25.21</v>
      </c>
      <c r="K720" s="35">
        <v>0.10516774409862768</v>
      </c>
      <c r="L720" s="2">
        <v>0.01</v>
      </c>
      <c r="M720" t="s">
        <v>175</v>
      </c>
    </row>
    <row r="721" spans="1:13" x14ac:dyDescent="0.25">
      <c r="A721" s="20">
        <v>2.8003300000000002</v>
      </c>
      <c r="B721" s="80">
        <v>-111.154</v>
      </c>
      <c r="C721" s="23">
        <v>42.756999999999998</v>
      </c>
      <c r="D721" s="1">
        <v>2</v>
      </c>
      <c r="E721" s="1">
        <v>1994</v>
      </c>
      <c r="F721" s="1">
        <v>2</v>
      </c>
      <c r="G721" s="1">
        <v>2</v>
      </c>
      <c r="H721" s="1">
        <v>17</v>
      </c>
      <c r="I721" s="1">
        <v>38</v>
      </c>
      <c r="J721" s="11">
        <v>41.4</v>
      </c>
      <c r="K721" s="35">
        <v>0.22500000000000001</v>
      </c>
      <c r="L721" s="2">
        <v>0.01</v>
      </c>
      <c r="M721" t="s">
        <v>174</v>
      </c>
    </row>
    <row r="722" spans="1:13" x14ac:dyDescent="0.25">
      <c r="A722" s="20">
        <v>3.05789</v>
      </c>
      <c r="B722" s="80">
        <v>-111.018</v>
      </c>
      <c r="C722" s="23">
        <v>43.375999999999998</v>
      </c>
      <c r="D722" s="1">
        <v>5</v>
      </c>
      <c r="E722" s="1">
        <v>1994</v>
      </c>
      <c r="F722" s="1">
        <v>2</v>
      </c>
      <c r="G722" s="1">
        <v>3</v>
      </c>
      <c r="H722" s="1">
        <v>1</v>
      </c>
      <c r="I722" s="1">
        <v>49</v>
      </c>
      <c r="J722" s="1">
        <v>52.99</v>
      </c>
      <c r="K722" s="35">
        <v>0.23</v>
      </c>
      <c r="L722" s="2">
        <v>0.01</v>
      </c>
      <c r="M722" t="s">
        <v>174</v>
      </c>
    </row>
    <row r="723" spans="1:13" x14ac:dyDescent="0.25">
      <c r="A723" s="20">
        <v>2.97879</v>
      </c>
      <c r="B723" s="80">
        <v>-111.01900000000001</v>
      </c>
      <c r="C723" s="23">
        <v>43.390999999999998</v>
      </c>
      <c r="D723" s="1">
        <v>5</v>
      </c>
      <c r="E723" s="1">
        <v>1994</v>
      </c>
      <c r="F723" s="1">
        <v>2</v>
      </c>
      <c r="G723" s="1">
        <v>3</v>
      </c>
      <c r="H723" s="1">
        <v>1</v>
      </c>
      <c r="I723" s="1">
        <v>52</v>
      </c>
      <c r="J723" s="1">
        <v>35.69</v>
      </c>
      <c r="K723" s="35">
        <v>0.23</v>
      </c>
      <c r="L723" s="2">
        <v>0.01</v>
      </c>
      <c r="M723" t="s">
        <v>174</v>
      </c>
    </row>
    <row r="724" spans="1:13" x14ac:dyDescent="0.25">
      <c r="A724" s="20">
        <v>4.3229332140753183</v>
      </c>
      <c r="B724" s="80">
        <v>-111.15300000000001</v>
      </c>
      <c r="C724" s="23">
        <v>42.753</v>
      </c>
      <c r="D724" s="1">
        <v>0</v>
      </c>
      <c r="E724" s="1">
        <v>1994</v>
      </c>
      <c r="F724" s="1">
        <v>2</v>
      </c>
      <c r="G724" s="1">
        <v>3</v>
      </c>
      <c r="H724" s="1">
        <v>7</v>
      </c>
      <c r="I724" s="1">
        <v>14</v>
      </c>
      <c r="J724" s="11">
        <v>50.7</v>
      </c>
      <c r="K724" s="35">
        <v>0.10516774409862768</v>
      </c>
      <c r="L724" s="2">
        <v>0.01</v>
      </c>
      <c r="M724" t="s">
        <v>175</v>
      </c>
    </row>
    <row r="725" spans="1:13" x14ac:dyDescent="0.25">
      <c r="A725" s="20">
        <v>4.2203676292634213</v>
      </c>
      <c r="B725" s="80">
        <v>-111.169</v>
      </c>
      <c r="C725" s="23">
        <v>42.780999999999999</v>
      </c>
      <c r="D725" s="1">
        <v>1</v>
      </c>
      <c r="E725" s="1">
        <v>1994</v>
      </c>
      <c r="F725" s="1">
        <v>2</v>
      </c>
      <c r="G725" s="1">
        <v>3</v>
      </c>
      <c r="H725" s="1">
        <v>9</v>
      </c>
      <c r="I725" s="1">
        <v>12</v>
      </c>
      <c r="J725" s="11">
        <v>28.8</v>
      </c>
      <c r="K725" s="35">
        <v>0.10516774409862768</v>
      </c>
      <c r="L725" s="2">
        <v>0.01</v>
      </c>
      <c r="M725" t="s">
        <v>175</v>
      </c>
    </row>
    <row r="726" spans="1:13" x14ac:dyDescent="0.25">
      <c r="A726" s="20">
        <v>3.6305014295313529</v>
      </c>
      <c r="B726" s="80">
        <v>-111.142</v>
      </c>
      <c r="C726" s="23">
        <v>42.753</v>
      </c>
      <c r="D726" s="1">
        <v>6</v>
      </c>
      <c r="E726" s="1">
        <v>1994</v>
      </c>
      <c r="F726" s="1">
        <v>2</v>
      </c>
      <c r="G726" s="1">
        <v>3</v>
      </c>
      <c r="H726" s="1">
        <v>9</v>
      </c>
      <c r="I726" s="1">
        <v>16</v>
      </c>
      <c r="J726" s="11">
        <v>45.9</v>
      </c>
      <c r="K726" s="35">
        <v>0.11825400999467875</v>
      </c>
      <c r="L726" s="2">
        <v>0.01</v>
      </c>
      <c r="M726" t="s">
        <v>175</v>
      </c>
    </row>
    <row r="727" spans="1:13" x14ac:dyDescent="0.25">
      <c r="A727" s="20">
        <v>3.7300028766477</v>
      </c>
      <c r="B727" s="80">
        <v>-111.08799999999999</v>
      </c>
      <c r="C727" s="23">
        <v>42.706000000000003</v>
      </c>
      <c r="D727" s="1">
        <v>0</v>
      </c>
      <c r="E727" s="1">
        <v>1994</v>
      </c>
      <c r="F727" s="1">
        <v>2</v>
      </c>
      <c r="G727" s="1">
        <v>3</v>
      </c>
      <c r="H727" s="1">
        <v>9</v>
      </c>
      <c r="I727" s="1">
        <v>18</v>
      </c>
      <c r="J727" s="11">
        <v>3.8</v>
      </c>
      <c r="K727" s="35">
        <v>0.11825400999467875</v>
      </c>
      <c r="L727" s="2">
        <v>0.01</v>
      </c>
      <c r="M727" t="s">
        <v>175</v>
      </c>
    </row>
    <row r="728" spans="1:13" x14ac:dyDescent="0.25">
      <c r="A728" s="20">
        <v>3.5764241476281704</v>
      </c>
      <c r="B728" s="80">
        <v>-111.057</v>
      </c>
      <c r="C728" s="23">
        <v>42.546999999999997</v>
      </c>
      <c r="D728" s="1">
        <v>0</v>
      </c>
      <c r="E728" s="1">
        <v>1994</v>
      </c>
      <c r="F728" s="1">
        <v>2</v>
      </c>
      <c r="G728" s="1">
        <v>3</v>
      </c>
      <c r="H728" s="1">
        <v>9</v>
      </c>
      <c r="I728" s="1">
        <v>19</v>
      </c>
      <c r="J728" s="11">
        <v>11.1</v>
      </c>
      <c r="K728" s="35">
        <v>0.11825400999467875</v>
      </c>
      <c r="L728" s="2">
        <v>0.01</v>
      </c>
      <c r="M728" t="s">
        <v>175</v>
      </c>
    </row>
    <row r="729" spans="1:13" x14ac:dyDescent="0.25">
      <c r="A729" s="20">
        <v>3.6344482605152546</v>
      </c>
      <c r="B729" s="80">
        <v>-111.184</v>
      </c>
      <c r="C729" s="23">
        <v>42.76</v>
      </c>
      <c r="D729" s="1">
        <v>1</v>
      </c>
      <c r="E729" s="1">
        <v>1994</v>
      </c>
      <c r="F729" s="1">
        <v>2</v>
      </c>
      <c r="G729" s="1">
        <v>3</v>
      </c>
      <c r="H729" s="1">
        <v>9</v>
      </c>
      <c r="I729" s="1">
        <v>23</v>
      </c>
      <c r="J729" s="11">
        <v>22</v>
      </c>
      <c r="K729" s="35">
        <v>0.11825400999467875</v>
      </c>
      <c r="L729" s="2">
        <v>0.01</v>
      </c>
      <c r="M729" t="s">
        <v>175</v>
      </c>
    </row>
    <row r="730" spans="1:13" x14ac:dyDescent="0.25">
      <c r="A730" s="20">
        <v>3.5100874756240534</v>
      </c>
      <c r="B730" s="80">
        <v>-111.13800000000001</v>
      </c>
      <c r="C730" s="23">
        <v>42.686999999999998</v>
      </c>
      <c r="D730" s="1">
        <v>1</v>
      </c>
      <c r="E730" s="1">
        <v>1994</v>
      </c>
      <c r="F730" s="1">
        <v>2</v>
      </c>
      <c r="G730" s="1">
        <v>3</v>
      </c>
      <c r="H730" s="1">
        <v>9</v>
      </c>
      <c r="I730" s="1">
        <v>27</v>
      </c>
      <c r="J730" s="11">
        <v>36.1</v>
      </c>
      <c r="K730" s="35">
        <v>0.11825400999467875</v>
      </c>
      <c r="L730" s="2">
        <v>0.01</v>
      </c>
      <c r="M730" t="s">
        <v>175</v>
      </c>
    </row>
    <row r="731" spans="1:13" x14ac:dyDescent="0.25">
      <c r="A731" s="20">
        <v>3.9083335266509716</v>
      </c>
      <c r="B731" s="80">
        <v>-111.122</v>
      </c>
      <c r="C731" s="23">
        <v>42.673000000000002</v>
      </c>
      <c r="D731" s="1">
        <v>1</v>
      </c>
      <c r="E731" s="1">
        <v>1994</v>
      </c>
      <c r="F731" s="1">
        <v>2</v>
      </c>
      <c r="G731" s="1">
        <v>3</v>
      </c>
      <c r="H731" s="1">
        <v>9</v>
      </c>
      <c r="I731" s="1">
        <v>32</v>
      </c>
      <c r="J731" s="11">
        <v>47.4</v>
      </c>
      <c r="K731" s="35">
        <v>0.10516774409862768</v>
      </c>
      <c r="L731" s="2">
        <v>0.01</v>
      </c>
      <c r="M731" t="s">
        <v>175</v>
      </c>
    </row>
    <row r="732" spans="1:13" x14ac:dyDescent="0.25">
      <c r="A732" s="20">
        <v>3.4417069027482339</v>
      </c>
      <c r="B732" s="80">
        <v>-111.14</v>
      </c>
      <c r="C732" s="23">
        <v>42.767000000000003</v>
      </c>
      <c r="D732" s="1">
        <v>1</v>
      </c>
      <c r="E732" s="1">
        <v>1994</v>
      </c>
      <c r="F732" s="1">
        <v>2</v>
      </c>
      <c r="G732" s="1">
        <v>3</v>
      </c>
      <c r="H732" s="1">
        <v>9</v>
      </c>
      <c r="I732" s="1">
        <v>35</v>
      </c>
      <c r="J732" s="11">
        <v>12.9</v>
      </c>
      <c r="K732" s="35">
        <v>0.10516774409862768</v>
      </c>
      <c r="L732" s="2">
        <v>0.01</v>
      </c>
      <c r="M732" t="s">
        <v>175</v>
      </c>
    </row>
    <row r="733" spans="1:13" x14ac:dyDescent="0.25">
      <c r="A733" s="20">
        <v>3.2132743682787139</v>
      </c>
      <c r="B733" s="80">
        <v>-111.08499999999999</v>
      </c>
      <c r="C733" s="23">
        <v>42.713999999999999</v>
      </c>
      <c r="D733" s="1">
        <v>1</v>
      </c>
      <c r="E733" s="1">
        <v>1994</v>
      </c>
      <c r="F733" s="1">
        <v>2</v>
      </c>
      <c r="G733" s="1">
        <v>3</v>
      </c>
      <c r="H733" s="1">
        <v>9</v>
      </c>
      <c r="I733" s="1">
        <v>43</v>
      </c>
      <c r="J733" s="11">
        <v>36.200000000000003</v>
      </c>
      <c r="K733" s="35">
        <v>0.10516774409862768</v>
      </c>
      <c r="L733" s="2">
        <v>0.01</v>
      </c>
      <c r="M733" t="s">
        <v>175</v>
      </c>
    </row>
    <row r="734" spans="1:13" x14ac:dyDescent="0.25">
      <c r="A734" s="20">
        <v>3.4296492652602959</v>
      </c>
      <c r="B734" s="80">
        <v>-111.13200000000001</v>
      </c>
      <c r="C734" s="23">
        <v>42.607999999999997</v>
      </c>
      <c r="D734" s="1">
        <v>0</v>
      </c>
      <c r="E734" s="1">
        <v>1994</v>
      </c>
      <c r="F734" s="1">
        <v>2</v>
      </c>
      <c r="G734" s="1">
        <v>3</v>
      </c>
      <c r="H734" s="1">
        <v>9</v>
      </c>
      <c r="I734" s="1">
        <v>45</v>
      </c>
      <c r="J734" s="11">
        <v>33.700000000000003</v>
      </c>
      <c r="K734" s="35">
        <v>0.10516774409862768</v>
      </c>
      <c r="L734" s="2">
        <v>0.01</v>
      </c>
      <c r="M734" t="s">
        <v>175</v>
      </c>
    </row>
    <row r="735" spans="1:13" x14ac:dyDescent="0.25">
      <c r="A735" s="20">
        <v>4.2443900000000001</v>
      </c>
      <c r="B735" s="80">
        <v>-111</v>
      </c>
      <c r="C735" s="23">
        <v>42.8</v>
      </c>
      <c r="D735" s="1">
        <v>5</v>
      </c>
      <c r="E735" s="1">
        <v>1994</v>
      </c>
      <c r="F735" s="1">
        <v>2</v>
      </c>
      <c r="G735" s="1">
        <v>3</v>
      </c>
      <c r="H735" s="1">
        <v>9</v>
      </c>
      <c r="I735" s="1">
        <v>46</v>
      </c>
      <c r="J735" s="1">
        <v>53.42</v>
      </c>
      <c r="K735" s="35">
        <v>0.23</v>
      </c>
      <c r="L735" s="2">
        <v>0.01</v>
      </c>
      <c r="M735" t="s">
        <v>174</v>
      </c>
    </row>
    <row r="736" spans="1:13" x14ac:dyDescent="0.25">
      <c r="A736" s="20">
        <v>3.8213285248835711</v>
      </c>
      <c r="B736" s="80">
        <v>-111.098</v>
      </c>
      <c r="C736" s="23">
        <v>42.64</v>
      </c>
      <c r="D736" s="1">
        <v>2</v>
      </c>
      <c r="E736" s="1">
        <v>1994</v>
      </c>
      <c r="F736" s="1">
        <v>2</v>
      </c>
      <c r="G736" s="1">
        <v>3</v>
      </c>
      <c r="H736" s="1">
        <v>9</v>
      </c>
      <c r="I736" s="1">
        <v>47</v>
      </c>
      <c r="J736" s="11">
        <v>38.299999999999997</v>
      </c>
      <c r="K736" s="35">
        <v>0.10516774409862768</v>
      </c>
      <c r="L736" s="2">
        <v>0.01</v>
      </c>
      <c r="M736" t="s">
        <v>175</v>
      </c>
    </row>
    <row r="737" spans="1:13" x14ac:dyDescent="0.25">
      <c r="A737" s="20">
        <v>3.3932156991107432</v>
      </c>
      <c r="B737" s="80">
        <v>-111.114</v>
      </c>
      <c r="C737" s="23">
        <v>42.648000000000003</v>
      </c>
      <c r="D737" s="1">
        <v>0</v>
      </c>
      <c r="E737" s="1">
        <v>1994</v>
      </c>
      <c r="F737" s="1">
        <v>2</v>
      </c>
      <c r="G737" s="1">
        <v>3</v>
      </c>
      <c r="H737" s="1">
        <v>9</v>
      </c>
      <c r="I737" s="1">
        <v>53</v>
      </c>
      <c r="J737" s="11">
        <v>47.3</v>
      </c>
      <c r="K737" s="35">
        <v>0.11825400999467875</v>
      </c>
      <c r="L737" s="2">
        <v>0.01</v>
      </c>
      <c r="M737" t="s">
        <v>175</v>
      </c>
    </row>
    <row r="738" spans="1:13" x14ac:dyDescent="0.25">
      <c r="A738" s="20">
        <v>3.6313709933308616</v>
      </c>
      <c r="B738" s="80">
        <v>-111.187</v>
      </c>
      <c r="C738" s="23">
        <v>42.738999999999997</v>
      </c>
      <c r="D738" s="1">
        <v>1</v>
      </c>
      <c r="E738" s="1">
        <v>1994</v>
      </c>
      <c r="F738" s="1">
        <v>2</v>
      </c>
      <c r="G738" s="1">
        <v>3</v>
      </c>
      <c r="H738" s="1">
        <v>9</v>
      </c>
      <c r="I738" s="1">
        <v>55</v>
      </c>
      <c r="J738" s="11">
        <v>29</v>
      </c>
      <c r="K738" s="35">
        <v>0.10516774409862768</v>
      </c>
      <c r="L738" s="2">
        <v>0.01</v>
      </c>
      <c r="M738" t="s">
        <v>175</v>
      </c>
    </row>
    <row r="739" spans="1:13" x14ac:dyDescent="0.25">
      <c r="A739" s="20">
        <v>4.1535541075094011</v>
      </c>
      <c r="B739" s="80">
        <v>-111.102</v>
      </c>
      <c r="C739" s="23">
        <v>42.691000000000003</v>
      </c>
      <c r="D739" s="1">
        <v>1</v>
      </c>
      <c r="E739" s="1">
        <v>1994</v>
      </c>
      <c r="F739" s="1">
        <v>2</v>
      </c>
      <c r="G739" s="1">
        <v>3</v>
      </c>
      <c r="H739" s="1">
        <v>9</v>
      </c>
      <c r="I739" s="1">
        <v>58</v>
      </c>
      <c r="J739" s="11">
        <v>41.7</v>
      </c>
      <c r="K739" s="35">
        <v>0.10516774409862768</v>
      </c>
      <c r="L739" s="2">
        <v>0.01</v>
      </c>
      <c r="M739" t="s">
        <v>175</v>
      </c>
    </row>
    <row r="740" spans="1:13" x14ac:dyDescent="0.25">
      <c r="A740" s="20">
        <v>3.3777412556194975</v>
      </c>
      <c r="B740" s="86">
        <v>-111.21</v>
      </c>
      <c r="C740" s="24">
        <v>42.484999999999999</v>
      </c>
      <c r="D740" s="9">
        <v>1</v>
      </c>
      <c r="E740" s="9">
        <v>1994</v>
      </c>
      <c r="F740" s="9">
        <v>2</v>
      </c>
      <c r="G740" s="9">
        <v>3</v>
      </c>
      <c r="H740" s="9">
        <v>10</v>
      </c>
      <c r="I740" s="9">
        <v>9</v>
      </c>
      <c r="J740" s="12">
        <v>27.5</v>
      </c>
      <c r="K740" s="35">
        <v>0.12780097202950721</v>
      </c>
      <c r="L740" s="2">
        <v>0.01</v>
      </c>
      <c r="M740" t="s">
        <v>175</v>
      </c>
    </row>
    <row r="741" spans="1:13" x14ac:dyDescent="0.25">
      <c r="A741" s="20">
        <v>3.7112886158393277</v>
      </c>
      <c r="B741" s="80">
        <v>-111.17100000000001</v>
      </c>
      <c r="C741" s="23">
        <v>42.722000000000001</v>
      </c>
      <c r="D741" s="1">
        <v>1</v>
      </c>
      <c r="E741" s="1">
        <v>1994</v>
      </c>
      <c r="F741" s="1">
        <v>2</v>
      </c>
      <c r="G741" s="1">
        <v>3</v>
      </c>
      <c r="H741" s="1">
        <v>10</v>
      </c>
      <c r="I741" s="1">
        <v>13</v>
      </c>
      <c r="J741" s="11">
        <v>7.5</v>
      </c>
      <c r="K741" s="35">
        <v>0.10516774409862768</v>
      </c>
      <c r="L741" s="2">
        <v>0.01</v>
      </c>
      <c r="M741" t="s">
        <v>175</v>
      </c>
    </row>
    <row r="742" spans="1:13" x14ac:dyDescent="0.25">
      <c r="A742" s="20">
        <v>3.8965500000000004</v>
      </c>
      <c r="B742" s="80">
        <v>-111.114</v>
      </c>
      <c r="C742" s="23">
        <v>42.593000000000004</v>
      </c>
      <c r="D742" s="1">
        <v>0</v>
      </c>
      <c r="E742" s="1">
        <v>1994</v>
      </c>
      <c r="F742" s="1">
        <v>2</v>
      </c>
      <c r="G742" s="1">
        <v>3</v>
      </c>
      <c r="H742" s="1">
        <v>10</v>
      </c>
      <c r="I742" s="1">
        <v>17</v>
      </c>
      <c r="J742" s="11">
        <v>56.9</v>
      </c>
      <c r="K742" s="35">
        <v>0.22500000000000001</v>
      </c>
      <c r="L742" s="2">
        <v>0.01</v>
      </c>
      <c r="M742" t="s">
        <v>174</v>
      </c>
    </row>
    <row r="743" spans="1:13" x14ac:dyDescent="0.25">
      <c r="A743" s="20">
        <v>3.7668487002999469</v>
      </c>
      <c r="B743" s="80">
        <v>-111.13500000000001</v>
      </c>
      <c r="C743" s="23">
        <v>42.723999999999997</v>
      </c>
      <c r="D743" s="1">
        <v>0</v>
      </c>
      <c r="E743" s="1">
        <v>1994</v>
      </c>
      <c r="F743" s="1">
        <v>2</v>
      </c>
      <c r="G743" s="1">
        <v>3</v>
      </c>
      <c r="H743" s="1">
        <v>10</v>
      </c>
      <c r="I743" s="1">
        <v>25</v>
      </c>
      <c r="J743" s="11">
        <v>52.3</v>
      </c>
      <c r="K743" s="35">
        <v>0.10516774409862768</v>
      </c>
      <c r="L743" s="2">
        <v>0.01</v>
      </c>
      <c r="M743" t="s">
        <v>175</v>
      </c>
    </row>
    <row r="744" spans="1:13" x14ac:dyDescent="0.25">
      <c r="A744" s="20">
        <v>3.0697399999999999</v>
      </c>
      <c r="B744" s="86">
        <v>-111.251</v>
      </c>
      <c r="C744" s="24">
        <v>42.468000000000004</v>
      </c>
      <c r="D744" s="9">
        <v>0</v>
      </c>
      <c r="E744" s="9">
        <v>1994</v>
      </c>
      <c r="F744" s="9">
        <v>2</v>
      </c>
      <c r="G744" s="9">
        <v>3</v>
      </c>
      <c r="H744" s="9">
        <v>10</v>
      </c>
      <c r="I744" s="9">
        <v>28</v>
      </c>
      <c r="J744" s="12">
        <v>30.4</v>
      </c>
      <c r="K744" s="35">
        <v>0.22500000000000001</v>
      </c>
      <c r="L744" s="2">
        <v>0.01</v>
      </c>
      <c r="M744" t="s">
        <v>174</v>
      </c>
    </row>
    <row r="745" spans="1:13" x14ac:dyDescent="0.25">
      <c r="A745" s="20">
        <v>3.5526711242312001</v>
      </c>
      <c r="B745" s="80">
        <v>-111.155</v>
      </c>
      <c r="C745" s="23">
        <v>42.704000000000001</v>
      </c>
      <c r="D745" s="1">
        <v>1</v>
      </c>
      <c r="E745" s="1">
        <v>1994</v>
      </c>
      <c r="F745" s="1">
        <v>2</v>
      </c>
      <c r="G745" s="1">
        <v>3</v>
      </c>
      <c r="H745" s="1">
        <v>10</v>
      </c>
      <c r="I745" s="1">
        <v>31</v>
      </c>
      <c r="J745" s="11">
        <v>29.3</v>
      </c>
      <c r="K745" s="35">
        <v>0.10516774409862768</v>
      </c>
      <c r="L745" s="2">
        <v>0.01</v>
      </c>
      <c r="M745" t="s">
        <v>175</v>
      </c>
    </row>
    <row r="746" spans="1:13" x14ac:dyDescent="0.25">
      <c r="A746" s="20">
        <v>3.8663023616958947</v>
      </c>
      <c r="B746" s="80">
        <v>-111.121</v>
      </c>
      <c r="C746" s="23">
        <v>42.610999999999997</v>
      </c>
      <c r="D746" s="1">
        <v>1</v>
      </c>
      <c r="E746" s="1">
        <v>1994</v>
      </c>
      <c r="F746" s="1">
        <v>2</v>
      </c>
      <c r="G746" s="1">
        <v>3</v>
      </c>
      <c r="H746" s="1">
        <v>10</v>
      </c>
      <c r="I746" s="1">
        <v>40</v>
      </c>
      <c r="J746" s="11">
        <v>17.899999999999999</v>
      </c>
      <c r="K746" s="35">
        <v>0.10516774409862768</v>
      </c>
      <c r="L746" s="2">
        <v>0.01</v>
      </c>
      <c r="M746" t="s">
        <v>175</v>
      </c>
    </row>
    <row r="747" spans="1:13" x14ac:dyDescent="0.25">
      <c r="A747" s="20">
        <v>2.8560699999999999</v>
      </c>
      <c r="B747" s="80">
        <v>-111.099</v>
      </c>
      <c r="C747" s="23">
        <v>42.67</v>
      </c>
      <c r="D747" s="1">
        <v>1</v>
      </c>
      <c r="E747" s="1">
        <v>1994</v>
      </c>
      <c r="F747" s="1">
        <v>2</v>
      </c>
      <c r="G747" s="1">
        <v>3</v>
      </c>
      <c r="H747" s="1">
        <v>10</v>
      </c>
      <c r="I747" s="1">
        <v>45</v>
      </c>
      <c r="J747" s="11">
        <v>39.200000000000003</v>
      </c>
      <c r="K747" s="35">
        <v>0.22500000000000001</v>
      </c>
      <c r="L747" s="2">
        <v>0.01</v>
      </c>
      <c r="M747" t="s">
        <v>174</v>
      </c>
    </row>
    <row r="748" spans="1:13" x14ac:dyDescent="0.25">
      <c r="A748" s="20">
        <v>3.6770880988909038</v>
      </c>
      <c r="B748" s="80">
        <v>-111.095</v>
      </c>
      <c r="C748" s="23">
        <v>42.975999999999999</v>
      </c>
      <c r="D748" s="1">
        <v>3</v>
      </c>
      <c r="E748" s="1">
        <v>1994</v>
      </c>
      <c r="F748" s="1">
        <v>2</v>
      </c>
      <c r="G748" s="1">
        <v>3</v>
      </c>
      <c r="H748" s="1">
        <v>11</v>
      </c>
      <c r="I748" s="1">
        <v>8</v>
      </c>
      <c r="J748" s="11">
        <v>27.4</v>
      </c>
      <c r="K748" s="35">
        <v>0.11896272055640408</v>
      </c>
      <c r="L748" s="2">
        <v>0.01</v>
      </c>
      <c r="M748" t="s">
        <v>175</v>
      </c>
    </row>
    <row r="749" spans="1:13" x14ac:dyDescent="0.25">
      <c r="A749" s="20">
        <v>3.8549324904113762</v>
      </c>
      <c r="B749" s="80">
        <v>-111.108</v>
      </c>
      <c r="C749" s="23">
        <v>42.944000000000003</v>
      </c>
      <c r="D749" s="1">
        <v>4</v>
      </c>
      <c r="E749" s="1">
        <v>1994</v>
      </c>
      <c r="F749" s="1">
        <v>2</v>
      </c>
      <c r="G749" s="1">
        <v>3</v>
      </c>
      <c r="H749" s="1">
        <v>11</v>
      </c>
      <c r="I749" s="1">
        <v>15</v>
      </c>
      <c r="J749" s="11">
        <v>31.4</v>
      </c>
      <c r="K749" s="35">
        <v>0.11896272055640408</v>
      </c>
      <c r="L749" s="2">
        <v>0.01</v>
      </c>
      <c r="M749" t="s">
        <v>175</v>
      </c>
    </row>
    <row r="750" spans="1:13" x14ac:dyDescent="0.25">
      <c r="A750" s="20">
        <v>4.4188755886797946</v>
      </c>
      <c r="B750" s="80">
        <v>-111.10599999999999</v>
      </c>
      <c r="C750" s="23">
        <v>42.761000000000003</v>
      </c>
      <c r="D750" s="1">
        <v>5</v>
      </c>
      <c r="E750" s="1">
        <v>1994</v>
      </c>
      <c r="F750" s="1">
        <v>2</v>
      </c>
      <c r="G750" s="1">
        <v>3</v>
      </c>
      <c r="H750" s="1">
        <v>11</v>
      </c>
      <c r="I750" s="1">
        <v>19</v>
      </c>
      <c r="J750" s="11">
        <v>8</v>
      </c>
      <c r="K750" s="35">
        <v>9.7363337840745787E-2</v>
      </c>
      <c r="L750" s="2">
        <v>0.01</v>
      </c>
      <c r="M750" t="s">
        <v>175</v>
      </c>
    </row>
    <row r="751" spans="1:13" x14ac:dyDescent="0.25">
      <c r="A751" s="20">
        <v>3.0069802970297026</v>
      </c>
      <c r="B751" s="80">
        <v>-111.119</v>
      </c>
      <c r="C751" s="23">
        <v>42.656999999999996</v>
      </c>
      <c r="D751" s="1">
        <v>2</v>
      </c>
      <c r="E751" s="1">
        <v>1994</v>
      </c>
      <c r="F751" s="1">
        <v>2</v>
      </c>
      <c r="G751" s="1">
        <v>3</v>
      </c>
      <c r="H751" s="1">
        <v>11</v>
      </c>
      <c r="I751" s="1">
        <v>30</v>
      </c>
      <c r="J751" s="11">
        <v>17.2</v>
      </c>
      <c r="K751" s="35">
        <v>0.16083765575665815</v>
      </c>
      <c r="L751" s="2">
        <v>0.01</v>
      </c>
      <c r="M751" t="s">
        <v>175</v>
      </c>
    </row>
    <row r="752" spans="1:13" x14ac:dyDescent="0.25">
      <c r="A752" s="20">
        <v>2.5309200000000001</v>
      </c>
      <c r="B752" s="80">
        <v>-111.124</v>
      </c>
      <c r="C752" s="23">
        <v>42.801000000000002</v>
      </c>
      <c r="D752" s="1">
        <v>1</v>
      </c>
      <c r="E752" s="1">
        <v>1994</v>
      </c>
      <c r="F752" s="1">
        <v>2</v>
      </c>
      <c r="G752" s="1">
        <v>3</v>
      </c>
      <c r="H752" s="1">
        <v>11</v>
      </c>
      <c r="I752" s="1">
        <v>39</v>
      </c>
      <c r="J752" s="11">
        <v>13.7</v>
      </c>
      <c r="K752" s="35">
        <v>0.22500000000000001</v>
      </c>
      <c r="L752" s="2">
        <v>0.01</v>
      </c>
      <c r="M752" t="s">
        <v>174</v>
      </c>
    </row>
    <row r="753" spans="1:13" x14ac:dyDescent="0.25">
      <c r="A753" s="20">
        <v>2.5680800000000001</v>
      </c>
      <c r="B753" s="80">
        <v>-111.205</v>
      </c>
      <c r="C753" s="23">
        <v>42.768000000000001</v>
      </c>
      <c r="D753" s="1">
        <v>3</v>
      </c>
      <c r="E753" s="1">
        <v>1994</v>
      </c>
      <c r="F753" s="1">
        <v>2</v>
      </c>
      <c r="G753" s="1">
        <v>3</v>
      </c>
      <c r="H753" s="1">
        <v>11</v>
      </c>
      <c r="I753" s="1">
        <v>42</v>
      </c>
      <c r="J753" s="11">
        <v>6.2</v>
      </c>
      <c r="K753" s="35">
        <v>0.22500000000000001</v>
      </c>
      <c r="L753" s="2">
        <v>0.01</v>
      </c>
      <c r="M753" t="s">
        <v>174</v>
      </c>
    </row>
    <row r="754" spans="1:13" x14ac:dyDescent="0.25">
      <c r="A754" s="20">
        <v>2.72601</v>
      </c>
      <c r="B754" s="80">
        <v>-111.111</v>
      </c>
      <c r="C754" s="23">
        <v>42.597999999999999</v>
      </c>
      <c r="D754" s="1">
        <v>1</v>
      </c>
      <c r="E754" s="1">
        <v>1994</v>
      </c>
      <c r="F754" s="1">
        <v>2</v>
      </c>
      <c r="G754" s="1">
        <v>3</v>
      </c>
      <c r="H754" s="1">
        <v>11</v>
      </c>
      <c r="I754" s="1">
        <v>43</v>
      </c>
      <c r="J754" s="11">
        <v>43.8</v>
      </c>
      <c r="K754" s="35">
        <v>0.22500000000000001</v>
      </c>
      <c r="L754" s="2">
        <v>0.01</v>
      </c>
      <c r="M754" t="s">
        <v>174</v>
      </c>
    </row>
    <row r="755" spans="1:13" x14ac:dyDescent="0.25">
      <c r="A755" s="20">
        <v>3.9406132217383014</v>
      </c>
      <c r="B755" s="80">
        <v>-111.16200000000001</v>
      </c>
      <c r="C755" s="23">
        <v>42.683999999999997</v>
      </c>
      <c r="D755" s="1">
        <v>0</v>
      </c>
      <c r="E755" s="1">
        <v>1994</v>
      </c>
      <c r="F755" s="1">
        <v>2</v>
      </c>
      <c r="G755" s="1">
        <v>3</v>
      </c>
      <c r="H755" s="1">
        <v>11</v>
      </c>
      <c r="I755" s="1">
        <v>46</v>
      </c>
      <c r="J755" s="11">
        <v>51.8</v>
      </c>
      <c r="K755" s="35">
        <v>0.10516774409862768</v>
      </c>
      <c r="L755" s="2">
        <v>0.01</v>
      </c>
      <c r="M755" t="s">
        <v>175</v>
      </c>
    </row>
    <row r="756" spans="1:13" x14ac:dyDescent="0.25">
      <c r="A756" s="20">
        <v>3.7346911560404008</v>
      </c>
      <c r="B756" s="80">
        <v>-111.264</v>
      </c>
      <c r="C756" s="23">
        <v>42.784999999999997</v>
      </c>
      <c r="D756" s="1">
        <v>1</v>
      </c>
      <c r="E756" s="1">
        <v>1994</v>
      </c>
      <c r="F756" s="1">
        <v>2</v>
      </c>
      <c r="G756" s="1">
        <v>3</v>
      </c>
      <c r="H756" s="1">
        <v>11</v>
      </c>
      <c r="I756" s="1">
        <v>49</v>
      </c>
      <c r="J756" s="11">
        <v>24.9</v>
      </c>
      <c r="K756" s="35">
        <v>0.10516774409862768</v>
      </c>
      <c r="L756" s="2">
        <v>0.01</v>
      </c>
      <c r="M756" t="s">
        <v>175</v>
      </c>
    </row>
    <row r="757" spans="1:13" x14ac:dyDescent="0.25">
      <c r="A757" s="20">
        <v>2.5959499999999998</v>
      </c>
      <c r="B757" s="80">
        <v>-110.81699999999999</v>
      </c>
      <c r="C757" s="23">
        <v>42.795000000000002</v>
      </c>
      <c r="D757" s="1">
        <v>1</v>
      </c>
      <c r="E757" s="1">
        <v>1994</v>
      </c>
      <c r="F757" s="1">
        <v>2</v>
      </c>
      <c r="G757" s="1">
        <v>3</v>
      </c>
      <c r="H757" s="1">
        <v>12</v>
      </c>
      <c r="I757" s="1">
        <v>1</v>
      </c>
      <c r="J757" s="11">
        <v>10.8</v>
      </c>
      <c r="K757" s="35">
        <v>0.22500000000000001</v>
      </c>
      <c r="L757" s="2">
        <v>0.01</v>
      </c>
      <c r="M757" t="s">
        <v>174</v>
      </c>
    </row>
    <row r="758" spans="1:13" x14ac:dyDescent="0.25">
      <c r="A758" s="20">
        <v>4.1447914320989163</v>
      </c>
      <c r="B758" s="80">
        <v>-111.15600000000001</v>
      </c>
      <c r="C758" s="23">
        <v>42.694000000000003</v>
      </c>
      <c r="D758" s="1">
        <v>0</v>
      </c>
      <c r="E758" s="1">
        <v>1994</v>
      </c>
      <c r="F758" s="1">
        <v>2</v>
      </c>
      <c r="G758" s="1">
        <v>3</v>
      </c>
      <c r="H758" s="1">
        <v>12</v>
      </c>
      <c r="I758" s="1">
        <v>4</v>
      </c>
      <c r="J758" s="11">
        <v>57.3</v>
      </c>
      <c r="K758" s="35">
        <v>0.10516774409862768</v>
      </c>
      <c r="L758" s="2">
        <v>0.01</v>
      </c>
      <c r="M758" t="s">
        <v>175</v>
      </c>
    </row>
    <row r="759" spans="1:13" x14ac:dyDescent="0.25">
      <c r="A759" s="20">
        <v>3.0047100000000002</v>
      </c>
      <c r="B759" s="80">
        <v>-111.10899999999999</v>
      </c>
      <c r="C759" s="23">
        <v>42.624000000000002</v>
      </c>
      <c r="D759" s="1">
        <v>0</v>
      </c>
      <c r="E759" s="1">
        <v>1994</v>
      </c>
      <c r="F759" s="1">
        <v>2</v>
      </c>
      <c r="G759" s="1">
        <v>3</v>
      </c>
      <c r="H759" s="1">
        <v>12</v>
      </c>
      <c r="I759" s="1">
        <v>12</v>
      </c>
      <c r="J759" s="11">
        <v>40.4</v>
      </c>
      <c r="K759" s="35">
        <v>0.22500000000000001</v>
      </c>
      <c r="L759" s="2">
        <v>0.01</v>
      </c>
      <c r="M759" t="s">
        <v>174</v>
      </c>
    </row>
    <row r="760" spans="1:13" x14ac:dyDescent="0.25">
      <c r="A760" s="20">
        <v>2.6331099999999998</v>
      </c>
      <c r="B760" s="80">
        <v>-111.22199999999999</v>
      </c>
      <c r="C760" s="23">
        <v>42.698</v>
      </c>
      <c r="D760" s="1">
        <v>5</v>
      </c>
      <c r="E760" s="1">
        <v>1994</v>
      </c>
      <c r="F760" s="1">
        <v>2</v>
      </c>
      <c r="G760" s="1">
        <v>3</v>
      </c>
      <c r="H760" s="1">
        <v>12</v>
      </c>
      <c r="I760" s="1">
        <v>18</v>
      </c>
      <c r="J760" s="11">
        <v>51.6</v>
      </c>
      <c r="K760" s="35">
        <v>0.22500000000000001</v>
      </c>
      <c r="L760" s="2">
        <v>0.01</v>
      </c>
      <c r="M760" t="s">
        <v>174</v>
      </c>
    </row>
    <row r="761" spans="1:13" x14ac:dyDescent="0.25">
      <c r="A761" s="20">
        <v>2.7631700000000001</v>
      </c>
      <c r="B761" s="80">
        <v>-111.039</v>
      </c>
      <c r="C761" s="23">
        <v>42.640999999999998</v>
      </c>
      <c r="D761" s="1">
        <v>1</v>
      </c>
      <c r="E761" s="1">
        <v>1994</v>
      </c>
      <c r="F761" s="1">
        <v>2</v>
      </c>
      <c r="G761" s="1">
        <v>3</v>
      </c>
      <c r="H761" s="1">
        <v>12</v>
      </c>
      <c r="I761" s="1">
        <v>37</v>
      </c>
      <c r="J761" s="11">
        <v>14.2</v>
      </c>
      <c r="K761" s="35">
        <v>0.22500000000000001</v>
      </c>
      <c r="L761" s="2">
        <v>0.01</v>
      </c>
      <c r="M761" t="s">
        <v>174</v>
      </c>
    </row>
    <row r="762" spans="1:13" x14ac:dyDescent="0.25">
      <c r="A762" s="20">
        <v>3.2812810222171391</v>
      </c>
      <c r="B762" s="80">
        <v>-111.14700000000001</v>
      </c>
      <c r="C762" s="23">
        <v>42.716999999999999</v>
      </c>
      <c r="D762" s="1">
        <v>1</v>
      </c>
      <c r="E762" s="1">
        <v>1994</v>
      </c>
      <c r="F762" s="1">
        <v>2</v>
      </c>
      <c r="G762" s="1">
        <v>3</v>
      </c>
      <c r="H762" s="1">
        <v>12</v>
      </c>
      <c r="I762" s="1">
        <v>40</v>
      </c>
      <c r="J762" s="11">
        <v>52.2</v>
      </c>
      <c r="K762" s="35">
        <v>0.11825400999467875</v>
      </c>
      <c r="L762" s="2">
        <v>0.01</v>
      </c>
      <c r="M762" t="s">
        <v>175</v>
      </c>
    </row>
    <row r="763" spans="1:13" x14ac:dyDescent="0.25">
      <c r="A763" s="20">
        <v>2.8653599999999999</v>
      </c>
      <c r="B763" s="80">
        <v>-111.11</v>
      </c>
      <c r="C763" s="23">
        <v>42.656999999999996</v>
      </c>
      <c r="D763" s="1">
        <v>0</v>
      </c>
      <c r="E763" s="1">
        <v>1994</v>
      </c>
      <c r="F763" s="1">
        <v>2</v>
      </c>
      <c r="G763" s="1">
        <v>3</v>
      </c>
      <c r="H763" s="1">
        <v>13</v>
      </c>
      <c r="I763" s="1">
        <v>6</v>
      </c>
      <c r="J763" s="11">
        <v>19.899999999999999</v>
      </c>
      <c r="K763" s="35">
        <v>0.22500000000000001</v>
      </c>
      <c r="L763" s="2">
        <v>0.01</v>
      </c>
      <c r="M763" t="s">
        <v>174</v>
      </c>
    </row>
    <row r="764" spans="1:13" x14ac:dyDescent="0.25">
      <c r="A764" s="20">
        <v>3.6258843431089884</v>
      </c>
      <c r="B764" s="80">
        <v>-111.11199999999999</v>
      </c>
      <c r="C764" s="23">
        <v>42.656999999999996</v>
      </c>
      <c r="D764" s="1">
        <v>1</v>
      </c>
      <c r="E764" s="1">
        <v>1994</v>
      </c>
      <c r="F764" s="1">
        <v>2</v>
      </c>
      <c r="G764" s="1">
        <v>3</v>
      </c>
      <c r="H764" s="1">
        <v>13</v>
      </c>
      <c r="I764" s="1">
        <v>13</v>
      </c>
      <c r="J764" s="11">
        <v>38.299999999999997</v>
      </c>
      <c r="K764" s="35">
        <v>0.10516774409862768</v>
      </c>
      <c r="L764" s="2">
        <v>0.01</v>
      </c>
      <c r="M764" t="s">
        <v>175</v>
      </c>
    </row>
    <row r="765" spans="1:13" x14ac:dyDescent="0.25">
      <c r="A765" s="20">
        <v>3.5552808269236271</v>
      </c>
      <c r="B765" s="80">
        <v>-111.127</v>
      </c>
      <c r="C765" s="23">
        <v>42.723999999999997</v>
      </c>
      <c r="D765" s="1">
        <v>0</v>
      </c>
      <c r="E765" s="1">
        <v>1994</v>
      </c>
      <c r="F765" s="1">
        <v>2</v>
      </c>
      <c r="G765" s="1">
        <v>3</v>
      </c>
      <c r="H765" s="1">
        <v>13</v>
      </c>
      <c r="I765" s="1">
        <v>21</v>
      </c>
      <c r="J765" s="11">
        <v>35.799999999999997</v>
      </c>
      <c r="K765" s="35">
        <v>0.11825400999467875</v>
      </c>
      <c r="L765" s="2">
        <v>0.01</v>
      </c>
      <c r="M765" t="s">
        <v>175</v>
      </c>
    </row>
    <row r="766" spans="1:13" x14ac:dyDescent="0.25">
      <c r="A766" s="20">
        <v>2.6516899999999999</v>
      </c>
      <c r="B766" s="80">
        <v>-111.117</v>
      </c>
      <c r="C766" s="23">
        <v>42.753999999999998</v>
      </c>
      <c r="D766" s="1">
        <v>1</v>
      </c>
      <c r="E766" s="1">
        <v>1994</v>
      </c>
      <c r="F766" s="1">
        <v>2</v>
      </c>
      <c r="G766" s="1">
        <v>3</v>
      </c>
      <c r="H766" s="1">
        <v>13</v>
      </c>
      <c r="I766" s="1">
        <v>43</v>
      </c>
      <c r="J766" s="11">
        <v>20.2</v>
      </c>
      <c r="K766" s="35">
        <v>0.22500000000000001</v>
      </c>
      <c r="L766" s="2">
        <v>0.01</v>
      </c>
      <c r="M766" t="s">
        <v>174</v>
      </c>
    </row>
    <row r="767" spans="1:13" x14ac:dyDescent="0.25">
      <c r="A767" s="20">
        <v>3.2037232045399655</v>
      </c>
      <c r="B767" s="80">
        <v>-111.146</v>
      </c>
      <c r="C767" s="23">
        <v>42.722000000000001</v>
      </c>
      <c r="D767" s="1">
        <v>0</v>
      </c>
      <c r="E767" s="1">
        <v>1994</v>
      </c>
      <c r="F767" s="1">
        <v>2</v>
      </c>
      <c r="G767" s="1">
        <v>3</v>
      </c>
      <c r="H767" s="1">
        <v>13</v>
      </c>
      <c r="I767" s="1">
        <v>48</v>
      </c>
      <c r="J767" s="11">
        <v>16.7</v>
      </c>
      <c r="K767" s="35">
        <v>0.16083765575665815</v>
      </c>
      <c r="L767" s="2">
        <v>0.01</v>
      </c>
      <c r="M767" t="s">
        <v>175</v>
      </c>
    </row>
    <row r="768" spans="1:13" x14ac:dyDescent="0.25">
      <c r="A768" s="20">
        <v>2.8839399999999999</v>
      </c>
      <c r="B768" s="80">
        <v>-111.08499999999999</v>
      </c>
      <c r="C768" s="23">
        <v>42.624000000000002</v>
      </c>
      <c r="D768" s="1">
        <v>0</v>
      </c>
      <c r="E768" s="1">
        <v>1994</v>
      </c>
      <c r="F768" s="1">
        <v>2</v>
      </c>
      <c r="G768" s="1">
        <v>3</v>
      </c>
      <c r="H768" s="1">
        <v>13</v>
      </c>
      <c r="I768" s="1">
        <v>53</v>
      </c>
      <c r="J768" s="11">
        <v>3.7</v>
      </c>
      <c r="K768" s="35">
        <v>0.22500000000000001</v>
      </c>
      <c r="L768" s="2">
        <v>0.01</v>
      </c>
      <c r="M768" t="s">
        <v>174</v>
      </c>
    </row>
    <row r="769" spans="1:13" x14ac:dyDescent="0.25">
      <c r="A769" s="20">
        <v>3.2612001039015173</v>
      </c>
      <c r="B769" s="80">
        <v>-111.13500000000001</v>
      </c>
      <c r="C769" s="23">
        <v>42.761000000000003</v>
      </c>
      <c r="D769" s="1">
        <v>0</v>
      </c>
      <c r="E769" s="1">
        <v>1994</v>
      </c>
      <c r="F769" s="1">
        <v>2</v>
      </c>
      <c r="G769" s="1">
        <v>3</v>
      </c>
      <c r="H769" s="1">
        <v>14</v>
      </c>
      <c r="I769" s="1">
        <v>7</v>
      </c>
      <c r="J769" s="11">
        <v>27.4</v>
      </c>
      <c r="K769" s="35">
        <v>0.10516774409862768</v>
      </c>
      <c r="L769" s="2">
        <v>0.01</v>
      </c>
      <c r="M769" t="s">
        <v>175</v>
      </c>
    </row>
    <row r="770" spans="1:13" x14ac:dyDescent="0.25">
      <c r="A770" s="20">
        <v>2.7538800000000001</v>
      </c>
      <c r="B770" s="80">
        <v>-111.04900000000001</v>
      </c>
      <c r="C770" s="23">
        <v>42.709000000000003</v>
      </c>
      <c r="D770" s="1">
        <v>4</v>
      </c>
      <c r="E770" s="1">
        <v>1994</v>
      </c>
      <c r="F770" s="1">
        <v>2</v>
      </c>
      <c r="G770" s="1">
        <v>3</v>
      </c>
      <c r="H770" s="1">
        <v>14</v>
      </c>
      <c r="I770" s="1">
        <v>9</v>
      </c>
      <c r="J770" s="11">
        <v>30.8</v>
      </c>
      <c r="K770" s="35">
        <v>0.22500000000000001</v>
      </c>
      <c r="L770" s="2">
        <v>0.01</v>
      </c>
      <c r="M770" t="s">
        <v>174</v>
      </c>
    </row>
    <row r="771" spans="1:13" x14ac:dyDescent="0.25">
      <c r="A771" s="20">
        <v>2.5959499999999998</v>
      </c>
      <c r="B771" s="80">
        <v>-111.075</v>
      </c>
      <c r="C771" s="23">
        <v>42.701999999999998</v>
      </c>
      <c r="D771" s="1">
        <v>6</v>
      </c>
      <c r="E771" s="1">
        <v>1994</v>
      </c>
      <c r="F771" s="1">
        <v>2</v>
      </c>
      <c r="G771" s="1">
        <v>3</v>
      </c>
      <c r="H771" s="1">
        <v>14</v>
      </c>
      <c r="I771" s="1">
        <v>10</v>
      </c>
      <c r="J771" s="11">
        <v>40.700000000000003</v>
      </c>
      <c r="K771" s="35">
        <v>0.22500000000000001</v>
      </c>
      <c r="L771" s="2">
        <v>0.01</v>
      </c>
      <c r="M771" t="s">
        <v>174</v>
      </c>
    </row>
    <row r="772" spans="1:13" x14ac:dyDescent="0.25">
      <c r="A772" s="20">
        <v>2.6423999999999999</v>
      </c>
      <c r="B772" s="80">
        <v>-111.04900000000001</v>
      </c>
      <c r="C772" s="23">
        <v>42.643999999999998</v>
      </c>
      <c r="D772" s="1">
        <v>0</v>
      </c>
      <c r="E772" s="1">
        <v>1994</v>
      </c>
      <c r="F772" s="1">
        <v>2</v>
      </c>
      <c r="G772" s="1">
        <v>3</v>
      </c>
      <c r="H772" s="1">
        <v>14</v>
      </c>
      <c r="I772" s="1">
        <v>35</v>
      </c>
      <c r="J772" s="11">
        <v>2.6</v>
      </c>
      <c r="K772" s="35">
        <v>0.22500000000000001</v>
      </c>
      <c r="L772" s="2">
        <v>0.01</v>
      </c>
      <c r="M772" t="s">
        <v>174</v>
      </c>
    </row>
    <row r="773" spans="1:13" x14ac:dyDescent="0.25">
      <c r="A773" s="20">
        <v>3.8046093770908991</v>
      </c>
      <c r="B773" s="80">
        <v>-111.17700000000001</v>
      </c>
      <c r="C773" s="23">
        <v>42.747999999999998</v>
      </c>
      <c r="D773" s="1">
        <v>0</v>
      </c>
      <c r="E773" s="1">
        <v>1994</v>
      </c>
      <c r="F773" s="1">
        <v>2</v>
      </c>
      <c r="G773" s="1">
        <v>3</v>
      </c>
      <c r="H773" s="1">
        <v>14</v>
      </c>
      <c r="I773" s="1">
        <v>36</v>
      </c>
      <c r="J773" s="11">
        <v>25.2</v>
      </c>
      <c r="K773" s="35">
        <v>0.11825400999467875</v>
      </c>
      <c r="L773" s="2">
        <v>0.01</v>
      </c>
      <c r="M773" t="s">
        <v>175</v>
      </c>
    </row>
    <row r="774" spans="1:13" x14ac:dyDescent="0.25">
      <c r="A774" s="20">
        <v>2.7886148200917651</v>
      </c>
      <c r="B774" s="80">
        <v>-111.11199999999999</v>
      </c>
      <c r="C774" s="23">
        <v>42.780999999999999</v>
      </c>
      <c r="D774" s="1">
        <v>1</v>
      </c>
      <c r="E774" s="1">
        <v>1994</v>
      </c>
      <c r="F774" s="1">
        <v>2</v>
      </c>
      <c r="G774" s="1">
        <v>3</v>
      </c>
      <c r="H774" s="1">
        <v>14</v>
      </c>
      <c r="I774" s="1">
        <v>42</v>
      </c>
      <c r="J774" s="11">
        <v>29.6</v>
      </c>
      <c r="K774" s="35">
        <v>0.16083765575665815</v>
      </c>
      <c r="L774" s="2">
        <v>0.01</v>
      </c>
      <c r="M774" t="s">
        <v>175</v>
      </c>
    </row>
    <row r="775" spans="1:13" x14ac:dyDescent="0.25">
      <c r="A775" s="20">
        <v>2.5587899999999997</v>
      </c>
      <c r="B775" s="80">
        <v>-111.21599999999999</v>
      </c>
      <c r="C775" s="23">
        <v>42.725000000000001</v>
      </c>
      <c r="D775" s="1">
        <v>16</v>
      </c>
      <c r="E775" s="1">
        <v>1994</v>
      </c>
      <c r="F775" s="1">
        <v>2</v>
      </c>
      <c r="G775" s="1">
        <v>3</v>
      </c>
      <c r="H775" s="1">
        <v>14</v>
      </c>
      <c r="I775" s="1">
        <v>54</v>
      </c>
      <c r="J775" s="11">
        <v>36.6</v>
      </c>
      <c r="K775" s="35">
        <v>0.22500000000000001</v>
      </c>
      <c r="L775" s="2">
        <v>0.01</v>
      </c>
      <c r="M775" t="s">
        <v>174</v>
      </c>
    </row>
    <row r="776" spans="1:13" x14ac:dyDescent="0.25">
      <c r="A776" s="20">
        <v>2.9886962641873938</v>
      </c>
      <c r="B776" s="80">
        <v>-111.087</v>
      </c>
      <c r="C776" s="23">
        <v>42.701999999999998</v>
      </c>
      <c r="D776" s="1">
        <v>0</v>
      </c>
      <c r="E776" s="1">
        <v>1994</v>
      </c>
      <c r="F776" s="1">
        <v>2</v>
      </c>
      <c r="G776" s="1">
        <v>3</v>
      </c>
      <c r="H776" s="1">
        <v>14</v>
      </c>
      <c r="I776" s="1">
        <v>58</v>
      </c>
      <c r="J776" s="11">
        <v>47.4</v>
      </c>
      <c r="K776" s="35">
        <v>0.16083765575665815</v>
      </c>
      <c r="L776" s="2">
        <v>0.01</v>
      </c>
      <c r="M776" t="s">
        <v>175</v>
      </c>
    </row>
    <row r="777" spans="1:13" x14ac:dyDescent="0.25">
      <c r="A777" s="20">
        <v>3.3763100000000001</v>
      </c>
      <c r="B777" s="80">
        <v>-111.121</v>
      </c>
      <c r="C777" s="23">
        <v>42.761000000000003</v>
      </c>
      <c r="D777" s="1">
        <v>6</v>
      </c>
      <c r="E777" s="1">
        <v>1994</v>
      </c>
      <c r="F777" s="1">
        <v>2</v>
      </c>
      <c r="G777" s="1">
        <v>3</v>
      </c>
      <c r="H777" s="1">
        <v>15</v>
      </c>
      <c r="I777" s="1">
        <v>7</v>
      </c>
      <c r="J777" s="11">
        <v>19.600000000000001</v>
      </c>
      <c r="K777" s="35">
        <v>0.22500000000000001</v>
      </c>
      <c r="L777" s="2">
        <v>0.01</v>
      </c>
      <c r="M777" t="s">
        <v>174</v>
      </c>
    </row>
    <row r="778" spans="1:13" x14ac:dyDescent="0.25">
      <c r="A778" s="20">
        <v>3.5621100000000001</v>
      </c>
      <c r="B778" s="80">
        <v>-111.04600000000001</v>
      </c>
      <c r="C778" s="23">
        <v>42.765000000000001</v>
      </c>
      <c r="D778" s="1">
        <v>0</v>
      </c>
      <c r="E778" s="1">
        <v>1994</v>
      </c>
      <c r="F778" s="1">
        <v>2</v>
      </c>
      <c r="G778" s="1">
        <v>3</v>
      </c>
      <c r="H778" s="1">
        <v>15</v>
      </c>
      <c r="I778" s="1">
        <v>9</v>
      </c>
      <c r="J778" s="11">
        <v>29.6</v>
      </c>
      <c r="K778" s="35">
        <v>0.22500000000000001</v>
      </c>
      <c r="L778" s="2">
        <v>0.01</v>
      </c>
      <c r="M778" t="s">
        <v>174</v>
      </c>
    </row>
    <row r="779" spans="1:13" x14ac:dyDescent="0.25">
      <c r="A779" s="20">
        <v>3.3838635741681782</v>
      </c>
      <c r="B779" s="80">
        <v>-111.083</v>
      </c>
      <c r="C779" s="23">
        <v>43.125</v>
      </c>
      <c r="D779" s="1">
        <v>5</v>
      </c>
      <c r="E779" s="1">
        <v>1994</v>
      </c>
      <c r="F779" s="1">
        <v>2</v>
      </c>
      <c r="G779" s="1">
        <v>3</v>
      </c>
      <c r="H779" s="1">
        <v>15</v>
      </c>
      <c r="I779" s="1">
        <v>17</v>
      </c>
      <c r="J779" s="11">
        <v>3.1</v>
      </c>
      <c r="K779" s="35">
        <v>0.11896272055640408</v>
      </c>
      <c r="L779" s="2">
        <v>0.01</v>
      </c>
      <c r="M779" t="s">
        <v>175</v>
      </c>
    </row>
    <row r="780" spans="1:13" x14ac:dyDescent="0.25">
      <c r="A780" s="20">
        <v>3.5226678042397639</v>
      </c>
      <c r="B780" s="80">
        <v>-111.07899999999999</v>
      </c>
      <c r="C780" s="23">
        <v>42.944000000000003</v>
      </c>
      <c r="D780" s="1">
        <v>3</v>
      </c>
      <c r="E780" s="1">
        <v>1994</v>
      </c>
      <c r="F780" s="1">
        <v>2</v>
      </c>
      <c r="G780" s="1">
        <v>3</v>
      </c>
      <c r="H780" s="1">
        <v>15</v>
      </c>
      <c r="I780" s="1">
        <v>34</v>
      </c>
      <c r="J780" s="11">
        <v>44.2</v>
      </c>
      <c r="K780" s="35">
        <v>0.11896272055640408</v>
      </c>
      <c r="L780" s="2">
        <v>0.01</v>
      </c>
      <c r="M780" t="s">
        <v>175</v>
      </c>
    </row>
    <row r="781" spans="1:13" x14ac:dyDescent="0.25">
      <c r="A781" s="20">
        <v>3.3119540319057967</v>
      </c>
      <c r="B781" s="80">
        <v>-111.08799999999999</v>
      </c>
      <c r="C781" s="23">
        <v>42.741999999999997</v>
      </c>
      <c r="D781" s="1">
        <v>0</v>
      </c>
      <c r="E781" s="1">
        <v>1994</v>
      </c>
      <c r="F781" s="1">
        <v>2</v>
      </c>
      <c r="G781" s="1">
        <v>3</v>
      </c>
      <c r="H781" s="1">
        <v>16</v>
      </c>
      <c r="I781" s="1">
        <v>30</v>
      </c>
      <c r="J781" s="11">
        <v>30.5</v>
      </c>
      <c r="K781" s="35">
        <v>0.10516774409862768</v>
      </c>
      <c r="L781" s="2">
        <v>0.01</v>
      </c>
      <c r="M781" t="s">
        <v>175</v>
      </c>
    </row>
    <row r="782" spans="1:13" x14ac:dyDescent="0.25">
      <c r="A782" s="20">
        <v>3.300708265964408</v>
      </c>
      <c r="B782" s="80">
        <v>-111.07299999999999</v>
      </c>
      <c r="C782" s="23">
        <v>42.648000000000003</v>
      </c>
      <c r="D782" s="1">
        <v>0</v>
      </c>
      <c r="E782" s="1">
        <v>1994</v>
      </c>
      <c r="F782" s="1">
        <v>2</v>
      </c>
      <c r="G782" s="1">
        <v>3</v>
      </c>
      <c r="H782" s="1">
        <v>16</v>
      </c>
      <c r="I782" s="1">
        <v>45</v>
      </c>
      <c r="J782" s="11">
        <v>25</v>
      </c>
      <c r="K782" s="35">
        <v>0.10516774409862768</v>
      </c>
      <c r="L782" s="2">
        <v>0.01</v>
      </c>
      <c r="M782" t="s">
        <v>175</v>
      </c>
    </row>
    <row r="783" spans="1:13" x14ac:dyDescent="0.25">
      <c r="A783" s="20">
        <v>3.5750046700921079</v>
      </c>
      <c r="B783" s="80">
        <v>-111.113</v>
      </c>
      <c r="C783" s="23">
        <v>42.71</v>
      </c>
      <c r="D783" s="1">
        <v>1</v>
      </c>
      <c r="E783" s="1">
        <v>1994</v>
      </c>
      <c r="F783" s="1">
        <v>2</v>
      </c>
      <c r="G783" s="1">
        <v>3</v>
      </c>
      <c r="H783" s="1">
        <v>17</v>
      </c>
      <c r="I783" s="1">
        <v>19</v>
      </c>
      <c r="J783" s="11">
        <v>53</v>
      </c>
      <c r="K783" s="35">
        <v>0.10516774409862768</v>
      </c>
      <c r="L783" s="2">
        <v>0.01</v>
      </c>
      <c r="M783" t="s">
        <v>175</v>
      </c>
    </row>
    <row r="784" spans="1:13" x14ac:dyDescent="0.25">
      <c r="A784" s="20">
        <v>2.6052400000000002</v>
      </c>
      <c r="B784" s="80">
        <v>-111.09699999999999</v>
      </c>
      <c r="C784" s="23">
        <v>42.593000000000004</v>
      </c>
      <c r="D784" s="1">
        <v>8</v>
      </c>
      <c r="E784" s="1">
        <v>1994</v>
      </c>
      <c r="F784" s="1">
        <v>2</v>
      </c>
      <c r="G784" s="1">
        <v>3</v>
      </c>
      <c r="H784" s="1">
        <v>17</v>
      </c>
      <c r="I784" s="1">
        <v>27</v>
      </c>
      <c r="J784" s="11">
        <v>3.7</v>
      </c>
      <c r="K784" s="35">
        <v>0.22500000000000001</v>
      </c>
      <c r="L784" s="2">
        <v>0.01</v>
      </c>
      <c r="M784" t="s">
        <v>174</v>
      </c>
    </row>
    <row r="785" spans="1:13" x14ac:dyDescent="0.25">
      <c r="A785" s="20">
        <v>3.0139999999999998</v>
      </c>
      <c r="B785" s="80">
        <v>-111.129</v>
      </c>
      <c r="C785" s="23">
        <v>42.758000000000003</v>
      </c>
      <c r="D785" s="1">
        <v>0</v>
      </c>
      <c r="E785" s="1">
        <v>1994</v>
      </c>
      <c r="F785" s="1">
        <v>2</v>
      </c>
      <c r="G785" s="1">
        <v>3</v>
      </c>
      <c r="H785" s="1">
        <v>17</v>
      </c>
      <c r="I785" s="1">
        <v>31</v>
      </c>
      <c r="J785" s="11">
        <v>54</v>
      </c>
      <c r="K785" s="35">
        <v>0.22500000000000001</v>
      </c>
      <c r="L785" s="2">
        <v>0.01</v>
      </c>
      <c r="M785" t="s">
        <v>174</v>
      </c>
    </row>
    <row r="786" spans="1:13" x14ac:dyDescent="0.25">
      <c r="A786" s="20">
        <v>3.374094813568091</v>
      </c>
      <c r="B786" s="80">
        <v>-111.127</v>
      </c>
      <c r="C786" s="23">
        <v>42.688000000000002</v>
      </c>
      <c r="D786" s="1">
        <v>0</v>
      </c>
      <c r="E786" s="1">
        <v>1994</v>
      </c>
      <c r="F786" s="1">
        <v>2</v>
      </c>
      <c r="G786" s="1">
        <v>3</v>
      </c>
      <c r="H786" s="1">
        <v>17</v>
      </c>
      <c r="I786" s="1">
        <v>33</v>
      </c>
      <c r="J786" s="11">
        <v>7.7</v>
      </c>
      <c r="K786" s="35">
        <v>0.10516774409862768</v>
      </c>
      <c r="L786" s="2">
        <v>0.01</v>
      </c>
      <c r="M786" t="s">
        <v>175</v>
      </c>
    </row>
    <row r="787" spans="1:13" x14ac:dyDescent="0.25">
      <c r="A787" s="20">
        <v>3.3726674132569259</v>
      </c>
      <c r="B787" s="80">
        <v>-111.13</v>
      </c>
      <c r="C787" s="23">
        <v>42.606000000000002</v>
      </c>
      <c r="D787" s="1">
        <v>0</v>
      </c>
      <c r="E787" s="1">
        <v>1994</v>
      </c>
      <c r="F787" s="1">
        <v>2</v>
      </c>
      <c r="G787" s="1">
        <v>3</v>
      </c>
      <c r="H787" s="1">
        <v>18</v>
      </c>
      <c r="I787" s="1">
        <v>9</v>
      </c>
      <c r="J787" s="11">
        <v>11.5</v>
      </c>
      <c r="K787" s="35">
        <v>0.10516774409862768</v>
      </c>
      <c r="L787" s="2">
        <v>0.01</v>
      </c>
      <c r="M787" t="s">
        <v>175</v>
      </c>
    </row>
    <row r="788" spans="1:13" x14ac:dyDescent="0.25">
      <c r="A788" s="20">
        <v>3.0139999999999998</v>
      </c>
      <c r="B788" s="80">
        <v>-111.07599999999999</v>
      </c>
      <c r="C788" s="23">
        <v>42.61</v>
      </c>
      <c r="D788" s="1">
        <v>2</v>
      </c>
      <c r="E788" s="1">
        <v>1994</v>
      </c>
      <c r="F788" s="1">
        <v>2</v>
      </c>
      <c r="G788" s="1">
        <v>3</v>
      </c>
      <c r="H788" s="1">
        <v>18</v>
      </c>
      <c r="I788" s="1">
        <v>14</v>
      </c>
      <c r="J788" s="11">
        <v>32.799999999999997</v>
      </c>
      <c r="K788" s="35">
        <v>0.22500000000000001</v>
      </c>
      <c r="L788" s="2">
        <v>0.01</v>
      </c>
      <c r="M788" t="s">
        <v>174</v>
      </c>
    </row>
    <row r="789" spans="1:13" x14ac:dyDescent="0.25">
      <c r="A789" s="20">
        <v>4.0070899999999998</v>
      </c>
      <c r="B789" s="80">
        <v>-111</v>
      </c>
      <c r="C789" s="23">
        <v>42.8</v>
      </c>
      <c r="D789" s="1">
        <v>5</v>
      </c>
      <c r="E789" s="1">
        <v>1994</v>
      </c>
      <c r="F789" s="1">
        <v>2</v>
      </c>
      <c r="G789" s="1">
        <v>3</v>
      </c>
      <c r="H789" s="1">
        <v>18</v>
      </c>
      <c r="I789" s="1">
        <v>14</v>
      </c>
      <c r="J789" s="1">
        <v>45.2</v>
      </c>
      <c r="K789" s="35">
        <v>0.23</v>
      </c>
      <c r="L789" s="2">
        <v>0.01</v>
      </c>
      <c r="M789" t="s">
        <v>174</v>
      </c>
    </row>
    <row r="790" spans="1:13" x14ac:dyDescent="0.25">
      <c r="A790" s="20">
        <v>3.6115900000000001</v>
      </c>
      <c r="B790" s="86">
        <v>-111.17100000000001</v>
      </c>
      <c r="C790" s="24">
        <v>42.569000000000003</v>
      </c>
      <c r="D790" s="9">
        <v>5</v>
      </c>
      <c r="E790" s="9">
        <v>1994</v>
      </c>
      <c r="F790" s="9">
        <v>2</v>
      </c>
      <c r="G790" s="9">
        <v>3</v>
      </c>
      <c r="H790" s="9">
        <v>18</v>
      </c>
      <c r="I790" s="9">
        <v>33</v>
      </c>
      <c r="J790" s="9">
        <v>52.04</v>
      </c>
      <c r="K790" s="35">
        <v>0.23</v>
      </c>
      <c r="L790" s="2">
        <v>0.01</v>
      </c>
      <c r="M790" t="s">
        <v>174</v>
      </c>
    </row>
    <row r="791" spans="1:13" x14ac:dyDescent="0.25">
      <c r="A791" s="20">
        <v>3.0361670200434672</v>
      </c>
      <c r="B791" s="80">
        <v>-111.16500000000001</v>
      </c>
      <c r="C791" s="23">
        <v>42.701000000000001</v>
      </c>
      <c r="D791" s="1">
        <v>3</v>
      </c>
      <c r="E791" s="1">
        <v>1994</v>
      </c>
      <c r="F791" s="1">
        <v>2</v>
      </c>
      <c r="G791" s="1">
        <v>3</v>
      </c>
      <c r="H791" s="1">
        <v>18</v>
      </c>
      <c r="I791" s="1">
        <v>58</v>
      </c>
      <c r="J791" s="11">
        <v>5.2</v>
      </c>
      <c r="K791" s="35">
        <v>0.16083765575665815</v>
      </c>
      <c r="L791" s="2">
        <v>0.01</v>
      </c>
      <c r="M791" t="s">
        <v>175</v>
      </c>
    </row>
    <row r="792" spans="1:13" x14ac:dyDescent="0.25">
      <c r="A792" s="20">
        <v>2.6052400000000002</v>
      </c>
      <c r="B792" s="80">
        <v>-111.047</v>
      </c>
      <c r="C792" s="23">
        <v>42.64</v>
      </c>
      <c r="D792" s="1">
        <v>1</v>
      </c>
      <c r="E792" s="1">
        <v>1994</v>
      </c>
      <c r="F792" s="1">
        <v>2</v>
      </c>
      <c r="G792" s="1">
        <v>3</v>
      </c>
      <c r="H792" s="1">
        <v>19</v>
      </c>
      <c r="I792" s="1">
        <v>0</v>
      </c>
      <c r="J792" s="11">
        <v>2.5</v>
      </c>
      <c r="K792" s="35">
        <v>0.22500000000000001</v>
      </c>
      <c r="L792" s="2">
        <v>0.01</v>
      </c>
      <c r="M792" t="s">
        <v>174</v>
      </c>
    </row>
    <row r="793" spans="1:13" x14ac:dyDescent="0.25">
      <c r="A793" s="20">
        <v>2.9211</v>
      </c>
      <c r="B793" s="86">
        <v>-110.25700000000001</v>
      </c>
      <c r="C793" s="24">
        <v>37.012</v>
      </c>
      <c r="D793" s="9">
        <v>1</v>
      </c>
      <c r="E793" s="9">
        <v>1994</v>
      </c>
      <c r="F793" s="9">
        <v>2</v>
      </c>
      <c r="G793" s="9">
        <v>3</v>
      </c>
      <c r="H793" s="9">
        <v>19</v>
      </c>
      <c r="I793" s="9">
        <v>8</v>
      </c>
      <c r="J793" s="12">
        <v>45.9</v>
      </c>
      <c r="K793" s="35">
        <v>0.22500000000000001</v>
      </c>
      <c r="L793" s="2">
        <v>0.01</v>
      </c>
      <c r="M793" t="s">
        <v>174</v>
      </c>
    </row>
    <row r="794" spans="1:13" x14ac:dyDescent="0.25">
      <c r="A794" s="20">
        <v>3.8737976614006824</v>
      </c>
      <c r="B794" s="80">
        <v>-111.14100000000001</v>
      </c>
      <c r="C794" s="23">
        <v>42.728999999999999</v>
      </c>
      <c r="D794" s="1">
        <v>0</v>
      </c>
      <c r="E794" s="1">
        <v>1994</v>
      </c>
      <c r="F794" s="1">
        <v>2</v>
      </c>
      <c r="G794" s="1">
        <v>3</v>
      </c>
      <c r="H794" s="1">
        <v>19</v>
      </c>
      <c r="I794" s="1">
        <v>13</v>
      </c>
      <c r="J794" s="11">
        <v>41.2</v>
      </c>
      <c r="K794" s="35">
        <v>0.10516774409862768</v>
      </c>
      <c r="L794" s="2">
        <v>0.01</v>
      </c>
      <c r="M794" t="s">
        <v>175</v>
      </c>
    </row>
    <row r="795" spans="1:13" x14ac:dyDescent="0.25">
      <c r="A795" s="20">
        <v>3.5319270418705244</v>
      </c>
      <c r="B795" s="80">
        <v>-111.15900000000001</v>
      </c>
      <c r="C795" s="23">
        <v>42.741</v>
      </c>
      <c r="D795" s="1">
        <v>0</v>
      </c>
      <c r="E795" s="1">
        <v>1994</v>
      </c>
      <c r="F795" s="1">
        <v>2</v>
      </c>
      <c r="G795" s="1">
        <v>3</v>
      </c>
      <c r="H795" s="1">
        <v>19</v>
      </c>
      <c r="I795" s="1">
        <v>15</v>
      </c>
      <c r="J795" s="11">
        <v>52.3</v>
      </c>
      <c r="K795" s="35">
        <v>0.10516774409862768</v>
      </c>
      <c r="L795" s="2">
        <v>0.01</v>
      </c>
      <c r="M795" t="s">
        <v>175</v>
      </c>
    </row>
    <row r="796" spans="1:13" x14ac:dyDescent="0.25">
      <c r="A796" s="20">
        <v>3.0456611712146819</v>
      </c>
      <c r="B796" s="80">
        <v>-111.126</v>
      </c>
      <c r="C796" s="23">
        <v>42.585999999999999</v>
      </c>
      <c r="D796" s="1">
        <v>0</v>
      </c>
      <c r="E796" s="1">
        <v>1994</v>
      </c>
      <c r="F796" s="1">
        <v>2</v>
      </c>
      <c r="G796" s="1">
        <v>3</v>
      </c>
      <c r="H796" s="1">
        <v>19</v>
      </c>
      <c r="I796" s="1">
        <v>58</v>
      </c>
      <c r="J796" s="11">
        <v>29.4</v>
      </c>
      <c r="K796" s="35">
        <v>0.16083765575665815</v>
      </c>
      <c r="L796" s="2">
        <v>0.01</v>
      </c>
      <c r="M796" t="s">
        <v>175</v>
      </c>
    </row>
    <row r="797" spans="1:13" x14ac:dyDescent="0.25">
      <c r="A797" s="20">
        <v>2.8467799999999999</v>
      </c>
      <c r="B797" s="80">
        <v>-111.075</v>
      </c>
      <c r="C797" s="23">
        <v>42.523000000000003</v>
      </c>
      <c r="D797" s="1">
        <v>0</v>
      </c>
      <c r="E797" s="1">
        <v>1994</v>
      </c>
      <c r="F797" s="1">
        <v>2</v>
      </c>
      <c r="G797" s="1">
        <v>3</v>
      </c>
      <c r="H797" s="1">
        <v>20</v>
      </c>
      <c r="I797" s="1">
        <v>20</v>
      </c>
      <c r="J797" s="11">
        <v>12.1</v>
      </c>
      <c r="K797" s="35">
        <v>0.22500000000000001</v>
      </c>
      <c r="L797" s="2">
        <v>0.01</v>
      </c>
      <c r="M797" t="s">
        <v>174</v>
      </c>
    </row>
    <row r="798" spans="1:13" x14ac:dyDescent="0.25">
      <c r="A798" s="20">
        <v>2.7397355252354503</v>
      </c>
      <c r="B798" s="80">
        <v>-111.13500000000001</v>
      </c>
      <c r="C798" s="23">
        <v>42.722000000000001</v>
      </c>
      <c r="D798" s="1">
        <v>4</v>
      </c>
      <c r="E798" s="1">
        <v>1994</v>
      </c>
      <c r="F798" s="1">
        <v>2</v>
      </c>
      <c r="G798" s="1">
        <v>3</v>
      </c>
      <c r="H798" s="1">
        <v>20</v>
      </c>
      <c r="I798" s="1">
        <v>31</v>
      </c>
      <c r="J798" s="11">
        <v>53</v>
      </c>
      <c r="K798" s="35">
        <v>0.16083765575665815</v>
      </c>
      <c r="L798" s="2">
        <v>0.01</v>
      </c>
      <c r="M798" t="s">
        <v>175</v>
      </c>
    </row>
    <row r="799" spans="1:13" x14ac:dyDescent="0.25">
      <c r="A799" s="20">
        <v>3.0697399999999999</v>
      </c>
      <c r="B799" s="80">
        <v>-111.053</v>
      </c>
      <c r="C799" s="23">
        <v>42.595999999999997</v>
      </c>
      <c r="D799" s="1">
        <v>0</v>
      </c>
      <c r="E799" s="1">
        <v>1994</v>
      </c>
      <c r="F799" s="1">
        <v>2</v>
      </c>
      <c r="G799" s="1">
        <v>3</v>
      </c>
      <c r="H799" s="1">
        <v>20</v>
      </c>
      <c r="I799" s="1">
        <v>46</v>
      </c>
      <c r="J799" s="11">
        <v>20.9</v>
      </c>
      <c r="K799" s="35">
        <v>0.22500000000000001</v>
      </c>
      <c r="L799" s="2">
        <v>0.01</v>
      </c>
      <c r="M799" t="s">
        <v>174</v>
      </c>
    </row>
    <row r="800" spans="1:13" x14ac:dyDescent="0.25">
      <c r="A800" s="20">
        <v>2.52163</v>
      </c>
      <c r="B800" s="80">
        <v>-111.098</v>
      </c>
      <c r="C800" s="23">
        <v>42.648000000000003</v>
      </c>
      <c r="D800" s="1">
        <v>5</v>
      </c>
      <c r="E800" s="1">
        <v>1994</v>
      </c>
      <c r="F800" s="1">
        <v>2</v>
      </c>
      <c r="G800" s="1">
        <v>3</v>
      </c>
      <c r="H800" s="1">
        <v>21</v>
      </c>
      <c r="I800" s="1">
        <v>3</v>
      </c>
      <c r="J800" s="11">
        <v>52.4</v>
      </c>
      <c r="K800" s="35">
        <v>0.22500000000000001</v>
      </c>
      <c r="L800" s="2">
        <v>0.01</v>
      </c>
      <c r="M800" t="s">
        <v>174</v>
      </c>
    </row>
    <row r="801" spans="1:13" x14ac:dyDescent="0.25">
      <c r="A801" s="20">
        <v>2.5495000000000001</v>
      </c>
      <c r="B801" s="80">
        <v>-110.895</v>
      </c>
      <c r="C801" s="23">
        <v>42.741</v>
      </c>
      <c r="D801" s="1">
        <v>16</v>
      </c>
      <c r="E801" s="1">
        <v>1994</v>
      </c>
      <c r="F801" s="1">
        <v>2</v>
      </c>
      <c r="G801" s="1">
        <v>3</v>
      </c>
      <c r="H801" s="1">
        <v>21</v>
      </c>
      <c r="I801" s="1">
        <v>26</v>
      </c>
      <c r="J801" s="11">
        <v>53.3</v>
      </c>
      <c r="K801" s="35">
        <v>0.22500000000000001</v>
      </c>
      <c r="L801" s="2">
        <v>0.01</v>
      </c>
      <c r="M801" t="s">
        <v>174</v>
      </c>
    </row>
    <row r="802" spans="1:13" x14ac:dyDescent="0.25">
      <c r="A802" s="20">
        <v>3.0368712895435879</v>
      </c>
      <c r="B802" s="80">
        <v>-111.179</v>
      </c>
      <c r="C802" s="23">
        <v>42.682000000000002</v>
      </c>
      <c r="D802" s="1">
        <v>3</v>
      </c>
      <c r="E802" s="1">
        <v>1994</v>
      </c>
      <c r="F802" s="1">
        <v>2</v>
      </c>
      <c r="G802" s="1">
        <v>3</v>
      </c>
      <c r="H802" s="1">
        <v>21</v>
      </c>
      <c r="I802" s="1">
        <v>32</v>
      </c>
      <c r="J802" s="11">
        <v>28.9</v>
      </c>
      <c r="K802" s="35">
        <v>0.16083765575665815</v>
      </c>
      <c r="L802" s="2">
        <v>0.01</v>
      </c>
      <c r="M802" t="s">
        <v>175</v>
      </c>
    </row>
    <row r="803" spans="1:13" x14ac:dyDescent="0.25">
      <c r="A803" s="20">
        <v>3.3864192837852567</v>
      </c>
      <c r="B803" s="80">
        <v>-111.08199999999999</v>
      </c>
      <c r="C803" s="23">
        <v>42.67</v>
      </c>
      <c r="D803" s="1">
        <v>1</v>
      </c>
      <c r="E803" s="1">
        <v>1994</v>
      </c>
      <c r="F803" s="1">
        <v>2</v>
      </c>
      <c r="G803" s="1">
        <v>3</v>
      </c>
      <c r="H803" s="1">
        <v>22</v>
      </c>
      <c r="I803" s="1">
        <v>17</v>
      </c>
      <c r="J803" s="11">
        <v>25.5</v>
      </c>
      <c r="K803" s="35">
        <v>0.10516774409862768</v>
      </c>
      <c r="L803" s="2">
        <v>0.01</v>
      </c>
      <c r="M803" t="s">
        <v>175</v>
      </c>
    </row>
    <row r="804" spans="1:13" x14ac:dyDescent="0.25">
      <c r="A804" s="20">
        <v>2.5495000000000001</v>
      </c>
      <c r="B804" s="80">
        <v>-111.08</v>
      </c>
      <c r="C804" s="23">
        <v>42.722000000000001</v>
      </c>
      <c r="D804" s="1">
        <v>3</v>
      </c>
      <c r="E804" s="1">
        <v>1994</v>
      </c>
      <c r="F804" s="1">
        <v>2</v>
      </c>
      <c r="G804" s="1">
        <v>3</v>
      </c>
      <c r="H804" s="1">
        <v>22</v>
      </c>
      <c r="I804" s="1">
        <v>53</v>
      </c>
      <c r="J804" s="11">
        <v>28.7</v>
      </c>
      <c r="K804" s="35">
        <v>0.22500000000000001</v>
      </c>
      <c r="L804" s="2">
        <v>0.01</v>
      </c>
      <c r="M804" t="s">
        <v>174</v>
      </c>
    </row>
    <row r="805" spans="1:13" x14ac:dyDescent="0.25">
      <c r="A805" s="20">
        <v>3.580007169330381</v>
      </c>
      <c r="B805" s="80">
        <v>-111.14100000000001</v>
      </c>
      <c r="C805" s="23">
        <v>42.59</v>
      </c>
      <c r="D805" s="1">
        <v>3</v>
      </c>
      <c r="E805" s="1">
        <v>1994</v>
      </c>
      <c r="F805" s="1">
        <v>2</v>
      </c>
      <c r="G805" s="1">
        <v>3</v>
      </c>
      <c r="H805" s="1">
        <v>22</v>
      </c>
      <c r="I805" s="1">
        <v>57</v>
      </c>
      <c r="J805" s="11">
        <v>39.799999999999997</v>
      </c>
      <c r="K805" s="35">
        <v>0.10516774409862768</v>
      </c>
      <c r="L805" s="2">
        <v>0.01</v>
      </c>
      <c r="M805" t="s">
        <v>175</v>
      </c>
    </row>
    <row r="806" spans="1:13" x14ac:dyDescent="0.25">
      <c r="A806" s="20">
        <v>2.9211</v>
      </c>
      <c r="B806" s="80">
        <v>-111.14</v>
      </c>
      <c r="C806" s="23">
        <v>42.618000000000002</v>
      </c>
      <c r="D806" s="1">
        <v>0</v>
      </c>
      <c r="E806" s="1">
        <v>1994</v>
      </c>
      <c r="F806" s="1">
        <v>2</v>
      </c>
      <c r="G806" s="1">
        <v>3</v>
      </c>
      <c r="H806" s="1">
        <v>23</v>
      </c>
      <c r="I806" s="1">
        <v>21</v>
      </c>
      <c r="J806" s="11">
        <v>23.8</v>
      </c>
      <c r="K806" s="35">
        <v>0.22500000000000001</v>
      </c>
      <c r="L806" s="2">
        <v>0.01</v>
      </c>
      <c r="M806" t="s">
        <v>174</v>
      </c>
    </row>
    <row r="807" spans="1:13" x14ac:dyDescent="0.25">
      <c r="A807" s="20">
        <v>2.8839399999999999</v>
      </c>
      <c r="B807" s="80">
        <v>-111.142</v>
      </c>
      <c r="C807" s="23">
        <v>42.764000000000003</v>
      </c>
      <c r="D807" s="1">
        <v>1</v>
      </c>
      <c r="E807" s="1">
        <v>1994</v>
      </c>
      <c r="F807" s="1">
        <v>2</v>
      </c>
      <c r="G807" s="1">
        <v>3</v>
      </c>
      <c r="H807" s="1">
        <v>23</v>
      </c>
      <c r="I807" s="1">
        <v>41</v>
      </c>
      <c r="J807" s="11">
        <v>6.5</v>
      </c>
      <c r="K807" s="35">
        <v>0.22500000000000001</v>
      </c>
      <c r="L807" s="2">
        <v>0.01</v>
      </c>
      <c r="M807" t="s">
        <v>174</v>
      </c>
    </row>
    <row r="808" spans="1:13" x14ac:dyDescent="0.25">
      <c r="A808" s="20">
        <v>3.1887910852182659</v>
      </c>
      <c r="B808" s="80">
        <v>-111.16200000000001</v>
      </c>
      <c r="C808" s="23">
        <v>42.691000000000003</v>
      </c>
      <c r="D808" s="1">
        <v>1</v>
      </c>
      <c r="E808" s="1">
        <v>1994</v>
      </c>
      <c r="F808" s="1">
        <v>2</v>
      </c>
      <c r="G808" s="1">
        <v>3</v>
      </c>
      <c r="H808" s="1">
        <v>23</v>
      </c>
      <c r="I808" s="1">
        <v>55</v>
      </c>
      <c r="J808" s="11">
        <v>26.6</v>
      </c>
      <c r="K808" s="35">
        <v>0.10516774409862768</v>
      </c>
      <c r="L808" s="2">
        <v>0.01</v>
      </c>
      <c r="M808" t="s">
        <v>175</v>
      </c>
    </row>
    <row r="809" spans="1:13" x14ac:dyDescent="0.25">
      <c r="A809" s="20">
        <v>2.90252</v>
      </c>
      <c r="B809" s="80">
        <v>-111.01600000000001</v>
      </c>
      <c r="C809" s="23">
        <v>42.680999999999997</v>
      </c>
      <c r="D809" s="1">
        <v>5</v>
      </c>
      <c r="E809" s="1">
        <v>1994</v>
      </c>
      <c r="F809" s="1">
        <v>2</v>
      </c>
      <c r="G809" s="1">
        <v>3</v>
      </c>
      <c r="H809" s="1">
        <v>23</v>
      </c>
      <c r="I809" s="1">
        <v>57</v>
      </c>
      <c r="J809" s="11">
        <v>40</v>
      </c>
      <c r="K809" s="35">
        <v>0.22500000000000001</v>
      </c>
      <c r="L809" s="2">
        <v>0.01</v>
      </c>
      <c r="M809" t="s">
        <v>174</v>
      </c>
    </row>
    <row r="810" spans="1:13" x14ac:dyDescent="0.25">
      <c r="A810" s="20">
        <v>2.5309200000000001</v>
      </c>
      <c r="B810" s="80">
        <v>-111.124</v>
      </c>
      <c r="C810" s="23">
        <v>42.639000000000003</v>
      </c>
      <c r="D810" s="1">
        <v>2</v>
      </c>
      <c r="E810" s="1">
        <v>1994</v>
      </c>
      <c r="F810" s="1">
        <v>2</v>
      </c>
      <c r="G810" s="1">
        <v>4</v>
      </c>
      <c r="H810" s="1">
        <v>0</v>
      </c>
      <c r="I810" s="1">
        <v>21</v>
      </c>
      <c r="J810" s="11">
        <v>10.7</v>
      </c>
      <c r="K810" s="35">
        <v>0.22500000000000001</v>
      </c>
      <c r="L810" s="2">
        <v>0.01</v>
      </c>
      <c r="M810" t="s">
        <v>174</v>
      </c>
    </row>
    <row r="811" spans="1:13" x14ac:dyDescent="0.25">
      <c r="A811" s="20">
        <v>2.6238200000000003</v>
      </c>
      <c r="B811" s="80">
        <v>-111.18899999999999</v>
      </c>
      <c r="C811" s="23">
        <v>42.734000000000002</v>
      </c>
      <c r="D811" s="1">
        <v>7</v>
      </c>
      <c r="E811" s="1">
        <v>1994</v>
      </c>
      <c r="F811" s="1">
        <v>2</v>
      </c>
      <c r="G811" s="1">
        <v>4</v>
      </c>
      <c r="H811" s="1">
        <v>0</v>
      </c>
      <c r="I811" s="1">
        <v>48</v>
      </c>
      <c r="J811" s="11">
        <v>15.3</v>
      </c>
      <c r="K811" s="35">
        <v>0.22500000000000001</v>
      </c>
      <c r="L811" s="2">
        <v>0.01</v>
      </c>
      <c r="M811" t="s">
        <v>174</v>
      </c>
    </row>
    <row r="812" spans="1:13" x14ac:dyDescent="0.25">
      <c r="A812" s="20">
        <v>2.8985018280608541</v>
      </c>
      <c r="B812" s="80">
        <v>-111.06100000000001</v>
      </c>
      <c r="C812" s="23">
        <v>42.540999999999997</v>
      </c>
      <c r="D812" s="1">
        <v>1</v>
      </c>
      <c r="E812" s="1">
        <v>1994</v>
      </c>
      <c r="F812" s="1">
        <v>2</v>
      </c>
      <c r="G812" s="1">
        <v>4</v>
      </c>
      <c r="H812" s="1">
        <v>1</v>
      </c>
      <c r="I812" s="1">
        <v>20</v>
      </c>
      <c r="J812" s="11">
        <v>55</v>
      </c>
      <c r="K812" s="35">
        <v>0.16083765575665815</v>
      </c>
      <c r="L812" s="2">
        <v>0.01</v>
      </c>
      <c r="M812" t="s">
        <v>175</v>
      </c>
    </row>
    <row r="813" spans="1:13" x14ac:dyDescent="0.25">
      <c r="A813" s="20">
        <v>3.0843420453996613</v>
      </c>
      <c r="B813" s="80">
        <v>-111.077</v>
      </c>
      <c r="C813" s="23">
        <v>42.621000000000002</v>
      </c>
      <c r="D813" s="1">
        <v>1</v>
      </c>
      <c r="E813" s="1">
        <v>1994</v>
      </c>
      <c r="F813" s="1">
        <v>2</v>
      </c>
      <c r="G813" s="1">
        <v>4</v>
      </c>
      <c r="H813" s="1">
        <v>1</v>
      </c>
      <c r="I813" s="1">
        <v>31</v>
      </c>
      <c r="J813" s="11">
        <v>40.799999999999997</v>
      </c>
      <c r="K813" s="35">
        <v>0.16083765575665815</v>
      </c>
      <c r="L813" s="2">
        <v>0.01</v>
      </c>
      <c r="M813" t="s">
        <v>175</v>
      </c>
    </row>
    <row r="814" spans="1:13" x14ac:dyDescent="0.25">
      <c r="A814" s="20">
        <v>2.7445900000000001</v>
      </c>
      <c r="B814" s="80">
        <v>-111.08799999999999</v>
      </c>
      <c r="C814" s="23">
        <v>42.713000000000001</v>
      </c>
      <c r="D814" s="1">
        <v>0</v>
      </c>
      <c r="E814" s="1">
        <v>1994</v>
      </c>
      <c r="F814" s="1">
        <v>2</v>
      </c>
      <c r="G814" s="1">
        <v>4</v>
      </c>
      <c r="H814" s="1">
        <v>1</v>
      </c>
      <c r="I814" s="1">
        <v>33</v>
      </c>
      <c r="J814" s="11">
        <v>31.8</v>
      </c>
      <c r="K814" s="35">
        <v>0.22500000000000001</v>
      </c>
      <c r="L814" s="2">
        <v>0.01</v>
      </c>
      <c r="M814" t="s">
        <v>174</v>
      </c>
    </row>
    <row r="815" spans="1:13" x14ac:dyDescent="0.25">
      <c r="A815" s="20">
        <v>4.7282754896709722</v>
      </c>
      <c r="B815" s="80">
        <v>-111.157</v>
      </c>
      <c r="C815" s="23">
        <v>42.71</v>
      </c>
      <c r="D815" s="1">
        <v>0</v>
      </c>
      <c r="E815" s="1">
        <v>1994</v>
      </c>
      <c r="F815" s="1">
        <v>2</v>
      </c>
      <c r="G815" s="1">
        <v>4</v>
      </c>
      <c r="H815" s="1">
        <v>2</v>
      </c>
      <c r="I815" s="1">
        <v>42</v>
      </c>
      <c r="J815" s="11">
        <v>12.3</v>
      </c>
      <c r="K815" s="35">
        <v>8.9356067174227033E-2</v>
      </c>
      <c r="L815" s="2">
        <v>0.01</v>
      </c>
      <c r="M815" t="s">
        <v>175</v>
      </c>
    </row>
    <row r="816" spans="1:13" x14ac:dyDescent="0.25">
      <c r="A816" s="20">
        <v>3.2693395791953734</v>
      </c>
      <c r="B816" s="80">
        <v>-111.146</v>
      </c>
      <c r="C816" s="23">
        <v>42.628999999999998</v>
      </c>
      <c r="D816" s="1">
        <v>0</v>
      </c>
      <c r="E816" s="1">
        <v>1994</v>
      </c>
      <c r="F816" s="1">
        <v>2</v>
      </c>
      <c r="G816" s="1">
        <v>4</v>
      </c>
      <c r="H816" s="1">
        <v>2</v>
      </c>
      <c r="I816" s="1">
        <v>53</v>
      </c>
      <c r="J816" s="11">
        <v>24.7</v>
      </c>
      <c r="K816" s="35">
        <v>0.10516774409862768</v>
      </c>
      <c r="L816" s="2">
        <v>0.01</v>
      </c>
      <c r="M816" t="s">
        <v>175</v>
      </c>
    </row>
    <row r="817" spans="1:13" x14ac:dyDescent="0.25">
      <c r="A817" s="20">
        <v>2.6052400000000002</v>
      </c>
      <c r="B817" s="80">
        <v>-111.10299999999999</v>
      </c>
      <c r="C817" s="23">
        <v>42.838000000000001</v>
      </c>
      <c r="D817" s="1">
        <v>9</v>
      </c>
      <c r="E817" s="1">
        <v>1994</v>
      </c>
      <c r="F817" s="1">
        <v>2</v>
      </c>
      <c r="G817" s="1">
        <v>4</v>
      </c>
      <c r="H817" s="1">
        <v>2</v>
      </c>
      <c r="I817" s="1">
        <v>55</v>
      </c>
      <c r="J817" s="11">
        <v>35.700000000000003</v>
      </c>
      <c r="K817" s="35">
        <v>0.22500000000000001</v>
      </c>
      <c r="L817" s="2">
        <v>0.01</v>
      </c>
      <c r="M817" t="s">
        <v>174</v>
      </c>
    </row>
    <row r="818" spans="1:13" x14ac:dyDescent="0.25">
      <c r="A818" s="20">
        <v>3.99213707034425</v>
      </c>
      <c r="B818" s="80">
        <v>-111.11199999999999</v>
      </c>
      <c r="C818" s="23">
        <v>42.768000000000001</v>
      </c>
      <c r="D818" s="1">
        <v>0</v>
      </c>
      <c r="E818" s="1">
        <v>1994</v>
      </c>
      <c r="F818" s="1">
        <v>2</v>
      </c>
      <c r="G818" s="1">
        <v>4</v>
      </c>
      <c r="H818" s="1">
        <v>3</v>
      </c>
      <c r="I818" s="1">
        <v>10</v>
      </c>
      <c r="J818" s="11">
        <v>8.4</v>
      </c>
      <c r="K818" s="35">
        <v>0.10516774409862768</v>
      </c>
      <c r="L818" s="2">
        <v>0.01</v>
      </c>
      <c r="M818" t="s">
        <v>175</v>
      </c>
    </row>
    <row r="819" spans="1:13" x14ac:dyDescent="0.25">
      <c r="A819" s="20">
        <v>2.8746499999999999</v>
      </c>
      <c r="B819" s="80">
        <v>-111.185</v>
      </c>
      <c r="C819" s="23">
        <v>42.633000000000003</v>
      </c>
      <c r="D819" s="1">
        <v>1</v>
      </c>
      <c r="E819" s="1">
        <v>1994</v>
      </c>
      <c r="F819" s="1">
        <v>2</v>
      </c>
      <c r="G819" s="1">
        <v>4</v>
      </c>
      <c r="H819" s="1">
        <v>3</v>
      </c>
      <c r="I819" s="1">
        <v>14</v>
      </c>
      <c r="J819" s="11">
        <v>57.2</v>
      </c>
      <c r="K819" s="35">
        <v>0.22500000000000001</v>
      </c>
      <c r="L819" s="2">
        <v>0.01</v>
      </c>
      <c r="M819" t="s">
        <v>174</v>
      </c>
    </row>
    <row r="820" spans="1:13" x14ac:dyDescent="0.25">
      <c r="A820" s="20">
        <v>3.4226647247799629</v>
      </c>
      <c r="B820" s="80">
        <v>-111.14100000000001</v>
      </c>
      <c r="C820" s="23">
        <v>42.713999999999999</v>
      </c>
      <c r="D820" s="1">
        <v>0</v>
      </c>
      <c r="E820" s="1">
        <v>1994</v>
      </c>
      <c r="F820" s="1">
        <v>2</v>
      </c>
      <c r="G820" s="1">
        <v>4</v>
      </c>
      <c r="H820" s="1">
        <v>3</v>
      </c>
      <c r="I820" s="1">
        <v>27</v>
      </c>
      <c r="J820" s="11">
        <v>26</v>
      </c>
      <c r="K820" s="35">
        <v>0.10516774409862768</v>
      </c>
      <c r="L820" s="2">
        <v>0.01</v>
      </c>
      <c r="M820" t="s">
        <v>175</v>
      </c>
    </row>
    <row r="821" spans="1:13" x14ac:dyDescent="0.25">
      <c r="A821" s="20">
        <v>2.7724600000000001</v>
      </c>
      <c r="B821" s="80">
        <v>-111.181</v>
      </c>
      <c r="C821" s="23">
        <v>42.762999999999998</v>
      </c>
      <c r="D821" s="1">
        <v>10</v>
      </c>
      <c r="E821" s="1">
        <v>1994</v>
      </c>
      <c r="F821" s="1">
        <v>2</v>
      </c>
      <c r="G821" s="1">
        <v>4</v>
      </c>
      <c r="H821" s="1">
        <v>4</v>
      </c>
      <c r="I821" s="1">
        <v>9</v>
      </c>
      <c r="J821" s="11">
        <v>47.7</v>
      </c>
      <c r="K821" s="35">
        <v>0.22500000000000001</v>
      </c>
      <c r="L821" s="2">
        <v>0.01</v>
      </c>
      <c r="M821" t="s">
        <v>174</v>
      </c>
    </row>
    <row r="822" spans="1:13" x14ac:dyDescent="0.25">
      <c r="A822" s="20">
        <v>2.51234</v>
      </c>
      <c r="B822" s="80">
        <v>-111.181</v>
      </c>
      <c r="C822" s="23">
        <v>42.695999999999998</v>
      </c>
      <c r="D822" s="1">
        <v>4</v>
      </c>
      <c r="E822" s="1">
        <v>1994</v>
      </c>
      <c r="F822" s="1">
        <v>2</v>
      </c>
      <c r="G822" s="1">
        <v>4</v>
      </c>
      <c r="H822" s="1">
        <v>4</v>
      </c>
      <c r="I822" s="1">
        <v>24</v>
      </c>
      <c r="J822" s="11">
        <v>29.4</v>
      </c>
      <c r="K822" s="35">
        <v>0.22500000000000001</v>
      </c>
      <c r="L822" s="2">
        <v>0.01</v>
      </c>
      <c r="M822" t="s">
        <v>174</v>
      </c>
    </row>
    <row r="823" spans="1:13" x14ac:dyDescent="0.25">
      <c r="A823" s="20">
        <v>2.7784163994204292</v>
      </c>
      <c r="B823" s="80">
        <v>-111.164</v>
      </c>
      <c r="C823" s="23">
        <v>42.718000000000004</v>
      </c>
      <c r="D823" s="1">
        <v>0</v>
      </c>
      <c r="E823" s="1">
        <v>1994</v>
      </c>
      <c r="F823" s="1">
        <v>2</v>
      </c>
      <c r="G823" s="1">
        <v>4</v>
      </c>
      <c r="H823" s="1">
        <v>4</v>
      </c>
      <c r="I823" s="1">
        <v>46</v>
      </c>
      <c r="J823" s="11">
        <v>51.5</v>
      </c>
      <c r="K823" s="35">
        <v>0.16083765575665815</v>
      </c>
      <c r="L823" s="2">
        <v>0.01</v>
      </c>
      <c r="M823" t="s">
        <v>175</v>
      </c>
    </row>
    <row r="824" spans="1:13" x14ac:dyDescent="0.25">
      <c r="A824" s="20">
        <v>2.7353000000000001</v>
      </c>
      <c r="B824" s="80">
        <v>-111.13500000000001</v>
      </c>
      <c r="C824" s="23">
        <v>42.658000000000001</v>
      </c>
      <c r="D824" s="1">
        <v>1</v>
      </c>
      <c r="E824" s="1">
        <v>1994</v>
      </c>
      <c r="F824" s="1">
        <v>2</v>
      </c>
      <c r="G824" s="1">
        <v>4</v>
      </c>
      <c r="H824" s="1">
        <v>4</v>
      </c>
      <c r="I824" s="1">
        <v>53</v>
      </c>
      <c r="J824" s="11">
        <v>57.1</v>
      </c>
      <c r="K824" s="35">
        <v>0.22500000000000001</v>
      </c>
      <c r="L824" s="2">
        <v>0.01</v>
      </c>
      <c r="M824" t="s">
        <v>174</v>
      </c>
    </row>
    <row r="825" spans="1:13" x14ac:dyDescent="0.25">
      <c r="A825" s="20">
        <v>3.1643380608548655</v>
      </c>
      <c r="B825" s="80">
        <v>-111.17400000000001</v>
      </c>
      <c r="C825" s="23">
        <v>42.767000000000003</v>
      </c>
      <c r="D825" s="1">
        <v>3</v>
      </c>
      <c r="E825" s="1">
        <v>1994</v>
      </c>
      <c r="F825" s="1">
        <v>2</v>
      </c>
      <c r="G825" s="1">
        <v>4</v>
      </c>
      <c r="H825" s="1">
        <v>5</v>
      </c>
      <c r="I825" s="1">
        <v>31</v>
      </c>
      <c r="J825" s="11">
        <v>47.6</v>
      </c>
      <c r="K825" s="35">
        <v>0.16083765575665815</v>
      </c>
      <c r="L825" s="2">
        <v>0.01</v>
      </c>
      <c r="M825" t="s">
        <v>175</v>
      </c>
    </row>
    <row r="826" spans="1:13" x14ac:dyDescent="0.25">
      <c r="A826" s="20">
        <v>3.4749221758111166</v>
      </c>
      <c r="B826" s="80">
        <v>-111.13800000000001</v>
      </c>
      <c r="C826" s="23">
        <v>42.773000000000003</v>
      </c>
      <c r="D826" s="1">
        <v>1</v>
      </c>
      <c r="E826" s="1">
        <v>1994</v>
      </c>
      <c r="F826" s="1">
        <v>2</v>
      </c>
      <c r="G826" s="1">
        <v>4</v>
      </c>
      <c r="H826" s="1">
        <v>5</v>
      </c>
      <c r="I826" s="1">
        <v>32</v>
      </c>
      <c r="J826" s="11">
        <v>44.1</v>
      </c>
      <c r="K826" s="35">
        <v>0.10516774409862768</v>
      </c>
      <c r="L826" s="2">
        <v>0.01</v>
      </c>
      <c r="M826" t="s">
        <v>175</v>
      </c>
    </row>
    <row r="827" spans="1:13" x14ac:dyDescent="0.25">
      <c r="A827" s="20">
        <v>2.5587899999999997</v>
      </c>
      <c r="B827" s="80">
        <v>-110.932</v>
      </c>
      <c r="C827" s="23">
        <v>42.576000000000001</v>
      </c>
      <c r="D827" s="1">
        <v>1</v>
      </c>
      <c r="E827" s="1">
        <v>1994</v>
      </c>
      <c r="F827" s="1">
        <v>2</v>
      </c>
      <c r="G827" s="1">
        <v>4</v>
      </c>
      <c r="H827" s="1">
        <v>6</v>
      </c>
      <c r="I827" s="1">
        <v>2</v>
      </c>
      <c r="J827" s="11">
        <v>41.3</v>
      </c>
      <c r="K827" s="35">
        <v>0.22500000000000001</v>
      </c>
      <c r="L827" s="2">
        <v>0.01</v>
      </c>
      <c r="M827" t="s">
        <v>174</v>
      </c>
    </row>
    <row r="828" spans="1:13" x14ac:dyDescent="0.25">
      <c r="A828" s="20">
        <v>3.3447424476339838</v>
      </c>
      <c r="B828" s="80">
        <v>-111.083</v>
      </c>
      <c r="C828" s="23">
        <v>42.557000000000002</v>
      </c>
      <c r="D828" s="1">
        <v>0</v>
      </c>
      <c r="E828" s="1">
        <v>1994</v>
      </c>
      <c r="F828" s="1">
        <v>2</v>
      </c>
      <c r="G828" s="1">
        <v>4</v>
      </c>
      <c r="H828" s="1">
        <v>6</v>
      </c>
      <c r="I828" s="1">
        <v>5</v>
      </c>
      <c r="J828" s="11">
        <v>0.9</v>
      </c>
      <c r="K828" s="35">
        <v>0.10516774409862768</v>
      </c>
      <c r="L828" s="2">
        <v>0.01</v>
      </c>
      <c r="M828" t="s">
        <v>175</v>
      </c>
    </row>
    <row r="829" spans="1:13" x14ac:dyDescent="0.25">
      <c r="A829" s="20">
        <v>2.9303900000000001</v>
      </c>
      <c r="B829" s="80">
        <v>-111.18300000000001</v>
      </c>
      <c r="C829" s="23">
        <v>42.664999999999999</v>
      </c>
      <c r="D829" s="1">
        <v>5</v>
      </c>
      <c r="E829" s="1">
        <v>1994</v>
      </c>
      <c r="F829" s="1">
        <v>2</v>
      </c>
      <c r="G829" s="1">
        <v>4</v>
      </c>
      <c r="H829" s="1">
        <v>6</v>
      </c>
      <c r="I829" s="1">
        <v>9</v>
      </c>
      <c r="J829" s="11">
        <v>14</v>
      </c>
      <c r="K829" s="35">
        <v>0.22500000000000001</v>
      </c>
      <c r="L829" s="2">
        <v>0.01</v>
      </c>
      <c r="M829" t="s">
        <v>174</v>
      </c>
    </row>
    <row r="830" spans="1:13" x14ac:dyDescent="0.25">
      <c r="A830" s="20">
        <v>3.5302005678208621</v>
      </c>
      <c r="B830" s="80">
        <v>-111.09699999999999</v>
      </c>
      <c r="C830" s="23">
        <v>42.634999999999998</v>
      </c>
      <c r="D830" s="1">
        <v>0</v>
      </c>
      <c r="E830" s="1">
        <v>1994</v>
      </c>
      <c r="F830" s="1">
        <v>2</v>
      </c>
      <c r="G830" s="1">
        <v>4</v>
      </c>
      <c r="H830" s="1">
        <v>6</v>
      </c>
      <c r="I830" s="1">
        <v>12</v>
      </c>
      <c r="J830" s="11">
        <v>10.4</v>
      </c>
      <c r="K830" s="35">
        <v>0.10516774409862768</v>
      </c>
      <c r="L830" s="2">
        <v>0.01</v>
      </c>
      <c r="M830" t="s">
        <v>175</v>
      </c>
    </row>
    <row r="831" spans="1:13" x14ac:dyDescent="0.25">
      <c r="A831" s="20">
        <v>2.8839399999999999</v>
      </c>
      <c r="B831" s="80">
        <v>-111.116</v>
      </c>
      <c r="C831" s="23">
        <v>42.652000000000001</v>
      </c>
      <c r="D831" s="1">
        <v>1</v>
      </c>
      <c r="E831" s="1">
        <v>1994</v>
      </c>
      <c r="F831" s="1">
        <v>2</v>
      </c>
      <c r="G831" s="1">
        <v>4</v>
      </c>
      <c r="H831" s="1">
        <v>6</v>
      </c>
      <c r="I831" s="1">
        <v>18</v>
      </c>
      <c r="J831" s="11">
        <v>54.5</v>
      </c>
      <c r="K831" s="35">
        <v>0.22500000000000001</v>
      </c>
      <c r="L831" s="2">
        <v>0.01</v>
      </c>
      <c r="M831" t="s">
        <v>174</v>
      </c>
    </row>
    <row r="832" spans="1:13" x14ac:dyDescent="0.25">
      <c r="A832" s="20">
        <v>2.6238200000000003</v>
      </c>
      <c r="B832" s="80">
        <v>-111.15300000000001</v>
      </c>
      <c r="C832" s="23">
        <v>42.741999999999997</v>
      </c>
      <c r="D832" s="1">
        <v>2</v>
      </c>
      <c r="E832" s="1">
        <v>1994</v>
      </c>
      <c r="F832" s="1">
        <v>2</v>
      </c>
      <c r="G832" s="1">
        <v>4</v>
      </c>
      <c r="H832" s="1">
        <v>6</v>
      </c>
      <c r="I832" s="1">
        <v>23</v>
      </c>
      <c r="J832" s="11">
        <v>55.5</v>
      </c>
      <c r="K832" s="35">
        <v>0.22500000000000001</v>
      </c>
      <c r="L832" s="2">
        <v>0.01</v>
      </c>
      <c r="M832" t="s">
        <v>174</v>
      </c>
    </row>
    <row r="833" spans="1:13" x14ac:dyDescent="0.25">
      <c r="A833" s="20">
        <v>2.5495000000000001</v>
      </c>
      <c r="B833" s="80">
        <v>-111.179</v>
      </c>
      <c r="C833" s="23">
        <v>42.680999999999997</v>
      </c>
      <c r="D833" s="1">
        <v>3</v>
      </c>
      <c r="E833" s="1">
        <v>1994</v>
      </c>
      <c r="F833" s="1">
        <v>2</v>
      </c>
      <c r="G833" s="1">
        <v>4</v>
      </c>
      <c r="H833" s="1">
        <v>6</v>
      </c>
      <c r="I833" s="1">
        <v>28</v>
      </c>
      <c r="J833" s="11">
        <v>5.8</v>
      </c>
      <c r="K833" s="35">
        <v>0.22500000000000001</v>
      </c>
      <c r="L833" s="2">
        <v>0.01</v>
      </c>
      <c r="M833" t="s">
        <v>174</v>
      </c>
    </row>
    <row r="834" spans="1:13" x14ac:dyDescent="0.25">
      <c r="A834" s="20">
        <v>2.69814</v>
      </c>
      <c r="B834" s="80">
        <v>-111.09</v>
      </c>
      <c r="C834" s="23">
        <v>42.646000000000001</v>
      </c>
      <c r="D834" s="1">
        <v>0</v>
      </c>
      <c r="E834" s="1">
        <v>1994</v>
      </c>
      <c r="F834" s="1">
        <v>2</v>
      </c>
      <c r="G834" s="1">
        <v>4</v>
      </c>
      <c r="H834" s="1">
        <v>7</v>
      </c>
      <c r="I834" s="1">
        <v>0</v>
      </c>
      <c r="J834" s="11">
        <v>47.2</v>
      </c>
      <c r="K834" s="35">
        <v>0.22500000000000001</v>
      </c>
      <c r="L834" s="2">
        <v>0.01</v>
      </c>
      <c r="M834" t="s">
        <v>174</v>
      </c>
    </row>
    <row r="835" spans="1:13" x14ac:dyDescent="0.25">
      <c r="A835" s="20">
        <v>3.6766382711132675</v>
      </c>
      <c r="B835" s="80">
        <v>-111.09699999999999</v>
      </c>
      <c r="C835" s="23">
        <v>42.57</v>
      </c>
      <c r="D835" s="1">
        <v>0</v>
      </c>
      <c r="E835" s="1">
        <v>1994</v>
      </c>
      <c r="F835" s="1">
        <v>2</v>
      </c>
      <c r="G835" s="1">
        <v>4</v>
      </c>
      <c r="H835" s="1">
        <v>7</v>
      </c>
      <c r="I835" s="1">
        <v>6</v>
      </c>
      <c r="J835" s="11">
        <v>0</v>
      </c>
      <c r="K835" s="35">
        <v>0.10516774409862768</v>
      </c>
      <c r="L835" s="2">
        <v>0.01</v>
      </c>
      <c r="M835" t="s">
        <v>175</v>
      </c>
    </row>
    <row r="836" spans="1:13" x14ac:dyDescent="0.25">
      <c r="A836" s="20">
        <v>2.954762465588022</v>
      </c>
      <c r="B836" s="80">
        <v>-111.13500000000001</v>
      </c>
      <c r="C836" s="23">
        <v>42.618000000000002</v>
      </c>
      <c r="D836" s="1">
        <v>0</v>
      </c>
      <c r="E836" s="1">
        <v>1994</v>
      </c>
      <c r="F836" s="1">
        <v>2</v>
      </c>
      <c r="G836" s="1">
        <v>4</v>
      </c>
      <c r="H836" s="1">
        <v>7</v>
      </c>
      <c r="I836" s="1">
        <v>16</v>
      </c>
      <c r="J836" s="11">
        <v>22.7</v>
      </c>
      <c r="K836" s="35">
        <v>0.16083765575665815</v>
      </c>
      <c r="L836" s="2">
        <v>0.01</v>
      </c>
      <c r="M836" t="s">
        <v>175</v>
      </c>
    </row>
    <row r="837" spans="1:13" x14ac:dyDescent="0.25">
      <c r="A837" s="20">
        <v>2.9350698937454718</v>
      </c>
      <c r="B837" s="80">
        <v>-111.351</v>
      </c>
      <c r="C837" s="23">
        <v>42.783999999999999</v>
      </c>
      <c r="D837" s="1">
        <v>0</v>
      </c>
      <c r="E837" s="1">
        <v>1994</v>
      </c>
      <c r="F837" s="1">
        <v>2</v>
      </c>
      <c r="G837" s="1">
        <v>4</v>
      </c>
      <c r="H837" s="1">
        <v>7</v>
      </c>
      <c r="I837" s="1">
        <v>34</v>
      </c>
      <c r="J837" s="11">
        <v>14.4</v>
      </c>
      <c r="K837" s="35">
        <v>0.16083765575665815</v>
      </c>
      <c r="L837" s="2">
        <v>0.01</v>
      </c>
      <c r="M837" t="s">
        <v>175</v>
      </c>
    </row>
    <row r="838" spans="1:13" x14ac:dyDescent="0.25">
      <c r="A838" s="20">
        <v>3.5252093341194182</v>
      </c>
      <c r="B838" s="80">
        <v>-111.11199999999999</v>
      </c>
      <c r="C838" s="23">
        <v>42.646000000000001</v>
      </c>
      <c r="D838" s="1">
        <v>1</v>
      </c>
      <c r="E838" s="1">
        <v>1994</v>
      </c>
      <c r="F838" s="1">
        <v>2</v>
      </c>
      <c r="G838" s="1">
        <v>4</v>
      </c>
      <c r="H838" s="1">
        <v>8</v>
      </c>
      <c r="I838" s="1">
        <v>30</v>
      </c>
      <c r="J838" s="11">
        <v>19.600000000000001</v>
      </c>
      <c r="K838" s="35">
        <v>0.10516774409862768</v>
      </c>
      <c r="L838" s="2">
        <v>0.01</v>
      </c>
      <c r="M838" t="s">
        <v>175</v>
      </c>
    </row>
    <row r="839" spans="1:13" x14ac:dyDescent="0.25">
      <c r="A839" s="20">
        <v>2.9160815914030422</v>
      </c>
      <c r="B839" s="80">
        <v>-111.114</v>
      </c>
      <c r="C839" s="23">
        <v>42.652000000000001</v>
      </c>
      <c r="D839" s="1">
        <v>1</v>
      </c>
      <c r="E839" s="1">
        <v>1994</v>
      </c>
      <c r="F839" s="1">
        <v>2</v>
      </c>
      <c r="G839" s="1">
        <v>4</v>
      </c>
      <c r="H839" s="1">
        <v>9</v>
      </c>
      <c r="I839" s="1">
        <v>51</v>
      </c>
      <c r="J839" s="11">
        <v>38.4</v>
      </c>
      <c r="K839" s="35">
        <v>0.16083765575665815</v>
      </c>
      <c r="L839" s="2">
        <v>0.01</v>
      </c>
      <c r="M839" t="s">
        <v>175</v>
      </c>
    </row>
    <row r="840" spans="1:13" x14ac:dyDescent="0.25">
      <c r="A840" s="20">
        <v>2.8205900000000002</v>
      </c>
      <c r="B840" s="80">
        <v>-111.083</v>
      </c>
      <c r="C840" s="23">
        <v>42.725999999999999</v>
      </c>
      <c r="D840" s="1">
        <v>5</v>
      </c>
      <c r="E840" s="1">
        <v>1994</v>
      </c>
      <c r="F840" s="1">
        <v>2</v>
      </c>
      <c r="G840" s="1">
        <v>4</v>
      </c>
      <c r="H840" s="1">
        <v>10</v>
      </c>
      <c r="I840" s="1">
        <v>35</v>
      </c>
      <c r="J840" s="1">
        <v>24.21</v>
      </c>
      <c r="K840" s="35">
        <v>0.23</v>
      </c>
      <c r="L840" s="2">
        <v>0.01</v>
      </c>
      <c r="M840" t="s">
        <v>174</v>
      </c>
    </row>
    <row r="841" spans="1:13" x14ac:dyDescent="0.25">
      <c r="A841" s="20">
        <v>2.7724600000000001</v>
      </c>
      <c r="B841" s="80">
        <v>-111.099</v>
      </c>
      <c r="C841" s="23">
        <v>42.58</v>
      </c>
      <c r="D841" s="1">
        <v>0</v>
      </c>
      <c r="E841" s="1">
        <v>1994</v>
      </c>
      <c r="F841" s="1">
        <v>2</v>
      </c>
      <c r="G841" s="1">
        <v>4</v>
      </c>
      <c r="H841" s="1">
        <v>11</v>
      </c>
      <c r="I841" s="1">
        <v>39</v>
      </c>
      <c r="J841" s="11">
        <v>32.700000000000003</v>
      </c>
      <c r="K841" s="35">
        <v>0.22500000000000001</v>
      </c>
      <c r="L841" s="2">
        <v>0.01</v>
      </c>
      <c r="M841" t="s">
        <v>174</v>
      </c>
    </row>
    <row r="842" spans="1:13" x14ac:dyDescent="0.25">
      <c r="A842" s="20">
        <v>2.7594280970780001</v>
      </c>
      <c r="B842" s="80">
        <v>-111.154</v>
      </c>
      <c r="C842" s="23">
        <v>42.764000000000003</v>
      </c>
      <c r="D842" s="1">
        <v>1</v>
      </c>
      <c r="E842" s="1">
        <v>1994</v>
      </c>
      <c r="F842" s="1">
        <v>2</v>
      </c>
      <c r="G842" s="1">
        <v>4</v>
      </c>
      <c r="H842" s="1">
        <v>11</v>
      </c>
      <c r="I842" s="1">
        <v>53</v>
      </c>
      <c r="J842" s="11">
        <v>23.6</v>
      </c>
      <c r="K842" s="35">
        <v>0.16083765575665815</v>
      </c>
      <c r="L842" s="2">
        <v>0.01</v>
      </c>
      <c r="M842" t="s">
        <v>175</v>
      </c>
    </row>
    <row r="843" spans="1:13" x14ac:dyDescent="0.25">
      <c r="A843" s="20">
        <v>2.7817500000000002</v>
      </c>
      <c r="B843" s="80">
        <v>-111.161</v>
      </c>
      <c r="C843" s="23">
        <v>42.58</v>
      </c>
      <c r="D843" s="1">
        <v>0</v>
      </c>
      <c r="E843" s="1">
        <v>1994</v>
      </c>
      <c r="F843" s="1">
        <v>2</v>
      </c>
      <c r="G843" s="1">
        <v>4</v>
      </c>
      <c r="H843" s="1">
        <v>12</v>
      </c>
      <c r="I843" s="1">
        <v>29</v>
      </c>
      <c r="J843" s="11">
        <v>9.5</v>
      </c>
      <c r="K843" s="35">
        <v>0.22500000000000001</v>
      </c>
      <c r="L843" s="2">
        <v>0.01</v>
      </c>
      <c r="M843" t="s">
        <v>174</v>
      </c>
    </row>
    <row r="844" spans="1:13" x14ac:dyDescent="0.25">
      <c r="A844" s="20">
        <v>2.52163</v>
      </c>
      <c r="B844" s="80">
        <v>-111.11</v>
      </c>
      <c r="C844" s="23">
        <v>42.665999999999997</v>
      </c>
      <c r="D844" s="1">
        <v>0</v>
      </c>
      <c r="E844" s="1">
        <v>1994</v>
      </c>
      <c r="F844" s="1">
        <v>2</v>
      </c>
      <c r="G844" s="1">
        <v>4</v>
      </c>
      <c r="H844" s="1">
        <v>13</v>
      </c>
      <c r="I844" s="1">
        <v>9</v>
      </c>
      <c r="J844" s="11">
        <v>5.9</v>
      </c>
      <c r="K844" s="35">
        <v>0.22500000000000001</v>
      </c>
      <c r="L844" s="2">
        <v>0.01</v>
      </c>
      <c r="M844" t="s">
        <v>174</v>
      </c>
    </row>
    <row r="845" spans="1:13" x14ac:dyDescent="0.25">
      <c r="A845" s="20">
        <v>3.2690440996416941</v>
      </c>
      <c r="B845" s="80">
        <v>-111.157</v>
      </c>
      <c r="C845" s="23">
        <v>42.639000000000003</v>
      </c>
      <c r="D845" s="1">
        <v>0</v>
      </c>
      <c r="E845" s="1">
        <v>1994</v>
      </c>
      <c r="F845" s="1">
        <v>2</v>
      </c>
      <c r="G845" s="1">
        <v>4</v>
      </c>
      <c r="H845" s="1">
        <v>13</v>
      </c>
      <c r="I845" s="1">
        <v>24</v>
      </c>
      <c r="J845" s="11">
        <v>11.4</v>
      </c>
      <c r="K845" s="35">
        <v>0.10516774409862768</v>
      </c>
      <c r="L845" s="2">
        <v>0.01</v>
      </c>
      <c r="M845" t="s">
        <v>175</v>
      </c>
    </row>
    <row r="846" spans="1:13" x14ac:dyDescent="0.25">
      <c r="A846" s="20">
        <v>2.5309200000000001</v>
      </c>
      <c r="B846" s="80">
        <v>-111.166</v>
      </c>
      <c r="C846" s="23">
        <v>42.670999999999999</v>
      </c>
      <c r="D846" s="1">
        <v>2</v>
      </c>
      <c r="E846" s="1">
        <v>1994</v>
      </c>
      <c r="F846" s="1">
        <v>2</v>
      </c>
      <c r="G846" s="1">
        <v>4</v>
      </c>
      <c r="H846" s="1">
        <v>13</v>
      </c>
      <c r="I846" s="1">
        <v>52</v>
      </c>
      <c r="J846" s="11">
        <v>30.9</v>
      </c>
      <c r="K846" s="35">
        <v>0.22500000000000001</v>
      </c>
      <c r="L846" s="2">
        <v>0.01</v>
      </c>
      <c r="M846" t="s">
        <v>174</v>
      </c>
    </row>
    <row r="847" spans="1:13" x14ac:dyDescent="0.25">
      <c r="A847" s="20">
        <v>2.7353000000000001</v>
      </c>
      <c r="B847" s="80">
        <v>-111.121</v>
      </c>
      <c r="C847" s="23">
        <v>42.704999999999998</v>
      </c>
      <c r="D847" s="1">
        <v>0</v>
      </c>
      <c r="E847" s="1">
        <v>1994</v>
      </c>
      <c r="F847" s="1">
        <v>2</v>
      </c>
      <c r="G847" s="1">
        <v>4</v>
      </c>
      <c r="H847" s="1">
        <v>14</v>
      </c>
      <c r="I847" s="1">
        <v>24</v>
      </c>
      <c r="J847" s="11">
        <v>42.9</v>
      </c>
      <c r="K847" s="35">
        <v>0.22500000000000001</v>
      </c>
      <c r="L847" s="2">
        <v>0.01</v>
      </c>
      <c r="M847" t="s">
        <v>174</v>
      </c>
    </row>
    <row r="848" spans="1:13" x14ac:dyDescent="0.25">
      <c r="A848" s="20">
        <v>3.6433943512259321</v>
      </c>
      <c r="B848" s="80">
        <v>-111.111</v>
      </c>
      <c r="C848" s="23">
        <v>42.78</v>
      </c>
      <c r="D848" s="1">
        <v>2</v>
      </c>
      <c r="E848" s="1">
        <v>1994</v>
      </c>
      <c r="F848" s="1">
        <v>2</v>
      </c>
      <c r="G848" s="1">
        <v>4</v>
      </c>
      <c r="H848" s="1">
        <v>15</v>
      </c>
      <c r="I848" s="1">
        <v>3</v>
      </c>
      <c r="J848" s="11">
        <v>33.1</v>
      </c>
      <c r="K848" s="35">
        <v>0.10516774409862768</v>
      </c>
      <c r="L848" s="2">
        <v>0.01</v>
      </c>
      <c r="M848" t="s">
        <v>175</v>
      </c>
    </row>
    <row r="849" spans="1:13" x14ac:dyDescent="0.25">
      <c r="A849" s="20">
        <v>3.9915271743480494</v>
      </c>
      <c r="B849" s="80">
        <v>-111.07899999999999</v>
      </c>
      <c r="C849" s="23">
        <v>42.679000000000002</v>
      </c>
      <c r="D849" s="1">
        <v>5</v>
      </c>
      <c r="E849" s="1">
        <v>1994</v>
      </c>
      <c r="F849" s="1">
        <v>2</v>
      </c>
      <c r="G849" s="1">
        <v>4</v>
      </c>
      <c r="H849" s="1">
        <v>16</v>
      </c>
      <c r="I849" s="1">
        <v>50</v>
      </c>
      <c r="J849" s="11">
        <v>36</v>
      </c>
      <c r="K849" s="35">
        <v>0.10516774409862768</v>
      </c>
      <c r="L849" s="2">
        <v>0.01</v>
      </c>
      <c r="M849" t="s">
        <v>175</v>
      </c>
    </row>
    <row r="850" spans="1:13" x14ac:dyDescent="0.25">
      <c r="A850" s="20">
        <v>2.6516899999999999</v>
      </c>
      <c r="B850" s="80">
        <v>-111.15300000000001</v>
      </c>
      <c r="C850" s="23">
        <v>42.648000000000003</v>
      </c>
      <c r="D850" s="1">
        <v>0</v>
      </c>
      <c r="E850" s="1">
        <v>1994</v>
      </c>
      <c r="F850" s="1">
        <v>2</v>
      </c>
      <c r="G850" s="1">
        <v>4</v>
      </c>
      <c r="H850" s="1">
        <v>18</v>
      </c>
      <c r="I850" s="1">
        <v>4</v>
      </c>
      <c r="J850" s="11">
        <v>6.7</v>
      </c>
      <c r="K850" s="35">
        <v>0.22500000000000001</v>
      </c>
      <c r="L850" s="2">
        <v>0.01</v>
      </c>
      <c r="M850" t="s">
        <v>174</v>
      </c>
    </row>
    <row r="851" spans="1:13" x14ac:dyDescent="0.25">
      <c r="A851" s="20">
        <v>2.50305</v>
      </c>
      <c r="B851" s="80">
        <v>-111.098</v>
      </c>
      <c r="C851" s="23">
        <v>42.790999999999997</v>
      </c>
      <c r="D851" s="1">
        <v>5</v>
      </c>
      <c r="E851" s="1">
        <v>1994</v>
      </c>
      <c r="F851" s="1">
        <v>2</v>
      </c>
      <c r="G851" s="1">
        <v>4</v>
      </c>
      <c r="H851" s="1">
        <v>18</v>
      </c>
      <c r="I851" s="1">
        <v>46</v>
      </c>
      <c r="J851" s="11">
        <v>31.8</v>
      </c>
      <c r="K851" s="35">
        <v>0.22500000000000001</v>
      </c>
      <c r="L851" s="2">
        <v>0.01</v>
      </c>
      <c r="M851" t="s">
        <v>174</v>
      </c>
    </row>
    <row r="852" spans="1:13" x14ac:dyDescent="0.25">
      <c r="A852" s="20">
        <v>3.6847567709346838</v>
      </c>
      <c r="B852" s="80">
        <v>-111.136</v>
      </c>
      <c r="C852" s="23">
        <v>42.664999999999999</v>
      </c>
      <c r="D852" s="1">
        <v>0</v>
      </c>
      <c r="E852" s="1">
        <v>1994</v>
      </c>
      <c r="F852" s="1">
        <v>2</v>
      </c>
      <c r="G852" s="1">
        <v>4</v>
      </c>
      <c r="H852" s="1">
        <v>18</v>
      </c>
      <c r="I852" s="1">
        <v>49</v>
      </c>
      <c r="J852" s="11">
        <v>34.299999999999997</v>
      </c>
      <c r="K852" s="35">
        <v>0.10516774409862768</v>
      </c>
      <c r="L852" s="2">
        <v>0.01</v>
      </c>
      <c r="M852" t="s">
        <v>175</v>
      </c>
    </row>
    <row r="853" spans="1:13" x14ac:dyDescent="0.25">
      <c r="A853" s="20">
        <v>3.5474017922636993</v>
      </c>
      <c r="B853" s="80">
        <v>-111.08799999999999</v>
      </c>
      <c r="C853" s="23">
        <v>42.581000000000003</v>
      </c>
      <c r="D853" s="1">
        <v>0</v>
      </c>
      <c r="E853" s="1">
        <v>1994</v>
      </c>
      <c r="F853" s="1">
        <v>2</v>
      </c>
      <c r="G853" s="1">
        <v>4</v>
      </c>
      <c r="H853" s="1">
        <v>18</v>
      </c>
      <c r="I853" s="1">
        <v>57</v>
      </c>
      <c r="J853" s="11">
        <v>40.5</v>
      </c>
      <c r="K853" s="35">
        <v>0.10516774409862768</v>
      </c>
      <c r="L853" s="2">
        <v>0.01</v>
      </c>
      <c r="M853" t="s">
        <v>175</v>
      </c>
    </row>
    <row r="854" spans="1:13" x14ac:dyDescent="0.25">
      <c r="A854" s="20">
        <v>3.1643380608548655</v>
      </c>
      <c r="B854" s="80">
        <v>-111.086</v>
      </c>
      <c r="C854" s="23">
        <v>42.582000000000001</v>
      </c>
      <c r="D854" s="1">
        <v>0</v>
      </c>
      <c r="E854" s="1">
        <v>1994</v>
      </c>
      <c r="F854" s="1">
        <v>2</v>
      </c>
      <c r="G854" s="1">
        <v>4</v>
      </c>
      <c r="H854" s="1">
        <v>19</v>
      </c>
      <c r="I854" s="1">
        <v>1</v>
      </c>
      <c r="J854" s="11">
        <v>24.9</v>
      </c>
      <c r="K854" s="35">
        <v>0.16083765575665815</v>
      </c>
      <c r="L854" s="2">
        <v>0.01</v>
      </c>
      <c r="M854" t="s">
        <v>175</v>
      </c>
    </row>
    <row r="855" spans="1:13" x14ac:dyDescent="0.25">
      <c r="A855" s="20">
        <v>3.6316854097733833</v>
      </c>
      <c r="B855" s="80">
        <v>-111.092</v>
      </c>
      <c r="C855" s="23">
        <v>42.579000000000001</v>
      </c>
      <c r="D855" s="1">
        <v>0</v>
      </c>
      <c r="E855" s="1">
        <v>1994</v>
      </c>
      <c r="F855" s="1">
        <v>2</v>
      </c>
      <c r="G855" s="1">
        <v>4</v>
      </c>
      <c r="H855" s="1">
        <v>19</v>
      </c>
      <c r="I855" s="1">
        <v>33</v>
      </c>
      <c r="J855" s="11">
        <v>55</v>
      </c>
      <c r="K855" s="35">
        <v>0.10516774409862768</v>
      </c>
      <c r="L855" s="2">
        <v>0.01</v>
      </c>
      <c r="M855" t="s">
        <v>175</v>
      </c>
    </row>
    <row r="856" spans="1:13" x14ac:dyDescent="0.25">
      <c r="A856" s="20">
        <v>2.8930504829751262</v>
      </c>
      <c r="B856" s="80">
        <v>-110.83799999999999</v>
      </c>
      <c r="C856" s="23">
        <v>42.7</v>
      </c>
      <c r="D856" s="1">
        <v>4</v>
      </c>
      <c r="E856" s="1">
        <v>1994</v>
      </c>
      <c r="F856" s="1">
        <v>2</v>
      </c>
      <c r="G856" s="1">
        <v>4</v>
      </c>
      <c r="H856" s="1">
        <v>19</v>
      </c>
      <c r="I856" s="1">
        <v>35</v>
      </c>
      <c r="J856" s="11">
        <v>52.1</v>
      </c>
      <c r="K856" s="35">
        <v>0.16083765575665815</v>
      </c>
      <c r="L856" s="2">
        <v>0.01</v>
      </c>
      <c r="M856" t="s">
        <v>175</v>
      </c>
    </row>
    <row r="857" spans="1:13" x14ac:dyDescent="0.25">
      <c r="A857" s="20">
        <v>3.0325799999999998</v>
      </c>
      <c r="B857" s="80">
        <v>-111.001</v>
      </c>
      <c r="C857" s="23">
        <v>42.564999999999998</v>
      </c>
      <c r="D857" s="1">
        <v>5</v>
      </c>
      <c r="E857" s="1">
        <v>1994</v>
      </c>
      <c r="F857" s="1">
        <v>2</v>
      </c>
      <c r="G857" s="1">
        <v>4</v>
      </c>
      <c r="H857" s="1">
        <v>19</v>
      </c>
      <c r="I857" s="1">
        <v>47</v>
      </c>
      <c r="J857" s="11">
        <v>3.1</v>
      </c>
      <c r="K857" s="35">
        <v>0.22500000000000001</v>
      </c>
      <c r="L857" s="2">
        <v>0.01</v>
      </c>
      <c r="M857" t="s">
        <v>174</v>
      </c>
    </row>
    <row r="858" spans="1:13" x14ac:dyDescent="0.25">
      <c r="A858" s="20">
        <v>2.7538800000000001</v>
      </c>
      <c r="B858" s="80">
        <v>-111.075</v>
      </c>
      <c r="C858" s="23">
        <v>42.706000000000003</v>
      </c>
      <c r="D858" s="1">
        <v>5</v>
      </c>
      <c r="E858" s="1">
        <v>1994</v>
      </c>
      <c r="F858" s="1">
        <v>2</v>
      </c>
      <c r="G858" s="1">
        <v>4</v>
      </c>
      <c r="H858" s="1">
        <v>20</v>
      </c>
      <c r="I858" s="1">
        <v>51</v>
      </c>
      <c r="J858" s="11">
        <v>14.1</v>
      </c>
      <c r="K858" s="35">
        <v>0.22500000000000001</v>
      </c>
      <c r="L858" s="2">
        <v>0.01</v>
      </c>
      <c r="M858" t="s">
        <v>174</v>
      </c>
    </row>
    <row r="859" spans="1:13" x14ac:dyDescent="0.25">
      <c r="A859" s="20">
        <v>3.664146104938621</v>
      </c>
      <c r="B859" s="80">
        <v>-111.146</v>
      </c>
      <c r="C859" s="23">
        <v>42.725999999999999</v>
      </c>
      <c r="D859" s="1">
        <v>0</v>
      </c>
      <c r="E859" s="1">
        <v>1994</v>
      </c>
      <c r="F859" s="1">
        <v>2</v>
      </c>
      <c r="G859" s="1">
        <v>4</v>
      </c>
      <c r="H859" s="1">
        <v>21</v>
      </c>
      <c r="I859" s="1">
        <v>35</v>
      </c>
      <c r="J859" s="11">
        <v>26</v>
      </c>
      <c r="K859" s="35">
        <v>0.10516774409862768</v>
      </c>
      <c r="L859" s="2">
        <v>0.01</v>
      </c>
      <c r="M859" t="s">
        <v>175</v>
      </c>
    </row>
    <row r="860" spans="1:13" x14ac:dyDescent="0.25">
      <c r="A860" s="20">
        <v>3.9424884548566017</v>
      </c>
      <c r="B860" s="80">
        <v>-111.148</v>
      </c>
      <c r="C860" s="23">
        <v>42.622</v>
      </c>
      <c r="D860" s="1">
        <v>0</v>
      </c>
      <c r="E860" s="1">
        <v>1994</v>
      </c>
      <c r="F860" s="1">
        <v>2</v>
      </c>
      <c r="G860" s="1">
        <v>4</v>
      </c>
      <c r="H860" s="1">
        <v>21</v>
      </c>
      <c r="I860" s="1">
        <v>49</v>
      </c>
      <c r="J860" s="11">
        <v>10.8</v>
      </c>
      <c r="K860" s="35">
        <v>0.10516774409862768</v>
      </c>
      <c r="L860" s="2">
        <v>0.01</v>
      </c>
      <c r="M860" t="s">
        <v>175</v>
      </c>
    </row>
    <row r="861" spans="1:13" x14ac:dyDescent="0.25">
      <c r="A861" s="20">
        <v>2.902544634146341</v>
      </c>
      <c r="B861" s="80">
        <v>-111.074</v>
      </c>
      <c r="C861" s="23">
        <v>42.698999999999998</v>
      </c>
      <c r="D861" s="1">
        <v>0</v>
      </c>
      <c r="E861" s="1">
        <v>1994</v>
      </c>
      <c r="F861" s="1">
        <v>2</v>
      </c>
      <c r="G861" s="1">
        <v>4</v>
      </c>
      <c r="H861" s="1">
        <v>21</v>
      </c>
      <c r="I861" s="1">
        <v>57</v>
      </c>
      <c r="J861" s="11">
        <v>10.6</v>
      </c>
      <c r="K861" s="35">
        <v>0.16083765575665815</v>
      </c>
      <c r="L861" s="2">
        <v>0.01</v>
      </c>
      <c r="M861" t="s">
        <v>175</v>
      </c>
    </row>
    <row r="862" spans="1:13" x14ac:dyDescent="0.25">
      <c r="A862" s="20">
        <v>3.0604499999999999</v>
      </c>
      <c r="B862" s="80">
        <v>-111.149</v>
      </c>
      <c r="C862" s="23">
        <v>42.613999999999997</v>
      </c>
      <c r="D862" s="1">
        <v>3</v>
      </c>
      <c r="E862" s="1">
        <v>1994</v>
      </c>
      <c r="F862" s="1">
        <v>2</v>
      </c>
      <c r="G862" s="1">
        <v>4</v>
      </c>
      <c r="H862" s="1">
        <v>22</v>
      </c>
      <c r="I862" s="1">
        <v>1</v>
      </c>
      <c r="J862" s="11">
        <v>59.4</v>
      </c>
      <c r="K862" s="35">
        <v>0.22500000000000001</v>
      </c>
      <c r="L862" s="2">
        <v>0.01</v>
      </c>
      <c r="M862" t="s">
        <v>174</v>
      </c>
    </row>
    <row r="863" spans="1:13" x14ac:dyDescent="0.25">
      <c r="A863" s="20">
        <v>2.68885</v>
      </c>
      <c r="B863" s="80">
        <v>-111.003</v>
      </c>
      <c r="C863" s="23">
        <v>42.616</v>
      </c>
      <c r="D863" s="1">
        <v>8</v>
      </c>
      <c r="E863" s="1">
        <v>1994</v>
      </c>
      <c r="F863" s="1">
        <v>2</v>
      </c>
      <c r="G863" s="1">
        <v>4</v>
      </c>
      <c r="H863" s="1">
        <v>22</v>
      </c>
      <c r="I863" s="1">
        <v>4</v>
      </c>
      <c r="J863" s="11">
        <v>4.5</v>
      </c>
      <c r="K863" s="35">
        <v>0.22500000000000001</v>
      </c>
      <c r="L863" s="2">
        <v>0.01</v>
      </c>
      <c r="M863" t="s">
        <v>174</v>
      </c>
    </row>
    <row r="864" spans="1:13" x14ac:dyDescent="0.25">
      <c r="A864" s="20">
        <v>2.975159306930693</v>
      </c>
      <c r="B864" s="80">
        <v>-111.13200000000001</v>
      </c>
      <c r="C864" s="23">
        <v>42.759</v>
      </c>
      <c r="D864" s="1">
        <v>0</v>
      </c>
      <c r="E864" s="1">
        <v>1994</v>
      </c>
      <c r="F864" s="1">
        <v>2</v>
      </c>
      <c r="G864" s="1">
        <v>4</v>
      </c>
      <c r="H864" s="1">
        <v>23</v>
      </c>
      <c r="I864" s="1">
        <v>45</v>
      </c>
      <c r="J864" s="11">
        <v>14.2</v>
      </c>
      <c r="K864" s="35">
        <v>0.16083765575665815</v>
      </c>
      <c r="L864" s="2">
        <v>0.01</v>
      </c>
      <c r="M864" t="s">
        <v>175</v>
      </c>
    </row>
    <row r="865" spans="1:13" x14ac:dyDescent="0.25">
      <c r="A865" s="20">
        <v>3.359719742923132</v>
      </c>
      <c r="B865" s="80">
        <v>-111.125</v>
      </c>
      <c r="C865" s="23">
        <v>42.752000000000002</v>
      </c>
      <c r="D865" s="1">
        <v>0</v>
      </c>
      <c r="E865" s="1">
        <v>1994</v>
      </c>
      <c r="F865" s="1">
        <v>2</v>
      </c>
      <c r="G865" s="1">
        <v>4</v>
      </c>
      <c r="H865" s="1">
        <v>23</v>
      </c>
      <c r="I865" s="1">
        <v>52</v>
      </c>
      <c r="J865" s="11">
        <v>48.4</v>
      </c>
      <c r="K865" s="35">
        <v>0.10516774409862768</v>
      </c>
      <c r="L865" s="2">
        <v>0.01</v>
      </c>
      <c r="M865" t="s">
        <v>175</v>
      </c>
    </row>
    <row r="866" spans="1:13" x14ac:dyDescent="0.25">
      <c r="A866" s="20">
        <v>3.3450435599560784</v>
      </c>
      <c r="B866" s="80">
        <v>-111.07899999999999</v>
      </c>
      <c r="C866" s="23">
        <v>42.575000000000003</v>
      </c>
      <c r="D866" s="1">
        <v>0</v>
      </c>
      <c r="E866" s="1">
        <v>1994</v>
      </c>
      <c r="F866" s="1">
        <v>2</v>
      </c>
      <c r="G866" s="1">
        <v>5</v>
      </c>
      <c r="H866" s="1">
        <v>0</v>
      </c>
      <c r="I866" s="1">
        <v>40</v>
      </c>
      <c r="J866" s="11">
        <v>17</v>
      </c>
      <c r="K866" s="35">
        <v>0.10516774409862768</v>
      </c>
      <c r="L866" s="2">
        <v>0.01</v>
      </c>
      <c r="M866" t="s">
        <v>175</v>
      </c>
    </row>
    <row r="867" spans="1:13" x14ac:dyDescent="0.25">
      <c r="A867" s="20">
        <v>2.6145299999999998</v>
      </c>
      <c r="B867" s="80">
        <v>-111.114</v>
      </c>
      <c r="C867" s="23">
        <v>42.713000000000001</v>
      </c>
      <c r="D867" s="1">
        <v>0</v>
      </c>
      <c r="E867" s="1">
        <v>1994</v>
      </c>
      <c r="F867" s="1">
        <v>2</v>
      </c>
      <c r="G867" s="1">
        <v>5</v>
      </c>
      <c r="H867" s="1">
        <v>2</v>
      </c>
      <c r="I867" s="1">
        <v>9</v>
      </c>
      <c r="J867" s="11">
        <v>42.2</v>
      </c>
      <c r="K867" s="35">
        <v>0.22500000000000001</v>
      </c>
      <c r="L867" s="2">
        <v>0.01</v>
      </c>
      <c r="M867" t="s">
        <v>174</v>
      </c>
    </row>
    <row r="868" spans="1:13" x14ac:dyDescent="0.25">
      <c r="A868" s="20">
        <v>3.0795949698140541</v>
      </c>
      <c r="B868" s="80">
        <v>-111.127</v>
      </c>
      <c r="C868" s="23">
        <v>42.579000000000001</v>
      </c>
      <c r="D868" s="1">
        <v>1</v>
      </c>
      <c r="E868" s="1">
        <v>1994</v>
      </c>
      <c r="F868" s="1">
        <v>2</v>
      </c>
      <c r="G868" s="1">
        <v>5</v>
      </c>
      <c r="H868" s="1">
        <v>2</v>
      </c>
      <c r="I868" s="1">
        <v>43</v>
      </c>
      <c r="J868" s="11">
        <v>7.7</v>
      </c>
      <c r="K868" s="35">
        <v>0.16083765575665815</v>
      </c>
      <c r="L868" s="2">
        <v>0.01</v>
      </c>
      <c r="M868" t="s">
        <v>175</v>
      </c>
    </row>
    <row r="869" spans="1:13" x14ac:dyDescent="0.25">
      <c r="A869" s="20">
        <v>2.9602138106737499</v>
      </c>
      <c r="B869" s="80">
        <v>-111.08799999999999</v>
      </c>
      <c r="C869" s="23">
        <v>42.566000000000003</v>
      </c>
      <c r="D869" s="1">
        <v>0</v>
      </c>
      <c r="E869" s="1">
        <v>1994</v>
      </c>
      <c r="F869" s="1">
        <v>2</v>
      </c>
      <c r="G869" s="1">
        <v>5</v>
      </c>
      <c r="H869" s="1">
        <v>3</v>
      </c>
      <c r="I869" s="1">
        <v>34</v>
      </c>
      <c r="J869" s="11">
        <v>32.799999999999997</v>
      </c>
      <c r="K869" s="35">
        <v>0.16083765575665815</v>
      </c>
      <c r="L869" s="2">
        <v>0.01</v>
      </c>
      <c r="M869" t="s">
        <v>175</v>
      </c>
    </row>
    <row r="870" spans="1:13" x14ac:dyDescent="0.25">
      <c r="A870" s="20">
        <v>3.9447425562906764</v>
      </c>
      <c r="B870" s="80">
        <v>-111.07</v>
      </c>
      <c r="C870" s="23">
        <v>42.545999999999999</v>
      </c>
      <c r="D870" s="1">
        <v>0</v>
      </c>
      <c r="E870" s="1">
        <v>1994</v>
      </c>
      <c r="F870" s="1">
        <v>2</v>
      </c>
      <c r="G870" s="1">
        <v>5</v>
      </c>
      <c r="H870" s="1">
        <v>7</v>
      </c>
      <c r="I870" s="1">
        <v>6</v>
      </c>
      <c r="J870" s="11">
        <v>2.5</v>
      </c>
      <c r="K870" s="35">
        <v>9.3760786345676014E-2</v>
      </c>
      <c r="L870" s="2">
        <v>0.01</v>
      </c>
      <c r="M870" t="s">
        <v>175</v>
      </c>
    </row>
    <row r="871" spans="1:13" x14ac:dyDescent="0.25">
      <c r="A871" s="20">
        <v>2.773669323834822</v>
      </c>
      <c r="B871" s="80">
        <v>-111.04</v>
      </c>
      <c r="C871" s="23">
        <v>42.530999999999999</v>
      </c>
      <c r="D871" s="1">
        <v>1</v>
      </c>
      <c r="E871" s="1">
        <v>1994</v>
      </c>
      <c r="F871" s="1">
        <v>2</v>
      </c>
      <c r="G871" s="1">
        <v>5</v>
      </c>
      <c r="H871" s="1">
        <v>7</v>
      </c>
      <c r="I871" s="1">
        <v>27</v>
      </c>
      <c r="J871" s="11">
        <v>49.5</v>
      </c>
      <c r="K871" s="35">
        <v>0.16083765575665815</v>
      </c>
      <c r="L871" s="2">
        <v>0.01</v>
      </c>
      <c r="M871" t="s">
        <v>175</v>
      </c>
    </row>
    <row r="872" spans="1:13" x14ac:dyDescent="0.25">
      <c r="A872" s="20">
        <v>3.1406026829268288</v>
      </c>
      <c r="B872" s="80">
        <v>-111.093</v>
      </c>
      <c r="C872" s="23">
        <v>42.761000000000003</v>
      </c>
      <c r="D872" s="1">
        <v>2</v>
      </c>
      <c r="E872" s="1">
        <v>1994</v>
      </c>
      <c r="F872" s="1">
        <v>2</v>
      </c>
      <c r="G872" s="1">
        <v>5</v>
      </c>
      <c r="H872" s="1">
        <v>9</v>
      </c>
      <c r="I872" s="1">
        <v>2</v>
      </c>
      <c r="J872" s="11">
        <v>47.9</v>
      </c>
      <c r="K872" s="35">
        <v>0.16083765575665815</v>
      </c>
      <c r="L872" s="2">
        <v>0.01</v>
      </c>
      <c r="M872" t="s">
        <v>175</v>
      </c>
    </row>
    <row r="873" spans="1:13" x14ac:dyDescent="0.25">
      <c r="A873" s="20">
        <v>3.9162653936260643</v>
      </c>
      <c r="B873" s="80">
        <v>-111.14700000000001</v>
      </c>
      <c r="C873" s="23">
        <v>42.77</v>
      </c>
      <c r="D873" s="1">
        <v>1</v>
      </c>
      <c r="E873" s="1">
        <v>1994</v>
      </c>
      <c r="F873" s="1">
        <v>2</v>
      </c>
      <c r="G873" s="1">
        <v>5</v>
      </c>
      <c r="H873" s="1">
        <v>9</v>
      </c>
      <c r="I873" s="1">
        <v>4</v>
      </c>
      <c r="J873" s="11">
        <v>7.7</v>
      </c>
      <c r="K873" s="35">
        <v>0.10516774409862768</v>
      </c>
      <c r="L873" s="2">
        <v>0.01</v>
      </c>
      <c r="M873" t="s">
        <v>175</v>
      </c>
    </row>
    <row r="874" spans="1:13" x14ac:dyDescent="0.25">
      <c r="A874" s="20">
        <v>4.0502287626815399</v>
      </c>
      <c r="B874" s="80">
        <v>-111.16800000000001</v>
      </c>
      <c r="C874" s="23">
        <v>42.755000000000003</v>
      </c>
      <c r="D874" s="1">
        <v>0</v>
      </c>
      <c r="E874" s="1">
        <v>1994</v>
      </c>
      <c r="F874" s="1">
        <v>2</v>
      </c>
      <c r="G874" s="1">
        <v>5</v>
      </c>
      <c r="H874" s="1">
        <v>9</v>
      </c>
      <c r="I874" s="1">
        <v>9</v>
      </c>
      <c r="J874" s="11">
        <v>42.8</v>
      </c>
      <c r="K874" s="35">
        <v>9.3760786345676014E-2</v>
      </c>
      <c r="L874" s="2">
        <v>0.01</v>
      </c>
      <c r="M874" t="s">
        <v>175</v>
      </c>
    </row>
    <row r="875" spans="1:13" x14ac:dyDescent="0.25">
      <c r="A875" s="20">
        <v>2.8645680294614824</v>
      </c>
      <c r="B875" s="80">
        <v>-111.16200000000001</v>
      </c>
      <c r="C875" s="23">
        <v>42.67</v>
      </c>
      <c r="D875" s="1">
        <v>0</v>
      </c>
      <c r="E875" s="1">
        <v>1994</v>
      </c>
      <c r="F875" s="1">
        <v>2</v>
      </c>
      <c r="G875" s="1">
        <v>5</v>
      </c>
      <c r="H875" s="1">
        <v>9</v>
      </c>
      <c r="I875" s="1">
        <v>48</v>
      </c>
      <c r="J875" s="11">
        <v>14.4</v>
      </c>
      <c r="K875" s="35">
        <v>0.16083765575665815</v>
      </c>
      <c r="L875" s="2">
        <v>0.01</v>
      </c>
      <c r="M875" t="s">
        <v>175</v>
      </c>
    </row>
    <row r="876" spans="1:13" x14ac:dyDescent="0.25">
      <c r="A876" s="20">
        <v>4.0353747231713015</v>
      </c>
      <c r="B876" s="80">
        <v>-111.15300000000001</v>
      </c>
      <c r="C876" s="23">
        <v>42.624000000000002</v>
      </c>
      <c r="D876" s="1">
        <v>0</v>
      </c>
      <c r="E876" s="1">
        <v>1994</v>
      </c>
      <c r="F876" s="1">
        <v>2</v>
      </c>
      <c r="G876" s="1">
        <v>5</v>
      </c>
      <c r="H876" s="1">
        <v>10</v>
      </c>
      <c r="I876" s="1">
        <v>38</v>
      </c>
      <c r="J876" s="11">
        <v>48.6</v>
      </c>
      <c r="K876" s="35">
        <v>0.10516774409862768</v>
      </c>
      <c r="L876" s="2">
        <v>0.01</v>
      </c>
      <c r="M876" t="s">
        <v>175</v>
      </c>
    </row>
    <row r="877" spans="1:13" x14ac:dyDescent="0.25">
      <c r="A877" s="20">
        <v>2.8028560468485866</v>
      </c>
      <c r="B877" s="80">
        <v>-111.07299999999999</v>
      </c>
      <c r="C877" s="23">
        <v>42.637999999999998</v>
      </c>
      <c r="D877" s="1">
        <v>0</v>
      </c>
      <c r="E877" s="1">
        <v>1994</v>
      </c>
      <c r="F877" s="1">
        <v>2</v>
      </c>
      <c r="G877" s="1">
        <v>5</v>
      </c>
      <c r="H877" s="1">
        <v>10</v>
      </c>
      <c r="I877" s="1">
        <v>42</v>
      </c>
      <c r="J877" s="11">
        <v>0.1</v>
      </c>
      <c r="K877" s="35">
        <v>0.16083765575665815</v>
      </c>
      <c r="L877" s="2">
        <v>0.01</v>
      </c>
      <c r="M877" t="s">
        <v>175</v>
      </c>
    </row>
    <row r="878" spans="1:13" x14ac:dyDescent="0.25">
      <c r="A878" s="20">
        <v>2.5866600000000002</v>
      </c>
      <c r="B878" s="80">
        <v>-111.09699999999999</v>
      </c>
      <c r="C878" s="23">
        <v>42.777000000000001</v>
      </c>
      <c r="D878" s="1">
        <v>1</v>
      </c>
      <c r="E878" s="1">
        <v>1994</v>
      </c>
      <c r="F878" s="1">
        <v>2</v>
      </c>
      <c r="G878" s="1">
        <v>5</v>
      </c>
      <c r="H878" s="1">
        <v>11</v>
      </c>
      <c r="I878" s="1">
        <v>26</v>
      </c>
      <c r="J878" s="11">
        <v>52.5</v>
      </c>
      <c r="K878" s="35">
        <v>0.22500000000000001</v>
      </c>
      <c r="L878" s="2">
        <v>0.01</v>
      </c>
      <c r="M878" t="s">
        <v>174</v>
      </c>
    </row>
    <row r="879" spans="1:13" x14ac:dyDescent="0.25">
      <c r="A879" s="20">
        <v>2.6609799999999999</v>
      </c>
      <c r="B879" s="80">
        <v>-111.11</v>
      </c>
      <c r="C879" s="23">
        <v>42.674999999999997</v>
      </c>
      <c r="D879" s="1">
        <v>0</v>
      </c>
      <c r="E879" s="1">
        <v>1994</v>
      </c>
      <c r="F879" s="1">
        <v>2</v>
      </c>
      <c r="G879" s="1">
        <v>5</v>
      </c>
      <c r="H879" s="1">
        <v>12</v>
      </c>
      <c r="I879" s="1">
        <v>9</v>
      </c>
      <c r="J879" s="11">
        <v>21.3</v>
      </c>
      <c r="K879" s="35">
        <v>0.22500000000000001</v>
      </c>
      <c r="L879" s="2">
        <v>0.01</v>
      </c>
      <c r="M879" t="s">
        <v>174</v>
      </c>
    </row>
    <row r="880" spans="1:13" x14ac:dyDescent="0.25">
      <c r="A880" s="20">
        <v>2.5402100000000001</v>
      </c>
      <c r="B880" s="80">
        <v>-111.119</v>
      </c>
      <c r="C880" s="23">
        <v>42.625</v>
      </c>
      <c r="D880" s="1">
        <v>1</v>
      </c>
      <c r="E880" s="1">
        <v>1994</v>
      </c>
      <c r="F880" s="1">
        <v>2</v>
      </c>
      <c r="G880" s="1">
        <v>5</v>
      </c>
      <c r="H880" s="1">
        <v>12</v>
      </c>
      <c r="I880" s="1">
        <v>31</v>
      </c>
      <c r="J880" s="11">
        <v>27.7</v>
      </c>
      <c r="K880" s="35">
        <v>0.22500000000000001</v>
      </c>
      <c r="L880" s="2">
        <v>0.01</v>
      </c>
      <c r="M880" t="s">
        <v>174</v>
      </c>
    </row>
    <row r="881" spans="1:13" x14ac:dyDescent="0.25">
      <c r="A881" s="20">
        <v>2.52163</v>
      </c>
      <c r="B881" s="80">
        <v>-111.105</v>
      </c>
      <c r="C881" s="23">
        <v>42.645000000000003</v>
      </c>
      <c r="D881" s="1">
        <v>0</v>
      </c>
      <c r="E881" s="1">
        <v>1994</v>
      </c>
      <c r="F881" s="1">
        <v>2</v>
      </c>
      <c r="G881" s="1">
        <v>5</v>
      </c>
      <c r="H881" s="1">
        <v>12</v>
      </c>
      <c r="I881" s="1">
        <v>56</v>
      </c>
      <c r="J881" s="11">
        <v>48</v>
      </c>
      <c r="K881" s="35">
        <v>0.22500000000000001</v>
      </c>
      <c r="L881" s="2">
        <v>0.01</v>
      </c>
      <c r="M881" t="s">
        <v>174</v>
      </c>
    </row>
    <row r="882" spans="1:13" x14ac:dyDescent="0.25">
      <c r="A882" s="20">
        <v>3.4457472157701003</v>
      </c>
      <c r="B882" s="80">
        <v>-111.092</v>
      </c>
      <c r="C882" s="23">
        <v>42.648000000000003</v>
      </c>
      <c r="D882" s="1">
        <v>0</v>
      </c>
      <c r="E882" s="1">
        <v>1994</v>
      </c>
      <c r="F882" s="1">
        <v>2</v>
      </c>
      <c r="G882" s="1">
        <v>5</v>
      </c>
      <c r="H882" s="1">
        <v>16</v>
      </c>
      <c r="I882" s="1">
        <v>21</v>
      </c>
      <c r="J882" s="11">
        <v>26</v>
      </c>
      <c r="K882" s="35">
        <v>0.10516774409862768</v>
      </c>
      <c r="L882" s="2">
        <v>0.01</v>
      </c>
      <c r="M882" t="s">
        <v>175</v>
      </c>
    </row>
    <row r="883" spans="1:13" x14ac:dyDescent="0.25">
      <c r="A883" s="20">
        <v>3.3517612677071842</v>
      </c>
      <c r="B883" s="80">
        <v>-111.08799999999999</v>
      </c>
      <c r="C883" s="23">
        <v>42.676000000000002</v>
      </c>
      <c r="D883" s="1">
        <v>1</v>
      </c>
      <c r="E883" s="1">
        <v>1994</v>
      </c>
      <c r="F883" s="1">
        <v>2</v>
      </c>
      <c r="G883" s="1">
        <v>5</v>
      </c>
      <c r="H883" s="1">
        <v>16</v>
      </c>
      <c r="I883" s="1">
        <v>22</v>
      </c>
      <c r="J883" s="11">
        <v>15.7</v>
      </c>
      <c r="K883" s="35">
        <v>0.10516774409862768</v>
      </c>
      <c r="L883" s="2">
        <v>0.01</v>
      </c>
      <c r="M883" t="s">
        <v>175</v>
      </c>
    </row>
    <row r="884" spans="1:13" x14ac:dyDescent="0.25">
      <c r="A884" s="20">
        <v>2.7634709031634865</v>
      </c>
      <c r="B884" s="80">
        <v>-111.19199999999999</v>
      </c>
      <c r="C884" s="23">
        <v>42.654000000000003</v>
      </c>
      <c r="D884" s="1">
        <v>0</v>
      </c>
      <c r="E884" s="1">
        <v>1994</v>
      </c>
      <c r="F884" s="1">
        <v>2</v>
      </c>
      <c r="G884" s="1">
        <v>5</v>
      </c>
      <c r="H884" s="1">
        <v>19</v>
      </c>
      <c r="I884" s="1">
        <v>32</v>
      </c>
      <c r="J884" s="11">
        <v>25.9</v>
      </c>
      <c r="K884" s="35">
        <v>0.16083765575665815</v>
      </c>
      <c r="L884" s="2">
        <v>0.01</v>
      </c>
      <c r="M884" t="s">
        <v>175</v>
      </c>
    </row>
    <row r="885" spans="1:13" x14ac:dyDescent="0.25">
      <c r="A885" s="20">
        <v>3.3111974154245543</v>
      </c>
      <c r="B885" s="80">
        <v>-111.066</v>
      </c>
      <c r="C885" s="23">
        <v>42.548000000000002</v>
      </c>
      <c r="D885" s="1">
        <v>1</v>
      </c>
      <c r="E885" s="1">
        <v>1994</v>
      </c>
      <c r="F885" s="1">
        <v>2</v>
      </c>
      <c r="G885" s="1">
        <v>5</v>
      </c>
      <c r="H885" s="1">
        <v>20</v>
      </c>
      <c r="I885" s="1">
        <v>15</v>
      </c>
      <c r="J885" s="11">
        <v>20.2</v>
      </c>
      <c r="K885" s="35">
        <v>0.10516774409862768</v>
      </c>
      <c r="L885" s="2">
        <v>0.01</v>
      </c>
      <c r="M885" t="s">
        <v>175</v>
      </c>
    </row>
    <row r="886" spans="1:13" x14ac:dyDescent="0.25">
      <c r="A886" s="20">
        <v>3.6363545556802923</v>
      </c>
      <c r="B886" s="80">
        <v>-111.099</v>
      </c>
      <c r="C886" s="23">
        <v>42.677999999999997</v>
      </c>
      <c r="D886" s="1">
        <v>0</v>
      </c>
      <c r="E886" s="1">
        <v>1994</v>
      </c>
      <c r="F886" s="1">
        <v>2</v>
      </c>
      <c r="G886" s="1">
        <v>5</v>
      </c>
      <c r="H886" s="1">
        <v>22</v>
      </c>
      <c r="I886" s="1">
        <v>28</v>
      </c>
      <c r="J886" s="11">
        <v>57.2</v>
      </c>
      <c r="K886" s="35">
        <v>0.10516774409862768</v>
      </c>
      <c r="L886" s="2">
        <v>0.01</v>
      </c>
      <c r="M886" t="s">
        <v>175</v>
      </c>
    </row>
    <row r="887" spans="1:13" x14ac:dyDescent="0.25">
      <c r="A887" s="20">
        <v>2.873357911132576</v>
      </c>
      <c r="B887" s="80">
        <v>-111.095</v>
      </c>
      <c r="C887" s="23">
        <v>42.613</v>
      </c>
      <c r="D887" s="1">
        <v>1</v>
      </c>
      <c r="E887" s="1">
        <v>1994</v>
      </c>
      <c r="F887" s="1">
        <v>2</v>
      </c>
      <c r="G887" s="1">
        <v>5</v>
      </c>
      <c r="H887" s="1">
        <v>22</v>
      </c>
      <c r="I887" s="1">
        <v>42</v>
      </c>
      <c r="J887" s="11">
        <v>30.1</v>
      </c>
      <c r="K887" s="35">
        <v>0.16083765575665815</v>
      </c>
      <c r="L887" s="2">
        <v>0.01</v>
      </c>
      <c r="M887" t="s">
        <v>175</v>
      </c>
    </row>
    <row r="888" spans="1:13" x14ac:dyDescent="0.25">
      <c r="A888" s="20">
        <v>2.72601</v>
      </c>
      <c r="B888" s="80">
        <v>-111.072</v>
      </c>
      <c r="C888" s="23">
        <v>42.643999999999998</v>
      </c>
      <c r="D888" s="1">
        <v>0</v>
      </c>
      <c r="E888" s="1">
        <v>1994</v>
      </c>
      <c r="F888" s="1">
        <v>2</v>
      </c>
      <c r="G888" s="1">
        <v>5</v>
      </c>
      <c r="H888" s="1">
        <v>22</v>
      </c>
      <c r="I888" s="1">
        <v>47</v>
      </c>
      <c r="J888" s="11">
        <v>2.6</v>
      </c>
      <c r="K888" s="35">
        <v>0.22500000000000001</v>
      </c>
      <c r="L888" s="2">
        <v>0.01</v>
      </c>
      <c r="M888" t="s">
        <v>174</v>
      </c>
    </row>
    <row r="889" spans="1:13" x14ac:dyDescent="0.25">
      <c r="A889" s="20">
        <v>2.7974047017628587</v>
      </c>
      <c r="B889" s="80">
        <v>-111.119</v>
      </c>
      <c r="C889" s="23">
        <v>42.616999999999997</v>
      </c>
      <c r="D889" s="1">
        <v>0</v>
      </c>
      <c r="E889" s="1">
        <v>1994</v>
      </c>
      <c r="F889" s="1">
        <v>2</v>
      </c>
      <c r="G889" s="1">
        <v>5</v>
      </c>
      <c r="H889" s="1">
        <v>23</v>
      </c>
      <c r="I889" s="1">
        <v>42</v>
      </c>
      <c r="J889" s="11">
        <v>37.1</v>
      </c>
      <c r="K889" s="35">
        <v>0.16083765575665815</v>
      </c>
      <c r="L889" s="2">
        <v>0.01</v>
      </c>
      <c r="M889" t="s">
        <v>175</v>
      </c>
    </row>
    <row r="890" spans="1:13" x14ac:dyDescent="0.25">
      <c r="A890" s="20">
        <v>2.902544634146341</v>
      </c>
      <c r="B890" s="80">
        <v>-111.111</v>
      </c>
      <c r="C890" s="23">
        <v>42.597000000000001</v>
      </c>
      <c r="D890" s="1">
        <v>0</v>
      </c>
      <c r="E890" s="1">
        <v>1994</v>
      </c>
      <c r="F890" s="1">
        <v>2</v>
      </c>
      <c r="G890" s="1">
        <v>5</v>
      </c>
      <c r="H890" s="1">
        <v>23</v>
      </c>
      <c r="I890" s="1">
        <v>48</v>
      </c>
      <c r="J890" s="11">
        <v>33.6</v>
      </c>
      <c r="K890" s="35">
        <v>0.16083765575665815</v>
      </c>
      <c r="L890" s="2">
        <v>0.01</v>
      </c>
      <c r="M890" t="s">
        <v>175</v>
      </c>
    </row>
    <row r="891" spans="1:13" x14ac:dyDescent="0.25">
      <c r="A891" s="20">
        <v>3.3742900000000002</v>
      </c>
      <c r="B891" s="80">
        <v>-110.908</v>
      </c>
      <c r="C891" s="23">
        <v>42.698</v>
      </c>
      <c r="D891" s="1">
        <v>5</v>
      </c>
      <c r="E891" s="1">
        <v>1994</v>
      </c>
      <c r="F891" s="1">
        <v>2</v>
      </c>
      <c r="G891" s="1">
        <v>6</v>
      </c>
      <c r="H891" s="1">
        <v>0</v>
      </c>
      <c r="I891" s="1">
        <v>25</v>
      </c>
      <c r="J891" s="1">
        <v>27.95</v>
      </c>
      <c r="K891" s="35">
        <v>0.23</v>
      </c>
      <c r="L891" s="2">
        <v>0.01</v>
      </c>
      <c r="M891" t="s">
        <v>174</v>
      </c>
    </row>
    <row r="892" spans="1:13" x14ac:dyDescent="0.25">
      <c r="A892" s="20">
        <v>2.7974047017628587</v>
      </c>
      <c r="B892" s="80">
        <v>-111.166</v>
      </c>
      <c r="C892" s="23">
        <v>42.753</v>
      </c>
      <c r="D892" s="1">
        <v>1</v>
      </c>
      <c r="E892" s="1">
        <v>1994</v>
      </c>
      <c r="F892" s="1">
        <v>2</v>
      </c>
      <c r="G892" s="1">
        <v>6</v>
      </c>
      <c r="H892" s="1">
        <v>2</v>
      </c>
      <c r="I892" s="1">
        <v>1</v>
      </c>
      <c r="J892" s="11">
        <v>21.3</v>
      </c>
      <c r="K892" s="35">
        <v>0.16083765575665815</v>
      </c>
      <c r="L892" s="2">
        <v>0.01</v>
      </c>
      <c r="M892" t="s">
        <v>175</v>
      </c>
    </row>
    <row r="893" spans="1:13" x14ac:dyDescent="0.25">
      <c r="A893" s="20">
        <v>2.8930504829751262</v>
      </c>
      <c r="B893" s="80">
        <v>-111.16800000000001</v>
      </c>
      <c r="C893" s="23">
        <v>42.767000000000003</v>
      </c>
      <c r="D893" s="1">
        <v>3</v>
      </c>
      <c r="E893" s="1">
        <v>1994</v>
      </c>
      <c r="F893" s="1">
        <v>2</v>
      </c>
      <c r="G893" s="1">
        <v>6</v>
      </c>
      <c r="H893" s="1">
        <v>2</v>
      </c>
      <c r="I893" s="1">
        <v>51</v>
      </c>
      <c r="J893" s="11">
        <v>35.5</v>
      </c>
      <c r="K893" s="35">
        <v>0.16083765575665815</v>
      </c>
      <c r="L893" s="2">
        <v>0.01</v>
      </c>
      <c r="M893" t="s">
        <v>175</v>
      </c>
    </row>
    <row r="894" spans="1:13" x14ac:dyDescent="0.25">
      <c r="A894" s="20">
        <v>2.7302413740642355</v>
      </c>
      <c r="B894" s="80">
        <v>-111.18300000000001</v>
      </c>
      <c r="C894" s="23">
        <v>42.634</v>
      </c>
      <c r="D894" s="1">
        <v>7</v>
      </c>
      <c r="E894" s="1">
        <v>1994</v>
      </c>
      <c r="F894" s="1">
        <v>2</v>
      </c>
      <c r="G894" s="1">
        <v>6</v>
      </c>
      <c r="H894" s="1">
        <v>8</v>
      </c>
      <c r="I894" s="1">
        <v>17</v>
      </c>
      <c r="J894" s="11">
        <v>32.6</v>
      </c>
      <c r="K894" s="35">
        <v>0.16083765575665815</v>
      </c>
      <c r="L894" s="2">
        <v>0.01</v>
      </c>
      <c r="M894" t="s">
        <v>175</v>
      </c>
    </row>
    <row r="895" spans="1:13" x14ac:dyDescent="0.25">
      <c r="A895" s="20">
        <v>3.1545773077625117</v>
      </c>
      <c r="B895" s="80">
        <v>-111.125</v>
      </c>
      <c r="C895" s="23">
        <v>42.667999999999999</v>
      </c>
      <c r="D895" s="1">
        <v>0</v>
      </c>
      <c r="E895" s="1">
        <v>1994</v>
      </c>
      <c r="F895" s="1">
        <v>2</v>
      </c>
      <c r="G895" s="1">
        <v>6</v>
      </c>
      <c r="H895" s="1">
        <v>13</v>
      </c>
      <c r="I895" s="1">
        <v>30</v>
      </c>
      <c r="J895" s="11">
        <v>1.4</v>
      </c>
      <c r="K895" s="35">
        <v>0.10516774409862768</v>
      </c>
      <c r="L895" s="2">
        <v>0.01</v>
      </c>
      <c r="M895" t="s">
        <v>175</v>
      </c>
    </row>
    <row r="896" spans="1:13" x14ac:dyDescent="0.25">
      <c r="A896" s="20">
        <v>3.6115900000000001</v>
      </c>
      <c r="B896" s="80">
        <v>-111.111</v>
      </c>
      <c r="C896" s="23">
        <v>42.710999999999999</v>
      </c>
      <c r="D896" s="1">
        <v>5</v>
      </c>
      <c r="E896" s="1">
        <v>1994</v>
      </c>
      <c r="F896" s="1">
        <v>2</v>
      </c>
      <c r="G896" s="1">
        <v>6</v>
      </c>
      <c r="H896" s="1">
        <v>15</v>
      </c>
      <c r="I896" s="1">
        <v>3</v>
      </c>
      <c r="J896" s="1">
        <v>42.7</v>
      </c>
      <c r="K896" s="35">
        <v>0.23</v>
      </c>
      <c r="L896" s="2">
        <v>0.01</v>
      </c>
      <c r="M896" t="s">
        <v>174</v>
      </c>
    </row>
    <row r="897" spans="1:13" x14ac:dyDescent="0.25">
      <c r="A897" s="20">
        <v>3.1731716529236476</v>
      </c>
      <c r="B897" s="80">
        <v>-111.10899999999999</v>
      </c>
      <c r="C897" s="23">
        <v>42.78</v>
      </c>
      <c r="D897" s="1">
        <v>0</v>
      </c>
      <c r="E897" s="1">
        <v>1994</v>
      </c>
      <c r="F897" s="1">
        <v>2</v>
      </c>
      <c r="G897" s="1">
        <v>6</v>
      </c>
      <c r="H897" s="1">
        <v>15</v>
      </c>
      <c r="I897" s="1">
        <v>4</v>
      </c>
      <c r="J897" s="11">
        <v>41.3</v>
      </c>
      <c r="K897" s="35">
        <v>0.10516774409862768</v>
      </c>
      <c r="L897" s="2">
        <v>0.01</v>
      </c>
      <c r="M897" t="s">
        <v>175</v>
      </c>
    </row>
    <row r="898" spans="1:13" x14ac:dyDescent="0.25">
      <c r="A898" s="20">
        <v>3.1295986081816345</v>
      </c>
      <c r="B898" s="80">
        <v>-111.11199999999999</v>
      </c>
      <c r="C898" s="23">
        <v>42.781999999999996</v>
      </c>
      <c r="D898" s="1">
        <v>1</v>
      </c>
      <c r="E898" s="1">
        <v>1994</v>
      </c>
      <c r="F898" s="1">
        <v>2</v>
      </c>
      <c r="G898" s="1">
        <v>6</v>
      </c>
      <c r="H898" s="1">
        <v>16</v>
      </c>
      <c r="I898" s="1">
        <v>12</v>
      </c>
      <c r="J898" s="11">
        <v>4.0999999999999996</v>
      </c>
      <c r="K898" s="35">
        <v>0.10516774409862768</v>
      </c>
      <c r="L898" s="2">
        <v>0.01</v>
      </c>
      <c r="M898" t="s">
        <v>175</v>
      </c>
    </row>
    <row r="899" spans="1:13" x14ac:dyDescent="0.25">
      <c r="A899" s="20">
        <v>3.6138686565659293</v>
      </c>
      <c r="B899" s="80">
        <v>-111.114</v>
      </c>
      <c r="C899" s="23">
        <v>42.695999999999998</v>
      </c>
      <c r="D899" s="1">
        <v>0</v>
      </c>
      <c r="E899" s="1">
        <v>1994</v>
      </c>
      <c r="F899" s="1">
        <v>2</v>
      </c>
      <c r="G899" s="1">
        <v>6</v>
      </c>
      <c r="H899" s="1">
        <v>16</v>
      </c>
      <c r="I899" s="1">
        <v>46</v>
      </c>
      <c r="J899" s="11">
        <v>51.5</v>
      </c>
      <c r="K899" s="35">
        <v>0.10516774409862768</v>
      </c>
      <c r="L899" s="2">
        <v>0.01</v>
      </c>
      <c r="M899" t="s">
        <v>175</v>
      </c>
    </row>
    <row r="900" spans="1:13" x14ac:dyDescent="0.25">
      <c r="A900" s="20">
        <v>3.5036610515642055</v>
      </c>
      <c r="B900" s="80">
        <v>-111.117</v>
      </c>
      <c r="C900" s="23">
        <v>42.725000000000001</v>
      </c>
      <c r="D900" s="1">
        <v>0</v>
      </c>
      <c r="E900" s="1">
        <v>1994</v>
      </c>
      <c r="F900" s="1">
        <v>2</v>
      </c>
      <c r="G900" s="1">
        <v>6</v>
      </c>
      <c r="H900" s="1">
        <v>19</v>
      </c>
      <c r="I900" s="1">
        <v>33</v>
      </c>
      <c r="J900" s="11">
        <v>15.8</v>
      </c>
      <c r="K900" s="35">
        <v>0.10516774409862768</v>
      </c>
      <c r="L900" s="2">
        <v>0.01</v>
      </c>
      <c r="M900" t="s">
        <v>175</v>
      </c>
    </row>
    <row r="901" spans="1:13" x14ac:dyDescent="0.25">
      <c r="A901" s="20">
        <v>3.0029374909442157</v>
      </c>
      <c r="B901" s="80">
        <v>-111.092</v>
      </c>
      <c r="C901" s="23">
        <v>42.698999999999998</v>
      </c>
      <c r="D901" s="1">
        <v>1</v>
      </c>
      <c r="E901" s="1">
        <v>1994</v>
      </c>
      <c r="F901" s="1">
        <v>2</v>
      </c>
      <c r="G901" s="1">
        <v>6</v>
      </c>
      <c r="H901" s="1">
        <v>19</v>
      </c>
      <c r="I901" s="1">
        <v>52</v>
      </c>
      <c r="J901" s="11">
        <v>19.7</v>
      </c>
      <c r="K901" s="35">
        <v>0.16083765575665815</v>
      </c>
      <c r="L901" s="2">
        <v>0.01</v>
      </c>
      <c r="M901" t="s">
        <v>175</v>
      </c>
    </row>
    <row r="902" spans="1:13" x14ac:dyDescent="0.25">
      <c r="A902" s="20">
        <v>3.4738531814709503</v>
      </c>
      <c r="B902" s="80">
        <v>-111.05200000000001</v>
      </c>
      <c r="C902" s="23">
        <v>42.631</v>
      </c>
      <c r="D902" s="1">
        <v>1</v>
      </c>
      <c r="E902" s="1">
        <v>1994</v>
      </c>
      <c r="F902" s="1">
        <v>2</v>
      </c>
      <c r="G902" s="1">
        <v>6</v>
      </c>
      <c r="H902" s="1">
        <v>21</v>
      </c>
      <c r="I902" s="1">
        <v>43</v>
      </c>
      <c r="J902" s="11">
        <v>12.5</v>
      </c>
      <c r="K902" s="35">
        <v>0.10516774409862768</v>
      </c>
      <c r="L902" s="2">
        <v>0.01</v>
      </c>
      <c r="M902" t="s">
        <v>175</v>
      </c>
    </row>
    <row r="903" spans="1:13" x14ac:dyDescent="0.25">
      <c r="A903" s="20">
        <v>2.840128382033325</v>
      </c>
      <c r="B903" s="80">
        <v>-111.04900000000001</v>
      </c>
      <c r="C903" s="23">
        <v>42.64</v>
      </c>
      <c r="D903" s="1">
        <v>1</v>
      </c>
      <c r="E903" s="1">
        <v>1994</v>
      </c>
      <c r="F903" s="1">
        <v>2</v>
      </c>
      <c r="G903" s="1">
        <v>6</v>
      </c>
      <c r="H903" s="1">
        <v>23</v>
      </c>
      <c r="I903" s="1">
        <v>10</v>
      </c>
      <c r="J903" s="11">
        <v>38</v>
      </c>
      <c r="K903" s="35">
        <v>0.16083765575665815</v>
      </c>
      <c r="L903" s="2">
        <v>0.01</v>
      </c>
      <c r="M903" t="s">
        <v>175</v>
      </c>
    </row>
    <row r="904" spans="1:13" x14ac:dyDescent="0.25">
      <c r="A904" s="20">
        <v>2.7933618956773723</v>
      </c>
      <c r="B904" s="80">
        <v>-111.09399999999999</v>
      </c>
      <c r="C904" s="23">
        <v>42.761000000000003</v>
      </c>
      <c r="D904" s="1">
        <v>2</v>
      </c>
      <c r="E904" s="1">
        <v>1994</v>
      </c>
      <c r="F904" s="1">
        <v>2</v>
      </c>
      <c r="G904" s="1">
        <v>6</v>
      </c>
      <c r="H904" s="1">
        <v>23</v>
      </c>
      <c r="I904" s="1">
        <v>59</v>
      </c>
      <c r="J904" s="11">
        <v>49.6</v>
      </c>
      <c r="K904" s="35">
        <v>0.16083765575665815</v>
      </c>
      <c r="L904" s="2">
        <v>0.01</v>
      </c>
      <c r="M904" t="s">
        <v>175</v>
      </c>
    </row>
    <row r="905" spans="1:13" x14ac:dyDescent="0.25">
      <c r="A905" s="20">
        <v>3.0606066674716246</v>
      </c>
      <c r="B905" s="80">
        <v>-111.166</v>
      </c>
      <c r="C905" s="23">
        <v>42.636000000000003</v>
      </c>
      <c r="D905" s="1">
        <v>3</v>
      </c>
      <c r="E905" s="1">
        <v>1994</v>
      </c>
      <c r="F905" s="1">
        <v>2</v>
      </c>
      <c r="G905" s="1">
        <v>7</v>
      </c>
      <c r="H905" s="1">
        <v>0</v>
      </c>
      <c r="I905" s="1">
        <v>24</v>
      </c>
      <c r="J905" s="11">
        <v>59.9</v>
      </c>
      <c r="K905" s="35">
        <v>0.16083765575665815</v>
      </c>
      <c r="L905" s="2">
        <v>0.01</v>
      </c>
      <c r="M905" t="s">
        <v>175</v>
      </c>
    </row>
    <row r="906" spans="1:13" x14ac:dyDescent="0.25">
      <c r="A906" s="20">
        <v>2.9262800120743782</v>
      </c>
      <c r="B906" s="80">
        <v>-111.15</v>
      </c>
      <c r="C906" s="23">
        <v>42.722000000000001</v>
      </c>
      <c r="D906" s="1">
        <v>1</v>
      </c>
      <c r="E906" s="1">
        <v>1994</v>
      </c>
      <c r="F906" s="1">
        <v>2</v>
      </c>
      <c r="G906" s="1">
        <v>7</v>
      </c>
      <c r="H906" s="1">
        <v>2</v>
      </c>
      <c r="I906" s="1">
        <v>10</v>
      </c>
      <c r="J906" s="11">
        <v>10.1</v>
      </c>
      <c r="K906" s="35">
        <v>0.16083765575665815</v>
      </c>
      <c r="L906" s="2">
        <v>0.01</v>
      </c>
      <c r="M906" t="s">
        <v>175</v>
      </c>
    </row>
    <row r="907" spans="1:13" x14ac:dyDescent="0.25">
      <c r="A907" s="20">
        <v>3.0171787177010376</v>
      </c>
      <c r="B907" s="80">
        <v>-111.13500000000001</v>
      </c>
      <c r="C907" s="23">
        <v>42.737000000000002</v>
      </c>
      <c r="D907" s="1">
        <v>2</v>
      </c>
      <c r="E907" s="1">
        <v>1994</v>
      </c>
      <c r="F907" s="1">
        <v>2</v>
      </c>
      <c r="G907" s="1">
        <v>7</v>
      </c>
      <c r="H907" s="1">
        <v>3</v>
      </c>
      <c r="I907" s="1">
        <v>23</v>
      </c>
      <c r="J907" s="11">
        <v>45.3</v>
      </c>
      <c r="K907" s="35">
        <v>0.16083765575665815</v>
      </c>
      <c r="L907" s="2">
        <v>0.01</v>
      </c>
      <c r="M907" t="s">
        <v>175</v>
      </c>
    </row>
    <row r="908" spans="1:13" x14ac:dyDescent="0.25">
      <c r="A908" s="20">
        <v>4.5932267124645243</v>
      </c>
      <c r="B908" s="80">
        <v>-111.139</v>
      </c>
      <c r="C908" s="23">
        <v>42.640999999999998</v>
      </c>
      <c r="D908" s="1">
        <v>0</v>
      </c>
      <c r="E908" s="1">
        <v>1994</v>
      </c>
      <c r="F908" s="1">
        <v>2</v>
      </c>
      <c r="G908" s="1">
        <v>7</v>
      </c>
      <c r="H908" s="1">
        <v>6</v>
      </c>
      <c r="I908" s="1">
        <v>35</v>
      </c>
      <c r="J908" s="11">
        <v>47.3</v>
      </c>
      <c r="K908" s="35">
        <v>8.9356067174227033E-2</v>
      </c>
      <c r="L908" s="2">
        <v>0.01</v>
      </c>
      <c r="M908" t="s">
        <v>175</v>
      </c>
    </row>
    <row r="909" spans="1:13" x14ac:dyDescent="0.25">
      <c r="A909" s="20">
        <v>3.4463704158867285</v>
      </c>
      <c r="B909" s="80">
        <v>-111.133</v>
      </c>
      <c r="C909" s="23">
        <v>42.642000000000003</v>
      </c>
      <c r="D909" s="1">
        <v>0</v>
      </c>
      <c r="E909" s="1">
        <v>1994</v>
      </c>
      <c r="F909" s="1">
        <v>2</v>
      </c>
      <c r="G909" s="1">
        <v>7</v>
      </c>
      <c r="H909" s="1">
        <v>8</v>
      </c>
      <c r="I909" s="1">
        <v>39</v>
      </c>
      <c r="J909" s="11">
        <v>17</v>
      </c>
      <c r="K909" s="35">
        <v>0.10516774409862768</v>
      </c>
      <c r="L909" s="2">
        <v>0.01</v>
      </c>
      <c r="M909" t="s">
        <v>175</v>
      </c>
    </row>
    <row r="910" spans="1:13" x14ac:dyDescent="0.25">
      <c r="A910" s="20">
        <v>3.5380026126161592</v>
      </c>
      <c r="B910" s="80">
        <v>-111.10599999999999</v>
      </c>
      <c r="C910" s="23">
        <v>42.694000000000003</v>
      </c>
      <c r="D910" s="1">
        <v>0</v>
      </c>
      <c r="E910" s="1">
        <v>1994</v>
      </c>
      <c r="F910" s="1">
        <v>2</v>
      </c>
      <c r="G910" s="1">
        <v>7</v>
      </c>
      <c r="H910" s="1">
        <v>10</v>
      </c>
      <c r="I910" s="1">
        <v>37</v>
      </c>
      <c r="J910" s="11">
        <v>12.8</v>
      </c>
      <c r="K910" s="35">
        <v>0.10516774409862768</v>
      </c>
      <c r="L910" s="2">
        <v>0.01</v>
      </c>
      <c r="M910" t="s">
        <v>175</v>
      </c>
    </row>
    <row r="911" spans="1:13" x14ac:dyDescent="0.25">
      <c r="A911" s="20">
        <v>2.8560699999999999</v>
      </c>
      <c r="B911" s="80">
        <v>-111.123</v>
      </c>
      <c r="C911" s="23">
        <v>42.683</v>
      </c>
      <c r="D911" s="1">
        <v>0</v>
      </c>
      <c r="E911" s="1">
        <v>1994</v>
      </c>
      <c r="F911" s="1">
        <v>2</v>
      </c>
      <c r="G911" s="1">
        <v>7</v>
      </c>
      <c r="H911" s="1">
        <v>11</v>
      </c>
      <c r="I911" s="1">
        <v>19</v>
      </c>
      <c r="J911" s="11">
        <v>30.1</v>
      </c>
      <c r="K911" s="35">
        <v>0.22500000000000001</v>
      </c>
      <c r="L911" s="2">
        <v>0.01</v>
      </c>
      <c r="M911" t="s">
        <v>174</v>
      </c>
    </row>
    <row r="912" spans="1:13" x14ac:dyDescent="0.25">
      <c r="A912" s="20">
        <v>4.178699397062041</v>
      </c>
      <c r="B912" s="80">
        <v>-111.04900000000001</v>
      </c>
      <c r="C912" s="23">
        <v>42.561</v>
      </c>
      <c r="D912" s="1">
        <v>0</v>
      </c>
      <c r="E912" s="1">
        <v>1994</v>
      </c>
      <c r="F912" s="1">
        <v>2</v>
      </c>
      <c r="G912" s="1">
        <v>7</v>
      </c>
      <c r="H912" s="1">
        <v>12</v>
      </c>
      <c r="I912" s="1">
        <v>15</v>
      </c>
      <c r="J912" s="11">
        <v>47</v>
      </c>
      <c r="K912" s="35">
        <v>9.3760786345676014E-2</v>
      </c>
      <c r="L912" s="2">
        <v>0.01</v>
      </c>
      <c r="M912" t="s">
        <v>175</v>
      </c>
    </row>
    <row r="913" spans="1:13" x14ac:dyDescent="0.25">
      <c r="A913" s="20">
        <v>3.5534563875368947</v>
      </c>
      <c r="B913" s="80">
        <v>-111.126</v>
      </c>
      <c r="C913" s="23">
        <v>42.64</v>
      </c>
      <c r="D913" s="1">
        <v>0</v>
      </c>
      <c r="E913" s="1">
        <v>1994</v>
      </c>
      <c r="F913" s="1">
        <v>2</v>
      </c>
      <c r="G913" s="1">
        <v>7</v>
      </c>
      <c r="H913" s="1">
        <v>16</v>
      </c>
      <c r="I913" s="1">
        <v>43</v>
      </c>
      <c r="J913" s="11">
        <v>15.7</v>
      </c>
      <c r="K913" s="35">
        <v>0.10516774409862768</v>
      </c>
      <c r="L913" s="2">
        <v>0.01</v>
      </c>
      <c r="M913" t="s">
        <v>175</v>
      </c>
    </row>
    <row r="914" spans="1:13" x14ac:dyDescent="0.25">
      <c r="A914" s="20">
        <v>2.6423999999999999</v>
      </c>
      <c r="B914" s="80">
        <v>-111.081</v>
      </c>
      <c r="C914" s="23">
        <v>42.668999999999997</v>
      </c>
      <c r="D914" s="1">
        <v>0</v>
      </c>
      <c r="E914" s="1">
        <v>1994</v>
      </c>
      <c r="F914" s="1">
        <v>2</v>
      </c>
      <c r="G914" s="1">
        <v>7</v>
      </c>
      <c r="H914" s="1">
        <v>18</v>
      </c>
      <c r="I914" s="1">
        <v>58</v>
      </c>
      <c r="J914" s="11">
        <v>8.6999999999999993</v>
      </c>
      <c r="K914" s="35">
        <v>0.22500000000000001</v>
      </c>
      <c r="L914" s="2">
        <v>0.01</v>
      </c>
      <c r="M914" t="s">
        <v>174</v>
      </c>
    </row>
    <row r="915" spans="1:13" x14ac:dyDescent="0.25">
      <c r="A915" s="20">
        <v>3.1884633646553175</v>
      </c>
      <c r="B915" s="80">
        <v>-111.1</v>
      </c>
      <c r="C915" s="23">
        <v>42.558999999999997</v>
      </c>
      <c r="D915" s="1">
        <v>0</v>
      </c>
      <c r="E915" s="1">
        <v>1994</v>
      </c>
      <c r="F915" s="1">
        <v>2</v>
      </c>
      <c r="G915" s="1">
        <v>7</v>
      </c>
      <c r="H915" s="1">
        <v>22</v>
      </c>
      <c r="I915" s="1">
        <v>18</v>
      </c>
      <c r="J915" s="11">
        <v>37</v>
      </c>
      <c r="K915" s="35">
        <v>0.10516774409862768</v>
      </c>
      <c r="L915" s="2">
        <v>0.01</v>
      </c>
      <c r="M915" t="s">
        <v>175</v>
      </c>
    </row>
    <row r="916" spans="1:13" x14ac:dyDescent="0.25">
      <c r="A916" s="20">
        <v>3.0904202052652905</v>
      </c>
      <c r="B916" s="80">
        <v>-111.114</v>
      </c>
      <c r="C916" s="23">
        <v>42.651000000000003</v>
      </c>
      <c r="D916" s="1">
        <v>0</v>
      </c>
      <c r="E916" s="1">
        <v>1994</v>
      </c>
      <c r="F916" s="1">
        <v>2</v>
      </c>
      <c r="G916" s="1">
        <v>7</v>
      </c>
      <c r="H916" s="1">
        <v>22</v>
      </c>
      <c r="I916" s="1">
        <v>47</v>
      </c>
      <c r="J916" s="11">
        <v>8.4</v>
      </c>
      <c r="K916" s="35">
        <v>0.10516774409862768</v>
      </c>
      <c r="L916" s="2">
        <v>0.01</v>
      </c>
      <c r="M916" t="s">
        <v>175</v>
      </c>
    </row>
    <row r="917" spans="1:13" x14ac:dyDescent="0.25">
      <c r="A917" s="20">
        <v>3.0076845665298233</v>
      </c>
      <c r="B917" s="80">
        <v>-111.137</v>
      </c>
      <c r="C917" s="23">
        <v>42.73</v>
      </c>
      <c r="D917" s="1">
        <v>1</v>
      </c>
      <c r="E917" s="1">
        <v>1994</v>
      </c>
      <c r="F917" s="1">
        <v>2</v>
      </c>
      <c r="G917" s="1">
        <v>7</v>
      </c>
      <c r="H917" s="1">
        <v>23</v>
      </c>
      <c r="I917" s="1">
        <v>54</v>
      </c>
      <c r="J917" s="11">
        <v>27.4</v>
      </c>
      <c r="K917" s="35">
        <v>0.16083765575665815</v>
      </c>
      <c r="L917" s="2">
        <v>0.01</v>
      </c>
      <c r="M917" t="s">
        <v>175</v>
      </c>
    </row>
    <row r="918" spans="1:13" x14ac:dyDescent="0.25">
      <c r="A918" s="20">
        <v>3.6810063046980823</v>
      </c>
      <c r="B918" s="80">
        <v>-111.113</v>
      </c>
      <c r="C918" s="23">
        <v>42.692999999999998</v>
      </c>
      <c r="D918" s="1">
        <v>0</v>
      </c>
      <c r="E918" s="1">
        <v>1994</v>
      </c>
      <c r="F918" s="1">
        <v>2</v>
      </c>
      <c r="G918" s="1">
        <v>8</v>
      </c>
      <c r="H918" s="1">
        <v>2</v>
      </c>
      <c r="I918" s="1">
        <v>3</v>
      </c>
      <c r="J918" s="11">
        <v>58.3</v>
      </c>
      <c r="K918" s="35">
        <v>0.10516774409862768</v>
      </c>
      <c r="L918" s="2">
        <v>0.01</v>
      </c>
      <c r="M918" t="s">
        <v>175</v>
      </c>
    </row>
    <row r="919" spans="1:13" x14ac:dyDescent="0.25">
      <c r="A919" s="20">
        <v>2.68885</v>
      </c>
      <c r="B919" s="80">
        <v>-111.114</v>
      </c>
      <c r="C919" s="23">
        <v>42.656999999999996</v>
      </c>
      <c r="D919" s="1">
        <v>0</v>
      </c>
      <c r="E919" s="1">
        <v>1994</v>
      </c>
      <c r="F919" s="1">
        <v>2</v>
      </c>
      <c r="G919" s="1">
        <v>8</v>
      </c>
      <c r="H919" s="1">
        <v>4</v>
      </c>
      <c r="I919" s="1">
        <v>37</v>
      </c>
      <c r="J919" s="11">
        <v>57</v>
      </c>
      <c r="K919" s="35">
        <v>0.22500000000000001</v>
      </c>
      <c r="L919" s="2">
        <v>0.01</v>
      </c>
      <c r="M919" t="s">
        <v>174</v>
      </c>
    </row>
    <row r="920" spans="1:13" x14ac:dyDescent="0.25">
      <c r="A920" s="20">
        <v>2.5680800000000001</v>
      </c>
      <c r="B920" s="80">
        <v>-111.18</v>
      </c>
      <c r="C920" s="23">
        <v>42.648000000000003</v>
      </c>
      <c r="D920" s="1">
        <v>2</v>
      </c>
      <c r="E920" s="1">
        <v>1994</v>
      </c>
      <c r="F920" s="1">
        <v>2</v>
      </c>
      <c r="G920" s="1">
        <v>8</v>
      </c>
      <c r="H920" s="1">
        <v>6</v>
      </c>
      <c r="I920" s="1">
        <v>10</v>
      </c>
      <c r="J920" s="11">
        <v>52</v>
      </c>
      <c r="K920" s="35">
        <v>0.22500000000000001</v>
      </c>
      <c r="L920" s="2">
        <v>0.01</v>
      </c>
      <c r="M920" t="s">
        <v>174</v>
      </c>
    </row>
    <row r="921" spans="1:13" x14ac:dyDescent="0.25">
      <c r="A921" s="20">
        <v>2.6052400000000002</v>
      </c>
      <c r="B921" s="80">
        <v>-111.16800000000001</v>
      </c>
      <c r="C921" s="23">
        <v>42.64</v>
      </c>
      <c r="D921" s="1">
        <v>0</v>
      </c>
      <c r="E921" s="1">
        <v>1994</v>
      </c>
      <c r="F921" s="1">
        <v>2</v>
      </c>
      <c r="G921" s="1">
        <v>8</v>
      </c>
      <c r="H921" s="1">
        <v>6</v>
      </c>
      <c r="I921" s="1">
        <v>22</v>
      </c>
      <c r="J921" s="11">
        <v>39.9</v>
      </c>
      <c r="K921" s="35">
        <v>0.22500000000000001</v>
      </c>
      <c r="L921" s="2">
        <v>0.01</v>
      </c>
      <c r="M921" t="s">
        <v>174</v>
      </c>
    </row>
    <row r="922" spans="1:13" x14ac:dyDescent="0.25">
      <c r="A922" s="20">
        <v>3.3453656477506124</v>
      </c>
      <c r="B922" s="80">
        <v>-111.185</v>
      </c>
      <c r="C922" s="23">
        <v>42.648000000000003</v>
      </c>
      <c r="D922" s="1">
        <v>0</v>
      </c>
      <c r="E922" s="1">
        <v>1994</v>
      </c>
      <c r="F922" s="1">
        <v>2</v>
      </c>
      <c r="G922" s="1">
        <v>8</v>
      </c>
      <c r="H922" s="1">
        <v>6</v>
      </c>
      <c r="I922" s="1">
        <v>25</v>
      </c>
      <c r="J922" s="11">
        <v>18.3</v>
      </c>
      <c r="K922" s="35">
        <v>0.10516774409862768</v>
      </c>
      <c r="L922" s="2">
        <v>0.01</v>
      </c>
      <c r="M922" t="s">
        <v>175</v>
      </c>
    </row>
    <row r="923" spans="1:13" x14ac:dyDescent="0.25">
      <c r="A923" s="20">
        <v>3.9392201010200028</v>
      </c>
      <c r="B923" s="80">
        <v>-111.07</v>
      </c>
      <c r="C923" s="23">
        <v>42.64</v>
      </c>
      <c r="D923" s="1">
        <v>0</v>
      </c>
      <c r="E923" s="1">
        <v>1994</v>
      </c>
      <c r="F923" s="1">
        <v>2</v>
      </c>
      <c r="G923" s="1">
        <v>8</v>
      </c>
      <c r="H923" s="1">
        <v>10</v>
      </c>
      <c r="I923" s="1">
        <v>11</v>
      </c>
      <c r="J923" s="11">
        <v>52.8</v>
      </c>
      <c r="K923" s="35">
        <v>0.10516774409862768</v>
      </c>
      <c r="L923" s="2">
        <v>0.01</v>
      </c>
      <c r="M923" t="s">
        <v>175</v>
      </c>
    </row>
    <row r="924" spans="1:13" x14ac:dyDescent="0.25">
      <c r="A924" s="20">
        <v>2.5680800000000001</v>
      </c>
      <c r="B924" s="80">
        <v>-111.107</v>
      </c>
      <c r="C924" s="23">
        <v>42.609000000000002</v>
      </c>
      <c r="D924" s="1">
        <v>0</v>
      </c>
      <c r="E924" s="1">
        <v>1994</v>
      </c>
      <c r="F924" s="1">
        <v>2</v>
      </c>
      <c r="G924" s="1">
        <v>8</v>
      </c>
      <c r="H924" s="1">
        <v>16</v>
      </c>
      <c r="I924" s="1">
        <v>44</v>
      </c>
      <c r="J924" s="11">
        <v>28</v>
      </c>
      <c r="K924" s="35">
        <v>0.22500000000000001</v>
      </c>
      <c r="L924" s="2">
        <v>0.01</v>
      </c>
      <c r="M924" t="s">
        <v>174</v>
      </c>
    </row>
    <row r="925" spans="1:13" x14ac:dyDescent="0.25">
      <c r="A925" s="20">
        <v>2.9507196595025351</v>
      </c>
      <c r="B925" s="80">
        <v>-111.11499999999999</v>
      </c>
      <c r="C925" s="23">
        <v>42.680999999999997</v>
      </c>
      <c r="D925" s="1">
        <v>1</v>
      </c>
      <c r="E925" s="1">
        <v>1994</v>
      </c>
      <c r="F925" s="1">
        <v>2</v>
      </c>
      <c r="G925" s="1">
        <v>8</v>
      </c>
      <c r="H925" s="1">
        <v>18</v>
      </c>
      <c r="I925" s="1">
        <v>37</v>
      </c>
      <c r="J925" s="11">
        <v>37.299999999999997</v>
      </c>
      <c r="K925" s="35">
        <v>0.16083765575665815</v>
      </c>
      <c r="L925" s="2">
        <v>0.01</v>
      </c>
      <c r="M925" t="s">
        <v>175</v>
      </c>
    </row>
    <row r="926" spans="1:13" x14ac:dyDescent="0.25">
      <c r="A926" s="20">
        <v>2.5959499999999998</v>
      </c>
      <c r="B926" s="80">
        <v>-111.048</v>
      </c>
      <c r="C926" s="23">
        <v>42.634</v>
      </c>
      <c r="D926" s="1">
        <v>6</v>
      </c>
      <c r="E926" s="1">
        <v>1994</v>
      </c>
      <c r="F926" s="1">
        <v>2</v>
      </c>
      <c r="G926" s="1">
        <v>8</v>
      </c>
      <c r="H926" s="1">
        <v>19</v>
      </c>
      <c r="I926" s="1">
        <v>6</v>
      </c>
      <c r="J926" s="11">
        <v>32.4</v>
      </c>
      <c r="K926" s="35">
        <v>0.22500000000000001</v>
      </c>
      <c r="L926" s="2">
        <v>0.01</v>
      </c>
      <c r="M926" t="s">
        <v>174</v>
      </c>
    </row>
    <row r="927" spans="1:13" x14ac:dyDescent="0.25">
      <c r="A927" s="20">
        <v>2.70743</v>
      </c>
      <c r="B927" s="80">
        <v>-111.04600000000001</v>
      </c>
      <c r="C927" s="23">
        <v>42.768000000000001</v>
      </c>
      <c r="D927" s="1">
        <v>12</v>
      </c>
      <c r="E927" s="1">
        <v>1994</v>
      </c>
      <c r="F927" s="1">
        <v>2</v>
      </c>
      <c r="G927" s="1">
        <v>8</v>
      </c>
      <c r="H927" s="1">
        <v>19</v>
      </c>
      <c r="I927" s="1">
        <v>9</v>
      </c>
      <c r="J927" s="11">
        <v>50.6</v>
      </c>
      <c r="K927" s="35">
        <v>0.22500000000000001</v>
      </c>
      <c r="L927" s="2">
        <v>0.01</v>
      </c>
      <c r="M927" t="s">
        <v>174</v>
      </c>
    </row>
    <row r="928" spans="1:13" x14ac:dyDescent="0.25">
      <c r="A928" s="20">
        <v>2.9737507679304511</v>
      </c>
      <c r="B928" s="80">
        <v>-111.057</v>
      </c>
      <c r="C928" s="23">
        <v>42.55</v>
      </c>
      <c r="D928" s="1">
        <v>4</v>
      </c>
      <c r="E928" s="1">
        <v>1994</v>
      </c>
      <c r="F928" s="1">
        <v>2</v>
      </c>
      <c r="G928" s="1">
        <v>8</v>
      </c>
      <c r="H928" s="1">
        <v>22</v>
      </c>
      <c r="I928" s="1">
        <v>6</v>
      </c>
      <c r="J928" s="11">
        <v>35.6</v>
      </c>
      <c r="K928" s="35">
        <v>0.16083765575665815</v>
      </c>
      <c r="L928" s="2">
        <v>0.01</v>
      </c>
      <c r="M928" t="s">
        <v>175</v>
      </c>
    </row>
    <row r="929" spans="1:13" x14ac:dyDescent="0.25">
      <c r="A929" s="20">
        <v>2.6609799999999999</v>
      </c>
      <c r="B929" s="80">
        <v>-111.116</v>
      </c>
      <c r="C929" s="23">
        <v>42.723999999999997</v>
      </c>
      <c r="D929" s="1">
        <v>1</v>
      </c>
      <c r="E929" s="1">
        <v>1994</v>
      </c>
      <c r="F929" s="1">
        <v>2</v>
      </c>
      <c r="G929" s="1">
        <v>9</v>
      </c>
      <c r="H929" s="1">
        <v>3</v>
      </c>
      <c r="I929" s="1">
        <v>33</v>
      </c>
      <c r="J929" s="11">
        <v>9.6999999999999993</v>
      </c>
      <c r="K929" s="35">
        <v>0.22500000000000001</v>
      </c>
      <c r="L929" s="2">
        <v>0.01</v>
      </c>
      <c r="M929" t="s">
        <v>174</v>
      </c>
    </row>
    <row r="930" spans="1:13" x14ac:dyDescent="0.25">
      <c r="A930" s="20">
        <v>3.1905195978515257</v>
      </c>
      <c r="B930" s="80">
        <v>-111.093</v>
      </c>
      <c r="C930" s="23">
        <v>42.655000000000001</v>
      </c>
      <c r="D930" s="1">
        <v>0</v>
      </c>
      <c r="E930" s="1">
        <v>1994</v>
      </c>
      <c r="F930" s="1">
        <v>2</v>
      </c>
      <c r="G930" s="1">
        <v>9</v>
      </c>
      <c r="H930" s="1">
        <v>7</v>
      </c>
      <c r="I930" s="1">
        <v>23</v>
      </c>
      <c r="J930" s="11">
        <v>49</v>
      </c>
      <c r="K930" s="35">
        <v>0.10516774409862768</v>
      </c>
      <c r="L930" s="2">
        <v>0.01</v>
      </c>
      <c r="M930" t="s">
        <v>175</v>
      </c>
    </row>
    <row r="931" spans="1:13" x14ac:dyDescent="0.25">
      <c r="A931" s="20">
        <v>3.1719300000000001</v>
      </c>
      <c r="B931" s="80">
        <v>-111.07599999999999</v>
      </c>
      <c r="C931" s="23">
        <v>42.664000000000001</v>
      </c>
      <c r="D931" s="1">
        <v>1</v>
      </c>
      <c r="E931" s="1">
        <v>1994</v>
      </c>
      <c r="F931" s="1">
        <v>2</v>
      </c>
      <c r="G931" s="1">
        <v>9</v>
      </c>
      <c r="H931" s="1">
        <v>13</v>
      </c>
      <c r="I931" s="1">
        <v>34</v>
      </c>
      <c r="J931" s="11">
        <v>8.9</v>
      </c>
      <c r="K931" s="35">
        <v>0.22500000000000001</v>
      </c>
      <c r="L931" s="2">
        <v>0.01</v>
      </c>
      <c r="M931" t="s">
        <v>174</v>
      </c>
    </row>
    <row r="932" spans="1:13" x14ac:dyDescent="0.25">
      <c r="A932" s="20">
        <v>3.0449569017145612</v>
      </c>
      <c r="B932" s="80">
        <v>-111.09099999999999</v>
      </c>
      <c r="C932" s="23">
        <v>42.68</v>
      </c>
      <c r="D932" s="1">
        <v>2</v>
      </c>
      <c r="E932" s="1">
        <v>1994</v>
      </c>
      <c r="F932" s="1">
        <v>2</v>
      </c>
      <c r="G932" s="1">
        <v>9</v>
      </c>
      <c r="H932" s="1">
        <v>22</v>
      </c>
      <c r="I932" s="1">
        <v>10</v>
      </c>
      <c r="J932" s="11">
        <v>51.6</v>
      </c>
      <c r="K932" s="35">
        <v>0.16083765575665815</v>
      </c>
      <c r="L932" s="2">
        <v>0.01</v>
      </c>
      <c r="M932" t="s">
        <v>175</v>
      </c>
    </row>
    <row r="933" spans="1:13" x14ac:dyDescent="0.25">
      <c r="A933" s="20">
        <v>2.5402100000000001</v>
      </c>
      <c r="B933" s="80">
        <v>-111.108</v>
      </c>
      <c r="C933" s="23">
        <v>42.618000000000002</v>
      </c>
      <c r="D933" s="1">
        <v>0</v>
      </c>
      <c r="E933" s="1">
        <v>1994</v>
      </c>
      <c r="F933" s="1">
        <v>2</v>
      </c>
      <c r="G933" s="1">
        <v>10</v>
      </c>
      <c r="H933" s="1">
        <v>0</v>
      </c>
      <c r="I933" s="1">
        <v>33</v>
      </c>
      <c r="J933" s="11">
        <v>12.2</v>
      </c>
      <c r="K933" s="35">
        <v>0.22500000000000001</v>
      </c>
      <c r="L933" s="2">
        <v>0.01</v>
      </c>
      <c r="M933" t="s">
        <v>174</v>
      </c>
    </row>
    <row r="934" spans="1:13" x14ac:dyDescent="0.25">
      <c r="A934" s="20">
        <v>2.9396800000000001</v>
      </c>
      <c r="B934" s="80">
        <v>-111.068</v>
      </c>
      <c r="C934" s="23">
        <v>42.662999999999997</v>
      </c>
      <c r="D934" s="1">
        <v>0</v>
      </c>
      <c r="E934" s="1">
        <v>1994</v>
      </c>
      <c r="F934" s="1">
        <v>2</v>
      </c>
      <c r="G934" s="1">
        <v>10</v>
      </c>
      <c r="H934" s="1">
        <v>0</v>
      </c>
      <c r="I934" s="1">
        <v>41</v>
      </c>
      <c r="J934" s="11">
        <v>36.200000000000003</v>
      </c>
      <c r="K934" s="35">
        <v>0.22500000000000001</v>
      </c>
      <c r="L934" s="2">
        <v>0.01</v>
      </c>
      <c r="M934" t="s">
        <v>174</v>
      </c>
    </row>
    <row r="935" spans="1:13" x14ac:dyDescent="0.25">
      <c r="A935" s="20">
        <v>4.175094718712602</v>
      </c>
      <c r="B935" s="80">
        <v>-111.104</v>
      </c>
      <c r="C935" s="23">
        <v>42.774000000000001</v>
      </c>
      <c r="D935" s="1">
        <v>2</v>
      </c>
      <c r="E935" s="1">
        <v>1994</v>
      </c>
      <c r="F935" s="1">
        <v>2</v>
      </c>
      <c r="G935" s="1">
        <v>10</v>
      </c>
      <c r="H935" s="1">
        <v>0</v>
      </c>
      <c r="I935" s="1">
        <v>56</v>
      </c>
      <c r="J935" s="11">
        <v>12.6</v>
      </c>
      <c r="K935" s="35">
        <v>0.10516774409862768</v>
      </c>
      <c r="L935" s="2">
        <v>0.01</v>
      </c>
      <c r="M935" t="s">
        <v>175</v>
      </c>
    </row>
    <row r="936" spans="1:13" x14ac:dyDescent="0.25">
      <c r="A936" s="20">
        <v>2.9032489036464617</v>
      </c>
      <c r="B936" s="80">
        <v>-111.11</v>
      </c>
      <c r="C936" s="23">
        <v>42.768999999999998</v>
      </c>
      <c r="D936" s="1">
        <v>1</v>
      </c>
      <c r="E936" s="1">
        <v>1994</v>
      </c>
      <c r="F936" s="1">
        <v>2</v>
      </c>
      <c r="G936" s="1">
        <v>10</v>
      </c>
      <c r="H936" s="1">
        <v>1</v>
      </c>
      <c r="I936" s="1">
        <v>7</v>
      </c>
      <c r="J936" s="11">
        <v>31.9</v>
      </c>
      <c r="K936" s="35">
        <v>0.16083765575665815</v>
      </c>
      <c r="L936" s="2">
        <v>0.01</v>
      </c>
      <c r="M936" t="s">
        <v>175</v>
      </c>
    </row>
    <row r="937" spans="1:13" x14ac:dyDescent="0.25">
      <c r="A937" s="20">
        <v>3.1047609963173826</v>
      </c>
      <c r="B937" s="80">
        <v>-111.137</v>
      </c>
      <c r="C937" s="23">
        <v>42.761000000000003</v>
      </c>
      <c r="D937" s="1">
        <v>3</v>
      </c>
      <c r="E937" s="1">
        <v>1994</v>
      </c>
      <c r="F937" s="1">
        <v>2</v>
      </c>
      <c r="G937" s="1">
        <v>10</v>
      </c>
      <c r="H937" s="1">
        <v>3</v>
      </c>
      <c r="I937" s="1">
        <v>4</v>
      </c>
      <c r="J937" s="11">
        <v>36.799999999999997</v>
      </c>
      <c r="K937" s="35">
        <v>0.10516774409862768</v>
      </c>
      <c r="L937" s="2">
        <v>0.01</v>
      </c>
      <c r="M937" t="s">
        <v>175</v>
      </c>
    </row>
    <row r="938" spans="1:13" x14ac:dyDescent="0.25">
      <c r="A938" s="20">
        <v>3.16177712791362</v>
      </c>
      <c r="B938" s="80">
        <v>-111.10899999999999</v>
      </c>
      <c r="C938" s="23">
        <v>42.722999999999999</v>
      </c>
      <c r="D938" s="1">
        <v>0</v>
      </c>
      <c r="E938" s="1">
        <v>1994</v>
      </c>
      <c r="F938" s="1">
        <v>2</v>
      </c>
      <c r="G938" s="1">
        <v>10</v>
      </c>
      <c r="H938" s="1">
        <v>3</v>
      </c>
      <c r="I938" s="1">
        <v>35</v>
      </c>
      <c r="J938" s="11">
        <v>48.1</v>
      </c>
      <c r="K938" s="35">
        <v>0.10516774409862768</v>
      </c>
      <c r="L938" s="2">
        <v>0.01</v>
      </c>
      <c r="M938" t="s">
        <v>175</v>
      </c>
    </row>
    <row r="939" spans="1:13" x14ac:dyDescent="0.25">
      <c r="A939" s="20">
        <v>2.5680800000000001</v>
      </c>
      <c r="B939" s="80">
        <v>-111.081</v>
      </c>
      <c r="C939" s="23">
        <v>42.76</v>
      </c>
      <c r="D939" s="1">
        <v>2</v>
      </c>
      <c r="E939" s="1">
        <v>1994</v>
      </c>
      <c r="F939" s="1">
        <v>2</v>
      </c>
      <c r="G939" s="1">
        <v>10</v>
      </c>
      <c r="H939" s="1">
        <v>5</v>
      </c>
      <c r="I939" s="1">
        <v>3</v>
      </c>
      <c r="J939" s="11">
        <v>17.3</v>
      </c>
      <c r="K939" s="35">
        <v>0.22500000000000001</v>
      </c>
      <c r="L939" s="2">
        <v>0.01</v>
      </c>
      <c r="M939" t="s">
        <v>174</v>
      </c>
    </row>
    <row r="940" spans="1:13" x14ac:dyDescent="0.25">
      <c r="A940" s="20">
        <v>3.1944111518047533</v>
      </c>
      <c r="B940" s="80">
        <v>-111.107</v>
      </c>
      <c r="C940" s="23">
        <v>42.561999999999998</v>
      </c>
      <c r="D940" s="1">
        <v>0</v>
      </c>
      <c r="E940" s="1">
        <v>1994</v>
      </c>
      <c r="F940" s="1">
        <v>2</v>
      </c>
      <c r="G940" s="1">
        <v>10</v>
      </c>
      <c r="H940" s="1">
        <v>5</v>
      </c>
      <c r="I940" s="1">
        <v>36</v>
      </c>
      <c r="J940" s="11">
        <v>24.7</v>
      </c>
      <c r="K940" s="35">
        <v>0.10516774409862768</v>
      </c>
      <c r="L940" s="2">
        <v>0.01</v>
      </c>
      <c r="M940" t="s">
        <v>175</v>
      </c>
    </row>
    <row r="941" spans="1:13" x14ac:dyDescent="0.25">
      <c r="A941" s="20">
        <v>2.5309200000000001</v>
      </c>
      <c r="B941" s="80">
        <v>-111.133</v>
      </c>
      <c r="C941" s="23">
        <v>42.62</v>
      </c>
      <c r="D941" s="1">
        <v>1</v>
      </c>
      <c r="E941" s="1">
        <v>1994</v>
      </c>
      <c r="F941" s="1">
        <v>2</v>
      </c>
      <c r="G941" s="1">
        <v>10</v>
      </c>
      <c r="H941" s="1">
        <v>6</v>
      </c>
      <c r="I941" s="1">
        <v>43</v>
      </c>
      <c r="J941" s="11">
        <v>39.799999999999997</v>
      </c>
      <c r="K941" s="35">
        <v>0.22500000000000001</v>
      </c>
      <c r="L941" s="2">
        <v>0.01</v>
      </c>
      <c r="M941" t="s">
        <v>174</v>
      </c>
    </row>
    <row r="942" spans="1:13" x14ac:dyDescent="0.25">
      <c r="A942" s="20">
        <v>3.6457117843829536</v>
      </c>
      <c r="B942" s="80">
        <v>-111.152</v>
      </c>
      <c r="C942" s="23">
        <v>42.756999999999998</v>
      </c>
      <c r="D942" s="1">
        <v>4</v>
      </c>
      <c r="E942" s="1">
        <v>1994</v>
      </c>
      <c r="F942" s="1">
        <v>2</v>
      </c>
      <c r="G942" s="1">
        <v>10</v>
      </c>
      <c r="H942" s="1">
        <v>14</v>
      </c>
      <c r="I942" s="1">
        <v>49</v>
      </c>
      <c r="J942" s="11">
        <v>25</v>
      </c>
      <c r="K942" s="35">
        <v>0.10516774409862768</v>
      </c>
      <c r="L942" s="2">
        <v>0.01</v>
      </c>
      <c r="M942" t="s">
        <v>175</v>
      </c>
    </row>
    <row r="943" spans="1:13" x14ac:dyDescent="0.25">
      <c r="A943" s="20">
        <v>3.2638872085663668</v>
      </c>
      <c r="B943" s="80">
        <v>-111.045</v>
      </c>
      <c r="C943" s="23">
        <v>42.529000000000003</v>
      </c>
      <c r="D943" s="1">
        <v>0</v>
      </c>
      <c r="E943" s="1">
        <v>1994</v>
      </c>
      <c r="F943" s="1">
        <v>2</v>
      </c>
      <c r="G943" s="1">
        <v>10</v>
      </c>
      <c r="H943" s="1">
        <v>15</v>
      </c>
      <c r="I943" s="1">
        <v>56</v>
      </c>
      <c r="J943" s="11">
        <v>3.9</v>
      </c>
      <c r="K943" s="35">
        <v>0.10516774409862768</v>
      </c>
      <c r="L943" s="2">
        <v>0.01</v>
      </c>
      <c r="M943" t="s">
        <v>175</v>
      </c>
    </row>
    <row r="944" spans="1:13" x14ac:dyDescent="0.25">
      <c r="A944" s="20">
        <v>3.0621678065936582</v>
      </c>
      <c r="B944" s="80">
        <v>-111.035</v>
      </c>
      <c r="C944" s="23">
        <v>42.526000000000003</v>
      </c>
      <c r="D944" s="1">
        <v>1</v>
      </c>
      <c r="E944" s="1">
        <v>1994</v>
      </c>
      <c r="F944" s="1">
        <v>2</v>
      </c>
      <c r="G944" s="1">
        <v>10</v>
      </c>
      <c r="H944" s="1">
        <v>15</v>
      </c>
      <c r="I944" s="1">
        <v>56</v>
      </c>
      <c r="J944" s="11">
        <v>42.9</v>
      </c>
      <c r="K944" s="35">
        <v>0.11825400999467875</v>
      </c>
      <c r="L944" s="2">
        <v>0.01</v>
      </c>
      <c r="M944" t="s">
        <v>175</v>
      </c>
    </row>
    <row r="945" spans="1:13" x14ac:dyDescent="0.25">
      <c r="A945" s="20">
        <v>3.1435238074358605</v>
      </c>
      <c r="B945" s="80">
        <v>-111.03700000000001</v>
      </c>
      <c r="C945" s="23">
        <v>42.530999999999999</v>
      </c>
      <c r="D945" s="1">
        <v>1</v>
      </c>
      <c r="E945" s="1">
        <v>1994</v>
      </c>
      <c r="F945" s="1">
        <v>2</v>
      </c>
      <c r="G945" s="1">
        <v>10</v>
      </c>
      <c r="H945" s="1">
        <v>16</v>
      </c>
      <c r="I945" s="1">
        <v>16</v>
      </c>
      <c r="J945" s="11">
        <v>54.2</v>
      </c>
      <c r="K945" s="35">
        <v>0.10516774409862768</v>
      </c>
      <c r="L945" s="2">
        <v>0.01</v>
      </c>
      <c r="M945" t="s">
        <v>175</v>
      </c>
    </row>
    <row r="946" spans="1:13" x14ac:dyDescent="0.25">
      <c r="A946" s="20">
        <v>4.0861900000000002</v>
      </c>
      <c r="B946" s="80">
        <v>-111.092</v>
      </c>
      <c r="C946" s="23">
        <v>42.723999999999997</v>
      </c>
      <c r="D946" s="1">
        <v>5</v>
      </c>
      <c r="E946" s="1">
        <v>1994</v>
      </c>
      <c r="F946" s="1">
        <v>2</v>
      </c>
      <c r="G946" s="1">
        <v>10</v>
      </c>
      <c r="H946" s="1">
        <v>17</v>
      </c>
      <c r="I946" s="1">
        <v>17</v>
      </c>
      <c r="J946" s="1">
        <v>22.27</v>
      </c>
      <c r="K946" s="35">
        <v>0.23</v>
      </c>
      <c r="L946" s="2">
        <v>0.01</v>
      </c>
      <c r="M946" t="s">
        <v>174</v>
      </c>
    </row>
    <row r="947" spans="1:13" x14ac:dyDescent="0.25">
      <c r="A947" s="20">
        <v>2.9412255083313203</v>
      </c>
      <c r="B947" s="80">
        <v>-111.089</v>
      </c>
      <c r="C947" s="23">
        <v>42.677</v>
      </c>
      <c r="D947" s="1">
        <v>1</v>
      </c>
      <c r="E947" s="1">
        <v>1994</v>
      </c>
      <c r="F947" s="1">
        <v>2</v>
      </c>
      <c r="G947" s="1">
        <v>10</v>
      </c>
      <c r="H947" s="1">
        <v>21</v>
      </c>
      <c r="I947" s="1">
        <v>41</v>
      </c>
      <c r="J947" s="11">
        <v>52.5</v>
      </c>
      <c r="K947" s="35">
        <v>0.16083765575665815</v>
      </c>
      <c r="L947" s="2">
        <v>0.01</v>
      </c>
      <c r="M947" t="s">
        <v>175</v>
      </c>
    </row>
    <row r="948" spans="1:13" x14ac:dyDescent="0.25">
      <c r="A948" s="20">
        <v>2.8360855759478385</v>
      </c>
      <c r="B948" s="80">
        <v>-111.136</v>
      </c>
      <c r="C948" s="23">
        <v>42.637999999999998</v>
      </c>
      <c r="D948" s="1">
        <v>1</v>
      </c>
      <c r="E948" s="1">
        <v>1994</v>
      </c>
      <c r="F948" s="1">
        <v>2</v>
      </c>
      <c r="G948" s="1">
        <v>11</v>
      </c>
      <c r="H948" s="1">
        <v>1</v>
      </c>
      <c r="I948" s="1">
        <v>2</v>
      </c>
      <c r="J948" s="11">
        <v>17.2</v>
      </c>
      <c r="K948" s="35">
        <v>0.16083765575665815</v>
      </c>
      <c r="L948" s="2">
        <v>0.01</v>
      </c>
      <c r="M948" t="s">
        <v>175</v>
      </c>
    </row>
    <row r="949" spans="1:13" x14ac:dyDescent="0.25">
      <c r="A949" s="20">
        <v>3.5749969987400947</v>
      </c>
      <c r="B949" s="80">
        <v>-111.102</v>
      </c>
      <c r="C949" s="23">
        <v>42.774000000000001</v>
      </c>
      <c r="D949" s="1">
        <v>1</v>
      </c>
      <c r="E949" s="1">
        <v>1994</v>
      </c>
      <c r="F949" s="1">
        <v>2</v>
      </c>
      <c r="G949" s="1">
        <v>11</v>
      </c>
      <c r="H949" s="1">
        <v>2</v>
      </c>
      <c r="I949" s="1">
        <v>20</v>
      </c>
      <c r="J949" s="11">
        <v>5.6</v>
      </c>
      <c r="K949" s="35">
        <v>0.10516774409862768</v>
      </c>
      <c r="L949" s="2">
        <v>0.01</v>
      </c>
      <c r="M949" t="s">
        <v>175</v>
      </c>
    </row>
    <row r="950" spans="1:13" x14ac:dyDescent="0.25">
      <c r="A950" s="20">
        <v>3.7574672306718382</v>
      </c>
      <c r="B950" s="80">
        <v>-111.108</v>
      </c>
      <c r="C950" s="23">
        <v>42.783999999999999</v>
      </c>
      <c r="D950" s="1">
        <v>2</v>
      </c>
      <c r="E950" s="1">
        <v>1994</v>
      </c>
      <c r="F950" s="1">
        <v>2</v>
      </c>
      <c r="G950" s="1">
        <v>11</v>
      </c>
      <c r="H950" s="1">
        <v>4</v>
      </c>
      <c r="I950" s="1">
        <v>24</v>
      </c>
      <c r="J950" s="11">
        <v>30.3</v>
      </c>
      <c r="K950" s="35">
        <v>9.3760786345676014E-2</v>
      </c>
      <c r="L950" s="2">
        <v>0.01</v>
      </c>
      <c r="M950" t="s">
        <v>175</v>
      </c>
    </row>
    <row r="951" spans="1:13" x14ac:dyDescent="0.25">
      <c r="A951" s="20">
        <v>2.7546810214923925</v>
      </c>
      <c r="B951" s="80">
        <v>-111.09099999999999</v>
      </c>
      <c r="C951" s="23">
        <v>42.62</v>
      </c>
      <c r="D951" s="1">
        <v>5</v>
      </c>
      <c r="E951" s="1">
        <v>1994</v>
      </c>
      <c r="F951" s="1">
        <v>2</v>
      </c>
      <c r="G951" s="1">
        <v>11</v>
      </c>
      <c r="H951" s="1">
        <v>5</v>
      </c>
      <c r="I951" s="1">
        <v>36</v>
      </c>
      <c r="J951" s="11">
        <v>24.2</v>
      </c>
      <c r="K951" s="35">
        <v>0.16083765575665815</v>
      </c>
      <c r="L951" s="2">
        <v>0.01</v>
      </c>
      <c r="M951" t="s">
        <v>175</v>
      </c>
    </row>
    <row r="952" spans="1:13" x14ac:dyDescent="0.25">
      <c r="A952" s="20">
        <v>3.174429318693734</v>
      </c>
      <c r="B952" s="80">
        <v>-111.107</v>
      </c>
      <c r="C952" s="23">
        <v>42.59</v>
      </c>
      <c r="D952" s="1">
        <v>1</v>
      </c>
      <c r="E952" s="1">
        <v>1994</v>
      </c>
      <c r="F952" s="1">
        <v>2</v>
      </c>
      <c r="G952" s="1">
        <v>11</v>
      </c>
      <c r="H952" s="1">
        <v>12</v>
      </c>
      <c r="I952" s="1">
        <v>34</v>
      </c>
      <c r="J952" s="11">
        <v>32.9</v>
      </c>
      <c r="K952" s="35">
        <v>0.10516774409862768</v>
      </c>
      <c r="L952" s="2">
        <v>0.01</v>
      </c>
      <c r="M952" t="s">
        <v>175</v>
      </c>
    </row>
    <row r="953" spans="1:13" x14ac:dyDescent="0.25">
      <c r="A953" s="20">
        <v>3.041618365129195</v>
      </c>
      <c r="B953" s="80">
        <v>-111.108</v>
      </c>
      <c r="C953" s="23">
        <v>42.752000000000002</v>
      </c>
      <c r="D953" s="1">
        <v>5</v>
      </c>
      <c r="E953" s="1">
        <v>1994</v>
      </c>
      <c r="F953" s="1">
        <v>2</v>
      </c>
      <c r="G953" s="1">
        <v>11</v>
      </c>
      <c r="H953" s="1">
        <v>14</v>
      </c>
      <c r="I953" s="1">
        <v>54</v>
      </c>
      <c r="J953" s="11">
        <v>59.2</v>
      </c>
      <c r="K953" s="35">
        <v>0.16083765575665815</v>
      </c>
      <c r="L953" s="2">
        <v>0.01</v>
      </c>
      <c r="M953" t="s">
        <v>175</v>
      </c>
    </row>
    <row r="954" spans="1:13" x14ac:dyDescent="0.25">
      <c r="A954" s="20">
        <v>4.8216841972747426</v>
      </c>
      <c r="B954" s="80">
        <v>-111.095</v>
      </c>
      <c r="C954" s="23">
        <v>42.765999999999998</v>
      </c>
      <c r="D954" s="1">
        <v>5</v>
      </c>
      <c r="E954" s="1">
        <v>1994</v>
      </c>
      <c r="F954" s="1">
        <v>2</v>
      </c>
      <c r="G954" s="1">
        <v>11</v>
      </c>
      <c r="H954" s="1">
        <v>14</v>
      </c>
      <c r="I954" s="1">
        <v>59</v>
      </c>
      <c r="J954" s="11">
        <v>51.3</v>
      </c>
      <c r="K954" s="35">
        <v>8.9356067174227033E-2</v>
      </c>
      <c r="L954" s="2">
        <v>0.01</v>
      </c>
      <c r="M954" t="s">
        <v>175</v>
      </c>
    </row>
    <row r="955" spans="1:13" x14ac:dyDescent="0.25">
      <c r="A955" s="20">
        <v>2.68885</v>
      </c>
      <c r="B955" s="80">
        <v>-111.101</v>
      </c>
      <c r="C955" s="23">
        <v>42.752000000000002</v>
      </c>
      <c r="D955" s="1">
        <v>3</v>
      </c>
      <c r="E955" s="1">
        <v>1994</v>
      </c>
      <c r="F955" s="1">
        <v>2</v>
      </c>
      <c r="G955" s="1">
        <v>11</v>
      </c>
      <c r="H955" s="1">
        <v>15</v>
      </c>
      <c r="I955" s="1">
        <v>5</v>
      </c>
      <c r="J955" s="11">
        <v>56.4</v>
      </c>
      <c r="K955" s="35">
        <v>0.22500000000000001</v>
      </c>
      <c r="L955" s="2">
        <v>0.01</v>
      </c>
      <c r="M955" t="s">
        <v>174</v>
      </c>
    </row>
    <row r="956" spans="1:13" x14ac:dyDescent="0.25">
      <c r="A956" s="20">
        <v>2.7631700000000001</v>
      </c>
      <c r="B956" s="80">
        <v>-111.11</v>
      </c>
      <c r="C956" s="23">
        <v>42.762</v>
      </c>
      <c r="D956" s="1">
        <v>5</v>
      </c>
      <c r="E956" s="1">
        <v>1994</v>
      </c>
      <c r="F956" s="1">
        <v>2</v>
      </c>
      <c r="G956" s="1">
        <v>11</v>
      </c>
      <c r="H956" s="1">
        <v>15</v>
      </c>
      <c r="I956" s="1">
        <v>16</v>
      </c>
      <c r="J956" s="11">
        <v>38.799999999999997</v>
      </c>
      <c r="K956" s="35">
        <v>0.22500000000000001</v>
      </c>
      <c r="L956" s="2">
        <v>0.01</v>
      </c>
      <c r="M956" t="s">
        <v>174</v>
      </c>
    </row>
    <row r="957" spans="1:13" x14ac:dyDescent="0.25">
      <c r="A957" s="20">
        <v>2.51234</v>
      </c>
      <c r="B957" s="80">
        <v>-111.07599999999999</v>
      </c>
      <c r="C957" s="23">
        <v>42.734999999999999</v>
      </c>
      <c r="D957" s="1">
        <v>7</v>
      </c>
      <c r="E957" s="1">
        <v>1994</v>
      </c>
      <c r="F957" s="1">
        <v>2</v>
      </c>
      <c r="G957" s="1">
        <v>11</v>
      </c>
      <c r="H957" s="1">
        <v>15</v>
      </c>
      <c r="I957" s="1">
        <v>24</v>
      </c>
      <c r="J957" s="11">
        <v>27.8</v>
      </c>
      <c r="K957" s="35">
        <v>0.22500000000000001</v>
      </c>
      <c r="L957" s="2">
        <v>0.01</v>
      </c>
      <c r="M957" t="s">
        <v>174</v>
      </c>
    </row>
    <row r="958" spans="1:13" x14ac:dyDescent="0.25">
      <c r="A958" s="20">
        <v>2.5866600000000002</v>
      </c>
      <c r="B958" s="80">
        <v>-111.117</v>
      </c>
      <c r="C958" s="23">
        <v>42.74</v>
      </c>
      <c r="D958" s="1">
        <v>1</v>
      </c>
      <c r="E958" s="1">
        <v>1994</v>
      </c>
      <c r="F958" s="1">
        <v>2</v>
      </c>
      <c r="G958" s="1">
        <v>11</v>
      </c>
      <c r="H958" s="1">
        <v>15</v>
      </c>
      <c r="I958" s="1">
        <v>26</v>
      </c>
      <c r="J958" s="11">
        <v>19.600000000000001</v>
      </c>
      <c r="K958" s="35">
        <v>0.22500000000000001</v>
      </c>
      <c r="L958" s="2">
        <v>0.01</v>
      </c>
      <c r="M958" t="s">
        <v>174</v>
      </c>
    </row>
    <row r="959" spans="1:13" x14ac:dyDescent="0.25">
      <c r="A959" s="20">
        <v>2.5680800000000001</v>
      </c>
      <c r="B959" s="80">
        <v>-111.11199999999999</v>
      </c>
      <c r="C959" s="23">
        <v>42.734999999999999</v>
      </c>
      <c r="D959" s="1">
        <v>3</v>
      </c>
      <c r="E959" s="1">
        <v>1994</v>
      </c>
      <c r="F959" s="1">
        <v>2</v>
      </c>
      <c r="G959" s="1">
        <v>11</v>
      </c>
      <c r="H959" s="1">
        <v>16</v>
      </c>
      <c r="I959" s="1">
        <v>4</v>
      </c>
      <c r="J959" s="11">
        <v>5.5</v>
      </c>
      <c r="K959" s="35">
        <v>0.22500000000000001</v>
      </c>
      <c r="L959" s="2">
        <v>0.01</v>
      </c>
      <c r="M959" t="s">
        <v>174</v>
      </c>
    </row>
    <row r="960" spans="1:13" x14ac:dyDescent="0.25">
      <c r="A960" s="20">
        <v>3.4546489403136134</v>
      </c>
      <c r="B960" s="80">
        <v>-111.096</v>
      </c>
      <c r="C960" s="23">
        <v>42.765999999999998</v>
      </c>
      <c r="D960" s="1">
        <v>5</v>
      </c>
      <c r="E960" s="1">
        <v>1994</v>
      </c>
      <c r="F960" s="1">
        <v>2</v>
      </c>
      <c r="G960" s="1">
        <v>11</v>
      </c>
      <c r="H960" s="1">
        <v>16</v>
      </c>
      <c r="I960" s="1">
        <v>10</v>
      </c>
      <c r="J960" s="11">
        <v>35</v>
      </c>
      <c r="K960" s="35">
        <v>0.10516774409862768</v>
      </c>
      <c r="L960" s="2">
        <v>0.01</v>
      </c>
      <c r="M960" t="s">
        <v>175</v>
      </c>
    </row>
    <row r="961" spans="1:13" x14ac:dyDescent="0.25">
      <c r="A961" s="20">
        <v>2.7353000000000001</v>
      </c>
      <c r="B961" s="80">
        <v>-111.07299999999999</v>
      </c>
      <c r="C961" s="23">
        <v>42.648000000000003</v>
      </c>
      <c r="D961" s="1">
        <v>1</v>
      </c>
      <c r="E961" s="1">
        <v>1994</v>
      </c>
      <c r="F961" s="1">
        <v>2</v>
      </c>
      <c r="G961" s="1">
        <v>11</v>
      </c>
      <c r="H961" s="1">
        <v>20</v>
      </c>
      <c r="I961" s="1">
        <v>43</v>
      </c>
      <c r="J961" s="11">
        <v>46.1</v>
      </c>
      <c r="K961" s="35">
        <v>0.22500000000000001</v>
      </c>
      <c r="L961" s="2">
        <v>0.01</v>
      </c>
      <c r="M961" t="s">
        <v>174</v>
      </c>
    </row>
    <row r="962" spans="1:13" x14ac:dyDescent="0.25">
      <c r="A962" s="20">
        <v>2.50305</v>
      </c>
      <c r="B962" s="80">
        <v>-111.10599999999999</v>
      </c>
      <c r="C962" s="23">
        <v>42.73</v>
      </c>
      <c r="D962" s="1">
        <v>4</v>
      </c>
      <c r="E962" s="1">
        <v>1994</v>
      </c>
      <c r="F962" s="1">
        <v>2</v>
      </c>
      <c r="G962" s="1">
        <v>11</v>
      </c>
      <c r="H962" s="1">
        <v>23</v>
      </c>
      <c r="I962" s="1">
        <v>11</v>
      </c>
      <c r="J962" s="11">
        <v>29.9</v>
      </c>
      <c r="K962" s="35">
        <v>0.22500000000000001</v>
      </c>
      <c r="L962" s="2">
        <v>0.01</v>
      </c>
      <c r="M962" t="s">
        <v>174</v>
      </c>
    </row>
    <row r="963" spans="1:13" x14ac:dyDescent="0.25">
      <c r="A963" s="20">
        <v>2.52163</v>
      </c>
      <c r="B963" s="80">
        <v>-111.116</v>
      </c>
      <c r="C963" s="23">
        <v>42.777000000000001</v>
      </c>
      <c r="D963" s="1">
        <v>1</v>
      </c>
      <c r="E963" s="1">
        <v>1994</v>
      </c>
      <c r="F963" s="1">
        <v>2</v>
      </c>
      <c r="G963" s="1">
        <v>12</v>
      </c>
      <c r="H963" s="1">
        <v>2</v>
      </c>
      <c r="I963" s="1">
        <v>43</v>
      </c>
      <c r="J963" s="11">
        <v>20.3</v>
      </c>
      <c r="K963" s="35">
        <v>0.22500000000000001</v>
      </c>
      <c r="L963" s="2">
        <v>0.01</v>
      </c>
      <c r="M963" t="s">
        <v>174</v>
      </c>
    </row>
    <row r="964" spans="1:13" x14ac:dyDescent="0.25">
      <c r="A964" s="20">
        <v>3.0511599999999999</v>
      </c>
      <c r="B964" s="80">
        <v>-111.087</v>
      </c>
      <c r="C964" s="23">
        <v>42.615000000000002</v>
      </c>
      <c r="D964" s="1">
        <v>4</v>
      </c>
      <c r="E964" s="1">
        <v>1994</v>
      </c>
      <c r="F964" s="1">
        <v>2</v>
      </c>
      <c r="G964" s="1">
        <v>12</v>
      </c>
      <c r="H964" s="1">
        <v>5</v>
      </c>
      <c r="I964" s="1">
        <v>43</v>
      </c>
      <c r="J964" s="11">
        <v>48.7</v>
      </c>
      <c r="K964" s="35">
        <v>0.22500000000000001</v>
      </c>
      <c r="L964" s="2">
        <v>0.01</v>
      </c>
      <c r="M964" t="s">
        <v>174</v>
      </c>
    </row>
    <row r="965" spans="1:13" x14ac:dyDescent="0.25">
      <c r="A965" s="20">
        <v>2.7910399999999997</v>
      </c>
      <c r="B965" s="80">
        <v>-111.095</v>
      </c>
      <c r="C965" s="23">
        <v>42.645000000000003</v>
      </c>
      <c r="D965" s="1">
        <v>1</v>
      </c>
      <c r="E965" s="1">
        <v>1994</v>
      </c>
      <c r="F965" s="1">
        <v>2</v>
      </c>
      <c r="G965" s="1">
        <v>12</v>
      </c>
      <c r="H965" s="1">
        <v>11</v>
      </c>
      <c r="I965" s="1">
        <v>3</v>
      </c>
      <c r="J965" s="11">
        <v>43</v>
      </c>
      <c r="K965" s="35">
        <v>0.22500000000000001</v>
      </c>
      <c r="L965" s="2">
        <v>0.01</v>
      </c>
      <c r="M965" t="s">
        <v>174</v>
      </c>
    </row>
    <row r="966" spans="1:13" x14ac:dyDescent="0.25">
      <c r="A966" s="20">
        <v>2.9500153900024144</v>
      </c>
      <c r="B966" s="80">
        <v>-111.18600000000001</v>
      </c>
      <c r="C966" s="23">
        <v>42.588000000000001</v>
      </c>
      <c r="D966" s="1">
        <v>0</v>
      </c>
      <c r="E966" s="1">
        <v>1994</v>
      </c>
      <c r="F966" s="1">
        <v>2</v>
      </c>
      <c r="G966" s="1">
        <v>12</v>
      </c>
      <c r="H966" s="1">
        <v>20</v>
      </c>
      <c r="I966" s="1">
        <v>19</v>
      </c>
      <c r="J966" s="11">
        <v>38.5</v>
      </c>
      <c r="K966" s="35">
        <v>0.16083765575665815</v>
      </c>
      <c r="L966" s="2">
        <v>0.01</v>
      </c>
      <c r="M966" t="s">
        <v>175</v>
      </c>
    </row>
    <row r="967" spans="1:13" x14ac:dyDescent="0.25">
      <c r="A967" s="20">
        <v>2.6238200000000003</v>
      </c>
      <c r="B967" s="80">
        <v>-111.08</v>
      </c>
      <c r="C967" s="23">
        <v>42.662999999999997</v>
      </c>
      <c r="D967" s="1">
        <v>1</v>
      </c>
      <c r="E967" s="1">
        <v>1994</v>
      </c>
      <c r="F967" s="1">
        <v>2</v>
      </c>
      <c r="G967" s="1">
        <v>13</v>
      </c>
      <c r="H967" s="1">
        <v>0</v>
      </c>
      <c r="I967" s="1">
        <v>37</v>
      </c>
      <c r="J967" s="11">
        <v>44.5</v>
      </c>
      <c r="K967" s="35">
        <v>0.22500000000000001</v>
      </c>
      <c r="L967" s="2">
        <v>0.01</v>
      </c>
      <c r="M967" t="s">
        <v>174</v>
      </c>
    </row>
    <row r="968" spans="1:13" x14ac:dyDescent="0.25">
      <c r="A968" s="20">
        <v>2.6052400000000002</v>
      </c>
      <c r="B968" s="80">
        <v>-111.10899999999999</v>
      </c>
      <c r="C968" s="23">
        <v>42.747999999999998</v>
      </c>
      <c r="D968" s="1">
        <v>2</v>
      </c>
      <c r="E968" s="1">
        <v>1994</v>
      </c>
      <c r="F968" s="1">
        <v>2</v>
      </c>
      <c r="G968" s="1">
        <v>13</v>
      </c>
      <c r="H968" s="1">
        <v>4</v>
      </c>
      <c r="I968" s="1">
        <v>2</v>
      </c>
      <c r="J968" s="11">
        <v>58</v>
      </c>
      <c r="K968" s="35">
        <v>0.22500000000000001</v>
      </c>
      <c r="L968" s="2">
        <v>0.01</v>
      </c>
      <c r="M968" t="s">
        <v>174</v>
      </c>
    </row>
    <row r="969" spans="1:13" x14ac:dyDescent="0.25">
      <c r="A969" s="20">
        <v>2.9595095411736292</v>
      </c>
      <c r="B969" s="80">
        <v>-111.083</v>
      </c>
      <c r="C969" s="23">
        <v>42.628999999999998</v>
      </c>
      <c r="D969" s="1">
        <v>1</v>
      </c>
      <c r="E969" s="1">
        <v>1994</v>
      </c>
      <c r="F969" s="1">
        <v>2</v>
      </c>
      <c r="G969" s="1">
        <v>13</v>
      </c>
      <c r="H969" s="1">
        <v>9</v>
      </c>
      <c r="I969" s="1">
        <v>28</v>
      </c>
      <c r="J969" s="11">
        <v>25.4</v>
      </c>
      <c r="K969" s="35">
        <v>0.16083765575665815</v>
      </c>
      <c r="L969" s="2">
        <v>0.01</v>
      </c>
      <c r="M969" t="s">
        <v>175</v>
      </c>
    </row>
    <row r="970" spans="1:13" x14ac:dyDescent="0.25">
      <c r="A970" s="20">
        <v>2.8163930041052883</v>
      </c>
      <c r="B970" s="80">
        <v>-111.304</v>
      </c>
      <c r="C970" s="23">
        <v>42.531999999999996</v>
      </c>
      <c r="D970" s="1">
        <v>1</v>
      </c>
      <c r="E970" s="1">
        <v>1994</v>
      </c>
      <c r="F970" s="1">
        <v>2</v>
      </c>
      <c r="G970" s="1">
        <v>13</v>
      </c>
      <c r="H970" s="1">
        <v>9</v>
      </c>
      <c r="I970" s="1">
        <v>46</v>
      </c>
      <c r="J970" s="11">
        <v>19.600000000000001</v>
      </c>
      <c r="K970" s="35">
        <v>0.16083765575665815</v>
      </c>
      <c r="L970" s="2">
        <v>0.01</v>
      </c>
      <c r="M970" t="s">
        <v>175</v>
      </c>
    </row>
    <row r="971" spans="1:13" x14ac:dyDescent="0.25">
      <c r="A971" s="20">
        <v>2.902544634146341</v>
      </c>
      <c r="B971" s="80">
        <v>-111.13200000000001</v>
      </c>
      <c r="C971" s="23">
        <v>42.718000000000004</v>
      </c>
      <c r="D971" s="1">
        <v>0</v>
      </c>
      <c r="E971" s="1">
        <v>1994</v>
      </c>
      <c r="F971" s="1">
        <v>2</v>
      </c>
      <c r="G971" s="1">
        <v>13</v>
      </c>
      <c r="H971" s="1">
        <v>10</v>
      </c>
      <c r="I971" s="1">
        <v>25</v>
      </c>
      <c r="J971" s="11">
        <v>39</v>
      </c>
      <c r="K971" s="35">
        <v>0.16083765575665815</v>
      </c>
      <c r="L971" s="2">
        <v>0.01</v>
      </c>
      <c r="M971" t="s">
        <v>175</v>
      </c>
    </row>
    <row r="972" spans="1:13" x14ac:dyDescent="0.25">
      <c r="A972" s="20">
        <v>3.1460540280125571</v>
      </c>
      <c r="B972" s="80">
        <v>-111.303</v>
      </c>
      <c r="C972" s="23">
        <v>42.527000000000001</v>
      </c>
      <c r="D972" s="1">
        <v>2</v>
      </c>
      <c r="E972" s="1">
        <v>1994</v>
      </c>
      <c r="F972" s="1">
        <v>2</v>
      </c>
      <c r="G972" s="1">
        <v>13</v>
      </c>
      <c r="H972" s="1">
        <v>12</v>
      </c>
      <c r="I972" s="1">
        <v>20</v>
      </c>
      <c r="J972" s="11">
        <v>20.8</v>
      </c>
      <c r="K972" s="35">
        <v>0.16083765575665815</v>
      </c>
      <c r="L972" s="2">
        <v>0.01</v>
      </c>
      <c r="M972" t="s">
        <v>175</v>
      </c>
    </row>
    <row r="973" spans="1:13" x14ac:dyDescent="0.25">
      <c r="A973" s="20">
        <v>2.51234</v>
      </c>
      <c r="B973" s="80">
        <v>-111.136</v>
      </c>
      <c r="C973" s="23">
        <v>42.713999999999999</v>
      </c>
      <c r="D973" s="1">
        <v>2</v>
      </c>
      <c r="E973" s="1">
        <v>1994</v>
      </c>
      <c r="F973" s="1">
        <v>2</v>
      </c>
      <c r="G973" s="1">
        <v>13</v>
      </c>
      <c r="H973" s="1">
        <v>17</v>
      </c>
      <c r="I973" s="1">
        <v>58</v>
      </c>
      <c r="J973" s="11">
        <v>53.7</v>
      </c>
      <c r="K973" s="35">
        <v>0.22500000000000001</v>
      </c>
      <c r="L973" s="2">
        <v>0.01</v>
      </c>
      <c r="M973" t="s">
        <v>174</v>
      </c>
    </row>
    <row r="974" spans="1:13" x14ac:dyDescent="0.25">
      <c r="A974" s="20">
        <v>2.8868948683892777</v>
      </c>
      <c r="B974" s="80">
        <v>-111.084</v>
      </c>
      <c r="C974" s="23">
        <v>42.706000000000003</v>
      </c>
      <c r="D974" s="1">
        <v>1</v>
      </c>
      <c r="E974" s="1">
        <v>1994</v>
      </c>
      <c r="F974" s="1">
        <v>2</v>
      </c>
      <c r="G974" s="1">
        <v>13</v>
      </c>
      <c r="H974" s="1">
        <v>18</v>
      </c>
      <c r="I974" s="1">
        <v>57</v>
      </c>
      <c r="J974" s="11">
        <v>1</v>
      </c>
      <c r="K974" s="35">
        <v>0.16083765575665815</v>
      </c>
      <c r="L974" s="2">
        <v>0.01</v>
      </c>
      <c r="M974" t="s">
        <v>175</v>
      </c>
    </row>
    <row r="975" spans="1:13" x14ac:dyDescent="0.25">
      <c r="A975" s="20">
        <v>3.5083491343599569</v>
      </c>
      <c r="B975" s="80">
        <v>-111.14100000000001</v>
      </c>
      <c r="C975" s="23">
        <v>42.634999999999998</v>
      </c>
      <c r="D975" s="1">
        <v>0</v>
      </c>
      <c r="E975" s="1">
        <v>1994</v>
      </c>
      <c r="F975" s="1">
        <v>2</v>
      </c>
      <c r="G975" s="1">
        <v>13</v>
      </c>
      <c r="H975" s="1">
        <v>19</v>
      </c>
      <c r="I975" s="1">
        <v>18</v>
      </c>
      <c r="J975" s="11">
        <v>16.8</v>
      </c>
      <c r="K975" s="35">
        <v>0.10516774409862768</v>
      </c>
      <c r="L975" s="2">
        <v>0.01</v>
      </c>
      <c r="M975" t="s">
        <v>175</v>
      </c>
    </row>
    <row r="976" spans="1:13" x14ac:dyDescent="0.25">
      <c r="A976" s="20">
        <v>3.7048986286511707</v>
      </c>
      <c r="B976" s="80">
        <v>-111.134</v>
      </c>
      <c r="C976" s="23">
        <v>42.76</v>
      </c>
      <c r="D976" s="1">
        <v>5</v>
      </c>
      <c r="E976" s="1">
        <v>1994</v>
      </c>
      <c r="F976" s="1">
        <v>2</v>
      </c>
      <c r="G976" s="1">
        <v>14</v>
      </c>
      <c r="H976" s="1">
        <v>0</v>
      </c>
      <c r="I976" s="1">
        <v>6</v>
      </c>
      <c r="J976" s="11">
        <v>16.899999999999999</v>
      </c>
      <c r="K976" s="35">
        <v>0.10516774409862768</v>
      </c>
      <c r="L976" s="2">
        <v>0.01</v>
      </c>
      <c r="M976" t="s">
        <v>175</v>
      </c>
    </row>
    <row r="977" spans="1:13" x14ac:dyDescent="0.25">
      <c r="A977" s="20">
        <v>2.8003300000000002</v>
      </c>
      <c r="B977" s="80">
        <v>-111.096</v>
      </c>
      <c r="C977" s="23">
        <v>42.63</v>
      </c>
      <c r="D977" s="1">
        <v>1</v>
      </c>
      <c r="E977" s="1">
        <v>1994</v>
      </c>
      <c r="F977" s="1">
        <v>2</v>
      </c>
      <c r="G977" s="1">
        <v>14</v>
      </c>
      <c r="H977" s="1">
        <v>9</v>
      </c>
      <c r="I977" s="1">
        <v>17</v>
      </c>
      <c r="J977" s="11">
        <v>16.7</v>
      </c>
      <c r="K977" s="35">
        <v>0.22500000000000001</v>
      </c>
      <c r="L977" s="2">
        <v>0.01</v>
      </c>
      <c r="M977" t="s">
        <v>174</v>
      </c>
    </row>
    <row r="978" spans="1:13" x14ac:dyDescent="0.25">
      <c r="A978" s="20">
        <v>2.5959499999999998</v>
      </c>
      <c r="B978" s="80">
        <v>-111.14400000000001</v>
      </c>
      <c r="C978" s="23">
        <v>42.764000000000003</v>
      </c>
      <c r="D978" s="1">
        <v>1</v>
      </c>
      <c r="E978" s="1">
        <v>1994</v>
      </c>
      <c r="F978" s="1">
        <v>2</v>
      </c>
      <c r="G978" s="1">
        <v>14</v>
      </c>
      <c r="H978" s="1">
        <v>12</v>
      </c>
      <c r="I978" s="1">
        <v>13</v>
      </c>
      <c r="J978" s="11">
        <v>11.1</v>
      </c>
      <c r="K978" s="35">
        <v>0.22500000000000001</v>
      </c>
      <c r="L978" s="2">
        <v>0.01</v>
      </c>
      <c r="M978" t="s">
        <v>174</v>
      </c>
    </row>
    <row r="979" spans="1:13" x14ac:dyDescent="0.25">
      <c r="A979" s="20">
        <v>2.5309200000000001</v>
      </c>
      <c r="B979" s="80">
        <v>-111.1</v>
      </c>
      <c r="C979" s="23">
        <v>42.713999999999999</v>
      </c>
      <c r="D979" s="1">
        <v>1</v>
      </c>
      <c r="E979" s="1">
        <v>1994</v>
      </c>
      <c r="F979" s="1">
        <v>2</v>
      </c>
      <c r="G979" s="1">
        <v>14</v>
      </c>
      <c r="H979" s="1">
        <v>14</v>
      </c>
      <c r="I979" s="1">
        <v>57</v>
      </c>
      <c r="J979" s="11">
        <v>8.5</v>
      </c>
      <c r="K979" s="35">
        <v>0.22500000000000001</v>
      </c>
      <c r="L979" s="2">
        <v>0.01</v>
      </c>
      <c r="M979" t="s">
        <v>174</v>
      </c>
    </row>
    <row r="980" spans="1:13" x14ac:dyDescent="0.25">
      <c r="A980" s="20">
        <v>3.9715320371166025</v>
      </c>
      <c r="B980" s="80">
        <v>-111.14400000000001</v>
      </c>
      <c r="C980" s="23">
        <v>42.764000000000003</v>
      </c>
      <c r="D980" s="1">
        <v>1</v>
      </c>
      <c r="E980" s="1">
        <v>1994</v>
      </c>
      <c r="F980" s="1">
        <v>2</v>
      </c>
      <c r="G980" s="1">
        <v>14</v>
      </c>
      <c r="H980" s="1">
        <v>16</v>
      </c>
      <c r="I980" s="1">
        <v>55</v>
      </c>
      <c r="J980" s="11">
        <v>36.1</v>
      </c>
      <c r="K980" s="35">
        <v>0.10516774409862768</v>
      </c>
      <c r="L980" s="2">
        <v>0.01</v>
      </c>
      <c r="M980" t="s">
        <v>175</v>
      </c>
    </row>
    <row r="981" spans="1:13" x14ac:dyDescent="0.25">
      <c r="A981" s="20">
        <v>3.05789</v>
      </c>
      <c r="B981" s="80">
        <v>-111.11199999999999</v>
      </c>
      <c r="C981" s="23">
        <v>42.8</v>
      </c>
      <c r="D981" s="1">
        <v>5</v>
      </c>
      <c r="E981" s="1">
        <v>1994</v>
      </c>
      <c r="F981" s="1">
        <v>2</v>
      </c>
      <c r="G981" s="1">
        <v>14</v>
      </c>
      <c r="H981" s="1">
        <v>20</v>
      </c>
      <c r="I981" s="1">
        <v>6</v>
      </c>
      <c r="J981" s="1">
        <v>29.33</v>
      </c>
      <c r="K981" s="35">
        <v>0.23</v>
      </c>
      <c r="L981" s="2">
        <v>0.01</v>
      </c>
      <c r="M981" t="s">
        <v>174</v>
      </c>
    </row>
    <row r="982" spans="1:13" x14ac:dyDescent="0.25">
      <c r="A982" s="20">
        <v>3.462144240018401</v>
      </c>
      <c r="B982" s="80">
        <v>-111.099</v>
      </c>
      <c r="C982" s="23">
        <v>42.640999999999998</v>
      </c>
      <c r="D982" s="1">
        <v>3</v>
      </c>
      <c r="E982" s="1">
        <v>1994</v>
      </c>
      <c r="F982" s="1">
        <v>2</v>
      </c>
      <c r="G982" s="1">
        <v>15</v>
      </c>
      <c r="H982" s="1">
        <v>3</v>
      </c>
      <c r="I982" s="1">
        <v>59</v>
      </c>
      <c r="J982" s="11">
        <v>6.3</v>
      </c>
      <c r="K982" s="35">
        <v>0.10516774409862768</v>
      </c>
      <c r="L982" s="2">
        <v>0.01</v>
      </c>
      <c r="M982" t="s">
        <v>175</v>
      </c>
    </row>
    <row r="983" spans="1:13" x14ac:dyDescent="0.25">
      <c r="A983" s="20">
        <v>2.5402100000000001</v>
      </c>
      <c r="B983" s="80">
        <v>-111.072</v>
      </c>
      <c r="C983" s="23">
        <v>42.631</v>
      </c>
      <c r="D983" s="1">
        <v>2</v>
      </c>
      <c r="E983" s="1">
        <v>1994</v>
      </c>
      <c r="F983" s="1">
        <v>2</v>
      </c>
      <c r="G983" s="1">
        <v>15</v>
      </c>
      <c r="H983" s="1">
        <v>4</v>
      </c>
      <c r="I983" s="1">
        <v>33</v>
      </c>
      <c r="J983" s="11">
        <v>55.6</v>
      </c>
      <c r="K983" s="35">
        <v>0.22500000000000001</v>
      </c>
      <c r="L983" s="2">
        <v>0.01</v>
      </c>
      <c r="M983" t="s">
        <v>174</v>
      </c>
    </row>
    <row r="984" spans="1:13" x14ac:dyDescent="0.25">
      <c r="A984" s="20">
        <v>2.8204358101907747</v>
      </c>
      <c r="B984" s="80">
        <v>-111.111</v>
      </c>
      <c r="C984" s="23">
        <v>42.768999999999998</v>
      </c>
      <c r="D984" s="1">
        <v>2</v>
      </c>
      <c r="E984" s="1">
        <v>1994</v>
      </c>
      <c r="F984" s="1">
        <v>2</v>
      </c>
      <c r="G984" s="1">
        <v>15</v>
      </c>
      <c r="H984" s="1">
        <v>11</v>
      </c>
      <c r="I984" s="1">
        <v>28</v>
      </c>
      <c r="J984" s="11">
        <v>26.9</v>
      </c>
      <c r="K984" s="35">
        <v>0.16083765575665815</v>
      </c>
      <c r="L984" s="2">
        <v>0.01</v>
      </c>
      <c r="M984" t="s">
        <v>175</v>
      </c>
    </row>
    <row r="985" spans="1:13" x14ac:dyDescent="0.25">
      <c r="A985" s="20">
        <v>2.6423999999999999</v>
      </c>
      <c r="B985" s="80">
        <v>-111.128</v>
      </c>
      <c r="C985" s="23">
        <v>42.759</v>
      </c>
      <c r="D985" s="1">
        <v>1</v>
      </c>
      <c r="E985" s="1">
        <v>1994</v>
      </c>
      <c r="F985" s="1">
        <v>2</v>
      </c>
      <c r="G985" s="1">
        <v>15</v>
      </c>
      <c r="H985" s="1">
        <v>19</v>
      </c>
      <c r="I985" s="1">
        <v>15</v>
      </c>
      <c r="J985" s="11">
        <v>33.799999999999997</v>
      </c>
      <c r="K985" s="35">
        <v>0.22500000000000001</v>
      </c>
      <c r="L985" s="2">
        <v>0.01</v>
      </c>
      <c r="M985" t="s">
        <v>174</v>
      </c>
    </row>
    <row r="986" spans="1:13" x14ac:dyDescent="0.25">
      <c r="A986" s="20">
        <v>2.9540581960879009</v>
      </c>
      <c r="B986" s="80">
        <v>-111.08499999999999</v>
      </c>
      <c r="C986" s="23">
        <v>42.667000000000002</v>
      </c>
      <c r="D986" s="1">
        <v>1</v>
      </c>
      <c r="E986" s="1">
        <v>1994</v>
      </c>
      <c r="F986" s="1">
        <v>2</v>
      </c>
      <c r="G986" s="1">
        <v>15</v>
      </c>
      <c r="H986" s="1">
        <v>19</v>
      </c>
      <c r="I986" s="1">
        <v>39</v>
      </c>
      <c r="J986" s="11">
        <v>39.1</v>
      </c>
      <c r="K986" s="35">
        <v>0.16083765575665815</v>
      </c>
      <c r="L986" s="2">
        <v>0.01</v>
      </c>
      <c r="M986" t="s">
        <v>175</v>
      </c>
    </row>
    <row r="987" spans="1:13" x14ac:dyDescent="0.25">
      <c r="A987" s="20">
        <v>3.2193898513856309</v>
      </c>
      <c r="B987" s="80">
        <v>-111.084</v>
      </c>
      <c r="C987" s="23">
        <v>42.793999999999997</v>
      </c>
      <c r="D987" s="1">
        <v>0</v>
      </c>
      <c r="E987" s="1">
        <v>1994</v>
      </c>
      <c r="F987" s="1">
        <v>2</v>
      </c>
      <c r="G987" s="1">
        <v>15</v>
      </c>
      <c r="H987" s="1">
        <v>22</v>
      </c>
      <c r="I987" s="1">
        <v>56</v>
      </c>
      <c r="J987" s="11">
        <v>55.1</v>
      </c>
      <c r="K987" s="35">
        <v>0.10516774409862768</v>
      </c>
      <c r="L987" s="2">
        <v>0.01</v>
      </c>
      <c r="M987" t="s">
        <v>175</v>
      </c>
    </row>
    <row r="988" spans="1:13" x14ac:dyDescent="0.25">
      <c r="A988" s="20">
        <v>2.7538800000000001</v>
      </c>
      <c r="B988" s="80">
        <v>-111.121</v>
      </c>
      <c r="C988" s="23">
        <v>42.793999999999997</v>
      </c>
      <c r="D988" s="1">
        <v>1</v>
      </c>
      <c r="E988" s="1">
        <v>1994</v>
      </c>
      <c r="F988" s="1">
        <v>2</v>
      </c>
      <c r="G988" s="1">
        <v>16</v>
      </c>
      <c r="H988" s="1">
        <v>4</v>
      </c>
      <c r="I988" s="1">
        <v>32</v>
      </c>
      <c r="J988" s="11">
        <v>54</v>
      </c>
      <c r="K988" s="35">
        <v>0.22500000000000001</v>
      </c>
      <c r="L988" s="2">
        <v>0.01</v>
      </c>
      <c r="M988" t="s">
        <v>174</v>
      </c>
    </row>
    <row r="989" spans="1:13" x14ac:dyDescent="0.25">
      <c r="A989" s="20">
        <v>2.9466768534170482</v>
      </c>
      <c r="B989" s="80">
        <v>-111.074</v>
      </c>
      <c r="C989" s="23">
        <v>42.575000000000003</v>
      </c>
      <c r="D989" s="1">
        <v>0</v>
      </c>
      <c r="E989" s="1">
        <v>1994</v>
      </c>
      <c r="F989" s="1">
        <v>2</v>
      </c>
      <c r="G989" s="1">
        <v>16</v>
      </c>
      <c r="H989" s="1">
        <v>12</v>
      </c>
      <c r="I989" s="1">
        <v>49</v>
      </c>
      <c r="J989" s="11">
        <v>8.1</v>
      </c>
      <c r="K989" s="35">
        <v>0.16083765575665815</v>
      </c>
      <c r="L989" s="2">
        <v>0.01</v>
      </c>
      <c r="M989" t="s">
        <v>175</v>
      </c>
    </row>
    <row r="990" spans="1:13" x14ac:dyDescent="0.25">
      <c r="A990" s="20">
        <v>2.9445640449166861</v>
      </c>
      <c r="B990" s="80">
        <v>-111.084</v>
      </c>
      <c r="C990" s="23">
        <v>42.652000000000001</v>
      </c>
      <c r="D990" s="1">
        <v>0</v>
      </c>
      <c r="E990" s="1">
        <v>1994</v>
      </c>
      <c r="F990" s="1">
        <v>2</v>
      </c>
      <c r="G990" s="1">
        <v>16</v>
      </c>
      <c r="H990" s="1">
        <v>14</v>
      </c>
      <c r="I990" s="1">
        <v>27</v>
      </c>
      <c r="J990" s="11">
        <v>5.9</v>
      </c>
      <c r="K990" s="35">
        <v>0.16083765575665815</v>
      </c>
      <c r="L990" s="2">
        <v>0.01</v>
      </c>
      <c r="M990" t="s">
        <v>175</v>
      </c>
    </row>
    <row r="991" spans="1:13" x14ac:dyDescent="0.25">
      <c r="A991" s="20">
        <v>3.4769538393500685</v>
      </c>
      <c r="B991" s="80">
        <v>-111.11799999999999</v>
      </c>
      <c r="C991" s="23">
        <v>42.622999999999998</v>
      </c>
      <c r="D991" s="1">
        <v>3</v>
      </c>
      <c r="E991" s="1">
        <v>1994</v>
      </c>
      <c r="F991" s="1">
        <v>2</v>
      </c>
      <c r="G991" s="1">
        <v>16</v>
      </c>
      <c r="H991" s="1">
        <v>17</v>
      </c>
      <c r="I991" s="1">
        <v>23</v>
      </c>
      <c r="J991" s="11">
        <v>43.6</v>
      </c>
      <c r="K991" s="35">
        <v>0.10516774409862768</v>
      </c>
      <c r="L991" s="2">
        <v>0.01</v>
      </c>
      <c r="M991" t="s">
        <v>175</v>
      </c>
    </row>
    <row r="992" spans="1:13" x14ac:dyDescent="0.25">
      <c r="A992" s="20">
        <v>2.8996900000000001</v>
      </c>
      <c r="B992" s="80">
        <v>-111.10899999999999</v>
      </c>
      <c r="C992" s="23">
        <v>42.712000000000003</v>
      </c>
      <c r="D992" s="1">
        <v>5</v>
      </c>
      <c r="E992" s="1">
        <v>1994</v>
      </c>
      <c r="F992" s="1">
        <v>2</v>
      </c>
      <c r="G992" s="1">
        <v>16</v>
      </c>
      <c r="H992" s="1">
        <v>20</v>
      </c>
      <c r="I992" s="1">
        <v>0</v>
      </c>
      <c r="J992" s="1">
        <v>10.94</v>
      </c>
      <c r="K992" s="35">
        <v>0.23</v>
      </c>
      <c r="L992" s="2">
        <v>0.01</v>
      </c>
      <c r="M992" t="s">
        <v>174</v>
      </c>
    </row>
    <row r="993" spans="1:13" x14ac:dyDescent="0.25">
      <c r="A993" s="20">
        <v>2.9211</v>
      </c>
      <c r="B993" s="80">
        <v>-111.095</v>
      </c>
      <c r="C993" s="23">
        <v>42.692999999999998</v>
      </c>
      <c r="D993" s="1">
        <v>1</v>
      </c>
      <c r="E993" s="1">
        <v>1994</v>
      </c>
      <c r="F993" s="1">
        <v>2</v>
      </c>
      <c r="G993" s="1">
        <v>16</v>
      </c>
      <c r="H993" s="1">
        <v>22</v>
      </c>
      <c r="I993" s="1">
        <v>9</v>
      </c>
      <c r="J993" s="11">
        <v>44</v>
      </c>
      <c r="K993" s="35">
        <v>0.22500000000000001</v>
      </c>
      <c r="L993" s="2">
        <v>0.01</v>
      </c>
      <c r="M993" t="s">
        <v>174</v>
      </c>
    </row>
    <row r="994" spans="1:13" x14ac:dyDescent="0.25">
      <c r="A994" s="20">
        <v>3.1069</v>
      </c>
      <c r="B994" s="80">
        <v>-111.092</v>
      </c>
      <c r="C994" s="23">
        <v>42.69</v>
      </c>
      <c r="D994" s="1">
        <v>1</v>
      </c>
      <c r="E994" s="1">
        <v>1994</v>
      </c>
      <c r="F994" s="1">
        <v>2</v>
      </c>
      <c r="G994" s="1">
        <v>16</v>
      </c>
      <c r="H994" s="1">
        <v>22</v>
      </c>
      <c r="I994" s="1">
        <v>10</v>
      </c>
      <c r="J994" s="11">
        <v>45.6</v>
      </c>
      <c r="K994" s="35">
        <v>0.22500000000000001</v>
      </c>
      <c r="L994" s="2">
        <v>0.01</v>
      </c>
      <c r="M994" t="s">
        <v>174</v>
      </c>
    </row>
    <row r="995" spans="1:13" x14ac:dyDescent="0.25">
      <c r="A995" s="20">
        <v>2.5402100000000001</v>
      </c>
      <c r="B995" s="80">
        <v>-111.09699999999999</v>
      </c>
      <c r="C995" s="23">
        <v>42.689</v>
      </c>
      <c r="D995" s="1">
        <v>1</v>
      </c>
      <c r="E995" s="1">
        <v>1994</v>
      </c>
      <c r="F995" s="1">
        <v>2</v>
      </c>
      <c r="G995" s="1">
        <v>16</v>
      </c>
      <c r="H995" s="1">
        <v>22</v>
      </c>
      <c r="I995" s="1">
        <v>16</v>
      </c>
      <c r="J995" s="11">
        <v>41.1</v>
      </c>
      <c r="K995" s="35">
        <v>0.22500000000000001</v>
      </c>
      <c r="L995" s="2">
        <v>0.01</v>
      </c>
      <c r="M995" t="s">
        <v>174</v>
      </c>
    </row>
    <row r="996" spans="1:13" x14ac:dyDescent="0.25">
      <c r="A996" s="20">
        <v>2.6795599999999999</v>
      </c>
      <c r="B996" s="80">
        <v>-111.062</v>
      </c>
      <c r="C996" s="23">
        <v>42.639000000000003</v>
      </c>
      <c r="D996" s="1">
        <v>1</v>
      </c>
      <c r="E996" s="1">
        <v>1994</v>
      </c>
      <c r="F996" s="1">
        <v>2</v>
      </c>
      <c r="G996" s="1">
        <v>17</v>
      </c>
      <c r="H996" s="1">
        <v>10</v>
      </c>
      <c r="I996" s="1">
        <v>19</v>
      </c>
      <c r="J996" s="11">
        <v>33.1</v>
      </c>
      <c r="K996" s="35">
        <v>0.22500000000000001</v>
      </c>
      <c r="L996" s="2">
        <v>0.01</v>
      </c>
      <c r="M996" t="s">
        <v>174</v>
      </c>
    </row>
    <row r="997" spans="1:13" x14ac:dyDescent="0.25">
      <c r="A997" s="20">
        <v>2.9303900000000001</v>
      </c>
      <c r="B997" s="80">
        <v>-111.124</v>
      </c>
      <c r="C997" s="23">
        <v>42.625999999999998</v>
      </c>
      <c r="D997" s="1">
        <v>0</v>
      </c>
      <c r="E997" s="1">
        <v>1994</v>
      </c>
      <c r="F997" s="1">
        <v>2</v>
      </c>
      <c r="G997" s="1">
        <v>17</v>
      </c>
      <c r="H997" s="1">
        <v>11</v>
      </c>
      <c r="I997" s="1">
        <v>21</v>
      </c>
      <c r="J997" s="11">
        <v>7.1</v>
      </c>
      <c r="K997" s="35">
        <v>0.22500000000000001</v>
      </c>
      <c r="L997" s="2">
        <v>0.01</v>
      </c>
      <c r="M997" t="s">
        <v>174</v>
      </c>
    </row>
    <row r="998" spans="1:13" x14ac:dyDescent="0.25">
      <c r="A998" s="20">
        <v>2.6516899999999999</v>
      </c>
      <c r="B998" s="80">
        <v>-111.092</v>
      </c>
      <c r="C998" s="23">
        <v>42.722000000000001</v>
      </c>
      <c r="D998" s="1">
        <v>1</v>
      </c>
      <c r="E998" s="1">
        <v>1994</v>
      </c>
      <c r="F998" s="1">
        <v>2</v>
      </c>
      <c r="G998" s="1">
        <v>17</v>
      </c>
      <c r="H998" s="1">
        <v>11</v>
      </c>
      <c r="I998" s="1">
        <v>34</v>
      </c>
      <c r="J998" s="11">
        <v>15.7</v>
      </c>
      <c r="K998" s="35">
        <v>0.22500000000000001</v>
      </c>
      <c r="L998" s="2">
        <v>0.01</v>
      </c>
      <c r="M998" t="s">
        <v>174</v>
      </c>
    </row>
    <row r="999" spans="1:13" x14ac:dyDescent="0.25">
      <c r="A999" s="20">
        <v>2.6423999999999999</v>
      </c>
      <c r="B999" s="80">
        <v>-111.11199999999999</v>
      </c>
      <c r="C999" s="23">
        <v>42.692999999999998</v>
      </c>
      <c r="D999" s="1">
        <v>3</v>
      </c>
      <c r="E999" s="1">
        <v>1994</v>
      </c>
      <c r="F999" s="1">
        <v>2</v>
      </c>
      <c r="G999" s="1">
        <v>17</v>
      </c>
      <c r="H999" s="1">
        <v>12</v>
      </c>
      <c r="I999" s="1">
        <v>48</v>
      </c>
      <c r="J999" s="11">
        <v>49.4</v>
      </c>
      <c r="K999" s="35">
        <v>0.22500000000000001</v>
      </c>
      <c r="L999" s="2">
        <v>0.01</v>
      </c>
      <c r="M999" t="s">
        <v>174</v>
      </c>
    </row>
    <row r="1000" spans="1:13" x14ac:dyDescent="0.25">
      <c r="A1000" s="20">
        <v>2.6609799999999999</v>
      </c>
      <c r="B1000" s="80">
        <v>-111.096</v>
      </c>
      <c r="C1000" s="23">
        <v>42.692999999999998</v>
      </c>
      <c r="D1000" s="1">
        <v>1</v>
      </c>
      <c r="E1000" s="1">
        <v>1994</v>
      </c>
      <c r="F1000" s="1">
        <v>2</v>
      </c>
      <c r="G1000" s="1">
        <v>17</v>
      </c>
      <c r="H1000" s="1">
        <v>14</v>
      </c>
      <c r="I1000" s="1">
        <v>25</v>
      </c>
      <c r="J1000" s="11">
        <v>22.8</v>
      </c>
      <c r="K1000" s="35">
        <v>0.22500000000000001</v>
      </c>
      <c r="L1000" s="2">
        <v>0.01</v>
      </c>
      <c r="M1000" t="s">
        <v>174</v>
      </c>
    </row>
    <row r="1001" spans="1:13" x14ac:dyDescent="0.25">
      <c r="A1001" s="20">
        <v>3.274760917136077</v>
      </c>
      <c r="B1001" s="80">
        <v>-111.087</v>
      </c>
      <c r="C1001" s="23">
        <v>42.625</v>
      </c>
      <c r="D1001" s="1">
        <v>3</v>
      </c>
      <c r="E1001" s="1">
        <v>1994</v>
      </c>
      <c r="F1001" s="1">
        <v>2</v>
      </c>
      <c r="G1001" s="1">
        <v>17</v>
      </c>
      <c r="H1001" s="1">
        <v>19</v>
      </c>
      <c r="I1001" s="1">
        <v>41</v>
      </c>
      <c r="J1001" s="11">
        <v>47.2</v>
      </c>
      <c r="K1001" s="35">
        <v>0.11825400999467875</v>
      </c>
      <c r="L1001" s="2">
        <v>0.01</v>
      </c>
      <c r="M1001" t="s">
        <v>175</v>
      </c>
    </row>
    <row r="1002" spans="1:13" x14ac:dyDescent="0.25">
      <c r="A1002" s="20">
        <v>2.7445900000000001</v>
      </c>
      <c r="B1002" s="80">
        <v>-111.137</v>
      </c>
      <c r="C1002" s="23">
        <v>42.713999999999999</v>
      </c>
      <c r="D1002" s="1">
        <v>1</v>
      </c>
      <c r="E1002" s="1">
        <v>1994</v>
      </c>
      <c r="F1002" s="1">
        <v>2</v>
      </c>
      <c r="G1002" s="1">
        <v>18</v>
      </c>
      <c r="H1002" s="1">
        <v>9</v>
      </c>
      <c r="I1002" s="1">
        <v>32</v>
      </c>
      <c r="J1002" s="11">
        <v>13.6</v>
      </c>
      <c r="K1002" s="35">
        <v>0.22500000000000001</v>
      </c>
      <c r="L1002" s="2">
        <v>0.01</v>
      </c>
      <c r="M1002" t="s">
        <v>174</v>
      </c>
    </row>
    <row r="1003" spans="1:13" x14ac:dyDescent="0.25">
      <c r="A1003" s="20">
        <v>3.232651938161947</v>
      </c>
      <c r="B1003" s="80">
        <v>-111.087</v>
      </c>
      <c r="C1003" s="23">
        <v>42.761000000000003</v>
      </c>
      <c r="D1003" s="1">
        <v>4</v>
      </c>
      <c r="E1003" s="1">
        <v>1994</v>
      </c>
      <c r="F1003" s="1">
        <v>2</v>
      </c>
      <c r="G1003" s="1">
        <v>18</v>
      </c>
      <c r="H1003" s="1">
        <v>9</v>
      </c>
      <c r="I1003" s="1">
        <v>41</v>
      </c>
      <c r="J1003" s="11">
        <v>14.4</v>
      </c>
      <c r="K1003" s="35">
        <v>0.10516774409862768</v>
      </c>
      <c r="L1003" s="2">
        <v>0.01</v>
      </c>
      <c r="M1003" t="s">
        <v>175</v>
      </c>
    </row>
    <row r="1004" spans="1:13" x14ac:dyDescent="0.25">
      <c r="A1004" s="20">
        <v>2.51234</v>
      </c>
      <c r="B1004" s="80">
        <v>-111.131</v>
      </c>
      <c r="C1004" s="23">
        <v>42.716999999999999</v>
      </c>
      <c r="D1004" s="1">
        <v>2</v>
      </c>
      <c r="E1004" s="1">
        <v>1994</v>
      </c>
      <c r="F1004" s="1">
        <v>2</v>
      </c>
      <c r="G1004" s="1">
        <v>18</v>
      </c>
      <c r="H1004" s="1">
        <v>13</v>
      </c>
      <c r="I1004" s="1">
        <v>13</v>
      </c>
      <c r="J1004" s="11">
        <v>47.7</v>
      </c>
      <c r="K1004" s="35">
        <v>0.22500000000000001</v>
      </c>
      <c r="L1004" s="2">
        <v>0.01</v>
      </c>
      <c r="M1004" t="s">
        <v>174</v>
      </c>
    </row>
    <row r="1005" spans="1:13" x14ac:dyDescent="0.25">
      <c r="A1005" s="20">
        <v>2.71672</v>
      </c>
      <c r="B1005" s="80">
        <v>-111.087</v>
      </c>
      <c r="C1005" s="23">
        <v>42.722999999999999</v>
      </c>
      <c r="D1005" s="1">
        <v>7</v>
      </c>
      <c r="E1005" s="1">
        <v>1994</v>
      </c>
      <c r="F1005" s="1">
        <v>2</v>
      </c>
      <c r="G1005" s="1">
        <v>18</v>
      </c>
      <c r="H1005" s="1">
        <v>14</v>
      </c>
      <c r="I1005" s="1">
        <v>47</v>
      </c>
      <c r="J1005" s="11">
        <v>8</v>
      </c>
      <c r="K1005" s="35">
        <v>0.22500000000000001</v>
      </c>
      <c r="L1005" s="2">
        <v>0.01</v>
      </c>
      <c r="M1005" t="s">
        <v>174</v>
      </c>
    </row>
    <row r="1006" spans="1:13" x14ac:dyDescent="0.25">
      <c r="A1006" s="20">
        <v>3.8236935417538862</v>
      </c>
      <c r="B1006" s="80">
        <v>-111.086</v>
      </c>
      <c r="C1006" s="23">
        <v>42.747</v>
      </c>
      <c r="D1006" s="1">
        <v>7</v>
      </c>
      <c r="E1006" s="1">
        <v>1994</v>
      </c>
      <c r="F1006" s="1">
        <v>2</v>
      </c>
      <c r="G1006" s="1">
        <v>19</v>
      </c>
      <c r="H1006" s="1">
        <v>4</v>
      </c>
      <c r="I1006" s="1">
        <v>53</v>
      </c>
      <c r="J1006" s="11">
        <v>24.8</v>
      </c>
      <c r="K1006" s="35">
        <v>0.10516774409862768</v>
      </c>
      <c r="L1006" s="2">
        <v>0.01</v>
      </c>
      <c r="M1006" t="s">
        <v>175</v>
      </c>
    </row>
    <row r="1007" spans="1:13" x14ac:dyDescent="0.25">
      <c r="A1007" s="20">
        <v>2.70743</v>
      </c>
      <c r="B1007" s="80">
        <v>-111.08499999999999</v>
      </c>
      <c r="C1007" s="23">
        <v>42.643999999999998</v>
      </c>
      <c r="D1007" s="1">
        <v>1</v>
      </c>
      <c r="E1007" s="1">
        <v>1994</v>
      </c>
      <c r="F1007" s="1">
        <v>2</v>
      </c>
      <c r="G1007" s="1">
        <v>19</v>
      </c>
      <c r="H1007" s="1">
        <v>9</v>
      </c>
      <c r="I1007" s="1">
        <v>40</v>
      </c>
      <c r="J1007" s="11">
        <v>16.2</v>
      </c>
      <c r="K1007" s="35">
        <v>0.22500000000000001</v>
      </c>
      <c r="L1007" s="2">
        <v>0.01</v>
      </c>
      <c r="M1007" t="s">
        <v>174</v>
      </c>
    </row>
    <row r="1008" spans="1:13" x14ac:dyDescent="0.25">
      <c r="A1008" s="20">
        <v>2.6238200000000003</v>
      </c>
      <c r="B1008" s="80">
        <v>-111.11799999999999</v>
      </c>
      <c r="C1008" s="23">
        <v>42.649000000000001</v>
      </c>
      <c r="D1008" s="1">
        <v>1</v>
      </c>
      <c r="E1008" s="1">
        <v>1994</v>
      </c>
      <c r="F1008" s="1">
        <v>2</v>
      </c>
      <c r="G1008" s="1">
        <v>20</v>
      </c>
      <c r="H1008" s="1">
        <v>1</v>
      </c>
      <c r="I1008" s="1">
        <v>42</v>
      </c>
      <c r="J1008" s="11">
        <v>14.2</v>
      </c>
      <c r="K1008" s="35">
        <v>0.22500000000000001</v>
      </c>
      <c r="L1008" s="2">
        <v>0.01</v>
      </c>
      <c r="M1008" t="s">
        <v>174</v>
      </c>
    </row>
    <row r="1009" spans="1:13" x14ac:dyDescent="0.25">
      <c r="A1009" s="20">
        <v>2.8970932890606127</v>
      </c>
      <c r="B1009" s="80">
        <v>-111.086</v>
      </c>
      <c r="C1009" s="23">
        <v>42.671999999999997</v>
      </c>
      <c r="D1009" s="1">
        <v>1</v>
      </c>
      <c r="E1009" s="1">
        <v>1994</v>
      </c>
      <c r="F1009" s="1">
        <v>2</v>
      </c>
      <c r="G1009" s="1">
        <v>20</v>
      </c>
      <c r="H1009" s="1">
        <v>5</v>
      </c>
      <c r="I1009" s="1">
        <v>26</v>
      </c>
      <c r="J1009" s="11">
        <v>33.9</v>
      </c>
      <c r="K1009" s="35">
        <v>0.16083765575665815</v>
      </c>
      <c r="L1009" s="2">
        <v>0.01</v>
      </c>
      <c r="M1009" t="s">
        <v>175</v>
      </c>
    </row>
    <row r="1010" spans="1:13" x14ac:dyDescent="0.25">
      <c r="A1010" s="20">
        <v>2.7539767519922718</v>
      </c>
      <c r="B1010" s="80">
        <v>-111.087</v>
      </c>
      <c r="C1010" s="23">
        <v>42.667999999999999</v>
      </c>
      <c r="D1010" s="1">
        <v>1</v>
      </c>
      <c r="E1010" s="1">
        <v>1994</v>
      </c>
      <c r="F1010" s="1">
        <v>2</v>
      </c>
      <c r="G1010" s="1">
        <v>20</v>
      </c>
      <c r="H1010" s="1">
        <v>5</v>
      </c>
      <c r="I1010" s="1">
        <v>37</v>
      </c>
      <c r="J1010" s="11">
        <v>55.2</v>
      </c>
      <c r="K1010" s="35">
        <v>0.16083765575665815</v>
      </c>
      <c r="L1010" s="2">
        <v>0.01</v>
      </c>
      <c r="M1010" t="s">
        <v>175</v>
      </c>
    </row>
    <row r="1011" spans="1:13" x14ac:dyDescent="0.25">
      <c r="A1011" s="20">
        <v>2.8839399999999999</v>
      </c>
      <c r="B1011" s="80">
        <v>-111.086</v>
      </c>
      <c r="C1011" s="23">
        <v>42.658000000000001</v>
      </c>
      <c r="D1011" s="1">
        <v>1</v>
      </c>
      <c r="E1011" s="1">
        <v>1994</v>
      </c>
      <c r="F1011" s="1">
        <v>2</v>
      </c>
      <c r="G1011" s="1">
        <v>20</v>
      </c>
      <c r="H1011" s="1">
        <v>5</v>
      </c>
      <c r="I1011" s="1">
        <v>55</v>
      </c>
      <c r="J1011" s="11">
        <v>58.9</v>
      </c>
      <c r="K1011" s="35">
        <v>0.22500000000000001</v>
      </c>
      <c r="L1011" s="2">
        <v>0.01</v>
      </c>
      <c r="M1011" t="s">
        <v>174</v>
      </c>
    </row>
    <row r="1012" spans="1:13" x14ac:dyDescent="0.25">
      <c r="A1012" s="20">
        <v>2.6052400000000002</v>
      </c>
      <c r="B1012" s="80">
        <v>-111.072</v>
      </c>
      <c r="C1012" s="23">
        <v>42.654000000000003</v>
      </c>
      <c r="D1012" s="1">
        <v>1</v>
      </c>
      <c r="E1012" s="1">
        <v>1994</v>
      </c>
      <c r="F1012" s="1">
        <v>2</v>
      </c>
      <c r="G1012" s="1">
        <v>20</v>
      </c>
      <c r="H1012" s="1">
        <v>7</v>
      </c>
      <c r="I1012" s="1">
        <v>40</v>
      </c>
      <c r="J1012" s="11">
        <v>52.1</v>
      </c>
      <c r="K1012" s="35">
        <v>0.22500000000000001</v>
      </c>
      <c r="L1012" s="2">
        <v>0.01</v>
      </c>
      <c r="M1012" t="s">
        <v>174</v>
      </c>
    </row>
    <row r="1013" spans="1:13" x14ac:dyDescent="0.25">
      <c r="A1013" s="20">
        <v>3.2374887800263372</v>
      </c>
      <c r="B1013" s="80">
        <v>-111.148</v>
      </c>
      <c r="C1013" s="23">
        <v>42.61</v>
      </c>
      <c r="D1013" s="1">
        <v>3</v>
      </c>
      <c r="E1013" s="1">
        <v>1994</v>
      </c>
      <c r="F1013" s="1">
        <v>2</v>
      </c>
      <c r="G1013" s="1">
        <v>20</v>
      </c>
      <c r="H1013" s="1">
        <v>10</v>
      </c>
      <c r="I1013" s="1">
        <v>29</v>
      </c>
      <c r="J1013" s="11">
        <v>47.2</v>
      </c>
      <c r="K1013" s="35">
        <v>0.10516774409862768</v>
      </c>
      <c r="L1013" s="2">
        <v>0.01</v>
      </c>
      <c r="M1013" t="s">
        <v>175</v>
      </c>
    </row>
    <row r="1014" spans="1:13" x14ac:dyDescent="0.25">
      <c r="A1014" s="20">
        <v>2.51234</v>
      </c>
      <c r="B1014" s="80">
        <v>-111.07599999999999</v>
      </c>
      <c r="C1014" s="23">
        <v>42.6</v>
      </c>
      <c r="D1014" s="1">
        <v>1</v>
      </c>
      <c r="E1014" s="1">
        <v>1994</v>
      </c>
      <c r="F1014" s="1">
        <v>2</v>
      </c>
      <c r="G1014" s="1">
        <v>20</v>
      </c>
      <c r="H1014" s="1">
        <v>18</v>
      </c>
      <c r="I1014" s="1">
        <v>55</v>
      </c>
      <c r="J1014" s="11">
        <v>40.700000000000003</v>
      </c>
      <c r="K1014" s="35">
        <v>0.22500000000000001</v>
      </c>
      <c r="L1014" s="2">
        <v>0.01</v>
      </c>
      <c r="M1014" t="s">
        <v>174</v>
      </c>
    </row>
    <row r="1015" spans="1:13" x14ac:dyDescent="0.25">
      <c r="A1015" s="20">
        <v>2.72601</v>
      </c>
      <c r="B1015" s="80">
        <v>-111.125</v>
      </c>
      <c r="C1015" s="23">
        <v>42.634999999999998</v>
      </c>
      <c r="D1015" s="1">
        <v>1</v>
      </c>
      <c r="E1015" s="1">
        <v>1994</v>
      </c>
      <c r="F1015" s="1">
        <v>2</v>
      </c>
      <c r="G1015" s="1">
        <v>20</v>
      </c>
      <c r="H1015" s="1">
        <v>22</v>
      </c>
      <c r="I1015" s="1">
        <v>1</v>
      </c>
      <c r="J1015" s="11">
        <v>16.7</v>
      </c>
      <c r="K1015" s="35">
        <v>0.22500000000000001</v>
      </c>
      <c r="L1015" s="2">
        <v>0.01</v>
      </c>
      <c r="M1015" t="s">
        <v>174</v>
      </c>
    </row>
    <row r="1016" spans="1:13" x14ac:dyDescent="0.25">
      <c r="A1016" s="20">
        <v>2.97879</v>
      </c>
      <c r="B1016" s="80">
        <v>-111.08499999999999</v>
      </c>
      <c r="C1016" s="23">
        <v>42.683999999999997</v>
      </c>
      <c r="D1016" s="1">
        <v>5</v>
      </c>
      <c r="E1016" s="1">
        <v>1994</v>
      </c>
      <c r="F1016" s="1">
        <v>2</v>
      </c>
      <c r="G1016" s="1">
        <v>21</v>
      </c>
      <c r="H1016" s="1">
        <v>20</v>
      </c>
      <c r="I1016" s="1">
        <v>2</v>
      </c>
      <c r="J1016" s="1">
        <v>45.16</v>
      </c>
      <c r="K1016" s="35">
        <v>0.23</v>
      </c>
      <c r="L1016" s="2">
        <v>0.01</v>
      </c>
      <c r="M1016" t="s">
        <v>174</v>
      </c>
    </row>
    <row r="1017" spans="1:13" x14ac:dyDescent="0.25">
      <c r="A1017" s="20">
        <v>2.8970932890606127</v>
      </c>
      <c r="B1017" s="80">
        <v>-111.08199999999999</v>
      </c>
      <c r="C1017" s="23">
        <v>42.718000000000004</v>
      </c>
      <c r="D1017" s="1">
        <v>4</v>
      </c>
      <c r="E1017" s="1">
        <v>1994</v>
      </c>
      <c r="F1017" s="1">
        <v>2</v>
      </c>
      <c r="G1017" s="1">
        <v>21</v>
      </c>
      <c r="H1017" s="1">
        <v>22</v>
      </c>
      <c r="I1017" s="1">
        <v>18</v>
      </c>
      <c r="J1017" s="11">
        <v>49.6</v>
      </c>
      <c r="K1017" s="35">
        <v>0.16083765575665815</v>
      </c>
      <c r="L1017" s="2">
        <v>0.01</v>
      </c>
      <c r="M1017" t="s">
        <v>175</v>
      </c>
    </row>
    <row r="1018" spans="1:13" x14ac:dyDescent="0.25">
      <c r="A1018" s="20">
        <v>2.5402100000000001</v>
      </c>
      <c r="B1018" s="80">
        <v>-111.09699999999999</v>
      </c>
      <c r="C1018" s="23">
        <v>42.73</v>
      </c>
      <c r="D1018" s="1">
        <v>1</v>
      </c>
      <c r="E1018" s="1">
        <v>1994</v>
      </c>
      <c r="F1018" s="1">
        <v>2</v>
      </c>
      <c r="G1018" s="1">
        <v>22</v>
      </c>
      <c r="H1018" s="1">
        <v>17</v>
      </c>
      <c r="I1018" s="1">
        <v>50</v>
      </c>
      <c r="J1018" s="11">
        <v>25.6</v>
      </c>
      <c r="K1018" s="35">
        <v>0.22500000000000001</v>
      </c>
      <c r="L1018" s="2">
        <v>0.01</v>
      </c>
      <c r="M1018" t="s">
        <v>174</v>
      </c>
    </row>
    <row r="1019" spans="1:13" x14ac:dyDescent="0.25">
      <c r="A1019" s="20">
        <v>2.6052400000000002</v>
      </c>
      <c r="B1019" s="80">
        <v>-111.06699999999999</v>
      </c>
      <c r="C1019" s="23">
        <v>42.674999999999997</v>
      </c>
      <c r="D1019" s="1">
        <v>2</v>
      </c>
      <c r="E1019" s="1">
        <v>1994</v>
      </c>
      <c r="F1019" s="1">
        <v>2</v>
      </c>
      <c r="G1019" s="1">
        <v>23</v>
      </c>
      <c r="H1019" s="1">
        <v>10</v>
      </c>
      <c r="I1019" s="1">
        <v>9</v>
      </c>
      <c r="J1019" s="11">
        <v>25.6</v>
      </c>
      <c r="K1019" s="35">
        <v>0.22500000000000001</v>
      </c>
      <c r="L1019" s="2">
        <v>0.01</v>
      </c>
      <c r="M1019" t="s">
        <v>174</v>
      </c>
    </row>
    <row r="1020" spans="1:13" x14ac:dyDescent="0.25">
      <c r="A1020" s="20">
        <v>2.8560699999999999</v>
      </c>
      <c r="B1020" s="80">
        <v>-111.116</v>
      </c>
      <c r="C1020" s="23">
        <v>42.701999999999998</v>
      </c>
      <c r="D1020" s="1">
        <v>1</v>
      </c>
      <c r="E1020" s="1">
        <v>1994</v>
      </c>
      <c r="F1020" s="1">
        <v>2</v>
      </c>
      <c r="G1020" s="1">
        <v>23</v>
      </c>
      <c r="H1020" s="1">
        <v>17</v>
      </c>
      <c r="I1020" s="1">
        <v>21</v>
      </c>
      <c r="J1020" s="11">
        <v>28.5</v>
      </c>
      <c r="K1020" s="35">
        <v>0.22500000000000001</v>
      </c>
      <c r="L1020" s="2">
        <v>0.01</v>
      </c>
      <c r="M1020" t="s">
        <v>174</v>
      </c>
    </row>
    <row r="1021" spans="1:13" x14ac:dyDescent="0.25">
      <c r="A1021" s="20">
        <v>2.8839399999999999</v>
      </c>
      <c r="B1021" s="80">
        <v>-111.133</v>
      </c>
      <c r="C1021" s="23">
        <v>42.784999999999997</v>
      </c>
      <c r="D1021" s="1">
        <v>0</v>
      </c>
      <c r="E1021" s="1">
        <v>1994</v>
      </c>
      <c r="F1021" s="1">
        <v>2</v>
      </c>
      <c r="G1021" s="1">
        <v>23</v>
      </c>
      <c r="H1021" s="1">
        <v>19</v>
      </c>
      <c r="I1021" s="1">
        <v>9</v>
      </c>
      <c r="J1021" s="11">
        <v>49.2</v>
      </c>
      <c r="K1021" s="35">
        <v>0.22500000000000001</v>
      </c>
      <c r="L1021" s="2">
        <v>0.01</v>
      </c>
      <c r="M1021" t="s">
        <v>174</v>
      </c>
    </row>
    <row r="1022" spans="1:13" x14ac:dyDescent="0.25">
      <c r="A1022" s="20">
        <v>2.5680800000000001</v>
      </c>
      <c r="B1022" s="80">
        <v>-111.117</v>
      </c>
      <c r="C1022" s="23">
        <v>42.758000000000003</v>
      </c>
      <c r="D1022" s="1">
        <v>4</v>
      </c>
      <c r="E1022" s="1">
        <v>1994</v>
      </c>
      <c r="F1022" s="1">
        <v>2</v>
      </c>
      <c r="G1022" s="1">
        <v>23</v>
      </c>
      <c r="H1022" s="1">
        <v>22</v>
      </c>
      <c r="I1022" s="1">
        <v>43</v>
      </c>
      <c r="J1022" s="11">
        <v>56.1</v>
      </c>
      <c r="K1022" s="35">
        <v>0.22500000000000001</v>
      </c>
      <c r="L1022" s="2">
        <v>0.01</v>
      </c>
      <c r="M1022" t="s">
        <v>174</v>
      </c>
    </row>
    <row r="1023" spans="1:13" x14ac:dyDescent="0.25">
      <c r="A1023" s="20">
        <v>2.8788092562183043</v>
      </c>
      <c r="B1023" s="80">
        <v>-111.19199999999999</v>
      </c>
      <c r="C1023" s="23">
        <v>42.66</v>
      </c>
      <c r="D1023" s="1">
        <v>0</v>
      </c>
      <c r="E1023" s="1">
        <v>1994</v>
      </c>
      <c r="F1023" s="1">
        <v>2</v>
      </c>
      <c r="G1023" s="1">
        <v>24</v>
      </c>
      <c r="H1023" s="1">
        <v>2</v>
      </c>
      <c r="I1023" s="1">
        <v>3</v>
      </c>
      <c r="J1023" s="11">
        <v>43.2</v>
      </c>
      <c r="K1023" s="35">
        <v>0.16083765575665815</v>
      </c>
      <c r="L1023" s="2">
        <v>0.01</v>
      </c>
      <c r="M1023" t="s">
        <v>175</v>
      </c>
    </row>
    <row r="1024" spans="1:13" x14ac:dyDescent="0.25">
      <c r="A1024" s="20">
        <v>2.6609799999999999</v>
      </c>
      <c r="B1024" s="80">
        <v>-111.19</v>
      </c>
      <c r="C1024" s="23">
        <v>42.658000000000001</v>
      </c>
      <c r="D1024" s="1">
        <v>0</v>
      </c>
      <c r="E1024" s="1">
        <v>1994</v>
      </c>
      <c r="F1024" s="1">
        <v>2</v>
      </c>
      <c r="G1024" s="1">
        <v>24</v>
      </c>
      <c r="H1024" s="1">
        <v>3</v>
      </c>
      <c r="I1024" s="1">
        <v>22</v>
      </c>
      <c r="J1024" s="11">
        <v>58.1</v>
      </c>
      <c r="K1024" s="35">
        <v>0.22500000000000001</v>
      </c>
      <c r="L1024" s="2">
        <v>0.01</v>
      </c>
      <c r="M1024" t="s">
        <v>174</v>
      </c>
    </row>
    <row r="1025" spans="1:13" x14ac:dyDescent="0.25">
      <c r="A1025" s="20">
        <v>2.8788092562183043</v>
      </c>
      <c r="B1025" s="80">
        <v>-111.11</v>
      </c>
      <c r="C1025" s="23">
        <v>42.744999999999997</v>
      </c>
      <c r="D1025" s="1">
        <v>1</v>
      </c>
      <c r="E1025" s="1">
        <v>1994</v>
      </c>
      <c r="F1025" s="1">
        <v>2</v>
      </c>
      <c r="G1025" s="1">
        <v>24</v>
      </c>
      <c r="H1025" s="1">
        <v>8</v>
      </c>
      <c r="I1025" s="1">
        <v>8</v>
      </c>
      <c r="J1025" s="11">
        <v>41.7</v>
      </c>
      <c r="K1025" s="35">
        <v>0.16083765575665815</v>
      </c>
      <c r="L1025" s="2">
        <v>0.01</v>
      </c>
      <c r="M1025" t="s">
        <v>175</v>
      </c>
    </row>
    <row r="1026" spans="1:13" x14ac:dyDescent="0.25">
      <c r="A1026" s="20">
        <v>2.6238200000000003</v>
      </c>
      <c r="B1026" s="80">
        <v>-113.42100000000001</v>
      </c>
      <c r="C1026" s="23">
        <v>36.685000000000002</v>
      </c>
      <c r="D1026" s="1">
        <v>6</v>
      </c>
      <c r="E1026" s="1">
        <v>1994</v>
      </c>
      <c r="F1026" s="1">
        <v>2</v>
      </c>
      <c r="G1026" s="1">
        <v>25</v>
      </c>
      <c r="H1026" s="1">
        <v>8</v>
      </c>
      <c r="I1026" s="1">
        <v>59</v>
      </c>
      <c r="J1026" s="11">
        <v>7.8</v>
      </c>
      <c r="K1026" s="35">
        <v>0.22500000000000001</v>
      </c>
      <c r="L1026" s="2">
        <v>0.01</v>
      </c>
      <c r="M1026" t="s">
        <v>174</v>
      </c>
    </row>
    <row r="1027" spans="1:13" x14ac:dyDescent="0.25">
      <c r="A1027" s="20">
        <v>2.7910399999999997</v>
      </c>
      <c r="B1027" s="80">
        <v>-111.083</v>
      </c>
      <c r="C1027" s="23">
        <v>42.679000000000002</v>
      </c>
      <c r="D1027" s="1">
        <v>1</v>
      </c>
      <c r="E1027" s="1">
        <v>1994</v>
      </c>
      <c r="F1027" s="1">
        <v>2</v>
      </c>
      <c r="G1027" s="1">
        <v>25</v>
      </c>
      <c r="H1027" s="1">
        <v>10</v>
      </c>
      <c r="I1027" s="1">
        <v>43</v>
      </c>
      <c r="J1027" s="11">
        <v>39.6</v>
      </c>
      <c r="K1027" s="35">
        <v>0.22500000000000001</v>
      </c>
      <c r="L1027" s="2">
        <v>0.01</v>
      </c>
      <c r="M1027" t="s">
        <v>174</v>
      </c>
    </row>
    <row r="1028" spans="1:13" x14ac:dyDescent="0.25">
      <c r="A1028" s="20">
        <v>2.6052400000000002</v>
      </c>
      <c r="B1028" s="86">
        <v>-113.129</v>
      </c>
      <c r="C1028" s="24">
        <v>37.664000000000001</v>
      </c>
      <c r="D1028" s="9">
        <v>1</v>
      </c>
      <c r="E1028" s="9">
        <v>1994</v>
      </c>
      <c r="F1028" s="9">
        <v>2</v>
      </c>
      <c r="G1028" s="9">
        <v>25</v>
      </c>
      <c r="H1028" s="9">
        <v>11</v>
      </c>
      <c r="I1028" s="9">
        <v>10</v>
      </c>
      <c r="J1028" s="12">
        <v>45.2</v>
      </c>
      <c r="K1028" s="35">
        <v>0.22500000000000001</v>
      </c>
      <c r="L1028" s="2">
        <v>0.01</v>
      </c>
      <c r="M1028" t="s">
        <v>174</v>
      </c>
    </row>
    <row r="1029" spans="1:13" x14ac:dyDescent="0.25">
      <c r="A1029" s="20">
        <v>3.0266728688722528</v>
      </c>
      <c r="B1029" s="80">
        <v>-111.077</v>
      </c>
      <c r="C1029" s="23">
        <v>42.645000000000003</v>
      </c>
      <c r="D1029" s="1">
        <v>0</v>
      </c>
      <c r="E1029" s="1">
        <v>1994</v>
      </c>
      <c r="F1029" s="1">
        <v>2</v>
      </c>
      <c r="G1029" s="1">
        <v>25</v>
      </c>
      <c r="H1029" s="1">
        <v>12</v>
      </c>
      <c r="I1029" s="1">
        <v>47</v>
      </c>
      <c r="J1029" s="11">
        <v>8.3000000000000007</v>
      </c>
      <c r="K1029" s="35">
        <v>0.16083765575665815</v>
      </c>
      <c r="L1029" s="2">
        <v>0.01</v>
      </c>
      <c r="M1029" t="s">
        <v>175</v>
      </c>
    </row>
    <row r="1030" spans="1:13" x14ac:dyDescent="0.25">
      <c r="A1030" s="20">
        <v>2.680893610757404</v>
      </c>
      <c r="B1030" s="86">
        <v>-112.53400000000001</v>
      </c>
      <c r="C1030" s="24">
        <v>38.709000000000003</v>
      </c>
      <c r="D1030" s="9">
        <v>1</v>
      </c>
      <c r="E1030" s="9">
        <v>1994</v>
      </c>
      <c r="F1030" s="9">
        <v>2</v>
      </c>
      <c r="G1030" s="9">
        <v>27</v>
      </c>
      <c r="H1030" s="9">
        <v>5</v>
      </c>
      <c r="I1030" s="9">
        <v>58</v>
      </c>
      <c r="J1030" s="12">
        <v>42.9</v>
      </c>
      <c r="K1030" s="35">
        <v>0.16151704475634704</v>
      </c>
      <c r="L1030" s="2">
        <v>0.01</v>
      </c>
      <c r="M1030" t="s">
        <v>175</v>
      </c>
    </row>
    <row r="1031" spans="1:13" x14ac:dyDescent="0.25">
      <c r="A1031" s="20">
        <v>2.5587899999999997</v>
      </c>
      <c r="B1031" s="80">
        <v>-111.099</v>
      </c>
      <c r="C1031" s="23">
        <v>42.643999999999998</v>
      </c>
      <c r="D1031" s="1">
        <v>1</v>
      </c>
      <c r="E1031" s="1">
        <v>1994</v>
      </c>
      <c r="F1031" s="1">
        <v>2</v>
      </c>
      <c r="G1031" s="1">
        <v>28</v>
      </c>
      <c r="H1031" s="1">
        <v>7</v>
      </c>
      <c r="I1031" s="1">
        <v>38</v>
      </c>
      <c r="J1031" s="11">
        <v>0.4</v>
      </c>
      <c r="K1031" s="35">
        <v>0.22500000000000001</v>
      </c>
      <c r="L1031" s="2">
        <v>0.01</v>
      </c>
      <c r="M1031" t="s">
        <v>174</v>
      </c>
    </row>
    <row r="1032" spans="1:13" x14ac:dyDescent="0.25">
      <c r="A1032" s="20">
        <v>2.5495000000000001</v>
      </c>
      <c r="B1032" s="80">
        <v>-111.105</v>
      </c>
      <c r="C1032" s="23">
        <v>42.69</v>
      </c>
      <c r="D1032" s="1">
        <v>2</v>
      </c>
      <c r="E1032" s="1">
        <v>1994</v>
      </c>
      <c r="F1032" s="1">
        <v>3</v>
      </c>
      <c r="G1032" s="1">
        <v>1</v>
      </c>
      <c r="H1032" s="1">
        <v>22</v>
      </c>
      <c r="I1032" s="1">
        <v>49</v>
      </c>
      <c r="J1032" s="11">
        <v>43.6</v>
      </c>
      <c r="K1032" s="35">
        <v>0.22500000000000001</v>
      </c>
      <c r="L1032" s="2">
        <v>0.01</v>
      </c>
      <c r="M1032" t="s">
        <v>174</v>
      </c>
    </row>
    <row r="1033" spans="1:13" x14ac:dyDescent="0.25">
      <c r="A1033" s="20">
        <v>3.0542090438634513</v>
      </c>
      <c r="B1033" s="80">
        <v>-111.075</v>
      </c>
      <c r="C1033" s="23">
        <v>42.671999999999997</v>
      </c>
      <c r="D1033" s="1">
        <v>1</v>
      </c>
      <c r="E1033" s="1">
        <v>1994</v>
      </c>
      <c r="F1033" s="1">
        <v>3</v>
      </c>
      <c r="G1033" s="1">
        <v>2</v>
      </c>
      <c r="H1033" s="1">
        <v>2</v>
      </c>
      <c r="I1033" s="1">
        <v>1</v>
      </c>
      <c r="J1033" s="11">
        <v>53</v>
      </c>
      <c r="K1033" s="35">
        <v>0.10516774409862768</v>
      </c>
      <c r="L1033" s="2">
        <v>0.01</v>
      </c>
      <c r="M1033" t="s">
        <v>175</v>
      </c>
    </row>
    <row r="1034" spans="1:13" x14ac:dyDescent="0.25">
      <c r="A1034" s="20">
        <v>3.4313854492455675</v>
      </c>
      <c r="B1034" s="80">
        <v>-111.10299999999999</v>
      </c>
      <c r="C1034" s="23">
        <v>42.728000000000002</v>
      </c>
      <c r="D1034" s="1">
        <v>1</v>
      </c>
      <c r="E1034" s="1">
        <v>1994</v>
      </c>
      <c r="F1034" s="1">
        <v>3</v>
      </c>
      <c r="G1034" s="1">
        <v>2</v>
      </c>
      <c r="H1034" s="1">
        <v>4</v>
      </c>
      <c r="I1034" s="1">
        <v>12</v>
      </c>
      <c r="J1034" s="11">
        <v>29.7</v>
      </c>
      <c r="K1034" s="35">
        <v>0.10516774409862768</v>
      </c>
      <c r="L1034" s="2">
        <v>0.01</v>
      </c>
      <c r="M1034" t="s">
        <v>175</v>
      </c>
    </row>
    <row r="1035" spans="1:13" x14ac:dyDescent="0.25">
      <c r="A1035" s="20">
        <v>2.6238200000000003</v>
      </c>
      <c r="B1035" s="80">
        <v>-111.09</v>
      </c>
      <c r="C1035" s="23">
        <v>42.686</v>
      </c>
      <c r="D1035" s="1">
        <v>1</v>
      </c>
      <c r="E1035" s="1">
        <v>1994</v>
      </c>
      <c r="F1035" s="1">
        <v>3</v>
      </c>
      <c r="G1035" s="1">
        <v>2</v>
      </c>
      <c r="H1035" s="1">
        <v>5</v>
      </c>
      <c r="I1035" s="1">
        <v>58</v>
      </c>
      <c r="J1035" s="11">
        <v>26.4</v>
      </c>
      <c r="K1035" s="35">
        <v>0.22500000000000001</v>
      </c>
      <c r="L1035" s="2">
        <v>0.01</v>
      </c>
      <c r="M1035" t="s">
        <v>174</v>
      </c>
    </row>
    <row r="1036" spans="1:13" x14ac:dyDescent="0.25">
      <c r="A1036" s="20">
        <v>3.6671133464531258</v>
      </c>
      <c r="B1036" s="80">
        <v>-111.104</v>
      </c>
      <c r="C1036" s="23">
        <v>42.793999999999997</v>
      </c>
      <c r="D1036" s="1">
        <v>4</v>
      </c>
      <c r="E1036" s="1">
        <v>1994</v>
      </c>
      <c r="F1036" s="1">
        <v>3</v>
      </c>
      <c r="G1036" s="1">
        <v>3</v>
      </c>
      <c r="H1036" s="1">
        <v>0</v>
      </c>
      <c r="I1036" s="1">
        <v>33</v>
      </c>
      <c r="J1036" s="11">
        <v>29.2</v>
      </c>
      <c r="K1036" s="35">
        <v>0.10516774409862768</v>
      </c>
      <c r="L1036" s="2">
        <v>0.01</v>
      </c>
      <c r="M1036" t="s">
        <v>175</v>
      </c>
    </row>
    <row r="1037" spans="1:13" x14ac:dyDescent="0.25">
      <c r="A1037" s="20">
        <v>2.5309200000000001</v>
      </c>
      <c r="B1037" s="80">
        <v>-111.124</v>
      </c>
      <c r="C1037" s="23">
        <v>42.798999999999999</v>
      </c>
      <c r="D1037" s="1">
        <v>1</v>
      </c>
      <c r="E1037" s="1">
        <v>1994</v>
      </c>
      <c r="F1037" s="1">
        <v>3</v>
      </c>
      <c r="G1037" s="1">
        <v>3</v>
      </c>
      <c r="H1037" s="1">
        <v>0</v>
      </c>
      <c r="I1037" s="1">
        <v>49</v>
      </c>
      <c r="J1037" s="11">
        <v>15.6</v>
      </c>
      <c r="K1037" s="35">
        <v>0.22500000000000001</v>
      </c>
      <c r="L1037" s="2">
        <v>0.01</v>
      </c>
      <c r="M1037" t="s">
        <v>174</v>
      </c>
    </row>
    <row r="1038" spans="1:13" x14ac:dyDescent="0.25">
      <c r="A1038" s="20">
        <v>2.70743</v>
      </c>
      <c r="B1038" s="80">
        <v>-111.10299999999999</v>
      </c>
      <c r="C1038" s="23">
        <v>42.786999999999999</v>
      </c>
      <c r="D1038" s="1">
        <v>1</v>
      </c>
      <c r="E1038" s="1">
        <v>1994</v>
      </c>
      <c r="F1038" s="1">
        <v>3</v>
      </c>
      <c r="G1038" s="1">
        <v>3</v>
      </c>
      <c r="H1038" s="1">
        <v>1</v>
      </c>
      <c r="I1038" s="1">
        <v>10</v>
      </c>
      <c r="J1038" s="11">
        <v>14.2</v>
      </c>
      <c r="K1038" s="35">
        <v>0.22500000000000001</v>
      </c>
      <c r="L1038" s="2">
        <v>0.01</v>
      </c>
      <c r="M1038" t="s">
        <v>174</v>
      </c>
    </row>
    <row r="1039" spans="1:13" x14ac:dyDescent="0.25">
      <c r="A1039" s="20">
        <v>2.7919533566771308</v>
      </c>
      <c r="B1039" s="80">
        <v>-111.11799999999999</v>
      </c>
      <c r="C1039" s="23">
        <v>42.787999999999997</v>
      </c>
      <c r="D1039" s="1">
        <v>1</v>
      </c>
      <c r="E1039" s="1">
        <v>1994</v>
      </c>
      <c r="F1039" s="1">
        <v>3</v>
      </c>
      <c r="G1039" s="1">
        <v>3</v>
      </c>
      <c r="H1039" s="1">
        <v>1</v>
      </c>
      <c r="I1039" s="1">
        <v>13</v>
      </c>
      <c r="J1039" s="11">
        <v>56.6</v>
      </c>
      <c r="K1039" s="35">
        <v>0.16083765575665815</v>
      </c>
      <c r="L1039" s="2">
        <v>0.01</v>
      </c>
      <c r="M1039" t="s">
        <v>175</v>
      </c>
    </row>
    <row r="1040" spans="1:13" x14ac:dyDescent="0.25">
      <c r="A1040" s="20">
        <v>2.51234</v>
      </c>
      <c r="B1040" s="80">
        <v>-111.11199999999999</v>
      </c>
      <c r="C1040" s="23">
        <v>42.787999999999997</v>
      </c>
      <c r="D1040" s="1">
        <v>0</v>
      </c>
      <c r="E1040" s="1">
        <v>1994</v>
      </c>
      <c r="F1040" s="1">
        <v>3</v>
      </c>
      <c r="G1040" s="1">
        <v>3</v>
      </c>
      <c r="H1040" s="1">
        <v>1</v>
      </c>
      <c r="I1040" s="1">
        <v>36</v>
      </c>
      <c r="J1040" s="11">
        <v>17</v>
      </c>
      <c r="K1040" s="35">
        <v>0.22500000000000001</v>
      </c>
      <c r="L1040" s="2">
        <v>0.01</v>
      </c>
      <c r="M1040" t="s">
        <v>174</v>
      </c>
    </row>
    <row r="1041" spans="1:13" x14ac:dyDescent="0.25">
      <c r="A1041" s="20">
        <v>2.9262800120743782</v>
      </c>
      <c r="B1041" s="80">
        <v>-111.116</v>
      </c>
      <c r="C1041" s="23">
        <v>42.789000000000001</v>
      </c>
      <c r="D1041" s="1">
        <v>1</v>
      </c>
      <c r="E1041" s="1">
        <v>1994</v>
      </c>
      <c r="F1041" s="1">
        <v>3</v>
      </c>
      <c r="G1041" s="1">
        <v>3</v>
      </c>
      <c r="H1041" s="1">
        <v>4</v>
      </c>
      <c r="I1041" s="1">
        <v>46</v>
      </c>
      <c r="J1041" s="11">
        <v>53.2</v>
      </c>
      <c r="K1041" s="35">
        <v>0.16083765575665815</v>
      </c>
      <c r="L1041" s="2">
        <v>0.01</v>
      </c>
      <c r="M1041" t="s">
        <v>175</v>
      </c>
    </row>
    <row r="1042" spans="1:13" x14ac:dyDescent="0.25">
      <c r="A1042" s="20">
        <v>2.5587899999999997</v>
      </c>
      <c r="B1042" s="80">
        <v>-111.122</v>
      </c>
      <c r="C1042" s="23">
        <v>42.783000000000001</v>
      </c>
      <c r="D1042" s="1">
        <v>0</v>
      </c>
      <c r="E1042" s="1">
        <v>1994</v>
      </c>
      <c r="F1042" s="1">
        <v>3</v>
      </c>
      <c r="G1042" s="1">
        <v>3</v>
      </c>
      <c r="H1042" s="1">
        <v>5</v>
      </c>
      <c r="I1042" s="1">
        <v>32</v>
      </c>
      <c r="J1042" s="11">
        <v>33.200000000000003</v>
      </c>
      <c r="K1042" s="35">
        <v>0.22500000000000001</v>
      </c>
      <c r="L1042" s="2">
        <v>0.01</v>
      </c>
      <c r="M1042" t="s">
        <v>174</v>
      </c>
    </row>
    <row r="1043" spans="1:13" x14ac:dyDescent="0.25">
      <c r="A1043" s="20">
        <v>4.0086808150775912</v>
      </c>
      <c r="B1043" s="80">
        <v>-111.116</v>
      </c>
      <c r="C1043" s="23">
        <v>42.792999999999999</v>
      </c>
      <c r="D1043" s="1">
        <v>0</v>
      </c>
      <c r="E1043" s="1">
        <v>1994</v>
      </c>
      <c r="F1043" s="1">
        <v>3</v>
      </c>
      <c r="G1043" s="1">
        <v>3</v>
      </c>
      <c r="H1043" s="1">
        <v>7</v>
      </c>
      <c r="I1043" s="1">
        <v>13</v>
      </c>
      <c r="J1043" s="11">
        <v>17.8</v>
      </c>
      <c r="K1043" s="35">
        <v>0.10516774409862768</v>
      </c>
      <c r="L1043" s="2">
        <v>0.01</v>
      </c>
      <c r="M1043" t="s">
        <v>175</v>
      </c>
    </row>
    <row r="1044" spans="1:13" x14ac:dyDescent="0.25">
      <c r="A1044" s="20">
        <v>3.0931319270707549</v>
      </c>
      <c r="B1044" s="80">
        <v>-111.127</v>
      </c>
      <c r="C1044" s="23">
        <v>42.780999999999999</v>
      </c>
      <c r="D1044" s="1">
        <v>1</v>
      </c>
      <c r="E1044" s="1">
        <v>1994</v>
      </c>
      <c r="F1044" s="1">
        <v>3</v>
      </c>
      <c r="G1044" s="1">
        <v>3</v>
      </c>
      <c r="H1044" s="1">
        <v>7</v>
      </c>
      <c r="I1044" s="1">
        <v>26</v>
      </c>
      <c r="J1044" s="11">
        <v>58.6</v>
      </c>
      <c r="K1044" s="35">
        <v>0.16083765575665815</v>
      </c>
      <c r="L1044" s="2">
        <v>0.01</v>
      </c>
      <c r="M1044" t="s">
        <v>175</v>
      </c>
    </row>
    <row r="1045" spans="1:13" x14ac:dyDescent="0.25">
      <c r="A1045" s="20">
        <v>2.72601</v>
      </c>
      <c r="B1045" s="80">
        <v>-111.092</v>
      </c>
      <c r="C1045" s="23">
        <v>42.777999999999999</v>
      </c>
      <c r="D1045" s="1">
        <v>0</v>
      </c>
      <c r="E1045" s="1">
        <v>1994</v>
      </c>
      <c r="F1045" s="1">
        <v>3</v>
      </c>
      <c r="G1045" s="1">
        <v>3</v>
      </c>
      <c r="H1045" s="1">
        <v>7</v>
      </c>
      <c r="I1045" s="1">
        <v>45</v>
      </c>
      <c r="J1045" s="11">
        <v>14.8</v>
      </c>
      <c r="K1045" s="35">
        <v>0.22500000000000001</v>
      </c>
      <c r="L1045" s="2">
        <v>0.01</v>
      </c>
      <c r="M1045" t="s">
        <v>174</v>
      </c>
    </row>
    <row r="1046" spans="1:13" x14ac:dyDescent="0.25">
      <c r="A1046" s="20">
        <v>2.5587899999999997</v>
      </c>
      <c r="B1046" s="80">
        <v>-111.13</v>
      </c>
      <c r="C1046" s="23">
        <v>42.792000000000002</v>
      </c>
      <c r="D1046" s="1">
        <v>3</v>
      </c>
      <c r="E1046" s="1">
        <v>1994</v>
      </c>
      <c r="F1046" s="1">
        <v>3</v>
      </c>
      <c r="G1046" s="1">
        <v>3</v>
      </c>
      <c r="H1046" s="1">
        <v>7</v>
      </c>
      <c r="I1046" s="1">
        <v>52</v>
      </c>
      <c r="J1046" s="11">
        <v>42.6</v>
      </c>
      <c r="K1046" s="35">
        <v>0.22500000000000001</v>
      </c>
      <c r="L1046" s="2">
        <v>0.01</v>
      </c>
      <c r="M1046" t="s">
        <v>174</v>
      </c>
    </row>
    <row r="1047" spans="1:13" x14ac:dyDescent="0.25">
      <c r="A1047" s="20">
        <v>2.97879</v>
      </c>
      <c r="B1047" s="80">
        <v>-111.173</v>
      </c>
      <c r="C1047" s="23">
        <v>42.881</v>
      </c>
      <c r="D1047" s="1">
        <v>5</v>
      </c>
      <c r="E1047" s="1">
        <v>1994</v>
      </c>
      <c r="F1047" s="1">
        <v>3</v>
      </c>
      <c r="G1047" s="1">
        <v>3</v>
      </c>
      <c r="H1047" s="1">
        <v>7</v>
      </c>
      <c r="I1047" s="1">
        <v>54</v>
      </c>
      <c r="J1047" s="1">
        <v>24.53</v>
      </c>
      <c r="K1047" s="35">
        <v>0.23</v>
      </c>
      <c r="L1047" s="2">
        <v>0.01</v>
      </c>
      <c r="M1047" t="s">
        <v>174</v>
      </c>
    </row>
    <row r="1048" spans="1:13" x14ac:dyDescent="0.25">
      <c r="A1048" s="20">
        <v>3.3683070510241233</v>
      </c>
      <c r="B1048" s="80">
        <v>-111.123</v>
      </c>
      <c r="C1048" s="23">
        <v>42.8</v>
      </c>
      <c r="D1048" s="1">
        <v>2</v>
      </c>
      <c r="E1048" s="1">
        <v>1994</v>
      </c>
      <c r="F1048" s="1">
        <v>3</v>
      </c>
      <c r="G1048" s="1">
        <v>3</v>
      </c>
      <c r="H1048" s="1">
        <v>8</v>
      </c>
      <c r="I1048" s="1">
        <v>47</v>
      </c>
      <c r="J1048" s="11">
        <v>39.700000000000003</v>
      </c>
      <c r="K1048" s="35">
        <v>0.10516774409862768</v>
      </c>
      <c r="L1048" s="2">
        <v>0.01</v>
      </c>
      <c r="M1048" t="s">
        <v>175</v>
      </c>
    </row>
    <row r="1049" spans="1:13" x14ac:dyDescent="0.25">
      <c r="A1049" s="20">
        <v>3.6279272721847695</v>
      </c>
      <c r="B1049" s="80">
        <v>-111.117</v>
      </c>
      <c r="C1049" s="23">
        <v>42.786000000000001</v>
      </c>
      <c r="D1049" s="1">
        <v>4</v>
      </c>
      <c r="E1049" s="1">
        <v>1994</v>
      </c>
      <c r="F1049" s="1">
        <v>3</v>
      </c>
      <c r="G1049" s="1">
        <v>3</v>
      </c>
      <c r="H1049" s="1">
        <v>10</v>
      </c>
      <c r="I1049" s="1">
        <v>7</v>
      </c>
      <c r="J1049" s="11">
        <v>48.5</v>
      </c>
      <c r="K1049" s="35">
        <v>0.10516774409862768</v>
      </c>
      <c r="L1049" s="2">
        <v>0.01</v>
      </c>
      <c r="M1049" t="s">
        <v>175</v>
      </c>
    </row>
    <row r="1050" spans="1:13" x14ac:dyDescent="0.25">
      <c r="A1050" s="20">
        <v>2.9276885510746191</v>
      </c>
      <c r="B1050" s="80">
        <v>-111.122</v>
      </c>
      <c r="C1050" s="23">
        <v>42.783999999999999</v>
      </c>
      <c r="D1050" s="1">
        <v>1</v>
      </c>
      <c r="E1050" s="1">
        <v>1994</v>
      </c>
      <c r="F1050" s="1">
        <v>3</v>
      </c>
      <c r="G1050" s="1">
        <v>3</v>
      </c>
      <c r="H1050" s="1">
        <v>10</v>
      </c>
      <c r="I1050" s="1">
        <v>30</v>
      </c>
      <c r="J1050" s="11">
        <v>48</v>
      </c>
      <c r="K1050" s="35">
        <v>0.16083765575665815</v>
      </c>
      <c r="L1050" s="2">
        <v>0.01</v>
      </c>
      <c r="M1050" t="s">
        <v>175</v>
      </c>
    </row>
    <row r="1051" spans="1:13" x14ac:dyDescent="0.25">
      <c r="A1051" s="20">
        <v>2.8638637599613617</v>
      </c>
      <c r="B1051" s="80">
        <v>-111.127</v>
      </c>
      <c r="C1051" s="23">
        <v>42.777000000000001</v>
      </c>
      <c r="D1051" s="1">
        <v>4</v>
      </c>
      <c r="E1051" s="1">
        <v>1994</v>
      </c>
      <c r="F1051" s="1">
        <v>3</v>
      </c>
      <c r="G1051" s="1">
        <v>3</v>
      </c>
      <c r="H1051" s="1">
        <v>10</v>
      </c>
      <c r="I1051" s="1">
        <v>33</v>
      </c>
      <c r="J1051" s="11">
        <v>48.8</v>
      </c>
      <c r="K1051" s="35">
        <v>0.16083765575665815</v>
      </c>
      <c r="L1051" s="2">
        <v>0.01</v>
      </c>
      <c r="M1051" t="s">
        <v>175</v>
      </c>
    </row>
    <row r="1052" spans="1:13" x14ac:dyDescent="0.25">
      <c r="A1052" s="20">
        <v>2.6052400000000002</v>
      </c>
      <c r="B1052" s="80">
        <v>-111.111</v>
      </c>
      <c r="C1052" s="23">
        <v>42.783999999999999</v>
      </c>
      <c r="D1052" s="1">
        <v>3</v>
      </c>
      <c r="E1052" s="1">
        <v>1994</v>
      </c>
      <c r="F1052" s="1">
        <v>3</v>
      </c>
      <c r="G1052" s="1">
        <v>3</v>
      </c>
      <c r="H1052" s="1">
        <v>10</v>
      </c>
      <c r="I1052" s="1">
        <v>41</v>
      </c>
      <c r="J1052" s="11">
        <v>3.6</v>
      </c>
      <c r="K1052" s="35">
        <v>0.22500000000000001</v>
      </c>
      <c r="L1052" s="2">
        <v>0.01</v>
      </c>
      <c r="M1052" t="s">
        <v>174</v>
      </c>
    </row>
    <row r="1053" spans="1:13" x14ac:dyDescent="0.25">
      <c r="A1053" s="20">
        <v>2.6145299999999998</v>
      </c>
      <c r="B1053" s="80">
        <v>-111.114</v>
      </c>
      <c r="C1053" s="23">
        <v>42.792999999999999</v>
      </c>
      <c r="D1053" s="1">
        <v>0</v>
      </c>
      <c r="E1053" s="1">
        <v>1994</v>
      </c>
      <c r="F1053" s="1">
        <v>3</v>
      </c>
      <c r="G1053" s="1">
        <v>3</v>
      </c>
      <c r="H1053" s="1">
        <v>16</v>
      </c>
      <c r="I1053" s="1">
        <v>52</v>
      </c>
      <c r="J1053" s="11">
        <v>17.8</v>
      </c>
      <c r="K1053" s="35">
        <v>0.22500000000000001</v>
      </c>
      <c r="L1053" s="2">
        <v>0.01</v>
      </c>
      <c r="M1053" t="s">
        <v>174</v>
      </c>
    </row>
    <row r="1054" spans="1:13" x14ac:dyDescent="0.25">
      <c r="A1054" s="20">
        <v>2.68885</v>
      </c>
      <c r="B1054" s="80">
        <v>-111.11</v>
      </c>
      <c r="C1054" s="23">
        <v>42.680999999999997</v>
      </c>
      <c r="D1054" s="1">
        <v>0</v>
      </c>
      <c r="E1054" s="1">
        <v>1994</v>
      </c>
      <c r="F1054" s="1">
        <v>3</v>
      </c>
      <c r="G1054" s="1">
        <v>4</v>
      </c>
      <c r="H1054" s="1">
        <v>22</v>
      </c>
      <c r="I1054" s="1">
        <v>54</v>
      </c>
      <c r="J1054" s="11">
        <v>33.700000000000003</v>
      </c>
      <c r="K1054" s="35">
        <v>0.22500000000000001</v>
      </c>
      <c r="L1054" s="2">
        <v>0.01</v>
      </c>
      <c r="M1054" t="s">
        <v>174</v>
      </c>
    </row>
    <row r="1055" spans="1:13" x14ac:dyDescent="0.25">
      <c r="A1055" s="20">
        <v>2.51234</v>
      </c>
      <c r="B1055" s="80">
        <v>-111.113</v>
      </c>
      <c r="C1055" s="23">
        <v>42.796999999999997</v>
      </c>
      <c r="D1055" s="1">
        <v>0</v>
      </c>
      <c r="E1055" s="1">
        <v>1994</v>
      </c>
      <c r="F1055" s="1">
        <v>3</v>
      </c>
      <c r="G1055" s="1">
        <v>5</v>
      </c>
      <c r="H1055" s="1">
        <v>0</v>
      </c>
      <c r="I1055" s="1">
        <v>35</v>
      </c>
      <c r="J1055" s="11">
        <v>24.4</v>
      </c>
      <c r="K1055" s="35">
        <v>0.22500000000000001</v>
      </c>
      <c r="L1055" s="2">
        <v>0.01</v>
      </c>
      <c r="M1055" t="s">
        <v>174</v>
      </c>
    </row>
    <row r="1056" spans="1:13" x14ac:dyDescent="0.25">
      <c r="A1056" s="20">
        <v>2.8109416590195604</v>
      </c>
      <c r="B1056" s="80">
        <v>-111.124</v>
      </c>
      <c r="C1056" s="23">
        <v>42.765999999999998</v>
      </c>
      <c r="D1056" s="1">
        <v>2</v>
      </c>
      <c r="E1056" s="1">
        <v>1994</v>
      </c>
      <c r="F1056" s="1">
        <v>3</v>
      </c>
      <c r="G1056" s="1">
        <v>5</v>
      </c>
      <c r="H1056" s="1">
        <v>7</v>
      </c>
      <c r="I1056" s="1">
        <v>22</v>
      </c>
      <c r="J1056" s="11">
        <v>48.9</v>
      </c>
      <c r="K1056" s="35">
        <v>0.16083765575665815</v>
      </c>
      <c r="L1056" s="2">
        <v>0.01</v>
      </c>
      <c r="M1056" t="s">
        <v>175</v>
      </c>
    </row>
    <row r="1057" spans="1:13" x14ac:dyDescent="0.25">
      <c r="A1057" s="20">
        <v>3.3337895422182831</v>
      </c>
      <c r="B1057" s="80">
        <v>-111.117</v>
      </c>
      <c r="C1057" s="23">
        <v>42.802999999999997</v>
      </c>
      <c r="D1057" s="1">
        <v>3</v>
      </c>
      <c r="E1057" s="1">
        <v>1994</v>
      </c>
      <c r="F1057" s="1">
        <v>3</v>
      </c>
      <c r="G1057" s="1">
        <v>6</v>
      </c>
      <c r="H1057" s="1">
        <v>17</v>
      </c>
      <c r="I1057" s="1">
        <v>24</v>
      </c>
      <c r="J1057" s="11">
        <v>35.6</v>
      </c>
      <c r="K1057" s="35">
        <v>0.11825400999467875</v>
      </c>
      <c r="L1057" s="2">
        <v>0.01</v>
      </c>
      <c r="M1057" t="s">
        <v>175</v>
      </c>
    </row>
    <row r="1058" spans="1:13" x14ac:dyDescent="0.25">
      <c r="A1058" s="20">
        <v>2.50305</v>
      </c>
      <c r="B1058" s="80">
        <v>-111.102</v>
      </c>
      <c r="C1058" s="23">
        <v>42.780999999999999</v>
      </c>
      <c r="D1058" s="1">
        <v>4</v>
      </c>
      <c r="E1058" s="1">
        <v>1994</v>
      </c>
      <c r="F1058" s="1">
        <v>3</v>
      </c>
      <c r="G1058" s="1">
        <v>6</v>
      </c>
      <c r="H1058" s="1">
        <v>18</v>
      </c>
      <c r="I1058" s="1">
        <v>52</v>
      </c>
      <c r="J1058" s="11">
        <v>53</v>
      </c>
      <c r="K1058" s="35">
        <v>0.22500000000000001</v>
      </c>
      <c r="L1058" s="2">
        <v>0.01</v>
      </c>
      <c r="M1058" t="s">
        <v>174</v>
      </c>
    </row>
    <row r="1059" spans="1:13" x14ac:dyDescent="0.25">
      <c r="A1059" s="20">
        <v>2.51234</v>
      </c>
      <c r="B1059" s="80">
        <v>-111.242</v>
      </c>
      <c r="C1059" s="23">
        <v>42.804000000000002</v>
      </c>
      <c r="D1059" s="1">
        <v>0</v>
      </c>
      <c r="E1059" s="1">
        <v>1994</v>
      </c>
      <c r="F1059" s="1">
        <v>3</v>
      </c>
      <c r="G1059" s="1">
        <v>7</v>
      </c>
      <c r="H1059" s="1">
        <v>7</v>
      </c>
      <c r="I1059" s="1">
        <v>38</v>
      </c>
      <c r="J1059" s="11">
        <v>19.399999999999999</v>
      </c>
      <c r="K1059" s="35">
        <v>0.22500000000000001</v>
      </c>
      <c r="L1059" s="2">
        <v>0.01</v>
      </c>
      <c r="M1059" t="s">
        <v>174</v>
      </c>
    </row>
    <row r="1060" spans="1:13" x14ac:dyDescent="0.25">
      <c r="A1060" s="20">
        <v>2.7353000000000001</v>
      </c>
      <c r="B1060" s="86">
        <v>-110.36</v>
      </c>
      <c r="C1060" s="24">
        <v>37.087000000000003</v>
      </c>
      <c r="D1060" s="9">
        <v>1</v>
      </c>
      <c r="E1060" s="9">
        <v>1994</v>
      </c>
      <c r="F1060" s="9">
        <v>3</v>
      </c>
      <c r="G1060" s="9">
        <v>8</v>
      </c>
      <c r="H1060" s="9">
        <v>1</v>
      </c>
      <c r="I1060" s="9">
        <v>34</v>
      </c>
      <c r="J1060" s="12">
        <v>27.5</v>
      </c>
      <c r="K1060" s="35">
        <v>0.22500000000000001</v>
      </c>
      <c r="L1060" s="2">
        <v>0.01</v>
      </c>
      <c r="M1060" t="s">
        <v>174</v>
      </c>
    </row>
    <row r="1061" spans="1:13" x14ac:dyDescent="0.25">
      <c r="A1061" s="20">
        <v>2.9299530692491076</v>
      </c>
      <c r="B1061" s="86">
        <v>-108.791</v>
      </c>
      <c r="C1061" s="24">
        <v>39.414000000000001</v>
      </c>
      <c r="D1061" s="9">
        <v>0</v>
      </c>
      <c r="E1061" s="9">
        <v>1994</v>
      </c>
      <c r="F1061" s="9">
        <v>3</v>
      </c>
      <c r="G1061" s="9">
        <v>8</v>
      </c>
      <c r="H1061" s="9">
        <v>11</v>
      </c>
      <c r="I1061" s="9">
        <v>40</v>
      </c>
      <c r="J1061" s="12">
        <v>21.1</v>
      </c>
      <c r="K1061" s="35">
        <v>0.16151704475634704</v>
      </c>
      <c r="L1061" s="2">
        <v>0.01</v>
      </c>
      <c r="M1061" t="s">
        <v>175</v>
      </c>
    </row>
    <row r="1062" spans="1:13" x14ac:dyDescent="0.25">
      <c r="A1062" s="20">
        <v>2.5866600000000002</v>
      </c>
      <c r="B1062" s="80">
        <v>-111.121</v>
      </c>
      <c r="C1062" s="23">
        <v>42.658000000000001</v>
      </c>
      <c r="D1062" s="1">
        <v>1</v>
      </c>
      <c r="E1062" s="1">
        <v>1994</v>
      </c>
      <c r="F1062" s="1">
        <v>3</v>
      </c>
      <c r="G1062" s="1">
        <v>8</v>
      </c>
      <c r="H1062" s="1">
        <v>19</v>
      </c>
      <c r="I1062" s="1">
        <v>15</v>
      </c>
      <c r="J1062" s="11">
        <v>45.8</v>
      </c>
      <c r="K1062" s="35">
        <v>0.22500000000000001</v>
      </c>
      <c r="L1062" s="2">
        <v>0.01</v>
      </c>
      <c r="M1062" t="s">
        <v>174</v>
      </c>
    </row>
    <row r="1063" spans="1:13" x14ac:dyDescent="0.25">
      <c r="A1063" s="20">
        <v>3.7851306676021585</v>
      </c>
      <c r="B1063" s="80">
        <v>-111.129</v>
      </c>
      <c r="C1063" s="23">
        <v>42.790999999999997</v>
      </c>
      <c r="D1063" s="1">
        <v>0</v>
      </c>
      <c r="E1063" s="1">
        <v>1994</v>
      </c>
      <c r="F1063" s="1">
        <v>3</v>
      </c>
      <c r="G1063" s="1">
        <v>10</v>
      </c>
      <c r="H1063" s="1">
        <v>1</v>
      </c>
      <c r="I1063" s="1">
        <v>32</v>
      </c>
      <c r="J1063" s="11">
        <v>30.4</v>
      </c>
      <c r="K1063" s="35">
        <v>0.10516774409862768</v>
      </c>
      <c r="L1063" s="2">
        <v>0.01</v>
      </c>
      <c r="M1063" t="s">
        <v>175</v>
      </c>
    </row>
    <row r="1064" spans="1:13" x14ac:dyDescent="0.25">
      <c r="A1064" s="20">
        <v>3.3859371713852537</v>
      </c>
      <c r="B1064" s="80">
        <v>-111.114</v>
      </c>
      <c r="C1064" s="23">
        <v>42.796999999999997</v>
      </c>
      <c r="D1064" s="1">
        <v>0</v>
      </c>
      <c r="E1064" s="1">
        <v>1994</v>
      </c>
      <c r="F1064" s="1">
        <v>3</v>
      </c>
      <c r="G1064" s="1">
        <v>10</v>
      </c>
      <c r="H1064" s="1">
        <v>1</v>
      </c>
      <c r="I1064" s="1">
        <v>45</v>
      </c>
      <c r="J1064" s="11">
        <v>25.1</v>
      </c>
      <c r="K1064" s="35">
        <v>0.10516774409862768</v>
      </c>
      <c r="L1064" s="2">
        <v>0.01</v>
      </c>
      <c r="M1064" t="s">
        <v>175</v>
      </c>
    </row>
    <row r="1065" spans="1:13" x14ac:dyDescent="0.25">
      <c r="A1065" s="20">
        <v>2.8374899999999998</v>
      </c>
      <c r="B1065" s="80">
        <v>-111.123</v>
      </c>
      <c r="C1065" s="23">
        <v>42.792999999999999</v>
      </c>
      <c r="D1065" s="1">
        <v>0</v>
      </c>
      <c r="E1065" s="1">
        <v>1994</v>
      </c>
      <c r="F1065" s="1">
        <v>3</v>
      </c>
      <c r="G1065" s="1">
        <v>10</v>
      </c>
      <c r="H1065" s="1">
        <v>1</v>
      </c>
      <c r="I1065" s="1">
        <v>47</v>
      </c>
      <c r="J1065" s="11">
        <v>54.6</v>
      </c>
      <c r="K1065" s="35">
        <v>0.22500000000000001</v>
      </c>
      <c r="L1065" s="2">
        <v>0.01</v>
      </c>
      <c r="M1065" t="s">
        <v>174</v>
      </c>
    </row>
    <row r="1066" spans="1:13" x14ac:dyDescent="0.25">
      <c r="A1066" s="20">
        <v>3.2927</v>
      </c>
      <c r="B1066" s="80">
        <v>-111.11199999999999</v>
      </c>
      <c r="C1066" s="23">
        <v>42.79</v>
      </c>
      <c r="D1066" s="1">
        <v>1</v>
      </c>
      <c r="E1066" s="1">
        <v>1994</v>
      </c>
      <c r="F1066" s="1">
        <v>3</v>
      </c>
      <c r="G1066" s="1">
        <v>10</v>
      </c>
      <c r="H1066" s="1">
        <v>1</v>
      </c>
      <c r="I1066" s="1">
        <v>49</v>
      </c>
      <c r="J1066" s="11">
        <v>33.6</v>
      </c>
      <c r="K1066" s="35">
        <v>0.22500000000000001</v>
      </c>
      <c r="L1066" s="2">
        <v>0.01</v>
      </c>
      <c r="M1066" t="s">
        <v>174</v>
      </c>
    </row>
    <row r="1067" spans="1:13" x14ac:dyDescent="0.25">
      <c r="A1067" s="20">
        <v>2.51234</v>
      </c>
      <c r="B1067" s="80">
        <v>-110.986</v>
      </c>
      <c r="C1067" s="23">
        <v>42.765999999999998</v>
      </c>
      <c r="D1067" s="1">
        <v>5</v>
      </c>
      <c r="E1067" s="1">
        <v>1994</v>
      </c>
      <c r="F1067" s="1">
        <v>3</v>
      </c>
      <c r="G1067" s="1">
        <v>10</v>
      </c>
      <c r="H1067" s="1">
        <v>13</v>
      </c>
      <c r="I1067" s="1">
        <v>45</v>
      </c>
      <c r="J1067" s="11">
        <v>53.2</v>
      </c>
      <c r="K1067" s="35">
        <v>0.22500000000000001</v>
      </c>
      <c r="L1067" s="2">
        <v>0.01</v>
      </c>
      <c r="M1067" t="s">
        <v>174</v>
      </c>
    </row>
    <row r="1068" spans="1:13" x14ac:dyDescent="0.25">
      <c r="A1068" s="20">
        <v>2.8096199999999998</v>
      </c>
      <c r="B1068" s="80">
        <v>-111.127</v>
      </c>
      <c r="C1068" s="23">
        <v>42.776000000000003</v>
      </c>
      <c r="D1068" s="1">
        <v>3</v>
      </c>
      <c r="E1068" s="1">
        <v>1994</v>
      </c>
      <c r="F1068" s="1">
        <v>3</v>
      </c>
      <c r="G1068" s="1">
        <v>10</v>
      </c>
      <c r="H1068" s="1">
        <v>17</v>
      </c>
      <c r="I1068" s="1">
        <v>3</v>
      </c>
      <c r="J1068" s="11">
        <v>14.2</v>
      </c>
      <c r="K1068" s="35">
        <v>0.22500000000000001</v>
      </c>
      <c r="L1068" s="2">
        <v>0.01</v>
      </c>
      <c r="M1068" t="s">
        <v>174</v>
      </c>
    </row>
    <row r="1069" spans="1:13" x14ac:dyDescent="0.25">
      <c r="A1069" s="20">
        <v>2.5866600000000002</v>
      </c>
      <c r="B1069" s="80">
        <v>-111.1</v>
      </c>
      <c r="C1069" s="23">
        <v>42.621000000000002</v>
      </c>
      <c r="D1069" s="1">
        <v>1</v>
      </c>
      <c r="E1069" s="1">
        <v>1994</v>
      </c>
      <c r="F1069" s="1">
        <v>3</v>
      </c>
      <c r="G1069" s="1">
        <v>12</v>
      </c>
      <c r="H1069" s="1">
        <v>8</v>
      </c>
      <c r="I1069" s="1">
        <v>56</v>
      </c>
      <c r="J1069" s="11">
        <v>58.3</v>
      </c>
      <c r="K1069" s="35">
        <v>0.22500000000000001</v>
      </c>
      <c r="L1069" s="2">
        <v>0.01</v>
      </c>
      <c r="M1069" t="s">
        <v>174</v>
      </c>
    </row>
    <row r="1070" spans="1:13" x14ac:dyDescent="0.25">
      <c r="A1070" s="20">
        <v>2.7919533566771308</v>
      </c>
      <c r="B1070" s="80">
        <v>-111.11799999999999</v>
      </c>
      <c r="C1070" s="23">
        <v>42.636000000000003</v>
      </c>
      <c r="D1070" s="1">
        <v>1</v>
      </c>
      <c r="E1070" s="1">
        <v>1994</v>
      </c>
      <c r="F1070" s="1">
        <v>3</v>
      </c>
      <c r="G1070" s="1">
        <v>16</v>
      </c>
      <c r="H1070" s="1">
        <v>0</v>
      </c>
      <c r="I1070" s="1">
        <v>55</v>
      </c>
      <c r="J1070" s="11">
        <v>26.4</v>
      </c>
      <c r="K1070" s="35">
        <v>0.16083765575665815</v>
      </c>
      <c r="L1070" s="2">
        <v>0.01</v>
      </c>
      <c r="M1070" t="s">
        <v>175</v>
      </c>
    </row>
    <row r="1071" spans="1:13" x14ac:dyDescent="0.25">
      <c r="A1071" s="20">
        <v>2.9303900000000001</v>
      </c>
      <c r="B1071" s="80">
        <v>-111.12</v>
      </c>
      <c r="C1071" s="23">
        <v>42.801000000000002</v>
      </c>
      <c r="D1071" s="1">
        <v>0</v>
      </c>
      <c r="E1071" s="1">
        <v>1994</v>
      </c>
      <c r="F1071" s="1">
        <v>3</v>
      </c>
      <c r="G1071" s="1">
        <v>16</v>
      </c>
      <c r="H1071" s="1">
        <v>1</v>
      </c>
      <c r="I1071" s="1">
        <v>32</v>
      </c>
      <c r="J1071" s="11">
        <v>25.1</v>
      </c>
      <c r="K1071" s="35">
        <v>0.22500000000000001</v>
      </c>
      <c r="L1071" s="2">
        <v>0.01</v>
      </c>
      <c r="M1071" t="s">
        <v>174</v>
      </c>
    </row>
    <row r="1072" spans="1:13" x14ac:dyDescent="0.25">
      <c r="A1072" s="20">
        <v>2.5959499999999998</v>
      </c>
      <c r="B1072" s="80">
        <v>-111.099</v>
      </c>
      <c r="C1072" s="23">
        <v>42.795000000000002</v>
      </c>
      <c r="D1072" s="1">
        <v>1</v>
      </c>
      <c r="E1072" s="1">
        <v>1994</v>
      </c>
      <c r="F1072" s="1">
        <v>3</v>
      </c>
      <c r="G1072" s="1">
        <v>16</v>
      </c>
      <c r="H1072" s="1">
        <v>1</v>
      </c>
      <c r="I1072" s="1">
        <v>36</v>
      </c>
      <c r="J1072" s="11">
        <v>52.1</v>
      </c>
      <c r="K1072" s="35">
        <v>0.22500000000000001</v>
      </c>
      <c r="L1072" s="2">
        <v>0.01</v>
      </c>
      <c r="M1072" t="s">
        <v>174</v>
      </c>
    </row>
    <row r="1073" spans="1:13" x14ac:dyDescent="0.25">
      <c r="A1073" s="20">
        <v>2.6609799999999999</v>
      </c>
      <c r="B1073" s="80">
        <v>-111.111</v>
      </c>
      <c r="C1073" s="23">
        <v>42.796999999999997</v>
      </c>
      <c r="D1073" s="1">
        <v>1</v>
      </c>
      <c r="E1073" s="1">
        <v>1994</v>
      </c>
      <c r="F1073" s="1">
        <v>3</v>
      </c>
      <c r="G1073" s="1">
        <v>16</v>
      </c>
      <c r="H1073" s="1">
        <v>1</v>
      </c>
      <c r="I1073" s="1">
        <v>58</v>
      </c>
      <c r="J1073" s="11">
        <v>11.4</v>
      </c>
      <c r="K1073" s="35">
        <v>0.22500000000000001</v>
      </c>
      <c r="L1073" s="2">
        <v>0.01</v>
      </c>
      <c r="M1073" t="s">
        <v>174</v>
      </c>
    </row>
    <row r="1074" spans="1:13" x14ac:dyDescent="0.25">
      <c r="A1074" s="20">
        <v>2.5959499999999998</v>
      </c>
      <c r="B1074" s="80">
        <v>-111.108</v>
      </c>
      <c r="C1074" s="23">
        <v>42.795000000000002</v>
      </c>
      <c r="D1074" s="1">
        <v>3</v>
      </c>
      <c r="E1074" s="1">
        <v>1994</v>
      </c>
      <c r="F1074" s="1">
        <v>3</v>
      </c>
      <c r="G1074" s="1">
        <v>16</v>
      </c>
      <c r="H1074" s="1">
        <v>1</v>
      </c>
      <c r="I1074" s="1">
        <v>58</v>
      </c>
      <c r="J1074" s="11">
        <v>33.200000000000003</v>
      </c>
      <c r="K1074" s="35">
        <v>0.22500000000000001</v>
      </c>
      <c r="L1074" s="2">
        <v>0.01</v>
      </c>
      <c r="M1074" t="s">
        <v>174</v>
      </c>
    </row>
    <row r="1075" spans="1:13" x14ac:dyDescent="0.25">
      <c r="A1075" s="20">
        <v>2.5587899999999997</v>
      </c>
      <c r="B1075" s="80">
        <v>-111.127</v>
      </c>
      <c r="C1075" s="23">
        <v>42.798000000000002</v>
      </c>
      <c r="D1075" s="1">
        <v>0</v>
      </c>
      <c r="E1075" s="1">
        <v>1994</v>
      </c>
      <c r="F1075" s="1">
        <v>3</v>
      </c>
      <c r="G1075" s="1">
        <v>16</v>
      </c>
      <c r="H1075" s="1">
        <v>3</v>
      </c>
      <c r="I1075" s="1">
        <v>7</v>
      </c>
      <c r="J1075" s="11">
        <v>51.2</v>
      </c>
      <c r="K1075" s="35">
        <v>0.22500000000000001</v>
      </c>
      <c r="L1075" s="2">
        <v>0.01</v>
      </c>
      <c r="M1075" t="s">
        <v>174</v>
      </c>
    </row>
    <row r="1076" spans="1:13" x14ac:dyDescent="0.25">
      <c r="A1076" s="20">
        <v>2.5309200000000001</v>
      </c>
      <c r="B1076" s="80">
        <v>-111.05800000000001</v>
      </c>
      <c r="C1076" s="23">
        <v>42.543999999999997</v>
      </c>
      <c r="D1076" s="1">
        <v>1</v>
      </c>
      <c r="E1076" s="1">
        <v>1994</v>
      </c>
      <c r="F1076" s="1">
        <v>3</v>
      </c>
      <c r="G1076" s="1">
        <v>16</v>
      </c>
      <c r="H1076" s="1">
        <v>3</v>
      </c>
      <c r="I1076" s="1">
        <v>10</v>
      </c>
      <c r="J1076" s="11">
        <v>46.7</v>
      </c>
      <c r="K1076" s="35">
        <v>0.22500000000000001</v>
      </c>
      <c r="L1076" s="2">
        <v>0.01</v>
      </c>
      <c r="M1076" t="s">
        <v>174</v>
      </c>
    </row>
    <row r="1077" spans="1:13" x14ac:dyDescent="0.25">
      <c r="A1077" s="20">
        <v>2.8281999999999998</v>
      </c>
      <c r="B1077" s="80">
        <v>-111.124</v>
      </c>
      <c r="C1077" s="23">
        <v>42.802999999999997</v>
      </c>
      <c r="D1077" s="1">
        <v>1</v>
      </c>
      <c r="E1077" s="1">
        <v>1994</v>
      </c>
      <c r="F1077" s="1">
        <v>3</v>
      </c>
      <c r="G1077" s="1">
        <v>16</v>
      </c>
      <c r="H1077" s="1">
        <v>5</v>
      </c>
      <c r="I1077" s="1">
        <v>37</v>
      </c>
      <c r="J1077" s="11">
        <v>25.2</v>
      </c>
      <c r="K1077" s="35">
        <v>0.22500000000000001</v>
      </c>
      <c r="L1077" s="2">
        <v>0.01</v>
      </c>
      <c r="M1077" t="s">
        <v>174</v>
      </c>
    </row>
    <row r="1078" spans="1:13" x14ac:dyDescent="0.25">
      <c r="A1078" s="20">
        <v>2.5402100000000001</v>
      </c>
      <c r="B1078" s="80">
        <v>-111.1</v>
      </c>
      <c r="C1078" s="23">
        <v>42.74</v>
      </c>
      <c r="D1078" s="1">
        <v>2</v>
      </c>
      <c r="E1078" s="1">
        <v>1994</v>
      </c>
      <c r="F1078" s="1">
        <v>3</v>
      </c>
      <c r="G1078" s="1">
        <v>16</v>
      </c>
      <c r="H1078" s="1">
        <v>12</v>
      </c>
      <c r="I1078" s="1">
        <v>56</v>
      </c>
      <c r="J1078" s="11">
        <v>7.7</v>
      </c>
      <c r="K1078" s="35">
        <v>0.22500000000000001</v>
      </c>
      <c r="L1078" s="2">
        <v>0.01</v>
      </c>
      <c r="M1078" t="s">
        <v>174</v>
      </c>
    </row>
    <row r="1079" spans="1:13" x14ac:dyDescent="0.25">
      <c r="A1079" s="20">
        <v>2.8653599999999999</v>
      </c>
      <c r="B1079" s="86">
        <v>-114.21299999999999</v>
      </c>
      <c r="C1079" s="24">
        <v>37.365000000000002</v>
      </c>
      <c r="D1079" s="9">
        <v>0</v>
      </c>
      <c r="E1079" s="9">
        <v>1994</v>
      </c>
      <c r="F1079" s="9">
        <v>3</v>
      </c>
      <c r="G1079" s="9">
        <v>17</v>
      </c>
      <c r="H1079" s="9">
        <v>13</v>
      </c>
      <c r="I1079" s="9">
        <v>18</v>
      </c>
      <c r="J1079" s="12">
        <v>20.9</v>
      </c>
      <c r="K1079" s="35">
        <v>0.22500000000000001</v>
      </c>
      <c r="L1079" s="2">
        <v>0.01</v>
      </c>
      <c r="M1079" t="s">
        <v>174</v>
      </c>
    </row>
    <row r="1080" spans="1:13" x14ac:dyDescent="0.25">
      <c r="A1080" s="20">
        <v>2.6795599999999999</v>
      </c>
      <c r="B1080" s="80">
        <v>-111.163</v>
      </c>
      <c r="C1080" s="23">
        <v>42.701999999999998</v>
      </c>
      <c r="D1080" s="1">
        <v>4</v>
      </c>
      <c r="E1080" s="1">
        <v>1994</v>
      </c>
      <c r="F1080" s="1">
        <v>3</v>
      </c>
      <c r="G1080" s="1">
        <v>18</v>
      </c>
      <c r="H1080" s="1">
        <v>23</v>
      </c>
      <c r="I1080" s="1">
        <v>2</v>
      </c>
      <c r="J1080" s="11">
        <v>21.9</v>
      </c>
      <c r="K1080" s="35">
        <v>0.22500000000000001</v>
      </c>
      <c r="L1080" s="2">
        <v>0.01</v>
      </c>
      <c r="M1080" t="s">
        <v>174</v>
      </c>
    </row>
    <row r="1081" spans="1:13" x14ac:dyDescent="0.25">
      <c r="A1081" s="20">
        <v>2.5587899999999997</v>
      </c>
      <c r="B1081" s="80">
        <v>-111.078</v>
      </c>
      <c r="C1081" s="23">
        <v>42.619</v>
      </c>
      <c r="D1081" s="1">
        <v>2</v>
      </c>
      <c r="E1081" s="1">
        <v>1994</v>
      </c>
      <c r="F1081" s="1">
        <v>3</v>
      </c>
      <c r="G1081" s="1">
        <v>19</v>
      </c>
      <c r="H1081" s="1">
        <v>13</v>
      </c>
      <c r="I1081" s="1">
        <v>58</v>
      </c>
      <c r="J1081" s="11">
        <v>45.3</v>
      </c>
      <c r="K1081" s="35">
        <v>0.22500000000000001</v>
      </c>
      <c r="L1081" s="2">
        <v>0.01</v>
      </c>
      <c r="M1081" t="s">
        <v>174</v>
      </c>
    </row>
    <row r="1082" spans="1:13" x14ac:dyDescent="0.25">
      <c r="A1082" s="20">
        <v>3.5651709617578589</v>
      </c>
      <c r="B1082" s="80">
        <v>-111.108</v>
      </c>
      <c r="C1082" s="23">
        <v>42.758000000000003</v>
      </c>
      <c r="D1082" s="1">
        <v>3</v>
      </c>
      <c r="E1082" s="1">
        <v>1994</v>
      </c>
      <c r="F1082" s="1">
        <v>3</v>
      </c>
      <c r="G1082" s="1">
        <v>19</v>
      </c>
      <c r="H1082" s="1">
        <v>16</v>
      </c>
      <c r="I1082" s="1">
        <v>7</v>
      </c>
      <c r="J1082" s="11">
        <v>44.3</v>
      </c>
      <c r="K1082" s="35">
        <v>0.10516774409862768</v>
      </c>
      <c r="L1082" s="2">
        <v>0.01</v>
      </c>
      <c r="M1082" t="s">
        <v>175</v>
      </c>
    </row>
    <row r="1083" spans="1:13" x14ac:dyDescent="0.25">
      <c r="A1083" s="20">
        <v>3.1358556073412212</v>
      </c>
      <c r="B1083" s="80">
        <v>-111.128</v>
      </c>
      <c r="C1083" s="23">
        <v>42.750999999999998</v>
      </c>
      <c r="D1083" s="1">
        <v>2</v>
      </c>
      <c r="E1083" s="1">
        <v>1994</v>
      </c>
      <c r="F1083" s="1">
        <v>3</v>
      </c>
      <c r="G1083" s="1">
        <v>19</v>
      </c>
      <c r="H1083" s="1">
        <v>16</v>
      </c>
      <c r="I1083" s="1">
        <v>21</v>
      </c>
      <c r="J1083" s="11">
        <v>7</v>
      </c>
      <c r="K1083" s="35">
        <v>0.16083765575665815</v>
      </c>
      <c r="L1083" s="2">
        <v>0.01</v>
      </c>
      <c r="M1083" t="s">
        <v>175</v>
      </c>
    </row>
    <row r="1084" spans="1:13" x14ac:dyDescent="0.25">
      <c r="A1084" s="20">
        <v>2.5773699999999997</v>
      </c>
      <c r="B1084" s="80">
        <v>-111.142</v>
      </c>
      <c r="C1084" s="23">
        <v>42.610999999999997</v>
      </c>
      <c r="D1084" s="1">
        <v>2</v>
      </c>
      <c r="E1084" s="1">
        <v>1994</v>
      </c>
      <c r="F1084" s="1">
        <v>3</v>
      </c>
      <c r="G1084" s="1">
        <v>20</v>
      </c>
      <c r="H1084" s="1">
        <v>15</v>
      </c>
      <c r="I1084" s="1">
        <v>19</v>
      </c>
      <c r="J1084" s="11">
        <v>20.399999999999999</v>
      </c>
      <c r="K1084" s="35">
        <v>0.22500000000000001</v>
      </c>
      <c r="L1084" s="2">
        <v>0.01</v>
      </c>
      <c r="M1084" t="s">
        <v>174</v>
      </c>
    </row>
    <row r="1085" spans="1:13" x14ac:dyDescent="0.25">
      <c r="A1085" s="20">
        <v>2.50305</v>
      </c>
      <c r="B1085" s="80">
        <v>-111.06100000000001</v>
      </c>
      <c r="C1085" s="23">
        <v>42.655000000000001</v>
      </c>
      <c r="D1085" s="1">
        <v>2</v>
      </c>
      <c r="E1085" s="1">
        <v>1994</v>
      </c>
      <c r="F1085" s="1">
        <v>3</v>
      </c>
      <c r="G1085" s="1">
        <v>20</v>
      </c>
      <c r="H1085" s="1">
        <v>22</v>
      </c>
      <c r="I1085" s="1">
        <v>17</v>
      </c>
      <c r="J1085" s="11">
        <v>35.4</v>
      </c>
      <c r="K1085" s="35">
        <v>0.22500000000000001</v>
      </c>
      <c r="L1085" s="2">
        <v>0.01</v>
      </c>
      <c r="M1085" t="s">
        <v>174</v>
      </c>
    </row>
    <row r="1086" spans="1:13" x14ac:dyDescent="0.25">
      <c r="A1086" s="20">
        <v>2.8726536416324553</v>
      </c>
      <c r="B1086" s="80">
        <v>-111.104</v>
      </c>
      <c r="C1086" s="23">
        <v>42.667000000000002</v>
      </c>
      <c r="D1086" s="1">
        <v>1</v>
      </c>
      <c r="E1086" s="1">
        <v>1994</v>
      </c>
      <c r="F1086" s="1">
        <v>3</v>
      </c>
      <c r="G1086" s="1">
        <v>22</v>
      </c>
      <c r="H1086" s="1">
        <v>6</v>
      </c>
      <c r="I1086" s="1">
        <v>38</v>
      </c>
      <c r="J1086" s="11">
        <v>35.799999999999997</v>
      </c>
      <c r="K1086" s="35">
        <v>0.16083765575665815</v>
      </c>
      <c r="L1086" s="2">
        <v>0.01</v>
      </c>
      <c r="M1086" t="s">
        <v>175</v>
      </c>
    </row>
    <row r="1087" spans="1:13" x14ac:dyDescent="0.25">
      <c r="A1087" s="20">
        <v>2.52163</v>
      </c>
      <c r="B1087" s="80">
        <v>-111.084</v>
      </c>
      <c r="C1087" s="23">
        <v>42.618000000000002</v>
      </c>
      <c r="D1087" s="1">
        <v>4</v>
      </c>
      <c r="E1087" s="1">
        <v>1994</v>
      </c>
      <c r="F1087" s="1">
        <v>3</v>
      </c>
      <c r="G1087" s="1">
        <v>23</v>
      </c>
      <c r="H1087" s="1">
        <v>4</v>
      </c>
      <c r="I1087" s="1">
        <v>22</v>
      </c>
      <c r="J1087" s="11">
        <v>13.2</v>
      </c>
      <c r="K1087" s="35">
        <v>0.22500000000000001</v>
      </c>
      <c r="L1087" s="2">
        <v>0.01</v>
      </c>
      <c r="M1087" t="s">
        <v>174</v>
      </c>
    </row>
    <row r="1088" spans="1:13" x14ac:dyDescent="0.25">
      <c r="A1088" s="20">
        <v>2.6052400000000002</v>
      </c>
      <c r="B1088" s="80">
        <v>-111.09099999999999</v>
      </c>
      <c r="C1088" s="23">
        <v>42.750999999999998</v>
      </c>
      <c r="D1088" s="1">
        <v>4</v>
      </c>
      <c r="E1088" s="1">
        <v>1994</v>
      </c>
      <c r="F1088" s="1">
        <v>3</v>
      </c>
      <c r="G1088" s="1">
        <v>23</v>
      </c>
      <c r="H1088" s="1">
        <v>5</v>
      </c>
      <c r="I1088" s="1">
        <v>35</v>
      </c>
      <c r="J1088" s="11">
        <v>18.2</v>
      </c>
      <c r="K1088" s="35">
        <v>0.22500000000000001</v>
      </c>
      <c r="L1088" s="2">
        <v>0.01</v>
      </c>
      <c r="M1088" t="s">
        <v>174</v>
      </c>
    </row>
    <row r="1089" spans="1:13" x14ac:dyDescent="0.25">
      <c r="A1089" s="20">
        <v>2.9941476092731221</v>
      </c>
      <c r="B1089" s="80">
        <v>-111.15</v>
      </c>
      <c r="C1089" s="23">
        <v>42.805</v>
      </c>
      <c r="D1089" s="1">
        <v>1</v>
      </c>
      <c r="E1089" s="1">
        <v>1994</v>
      </c>
      <c r="F1089" s="1">
        <v>3</v>
      </c>
      <c r="G1089" s="1">
        <v>25</v>
      </c>
      <c r="H1089" s="1">
        <v>0</v>
      </c>
      <c r="I1089" s="1">
        <v>57</v>
      </c>
      <c r="J1089" s="11">
        <v>58.4</v>
      </c>
      <c r="K1089" s="35">
        <v>0.16083765575665815</v>
      </c>
      <c r="L1089" s="2">
        <v>0.01</v>
      </c>
      <c r="M1089" t="s">
        <v>175</v>
      </c>
    </row>
    <row r="1090" spans="1:13" x14ac:dyDescent="0.25">
      <c r="A1090" s="20">
        <v>2.7729650543347013</v>
      </c>
      <c r="B1090" s="80">
        <v>-111.104</v>
      </c>
      <c r="C1090" s="23">
        <v>42.71</v>
      </c>
      <c r="D1090" s="1">
        <v>2</v>
      </c>
      <c r="E1090" s="1">
        <v>1994</v>
      </c>
      <c r="F1090" s="1">
        <v>3</v>
      </c>
      <c r="G1090" s="1">
        <v>25</v>
      </c>
      <c r="H1090" s="1">
        <v>3</v>
      </c>
      <c r="I1090" s="1">
        <v>17</v>
      </c>
      <c r="J1090" s="11">
        <v>40</v>
      </c>
      <c r="K1090" s="35">
        <v>0.16083765575665815</v>
      </c>
      <c r="L1090" s="2">
        <v>0.01</v>
      </c>
      <c r="M1090" t="s">
        <v>175</v>
      </c>
    </row>
    <row r="1091" spans="1:13" x14ac:dyDescent="0.25">
      <c r="A1091" s="20">
        <v>3.1854391716976576</v>
      </c>
      <c r="B1091" s="80">
        <v>-111.14</v>
      </c>
      <c r="C1091" s="23">
        <v>42.744999999999997</v>
      </c>
      <c r="D1091" s="1">
        <v>4</v>
      </c>
      <c r="E1091" s="1">
        <v>1994</v>
      </c>
      <c r="F1091" s="1">
        <v>3</v>
      </c>
      <c r="G1091" s="1">
        <v>25</v>
      </c>
      <c r="H1091" s="1">
        <v>19</v>
      </c>
      <c r="I1091" s="1">
        <v>16</v>
      </c>
      <c r="J1091" s="11">
        <v>4.9000000000000004</v>
      </c>
      <c r="K1091" s="35">
        <v>0.16083765575665815</v>
      </c>
      <c r="L1091" s="2">
        <v>0.01</v>
      </c>
      <c r="M1091" t="s">
        <v>175</v>
      </c>
    </row>
    <row r="1092" spans="1:13" x14ac:dyDescent="0.25">
      <c r="A1092" s="20">
        <v>3.3755012384068164</v>
      </c>
      <c r="B1092" s="80">
        <v>-111.157</v>
      </c>
      <c r="C1092" s="23">
        <v>42.654000000000003</v>
      </c>
      <c r="D1092" s="1">
        <v>0</v>
      </c>
      <c r="E1092" s="1">
        <v>1994</v>
      </c>
      <c r="F1092" s="1">
        <v>3</v>
      </c>
      <c r="G1092" s="1">
        <v>28</v>
      </c>
      <c r="H1092" s="1">
        <v>19</v>
      </c>
      <c r="I1092" s="1">
        <v>4</v>
      </c>
      <c r="J1092" s="11">
        <v>7.4</v>
      </c>
      <c r="K1092" s="35">
        <v>0.10516774409862768</v>
      </c>
      <c r="L1092" s="2">
        <v>0.01</v>
      </c>
      <c r="M1092" t="s">
        <v>175</v>
      </c>
    </row>
    <row r="1093" spans="1:13" x14ac:dyDescent="0.25">
      <c r="A1093" s="20">
        <v>2.5309200000000001</v>
      </c>
      <c r="B1093" s="86">
        <v>-112.45399999999999</v>
      </c>
      <c r="C1093" s="24">
        <v>38.682000000000002</v>
      </c>
      <c r="D1093" s="9">
        <v>1</v>
      </c>
      <c r="E1093" s="9">
        <v>1994</v>
      </c>
      <c r="F1093" s="9">
        <v>3</v>
      </c>
      <c r="G1093" s="9">
        <v>29</v>
      </c>
      <c r="H1093" s="9">
        <v>5</v>
      </c>
      <c r="I1093" s="9">
        <v>43</v>
      </c>
      <c r="J1093" s="12">
        <v>58.2</v>
      </c>
      <c r="K1093" s="35">
        <v>0.22500000000000001</v>
      </c>
      <c r="L1093" s="2">
        <v>0.01</v>
      </c>
      <c r="M1093" t="s">
        <v>174</v>
      </c>
    </row>
    <row r="1094" spans="1:13" x14ac:dyDescent="0.25">
      <c r="A1094" s="20">
        <v>2.6238200000000003</v>
      </c>
      <c r="B1094" s="80">
        <v>-111.053</v>
      </c>
      <c r="C1094" s="23">
        <v>42.65</v>
      </c>
      <c r="D1094" s="1">
        <v>0</v>
      </c>
      <c r="E1094" s="1">
        <v>1994</v>
      </c>
      <c r="F1094" s="1">
        <v>3</v>
      </c>
      <c r="G1094" s="1">
        <v>29</v>
      </c>
      <c r="H1094" s="1">
        <v>5</v>
      </c>
      <c r="I1094" s="1">
        <v>57</v>
      </c>
      <c r="J1094" s="11">
        <v>25.2</v>
      </c>
      <c r="K1094" s="35">
        <v>0.22500000000000001</v>
      </c>
      <c r="L1094" s="2">
        <v>0.01</v>
      </c>
      <c r="M1094" t="s">
        <v>174</v>
      </c>
    </row>
    <row r="1095" spans="1:13" x14ac:dyDescent="0.25">
      <c r="A1095" s="20">
        <v>2.8281999999999998</v>
      </c>
      <c r="B1095" s="80">
        <v>-111.10899999999999</v>
      </c>
      <c r="C1095" s="23">
        <v>42.686</v>
      </c>
      <c r="D1095" s="1">
        <v>9</v>
      </c>
      <c r="E1095" s="1">
        <v>1994</v>
      </c>
      <c r="F1095" s="1">
        <v>3</v>
      </c>
      <c r="G1095" s="1">
        <v>29</v>
      </c>
      <c r="H1095" s="1">
        <v>20</v>
      </c>
      <c r="I1095" s="1">
        <v>7</v>
      </c>
      <c r="J1095" s="11">
        <v>12.7</v>
      </c>
      <c r="K1095" s="35">
        <v>0.22500000000000001</v>
      </c>
      <c r="L1095" s="2">
        <v>0.01</v>
      </c>
      <c r="M1095" t="s">
        <v>174</v>
      </c>
    </row>
    <row r="1096" spans="1:13" x14ac:dyDescent="0.25">
      <c r="A1096" s="20">
        <v>2.9493111205022937</v>
      </c>
      <c r="B1096" s="80">
        <v>-111.163</v>
      </c>
      <c r="C1096" s="23">
        <v>42.646000000000001</v>
      </c>
      <c r="D1096" s="1">
        <v>1</v>
      </c>
      <c r="E1096" s="1">
        <v>1994</v>
      </c>
      <c r="F1096" s="1">
        <v>3</v>
      </c>
      <c r="G1096" s="1">
        <v>30</v>
      </c>
      <c r="H1096" s="1">
        <v>9</v>
      </c>
      <c r="I1096" s="1">
        <v>4</v>
      </c>
      <c r="J1096" s="11">
        <v>50.8</v>
      </c>
      <c r="K1096" s="35">
        <v>0.16083765575665815</v>
      </c>
      <c r="L1096" s="2">
        <v>0.01</v>
      </c>
      <c r="M1096" t="s">
        <v>175</v>
      </c>
    </row>
    <row r="1097" spans="1:13" x14ac:dyDescent="0.25">
      <c r="A1097" s="20">
        <v>2.70743</v>
      </c>
      <c r="B1097" s="80">
        <v>-111.214</v>
      </c>
      <c r="C1097" s="23">
        <v>42.581000000000003</v>
      </c>
      <c r="D1097" s="1">
        <v>2</v>
      </c>
      <c r="E1097" s="1">
        <v>1994</v>
      </c>
      <c r="F1097" s="1">
        <v>3</v>
      </c>
      <c r="G1097" s="1">
        <v>31</v>
      </c>
      <c r="H1097" s="1">
        <v>23</v>
      </c>
      <c r="I1097" s="1">
        <v>20</v>
      </c>
      <c r="J1097" s="11">
        <v>34.5</v>
      </c>
      <c r="K1097" s="35">
        <v>0.22500000000000001</v>
      </c>
      <c r="L1097" s="2">
        <v>0.01</v>
      </c>
      <c r="M1097" t="s">
        <v>174</v>
      </c>
    </row>
    <row r="1098" spans="1:13" x14ac:dyDescent="0.25">
      <c r="A1098" s="20">
        <v>2.5587899999999997</v>
      </c>
      <c r="B1098" s="80">
        <v>-111.15900000000001</v>
      </c>
      <c r="C1098" s="23">
        <v>42.703000000000003</v>
      </c>
      <c r="D1098" s="1">
        <v>3</v>
      </c>
      <c r="E1098" s="1">
        <v>1994</v>
      </c>
      <c r="F1098" s="1">
        <v>4</v>
      </c>
      <c r="G1098" s="1">
        <v>1</v>
      </c>
      <c r="H1098" s="1">
        <v>13</v>
      </c>
      <c r="I1098" s="1">
        <v>56</v>
      </c>
      <c r="J1098" s="11">
        <v>12.2</v>
      </c>
      <c r="K1098" s="35">
        <v>0.22500000000000001</v>
      </c>
      <c r="L1098" s="2">
        <v>0.01</v>
      </c>
      <c r="M1098" t="s">
        <v>174</v>
      </c>
    </row>
    <row r="1099" spans="1:13" x14ac:dyDescent="0.25">
      <c r="A1099" s="20">
        <v>2.8653599999999999</v>
      </c>
      <c r="B1099" s="80">
        <v>-111.157</v>
      </c>
      <c r="C1099" s="23">
        <v>42.704000000000001</v>
      </c>
      <c r="D1099" s="1">
        <v>3</v>
      </c>
      <c r="E1099" s="1">
        <v>1994</v>
      </c>
      <c r="F1099" s="1">
        <v>4</v>
      </c>
      <c r="G1099" s="1">
        <v>1</v>
      </c>
      <c r="H1099" s="1">
        <v>14</v>
      </c>
      <c r="I1099" s="1">
        <v>18</v>
      </c>
      <c r="J1099" s="11">
        <v>41.3</v>
      </c>
      <c r="K1099" s="35">
        <v>0.22500000000000001</v>
      </c>
      <c r="L1099" s="2">
        <v>0.01</v>
      </c>
      <c r="M1099" t="s">
        <v>174</v>
      </c>
    </row>
    <row r="1100" spans="1:13" x14ac:dyDescent="0.25">
      <c r="A1100" s="20">
        <v>2.6423999999999999</v>
      </c>
      <c r="B1100" s="80">
        <v>-111.148</v>
      </c>
      <c r="C1100" s="23">
        <v>42.7</v>
      </c>
      <c r="D1100" s="1">
        <v>0</v>
      </c>
      <c r="E1100" s="1">
        <v>1994</v>
      </c>
      <c r="F1100" s="1">
        <v>4</v>
      </c>
      <c r="G1100" s="1">
        <v>2</v>
      </c>
      <c r="H1100" s="1">
        <v>4</v>
      </c>
      <c r="I1100" s="1">
        <v>2</v>
      </c>
      <c r="J1100" s="11">
        <v>32.200000000000003</v>
      </c>
      <c r="K1100" s="35">
        <v>0.22500000000000001</v>
      </c>
      <c r="L1100" s="2">
        <v>0.01</v>
      </c>
      <c r="M1100" t="s">
        <v>174</v>
      </c>
    </row>
    <row r="1101" spans="1:13" x14ac:dyDescent="0.25">
      <c r="A1101" s="20">
        <v>2.9954200000000002</v>
      </c>
      <c r="B1101" s="80">
        <v>-111.149</v>
      </c>
      <c r="C1101" s="23">
        <v>42.701000000000001</v>
      </c>
      <c r="D1101" s="1">
        <v>4</v>
      </c>
      <c r="E1101" s="1">
        <v>1994</v>
      </c>
      <c r="F1101" s="1">
        <v>4</v>
      </c>
      <c r="G1101" s="1">
        <v>2</v>
      </c>
      <c r="H1101" s="1">
        <v>5</v>
      </c>
      <c r="I1101" s="1">
        <v>0</v>
      </c>
      <c r="J1101" s="11">
        <v>20.6</v>
      </c>
      <c r="K1101" s="35">
        <v>0.22500000000000001</v>
      </c>
      <c r="L1101" s="2">
        <v>0.01</v>
      </c>
      <c r="M1101" t="s">
        <v>174</v>
      </c>
    </row>
    <row r="1102" spans="1:13" x14ac:dyDescent="0.25">
      <c r="A1102" s="20">
        <v>3.1754689185943441</v>
      </c>
      <c r="B1102" s="80">
        <v>-111.15600000000001</v>
      </c>
      <c r="C1102" s="23">
        <v>42.648000000000003</v>
      </c>
      <c r="D1102" s="1">
        <v>0</v>
      </c>
      <c r="E1102" s="1">
        <v>1994</v>
      </c>
      <c r="F1102" s="1">
        <v>4</v>
      </c>
      <c r="G1102" s="1">
        <v>2</v>
      </c>
      <c r="H1102" s="1">
        <v>9</v>
      </c>
      <c r="I1102" s="1">
        <v>30</v>
      </c>
      <c r="J1102" s="11">
        <v>22.7</v>
      </c>
      <c r="K1102" s="35">
        <v>0.11825400999467875</v>
      </c>
      <c r="L1102" s="2">
        <v>0.01</v>
      </c>
      <c r="M1102" t="s">
        <v>175</v>
      </c>
    </row>
    <row r="1103" spans="1:13" x14ac:dyDescent="0.25">
      <c r="A1103" s="20">
        <v>3.0219257932866452</v>
      </c>
      <c r="B1103" s="80">
        <v>-111.13</v>
      </c>
      <c r="C1103" s="23">
        <v>42.764000000000003</v>
      </c>
      <c r="D1103" s="1">
        <v>1</v>
      </c>
      <c r="E1103" s="1">
        <v>1994</v>
      </c>
      <c r="F1103" s="1">
        <v>4</v>
      </c>
      <c r="G1103" s="1">
        <v>2</v>
      </c>
      <c r="H1103" s="1">
        <v>10</v>
      </c>
      <c r="I1103" s="1">
        <v>45</v>
      </c>
      <c r="J1103" s="11">
        <v>5.2</v>
      </c>
      <c r="K1103" s="35">
        <v>0.16083765575665815</v>
      </c>
      <c r="L1103" s="2">
        <v>0.01</v>
      </c>
      <c r="M1103" t="s">
        <v>175</v>
      </c>
    </row>
    <row r="1104" spans="1:13" x14ac:dyDescent="0.25">
      <c r="A1104" s="20">
        <v>3.7312627775983342</v>
      </c>
      <c r="B1104" s="80">
        <v>-111.166</v>
      </c>
      <c r="C1104" s="23">
        <v>42.655000000000001</v>
      </c>
      <c r="D1104" s="1">
        <v>0</v>
      </c>
      <c r="E1104" s="1">
        <v>1994</v>
      </c>
      <c r="F1104" s="1">
        <v>4</v>
      </c>
      <c r="G1104" s="1">
        <v>2</v>
      </c>
      <c r="H1104" s="1">
        <v>11</v>
      </c>
      <c r="I1104" s="1">
        <v>58</v>
      </c>
      <c r="J1104" s="11">
        <v>37.200000000000003</v>
      </c>
      <c r="K1104" s="35">
        <v>0.10516774409862768</v>
      </c>
      <c r="L1104" s="2">
        <v>0.01</v>
      </c>
      <c r="M1104" t="s">
        <v>175</v>
      </c>
    </row>
    <row r="1105" spans="1:13" x14ac:dyDescent="0.25">
      <c r="A1105" s="20">
        <v>3.0325799999999998</v>
      </c>
      <c r="B1105" s="80">
        <v>-111.157</v>
      </c>
      <c r="C1105" s="23">
        <v>42.637</v>
      </c>
      <c r="D1105" s="1">
        <v>0</v>
      </c>
      <c r="E1105" s="1">
        <v>1994</v>
      </c>
      <c r="F1105" s="1">
        <v>4</v>
      </c>
      <c r="G1105" s="1">
        <v>2</v>
      </c>
      <c r="H1105" s="1">
        <v>12</v>
      </c>
      <c r="I1105" s="1">
        <v>10</v>
      </c>
      <c r="J1105" s="11">
        <v>33.200000000000003</v>
      </c>
      <c r="K1105" s="35">
        <v>0.22500000000000001</v>
      </c>
      <c r="L1105" s="2">
        <v>0.01</v>
      </c>
      <c r="M1105" t="s">
        <v>174</v>
      </c>
    </row>
    <row r="1106" spans="1:13" x14ac:dyDescent="0.25">
      <c r="A1106" s="20">
        <v>3.5225565090474356</v>
      </c>
      <c r="B1106" s="80">
        <v>-111.154</v>
      </c>
      <c r="C1106" s="23">
        <v>42.640999999999998</v>
      </c>
      <c r="D1106" s="1">
        <v>0</v>
      </c>
      <c r="E1106" s="1">
        <v>1994</v>
      </c>
      <c r="F1106" s="1">
        <v>4</v>
      </c>
      <c r="G1106" s="1">
        <v>2</v>
      </c>
      <c r="H1106" s="1">
        <v>12</v>
      </c>
      <c r="I1106" s="1">
        <v>18</v>
      </c>
      <c r="J1106" s="11">
        <v>41.6</v>
      </c>
      <c r="K1106" s="35">
        <v>0.10516774409862768</v>
      </c>
      <c r="L1106" s="2">
        <v>0.01</v>
      </c>
      <c r="M1106" t="s">
        <v>175</v>
      </c>
    </row>
    <row r="1107" spans="1:13" x14ac:dyDescent="0.25">
      <c r="A1107" s="20">
        <v>3.0047100000000002</v>
      </c>
      <c r="B1107" s="80">
        <v>-111.15900000000001</v>
      </c>
      <c r="C1107" s="23">
        <v>42.643999999999998</v>
      </c>
      <c r="D1107" s="1">
        <v>1</v>
      </c>
      <c r="E1107" s="1">
        <v>1994</v>
      </c>
      <c r="F1107" s="1">
        <v>4</v>
      </c>
      <c r="G1107" s="1">
        <v>2</v>
      </c>
      <c r="H1107" s="1">
        <v>12</v>
      </c>
      <c r="I1107" s="1">
        <v>24</v>
      </c>
      <c r="J1107" s="11">
        <v>55</v>
      </c>
      <c r="K1107" s="35">
        <v>0.22500000000000001</v>
      </c>
      <c r="L1107" s="2">
        <v>0.01</v>
      </c>
      <c r="M1107" t="s">
        <v>174</v>
      </c>
    </row>
    <row r="1108" spans="1:13" x14ac:dyDescent="0.25">
      <c r="A1108" s="20">
        <v>3.1905100000000002</v>
      </c>
      <c r="B1108" s="80">
        <v>-111.16500000000001</v>
      </c>
      <c r="C1108" s="23">
        <v>42.664000000000001</v>
      </c>
      <c r="D1108" s="1">
        <v>0</v>
      </c>
      <c r="E1108" s="1">
        <v>1994</v>
      </c>
      <c r="F1108" s="1">
        <v>4</v>
      </c>
      <c r="G1108" s="1">
        <v>2</v>
      </c>
      <c r="H1108" s="1">
        <v>13</v>
      </c>
      <c r="I1108" s="1">
        <v>26</v>
      </c>
      <c r="J1108" s="11">
        <v>15</v>
      </c>
      <c r="K1108" s="35">
        <v>0.22500000000000001</v>
      </c>
      <c r="L1108" s="2">
        <v>0.01</v>
      </c>
      <c r="M1108" t="s">
        <v>174</v>
      </c>
    </row>
    <row r="1109" spans="1:13" x14ac:dyDescent="0.25">
      <c r="A1109" s="20">
        <v>2.5866600000000002</v>
      </c>
      <c r="B1109" s="80">
        <v>-111.16</v>
      </c>
      <c r="C1109" s="23">
        <v>42.643000000000001</v>
      </c>
      <c r="D1109" s="1">
        <v>0</v>
      </c>
      <c r="E1109" s="1">
        <v>1994</v>
      </c>
      <c r="F1109" s="1">
        <v>4</v>
      </c>
      <c r="G1109" s="1">
        <v>2</v>
      </c>
      <c r="H1109" s="1">
        <v>15</v>
      </c>
      <c r="I1109" s="1">
        <v>18</v>
      </c>
      <c r="J1109" s="11">
        <v>42.9</v>
      </c>
      <c r="K1109" s="35">
        <v>0.22500000000000001</v>
      </c>
      <c r="L1109" s="2">
        <v>0.01</v>
      </c>
      <c r="M1109" t="s">
        <v>174</v>
      </c>
    </row>
    <row r="1110" spans="1:13" x14ac:dyDescent="0.25">
      <c r="A1110" s="20">
        <v>2.5959499999999998</v>
      </c>
      <c r="B1110" s="80">
        <v>-111.14700000000001</v>
      </c>
      <c r="C1110" s="23">
        <v>42.731000000000002</v>
      </c>
      <c r="D1110" s="1">
        <v>1</v>
      </c>
      <c r="E1110" s="1">
        <v>1994</v>
      </c>
      <c r="F1110" s="1">
        <v>4</v>
      </c>
      <c r="G1110" s="1">
        <v>2</v>
      </c>
      <c r="H1110" s="1">
        <v>16</v>
      </c>
      <c r="I1110" s="1">
        <v>13</v>
      </c>
      <c r="J1110" s="11">
        <v>10.9</v>
      </c>
      <c r="K1110" s="35">
        <v>0.22500000000000001</v>
      </c>
      <c r="L1110" s="2">
        <v>0.01</v>
      </c>
      <c r="M1110" t="s">
        <v>174</v>
      </c>
    </row>
    <row r="1111" spans="1:13" x14ac:dyDescent="0.25">
      <c r="A1111" s="20">
        <v>3.1719300000000001</v>
      </c>
      <c r="B1111" s="80">
        <v>-111.178</v>
      </c>
      <c r="C1111" s="23">
        <v>42.648000000000003</v>
      </c>
      <c r="D1111" s="1">
        <v>1</v>
      </c>
      <c r="E1111" s="1">
        <v>1994</v>
      </c>
      <c r="F1111" s="1">
        <v>4</v>
      </c>
      <c r="G1111" s="1">
        <v>2</v>
      </c>
      <c r="H1111" s="1">
        <v>17</v>
      </c>
      <c r="I1111" s="1">
        <v>42</v>
      </c>
      <c r="J1111" s="11">
        <v>51.9</v>
      </c>
      <c r="K1111" s="35">
        <v>0.22500000000000001</v>
      </c>
      <c r="L1111" s="2">
        <v>0.01</v>
      </c>
      <c r="M1111" t="s">
        <v>174</v>
      </c>
    </row>
    <row r="1112" spans="1:13" x14ac:dyDescent="0.25">
      <c r="A1112" s="20">
        <v>3.3091111658994086</v>
      </c>
      <c r="B1112" s="80">
        <v>-111.16</v>
      </c>
      <c r="C1112" s="23">
        <v>42.652000000000001</v>
      </c>
      <c r="D1112" s="1">
        <v>0</v>
      </c>
      <c r="E1112" s="1">
        <v>1994</v>
      </c>
      <c r="F1112" s="1">
        <v>4</v>
      </c>
      <c r="G1112" s="1">
        <v>2</v>
      </c>
      <c r="H1112" s="1">
        <v>18</v>
      </c>
      <c r="I1112" s="1">
        <v>36</v>
      </c>
      <c r="J1112" s="11">
        <v>55.1</v>
      </c>
      <c r="K1112" s="35">
        <v>0.11825400999467875</v>
      </c>
      <c r="L1112" s="2">
        <v>0.01</v>
      </c>
      <c r="M1112" t="s">
        <v>175</v>
      </c>
    </row>
    <row r="1113" spans="1:13" x14ac:dyDescent="0.25">
      <c r="A1113" s="20">
        <v>2.6238200000000003</v>
      </c>
      <c r="B1113" s="80">
        <v>-111.108</v>
      </c>
      <c r="C1113" s="23">
        <v>42.777000000000001</v>
      </c>
      <c r="D1113" s="1">
        <v>1</v>
      </c>
      <c r="E1113" s="1">
        <v>1994</v>
      </c>
      <c r="F1113" s="1">
        <v>4</v>
      </c>
      <c r="G1113" s="1">
        <v>4</v>
      </c>
      <c r="H1113" s="1">
        <v>1</v>
      </c>
      <c r="I1113" s="1">
        <v>36</v>
      </c>
      <c r="J1113" s="11">
        <v>10.1</v>
      </c>
      <c r="K1113" s="35">
        <v>0.22500000000000001</v>
      </c>
      <c r="L1113" s="2">
        <v>0.01</v>
      </c>
      <c r="M1113" t="s">
        <v>174</v>
      </c>
    </row>
    <row r="1114" spans="1:13" x14ac:dyDescent="0.25">
      <c r="A1114" s="20">
        <v>2.8890076768896398</v>
      </c>
      <c r="B1114" s="80">
        <v>-111.107</v>
      </c>
      <c r="C1114" s="23">
        <v>42.668999999999997</v>
      </c>
      <c r="D1114" s="1">
        <v>2</v>
      </c>
      <c r="E1114" s="1">
        <v>1994</v>
      </c>
      <c r="F1114" s="1">
        <v>4</v>
      </c>
      <c r="G1114" s="1">
        <v>4</v>
      </c>
      <c r="H1114" s="1">
        <v>12</v>
      </c>
      <c r="I1114" s="1">
        <v>27</v>
      </c>
      <c r="J1114" s="11">
        <v>55.6</v>
      </c>
      <c r="K1114" s="35">
        <v>0.16083765575665815</v>
      </c>
      <c r="L1114" s="2">
        <v>0.01</v>
      </c>
      <c r="M1114" t="s">
        <v>175</v>
      </c>
    </row>
    <row r="1115" spans="1:13" x14ac:dyDescent="0.25">
      <c r="A1115" s="20">
        <v>2.5959499999999998</v>
      </c>
      <c r="B1115" s="80">
        <v>-111.52200000000001</v>
      </c>
      <c r="C1115" s="23">
        <v>42.511000000000003</v>
      </c>
      <c r="D1115" s="1">
        <v>6</v>
      </c>
      <c r="E1115" s="1">
        <v>1994</v>
      </c>
      <c r="F1115" s="1">
        <v>4</v>
      </c>
      <c r="G1115" s="1">
        <v>4</v>
      </c>
      <c r="H1115" s="1">
        <v>18</v>
      </c>
      <c r="I1115" s="1">
        <v>48</v>
      </c>
      <c r="J1115" s="11">
        <v>16.3</v>
      </c>
      <c r="K1115" s="35">
        <v>0.22500000000000001</v>
      </c>
      <c r="L1115" s="2">
        <v>0.01</v>
      </c>
      <c r="M1115" t="s">
        <v>174</v>
      </c>
    </row>
    <row r="1116" spans="1:13" x14ac:dyDescent="0.25">
      <c r="A1116" s="20">
        <v>2.9452683144168068</v>
      </c>
      <c r="B1116" s="80">
        <v>-111.532</v>
      </c>
      <c r="C1116" s="23">
        <v>42.506999999999998</v>
      </c>
      <c r="D1116" s="1">
        <v>4</v>
      </c>
      <c r="E1116" s="1">
        <v>1994</v>
      </c>
      <c r="F1116" s="1">
        <v>4</v>
      </c>
      <c r="G1116" s="1">
        <v>4</v>
      </c>
      <c r="H1116" s="1">
        <v>19</v>
      </c>
      <c r="I1116" s="1">
        <v>16</v>
      </c>
      <c r="J1116" s="11">
        <v>13.6</v>
      </c>
      <c r="K1116" s="35">
        <v>0.16083765575665815</v>
      </c>
      <c r="L1116" s="2">
        <v>0.01</v>
      </c>
      <c r="M1116" t="s">
        <v>175</v>
      </c>
    </row>
    <row r="1117" spans="1:13" x14ac:dyDescent="0.25">
      <c r="A1117" s="20">
        <v>3.2545223085116937</v>
      </c>
      <c r="B1117" s="80">
        <v>-111.151</v>
      </c>
      <c r="C1117" s="23">
        <v>42.637</v>
      </c>
      <c r="D1117" s="1">
        <v>0</v>
      </c>
      <c r="E1117" s="1">
        <v>1994</v>
      </c>
      <c r="F1117" s="1">
        <v>4</v>
      </c>
      <c r="G1117" s="1">
        <v>5</v>
      </c>
      <c r="H1117" s="1">
        <v>5</v>
      </c>
      <c r="I1117" s="1">
        <v>17</v>
      </c>
      <c r="J1117" s="11">
        <v>52</v>
      </c>
      <c r="K1117" s="35">
        <v>0.10516774409862768</v>
      </c>
      <c r="L1117" s="2">
        <v>0.01</v>
      </c>
      <c r="M1117" t="s">
        <v>175</v>
      </c>
    </row>
    <row r="1118" spans="1:13" x14ac:dyDescent="0.25">
      <c r="A1118" s="20">
        <v>2.51234</v>
      </c>
      <c r="B1118" s="80">
        <v>-111.12</v>
      </c>
      <c r="C1118" s="23">
        <v>42.771999999999998</v>
      </c>
      <c r="D1118" s="1">
        <v>1</v>
      </c>
      <c r="E1118" s="1">
        <v>1994</v>
      </c>
      <c r="F1118" s="1">
        <v>4</v>
      </c>
      <c r="G1118" s="1">
        <v>5</v>
      </c>
      <c r="H1118" s="1">
        <v>7</v>
      </c>
      <c r="I1118" s="1">
        <v>43</v>
      </c>
      <c r="J1118" s="11">
        <v>18.399999999999999</v>
      </c>
      <c r="K1118" s="35">
        <v>0.22500000000000001</v>
      </c>
      <c r="L1118" s="2">
        <v>0.01</v>
      </c>
      <c r="M1118" t="s">
        <v>174</v>
      </c>
    </row>
    <row r="1119" spans="1:13" x14ac:dyDescent="0.25">
      <c r="A1119" s="20">
        <v>3.0047100000000002</v>
      </c>
      <c r="B1119" s="80">
        <v>-111.101</v>
      </c>
      <c r="C1119" s="23">
        <v>42.692999999999998</v>
      </c>
      <c r="D1119" s="1">
        <v>0</v>
      </c>
      <c r="E1119" s="1">
        <v>1994</v>
      </c>
      <c r="F1119" s="1">
        <v>4</v>
      </c>
      <c r="G1119" s="1">
        <v>5</v>
      </c>
      <c r="H1119" s="1">
        <v>22</v>
      </c>
      <c r="I1119" s="1">
        <v>3</v>
      </c>
      <c r="J1119" s="11">
        <v>4.2</v>
      </c>
      <c r="K1119" s="35">
        <v>0.22500000000000001</v>
      </c>
      <c r="L1119" s="2">
        <v>0.01</v>
      </c>
      <c r="M1119" t="s">
        <v>174</v>
      </c>
    </row>
    <row r="1120" spans="1:13" x14ac:dyDescent="0.25">
      <c r="A1120" s="20">
        <v>2.8930504829751262</v>
      </c>
      <c r="B1120" s="80">
        <v>-111.104</v>
      </c>
      <c r="C1120" s="23">
        <v>42.648000000000003</v>
      </c>
      <c r="D1120" s="1">
        <v>3</v>
      </c>
      <c r="E1120" s="1">
        <v>1994</v>
      </c>
      <c r="F1120" s="1">
        <v>4</v>
      </c>
      <c r="G1120" s="1">
        <v>6</v>
      </c>
      <c r="H1120" s="1">
        <v>22</v>
      </c>
      <c r="I1120" s="1">
        <v>11</v>
      </c>
      <c r="J1120" s="11">
        <v>57.7</v>
      </c>
      <c r="K1120" s="35">
        <v>0.16083765575665815</v>
      </c>
      <c r="L1120" s="2">
        <v>0.01</v>
      </c>
      <c r="M1120" t="s">
        <v>175</v>
      </c>
    </row>
    <row r="1121" spans="1:13" x14ac:dyDescent="0.25">
      <c r="A1121" s="20">
        <v>2.5587899999999997</v>
      </c>
      <c r="B1121" s="80">
        <v>-111.104</v>
      </c>
      <c r="C1121" s="23">
        <v>42.765999999999998</v>
      </c>
      <c r="D1121" s="1">
        <v>4</v>
      </c>
      <c r="E1121" s="1">
        <v>1994</v>
      </c>
      <c r="F1121" s="1">
        <v>4</v>
      </c>
      <c r="G1121" s="1">
        <v>7</v>
      </c>
      <c r="H1121" s="1">
        <v>7</v>
      </c>
      <c r="I1121" s="1">
        <v>38</v>
      </c>
      <c r="J1121" s="11">
        <v>17.600000000000001</v>
      </c>
      <c r="K1121" s="35">
        <v>0.22500000000000001</v>
      </c>
      <c r="L1121" s="2">
        <v>0.01</v>
      </c>
      <c r="M1121" t="s">
        <v>174</v>
      </c>
    </row>
    <row r="1122" spans="1:13" x14ac:dyDescent="0.25">
      <c r="A1122" s="20">
        <v>3.3668929548333857</v>
      </c>
      <c r="B1122" s="80">
        <v>-111.128</v>
      </c>
      <c r="C1122" s="23">
        <v>42.779000000000003</v>
      </c>
      <c r="D1122" s="1">
        <v>0</v>
      </c>
      <c r="E1122" s="1">
        <v>1994</v>
      </c>
      <c r="F1122" s="1">
        <v>4</v>
      </c>
      <c r="G1122" s="1">
        <v>7</v>
      </c>
      <c r="H1122" s="1">
        <v>11</v>
      </c>
      <c r="I1122" s="1">
        <v>18</v>
      </c>
      <c r="J1122" s="11">
        <v>38.4</v>
      </c>
      <c r="K1122" s="35">
        <v>0.10516774409862768</v>
      </c>
      <c r="L1122" s="2">
        <v>0.01</v>
      </c>
      <c r="M1122" t="s">
        <v>175</v>
      </c>
    </row>
    <row r="1123" spans="1:13" x14ac:dyDescent="0.25">
      <c r="A1123" s="20">
        <v>2.51234</v>
      </c>
      <c r="B1123" s="80">
        <v>-111.09</v>
      </c>
      <c r="C1123" s="23">
        <v>42.707999999999998</v>
      </c>
      <c r="D1123" s="1">
        <v>1</v>
      </c>
      <c r="E1123" s="1">
        <v>1994</v>
      </c>
      <c r="F1123" s="1">
        <v>4</v>
      </c>
      <c r="G1123" s="1">
        <v>7</v>
      </c>
      <c r="H1123" s="1">
        <v>13</v>
      </c>
      <c r="I1123" s="1">
        <v>57</v>
      </c>
      <c r="J1123" s="11">
        <v>53.6</v>
      </c>
      <c r="K1123" s="35">
        <v>0.22500000000000001</v>
      </c>
      <c r="L1123" s="2">
        <v>0.01</v>
      </c>
      <c r="M1123" t="s">
        <v>174</v>
      </c>
    </row>
    <row r="1124" spans="1:13" x14ac:dyDescent="0.25">
      <c r="A1124" s="20">
        <v>3.350208122383417</v>
      </c>
      <c r="B1124" s="80">
        <v>-111.096</v>
      </c>
      <c r="C1124" s="23">
        <v>42.722000000000001</v>
      </c>
      <c r="D1124" s="1">
        <v>3</v>
      </c>
      <c r="E1124" s="1">
        <v>1994</v>
      </c>
      <c r="F1124" s="1">
        <v>4</v>
      </c>
      <c r="G1124" s="1">
        <v>7</v>
      </c>
      <c r="H1124" s="1">
        <v>13</v>
      </c>
      <c r="I1124" s="1">
        <v>58</v>
      </c>
      <c r="J1124" s="11">
        <v>46.7</v>
      </c>
      <c r="K1124" s="35">
        <v>0.10516774409862768</v>
      </c>
      <c r="L1124" s="2">
        <v>0.01</v>
      </c>
      <c r="M1124" t="s">
        <v>175</v>
      </c>
    </row>
    <row r="1125" spans="1:13" x14ac:dyDescent="0.25">
      <c r="A1125" s="20">
        <v>4.4336676564109494</v>
      </c>
      <c r="B1125" s="80">
        <v>-111.08</v>
      </c>
      <c r="C1125" s="23">
        <v>42.585999999999999</v>
      </c>
      <c r="D1125" s="1">
        <v>0</v>
      </c>
      <c r="E1125" s="1">
        <v>1994</v>
      </c>
      <c r="F1125" s="1">
        <v>4</v>
      </c>
      <c r="G1125" s="1">
        <v>7</v>
      </c>
      <c r="H1125" s="1">
        <v>16</v>
      </c>
      <c r="I1125" s="1">
        <v>16</v>
      </c>
      <c r="J1125" s="11">
        <v>44.1</v>
      </c>
      <c r="K1125" s="35">
        <v>8.9356067174227033E-2</v>
      </c>
      <c r="L1125" s="2">
        <v>0.01</v>
      </c>
      <c r="M1125" t="s">
        <v>175</v>
      </c>
    </row>
    <row r="1126" spans="1:13" x14ac:dyDescent="0.25">
      <c r="A1126" s="20">
        <v>3.4084210319160197</v>
      </c>
      <c r="B1126" s="80">
        <v>-111.06699999999999</v>
      </c>
      <c r="C1126" s="23">
        <v>42.610999999999997</v>
      </c>
      <c r="D1126" s="1">
        <v>1</v>
      </c>
      <c r="E1126" s="1">
        <v>1994</v>
      </c>
      <c r="F1126" s="1">
        <v>4</v>
      </c>
      <c r="G1126" s="1">
        <v>7</v>
      </c>
      <c r="H1126" s="1">
        <v>16</v>
      </c>
      <c r="I1126" s="1">
        <v>49</v>
      </c>
      <c r="J1126" s="11">
        <v>2.9</v>
      </c>
      <c r="K1126" s="35">
        <v>0.10516774409862768</v>
      </c>
      <c r="L1126" s="2">
        <v>0.01</v>
      </c>
      <c r="M1126" t="s">
        <v>175</v>
      </c>
    </row>
    <row r="1127" spans="1:13" x14ac:dyDescent="0.25">
      <c r="A1127" s="20">
        <v>2.954762465588022</v>
      </c>
      <c r="B1127" s="80">
        <v>-111.083</v>
      </c>
      <c r="C1127" s="23">
        <v>42.609000000000002</v>
      </c>
      <c r="D1127" s="1">
        <v>2</v>
      </c>
      <c r="E1127" s="1">
        <v>1994</v>
      </c>
      <c r="F1127" s="1">
        <v>4</v>
      </c>
      <c r="G1127" s="1">
        <v>7</v>
      </c>
      <c r="H1127" s="1">
        <v>17</v>
      </c>
      <c r="I1127" s="1">
        <v>18</v>
      </c>
      <c r="J1127" s="11">
        <v>16.3</v>
      </c>
      <c r="K1127" s="35">
        <v>0.16083765575665815</v>
      </c>
      <c r="L1127" s="2">
        <v>0.01</v>
      </c>
      <c r="M1127" t="s">
        <v>175</v>
      </c>
    </row>
    <row r="1128" spans="1:13" x14ac:dyDescent="0.25">
      <c r="A1128" s="20">
        <v>3.3432082391990594</v>
      </c>
      <c r="B1128" s="80">
        <v>-111.083</v>
      </c>
      <c r="C1128" s="23">
        <v>42.613999999999997</v>
      </c>
      <c r="D1128" s="1">
        <v>1</v>
      </c>
      <c r="E1128" s="1">
        <v>1994</v>
      </c>
      <c r="F1128" s="1">
        <v>4</v>
      </c>
      <c r="G1128" s="1">
        <v>7</v>
      </c>
      <c r="H1128" s="1">
        <v>17</v>
      </c>
      <c r="I1128" s="1">
        <v>39</v>
      </c>
      <c r="J1128" s="11">
        <v>22.6</v>
      </c>
      <c r="K1128" s="35">
        <v>0.10516774409862768</v>
      </c>
      <c r="L1128" s="2">
        <v>0.01</v>
      </c>
      <c r="M1128" t="s">
        <v>175</v>
      </c>
    </row>
    <row r="1129" spans="1:13" x14ac:dyDescent="0.25">
      <c r="A1129" s="20">
        <v>3.1071449500765409</v>
      </c>
      <c r="B1129" s="80">
        <v>-111.08799999999999</v>
      </c>
      <c r="C1129" s="23">
        <v>42.607999999999997</v>
      </c>
      <c r="D1129" s="1">
        <v>1</v>
      </c>
      <c r="E1129" s="1">
        <v>1994</v>
      </c>
      <c r="F1129" s="1">
        <v>4</v>
      </c>
      <c r="G1129" s="1">
        <v>7</v>
      </c>
      <c r="H1129" s="1">
        <v>17</v>
      </c>
      <c r="I1129" s="1">
        <v>51</v>
      </c>
      <c r="J1129" s="11">
        <v>35.200000000000003</v>
      </c>
      <c r="K1129" s="35">
        <v>0.10516774409862768</v>
      </c>
      <c r="L1129" s="2">
        <v>0.01</v>
      </c>
      <c r="M1129" t="s">
        <v>175</v>
      </c>
    </row>
    <row r="1130" spans="1:13" x14ac:dyDescent="0.25">
      <c r="A1130" s="20">
        <v>3.3383391563253997</v>
      </c>
      <c r="B1130" s="80">
        <v>-111.07299999999999</v>
      </c>
      <c r="C1130" s="23">
        <v>42.566000000000003</v>
      </c>
      <c r="D1130" s="1">
        <v>1</v>
      </c>
      <c r="E1130" s="1">
        <v>1994</v>
      </c>
      <c r="F1130" s="1">
        <v>4</v>
      </c>
      <c r="G1130" s="1">
        <v>7</v>
      </c>
      <c r="H1130" s="1">
        <v>18</v>
      </c>
      <c r="I1130" s="1">
        <v>3</v>
      </c>
      <c r="J1130" s="11">
        <v>45.7</v>
      </c>
      <c r="K1130" s="35">
        <v>0.10516774409862768</v>
      </c>
      <c r="L1130" s="2">
        <v>0.01</v>
      </c>
      <c r="M1130" t="s">
        <v>175</v>
      </c>
    </row>
    <row r="1131" spans="1:13" x14ac:dyDescent="0.25">
      <c r="A1131" s="20">
        <v>2.5773699999999997</v>
      </c>
      <c r="B1131" s="80">
        <v>-111.071</v>
      </c>
      <c r="C1131" s="23">
        <v>42.61</v>
      </c>
      <c r="D1131" s="1">
        <v>4</v>
      </c>
      <c r="E1131" s="1">
        <v>1994</v>
      </c>
      <c r="F1131" s="1">
        <v>4</v>
      </c>
      <c r="G1131" s="1">
        <v>7</v>
      </c>
      <c r="H1131" s="1">
        <v>18</v>
      </c>
      <c r="I1131" s="1">
        <v>5</v>
      </c>
      <c r="J1131" s="11">
        <v>31.5</v>
      </c>
      <c r="K1131" s="35">
        <v>0.22500000000000001</v>
      </c>
      <c r="L1131" s="2">
        <v>0.01</v>
      </c>
      <c r="M1131" t="s">
        <v>174</v>
      </c>
    </row>
    <row r="1132" spans="1:13" x14ac:dyDescent="0.25">
      <c r="A1132" s="20">
        <v>2.5309200000000001</v>
      </c>
      <c r="B1132" s="80">
        <v>-111.069</v>
      </c>
      <c r="C1132" s="23">
        <v>42.581000000000003</v>
      </c>
      <c r="D1132" s="1">
        <v>1</v>
      </c>
      <c r="E1132" s="1">
        <v>1994</v>
      </c>
      <c r="F1132" s="1">
        <v>4</v>
      </c>
      <c r="G1132" s="1">
        <v>7</v>
      </c>
      <c r="H1132" s="1">
        <v>18</v>
      </c>
      <c r="I1132" s="1">
        <v>58</v>
      </c>
      <c r="J1132" s="11">
        <v>46.5</v>
      </c>
      <c r="K1132" s="35">
        <v>0.22500000000000001</v>
      </c>
      <c r="L1132" s="2">
        <v>0.01</v>
      </c>
      <c r="M1132" t="s">
        <v>174</v>
      </c>
    </row>
    <row r="1133" spans="1:13" x14ac:dyDescent="0.25">
      <c r="A1133" s="20">
        <v>2.72601</v>
      </c>
      <c r="B1133" s="80">
        <v>-111.152</v>
      </c>
      <c r="C1133" s="23">
        <v>42.595999999999997</v>
      </c>
      <c r="D1133" s="1">
        <v>1</v>
      </c>
      <c r="E1133" s="1">
        <v>1994</v>
      </c>
      <c r="F1133" s="1">
        <v>4</v>
      </c>
      <c r="G1133" s="1">
        <v>7</v>
      </c>
      <c r="H1133" s="1">
        <v>19</v>
      </c>
      <c r="I1133" s="1">
        <v>22</v>
      </c>
      <c r="J1133" s="11">
        <v>21.7</v>
      </c>
      <c r="K1133" s="35">
        <v>0.22500000000000001</v>
      </c>
      <c r="L1133" s="2">
        <v>0.01</v>
      </c>
      <c r="M1133" t="s">
        <v>174</v>
      </c>
    </row>
    <row r="1134" spans="1:13" x14ac:dyDescent="0.25">
      <c r="A1134" s="20">
        <v>3.2350169550322625</v>
      </c>
      <c r="B1134" s="80">
        <v>-111.08799999999999</v>
      </c>
      <c r="C1134" s="23">
        <v>42.621000000000002</v>
      </c>
      <c r="D1134" s="1">
        <v>1</v>
      </c>
      <c r="E1134" s="1">
        <v>1994</v>
      </c>
      <c r="F1134" s="1">
        <v>4</v>
      </c>
      <c r="G1134" s="1">
        <v>7</v>
      </c>
      <c r="H1134" s="1">
        <v>19</v>
      </c>
      <c r="I1134" s="1">
        <v>34</v>
      </c>
      <c r="J1134" s="11">
        <v>14.1</v>
      </c>
      <c r="K1134" s="35">
        <v>0.10516774409862768</v>
      </c>
      <c r="L1134" s="2">
        <v>0.01</v>
      </c>
      <c r="M1134" t="s">
        <v>175</v>
      </c>
    </row>
    <row r="1135" spans="1:13" x14ac:dyDescent="0.25">
      <c r="A1135" s="20">
        <v>2.5402100000000001</v>
      </c>
      <c r="B1135" s="80">
        <v>-111.06100000000001</v>
      </c>
      <c r="C1135" s="23">
        <v>42.606000000000002</v>
      </c>
      <c r="D1135" s="1">
        <v>4</v>
      </c>
      <c r="E1135" s="1">
        <v>1994</v>
      </c>
      <c r="F1135" s="1">
        <v>4</v>
      </c>
      <c r="G1135" s="1">
        <v>7</v>
      </c>
      <c r="H1135" s="1">
        <v>19</v>
      </c>
      <c r="I1135" s="1">
        <v>44</v>
      </c>
      <c r="J1135" s="11">
        <v>27.7</v>
      </c>
      <c r="K1135" s="35">
        <v>0.22500000000000001</v>
      </c>
      <c r="L1135" s="2">
        <v>0.01</v>
      </c>
      <c r="M1135" t="s">
        <v>174</v>
      </c>
    </row>
    <row r="1136" spans="1:13" x14ac:dyDescent="0.25">
      <c r="A1136" s="20">
        <v>4.0047836283559501</v>
      </c>
      <c r="B1136" s="80">
        <v>-111.078</v>
      </c>
      <c r="C1136" s="23">
        <v>42.625999999999998</v>
      </c>
      <c r="D1136" s="1">
        <v>0</v>
      </c>
      <c r="E1136" s="1">
        <v>1994</v>
      </c>
      <c r="F1136" s="1">
        <v>4</v>
      </c>
      <c r="G1136" s="1">
        <v>7</v>
      </c>
      <c r="H1136" s="1">
        <v>19</v>
      </c>
      <c r="I1136" s="1">
        <v>47</v>
      </c>
      <c r="J1136" s="11">
        <v>10.6</v>
      </c>
      <c r="K1136" s="35">
        <v>0.10516774409862768</v>
      </c>
      <c r="L1136" s="2">
        <v>0.01</v>
      </c>
      <c r="M1136" t="s">
        <v>175</v>
      </c>
    </row>
    <row r="1137" spans="1:13" x14ac:dyDescent="0.25">
      <c r="A1137" s="20">
        <v>3.3484400000000001</v>
      </c>
      <c r="B1137" s="80">
        <v>-111.08499999999999</v>
      </c>
      <c r="C1137" s="23">
        <v>42.607999999999997</v>
      </c>
      <c r="D1137" s="1">
        <v>3</v>
      </c>
      <c r="E1137" s="1">
        <v>1994</v>
      </c>
      <c r="F1137" s="1">
        <v>4</v>
      </c>
      <c r="G1137" s="1">
        <v>7</v>
      </c>
      <c r="H1137" s="1">
        <v>19</v>
      </c>
      <c r="I1137" s="1">
        <v>50</v>
      </c>
      <c r="J1137" s="11">
        <v>54</v>
      </c>
      <c r="K1137" s="35">
        <v>0.22500000000000001</v>
      </c>
      <c r="L1137" s="2">
        <v>0.01</v>
      </c>
      <c r="M1137" t="s">
        <v>174</v>
      </c>
    </row>
    <row r="1138" spans="1:13" x14ac:dyDescent="0.25">
      <c r="A1138" s="20">
        <v>2.90252</v>
      </c>
      <c r="B1138" s="80">
        <v>-111.09099999999999</v>
      </c>
      <c r="C1138" s="23">
        <v>42.612000000000002</v>
      </c>
      <c r="D1138" s="1">
        <v>1</v>
      </c>
      <c r="E1138" s="1">
        <v>1994</v>
      </c>
      <c r="F1138" s="1">
        <v>4</v>
      </c>
      <c r="G1138" s="1">
        <v>7</v>
      </c>
      <c r="H1138" s="1">
        <v>19</v>
      </c>
      <c r="I1138" s="1">
        <v>52</v>
      </c>
      <c r="J1138" s="11">
        <v>39</v>
      </c>
      <c r="K1138" s="35">
        <v>0.22500000000000001</v>
      </c>
      <c r="L1138" s="2">
        <v>0.01</v>
      </c>
      <c r="M1138" t="s">
        <v>174</v>
      </c>
    </row>
    <row r="1139" spans="1:13" x14ac:dyDescent="0.25">
      <c r="A1139" s="20">
        <v>2.5495000000000001</v>
      </c>
      <c r="B1139" s="80">
        <v>-111.07</v>
      </c>
      <c r="C1139" s="23">
        <v>42.643000000000001</v>
      </c>
      <c r="D1139" s="1">
        <v>10</v>
      </c>
      <c r="E1139" s="1">
        <v>1994</v>
      </c>
      <c r="F1139" s="1">
        <v>4</v>
      </c>
      <c r="G1139" s="1">
        <v>7</v>
      </c>
      <c r="H1139" s="1">
        <v>19</v>
      </c>
      <c r="I1139" s="1">
        <v>56</v>
      </c>
      <c r="J1139" s="11">
        <v>15.8</v>
      </c>
      <c r="K1139" s="35">
        <v>0.22500000000000001</v>
      </c>
      <c r="L1139" s="2">
        <v>0.01</v>
      </c>
      <c r="M1139" t="s">
        <v>174</v>
      </c>
    </row>
    <row r="1140" spans="1:13" x14ac:dyDescent="0.25">
      <c r="A1140" s="20">
        <v>2.6423999999999999</v>
      </c>
      <c r="B1140" s="80">
        <v>-111.056</v>
      </c>
      <c r="C1140" s="23">
        <v>42.610999999999997</v>
      </c>
      <c r="D1140" s="1">
        <v>5</v>
      </c>
      <c r="E1140" s="1">
        <v>1994</v>
      </c>
      <c r="F1140" s="1">
        <v>4</v>
      </c>
      <c r="G1140" s="1">
        <v>7</v>
      </c>
      <c r="H1140" s="1">
        <v>20</v>
      </c>
      <c r="I1140" s="1">
        <v>41</v>
      </c>
      <c r="J1140" s="11">
        <v>40.200000000000003</v>
      </c>
      <c r="K1140" s="35">
        <v>0.22500000000000001</v>
      </c>
      <c r="L1140" s="2">
        <v>0.01</v>
      </c>
      <c r="M1140" t="s">
        <v>174</v>
      </c>
    </row>
    <row r="1141" spans="1:13" x14ac:dyDescent="0.25">
      <c r="A1141" s="20">
        <v>3.0790299999999999</v>
      </c>
      <c r="B1141" s="80">
        <v>-111.081</v>
      </c>
      <c r="C1141" s="23">
        <v>42.6</v>
      </c>
      <c r="D1141" s="1">
        <v>1</v>
      </c>
      <c r="E1141" s="1">
        <v>1994</v>
      </c>
      <c r="F1141" s="1">
        <v>4</v>
      </c>
      <c r="G1141" s="1">
        <v>7</v>
      </c>
      <c r="H1141" s="1">
        <v>20</v>
      </c>
      <c r="I1141" s="1">
        <v>44</v>
      </c>
      <c r="J1141" s="11">
        <v>44.9</v>
      </c>
      <c r="K1141" s="35">
        <v>0.22500000000000001</v>
      </c>
      <c r="L1141" s="2">
        <v>0.01</v>
      </c>
      <c r="M1141" t="s">
        <v>174</v>
      </c>
    </row>
    <row r="1142" spans="1:13" x14ac:dyDescent="0.25">
      <c r="A1142" s="20">
        <v>2.6423999999999999</v>
      </c>
      <c r="B1142" s="80">
        <v>-111.07</v>
      </c>
      <c r="C1142" s="23">
        <v>42.625</v>
      </c>
      <c r="D1142" s="1">
        <v>5</v>
      </c>
      <c r="E1142" s="1">
        <v>1994</v>
      </c>
      <c r="F1142" s="1">
        <v>4</v>
      </c>
      <c r="G1142" s="1">
        <v>7</v>
      </c>
      <c r="H1142" s="1">
        <v>21</v>
      </c>
      <c r="I1142" s="1">
        <v>10</v>
      </c>
      <c r="J1142" s="11">
        <v>56</v>
      </c>
      <c r="K1142" s="35">
        <v>0.22500000000000001</v>
      </c>
      <c r="L1142" s="2">
        <v>0.01</v>
      </c>
      <c r="M1142" t="s">
        <v>174</v>
      </c>
    </row>
    <row r="1143" spans="1:13" x14ac:dyDescent="0.25">
      <c r="A1143" s="20">
        <v>2.5773699999999997</v>
      </c>
      <c r="B1143" s="80">
        <v>-111.069</v>
      </c>
      <c r="C1143" s="23">
        <v>42.631999999999998</v>
      </c>
      <c r="D1143" s="1">
        <v>6</v>
      </c>
      <c r="E1143" s="1">
        <v>1994</v>
      </c>
      <c r="F1143" s="1">
        <v>4</v>
      </c>
      <c r="G1143" s="1">
        <v>7</v>
      </c>
      <c r="H1143" s="1">
        <v>21</v>
      </c>
      <c r="I1143" s="1">
        <v>37</v>
      </c>
      <c r="J1143" s="11">
        <v>13.3</v>
      </c>
      <c r="K1143" s="35">
        <v>0.22500000000000001</v>
      </c>
      <c r="L1143" s="2">
        <v>0.01</v>
      </c>
      <c r="M1143" t="s">
        <v>174</v>
      </c>
    </row>
    <row r="1144" spans="1:13" x14ac:dyDescent="0.25">
      <c r="A1144" s="20">
        <v>3.0701008186428393</v>
      </c>
      <c r="B1144" s="80">
        <v>-111.08199999999999</v>
      </c>
      <c r="C1144" s="23">
        <v>42.597999999999999</v>
      </c>
      <c r="D1144" s="1">
        <v>0</v>
      </c>
      <c r="E1144" s="1">
        <v>1994</v>
      </c>
      <c r="F1144" s="1">
        <v>4</v>
      </c>
      <c r="G1144" s="1">
        <v>7</v>
      </c>
      <c r="H1144" s="1">
        <v>22</v>
      </c>
      <c r="I1144" s="1">
        <v>27</v>
      </c>
      <c r="J1144" s="11">
        <v>49.2</v>
      </c>
      <c r="K1144" s="35">
        <v>0.16083765575665815</v>
      </c>
      <c r="L1144" s="2">
        <v>0.01</v>
      </c>
      <c r="M1144" t="s">
        <v>175</v>
      </c>
    </row>
    <row r="1145" spans="1:13" x14ac:dyDescent="0.25">
      <c r="A1145" s="20">
        <v>2.6423999999999999</v>
      </c>
      <c r="B1145" s="80">
        <v>-111.08199999999999</v>
      </c>
      <c r="C1145" s="23">
        <v>42.686</v>
      </c>
      <c r="D1145" s="1">
        <v>4</v>
      </c>
      <c r="E1145" s="1">
        <v>1994</v>
      </c>
      <c r="F1145" s="1">
        <v>4</v>
      </c>
      <c r="G1145" s="1">
        <v>7</v>
      </c>
      <c r="H1145" s="1">
        <v>22</v>
      </c>
      <c r="I1145" s="1">
        <v>36</v>
      </c>
      <c r="J1145" s="11">
        <v>2.4</v>
      </c>
      <c r="K1145" s="35">
        <v>0.22500000000000001</v>
      </c>
      <c r="L1145" s="2">
        <v>0.01</v>
      </c>
      <c r="M1145" t="s">
        <v>174</v>
      </c>
    </row>
    <row r="1146" spans="1:13" x14ac:dyDescent="0.25">
      <c r="A1146" s="20">
        <v>2.8281999999999998</v>
      </c>
      <c r="B1146" s="80">
        <v>-111.08199999999999</v>
      </c>
      <c r="C1146" s="23">
        <v>42.595999999999997</v>
      </c>
      <c r="D1146" s="1">
        <v>1</v>
      </c>
      <c r="E1146" s="1">
        <v>1994</v>
      </c>
      <c r="F1146" s="1">
        <v>4</v>
      </c>
      <c r="G1146" s="1">
        <v>7</v>
      </c>
      <c r="H1146" s="1">
        <v>22</v>
      </c>
      <c r="I1146" s="1">
        <v>50</v>
      </c>
      <c r="J1146" s="11">
        <v>58.5</v>
      </c>
      <c r="K1146" s="35">
        <v>0.22500000000000001</v>
      </c>
      <c r="L1146" s="2">
        <v>0.01</v>
      </c>
      <c r="M1146" t="s">
        <v>174</v>
      </c>
    </row>
    <row r="1147" spans="1:13" x14ac:dyDescent="0.25">
      <c r="A1147" s="20">
        <v>2.5773699999999997</v>
      </c>
      <c r="B1147" s="80">
        <v>-111.074</v>
      </c>
      <c r="C1147" s="23">
        <v>42.613</v>
      </c>
      <c r="D1147" s="1">
        <v>3</v>
      </c>
      <c r="E1147" s="1">
        <v>1994</v>
      </c>
      <c r="F1147" s="1">
        <v>4</v>
      </c>
      <c r="G1147" s="1">
        <v>7</v>
      </c>
      <c r="H1147" s="1">
        <v>23</v>
      </c>
      <c r="I1147" s="1">
        <v>20</v>
      </c>
      <c r="J1147" s="11">
        <v>42.7</v>
      </c>
      <c r="K1147" s="35">
        <v>0.22500000000000001</v>
      </c>
      <c r="L1147" s="2">
        <v>0.01</v>
      </c>
      <c r="M1147" t="s">
        <v>174</v>
      </c>
    </row>
    <row r="1148" spans="1:13" x14ac:dyDescent="0.25">
      <c r="A1148" s="20">
        <v>2.6052400000000002</v>
      </c>
      <c r="B1148" s="80">
        <v>-111.071</v>
      </c>
      <c r="C1148" s="23">
        <v>42.591000000000001</v>
      </c>
      <c r="D1148" s="1">
        <v>1</v>
      </c>
      <c r="E1148" s="1">
        <v>1994</v>
      </c>
      <c r="F1148" s="1">
        <v>4</v>
      </c>
      <c r="G1148" s="1">
        <v>7</v>
      </c>
      <c r="H1148" s="1">
        <v>23</v>
      </c>
      <c r="I1148" s="1">
        <v>59</v>
      </c>
      <c r="J1148" s="11">
        <v>22.6</v>
      </c>
      <c r="K1148" s="35">
        <v>0.22500000000000001</v>
      </c>
      <c r="L1148" s="2">
        <v>0.01</v>
      </c>
      <c r="M1148" t="s">
        <v>174</v>
      </c>
    </row>
    <row r="1149" spans="1:13" x14ac:dyDescent="0.25">
      <c r="A1149" s="20">
        <v>2.8746499999999999</v>
      </c>
      <c r="B1149" s="80">
        <v>-111.07899999999999</v>
      </c>
      <c r="C1149" s="23">
        <v>42.606000000000002</v>
      </c>
      <c r="D1149" s="1">
        <v>3</v>
      </c>
      <c r="E1149" s="1">
        <v>1994</v>
      </c>
      <c r="F1149" s="1">
        <v>4</v>
      </c>
      <c r="G1149" s="1">
        <v>8</v>
      </c>
      <c r="H1149" s="1">
        <v>0</v>
      </c>
      <c r="I1149" s="1">
        <v>50</v>
      </c>
      <c r="J1149" s="11">
        <v>50.7</v>
      </c>
      <c r="K1149" s="35">
        <v>0.22500000000000001</v>
      </c>
      <c r="L1149" s="2">
        <v>0.01</v>
      </c>
      <c r="M1149" t="s">
        <v>174</v>
      </c>
    </row>
    <row r="1150" spans="1:13" x14ac:dyDescent="0.25">
      <c r="A1150" s="20">
        <v>3.3817445051099324</v>
      </c>
      <c r="B1150" s="80">
        <v>-111.083</v>
      </c>
      <c r="C1150" s="23">
        <v>42.615000000000002</v>
      </c>
      <c r="D1150" s="1">
        <v>2</v>
      </c>
      <c r="E1150" s="1">
        <v>1994</v>
      </c>
      <c r="F1150" s="1">
        <v>4</v>
      </c>
      <c r="G1150" s="1">
        <v>8</v>
      </c>
      <c r="H1150" s="1">
        <v>3</v>
      </c>
      <c r="I1150" s="1">
        <v>28</v>
      </c>
      <c r="J1150" s="11">
        <v>27.4</v>
      </c>
      <c r="K1150" s="35">
        <v>0.10516774409862768</v>
      </c>
      <c r="L1150" s="2">
        <v>0.01</v>
      </c>
      <c r="M1150" t="s">
        <v>175</v>
      </c>
    </row>
    <row r="1151" spans="1:13" x14ac:dyDescent="0.25">
      <c r="A1151" s="20">
        <v>2.6516899999999999</v>
      </c>
      <c r="B1151" s="80">
        <v>-111.09699999999999</v>
      </c>
      <c r="C1151" s="23">
        <v>42.616</v>
      </c>
      <c r="D1151" s="1">
        <v>1</v>
      </c>
      <c r="E1151" s="1">
        <v>1994</v>
      </c>
      <c r="F1151" s="1">
        <v>4</v>
      </c>
      <c r="G1151" s="1">
        <v>8</v>
      </c>
      <c r="H1151" s="1">
        <v>5</v>
      </c>
      <c r="I1151" s="1">
        <v>3</v>
      </c>
      <c r="J1151" s="11">
        <v>31.6</v>
      </c>
      <c r="K1151" s="35">
        <v>0.22500000000000001</v>
      </c>
      <c r="L1151" s="2">
        <v>0.01</v>
      </c>
      <c r="M1151" t="s">
        <v>174</v>
      </c>
    </row>
    <row r="1152" spans="1:13" x14ac:dyDescent="0.25">
      <c r="A1152" s="20">
        <v>2.5587899999999997</v>
      </c>
      <c r="B1152" s="80">
        <v>-111.1</v>
      </c>
      <c r="C1152" s="23">
        <v>42.63</v>
      </c>
      <c r="D1152" s="1">
        <v>1</v>
      </c>
      <c r="E1152" s="1">
        <v>1994</v>
      </c>
      <c r="F1152" s="1">
        <v>4</v>
      </c>
      <c r="G1152" s="1">
        <v>8</v>
      </c>
      <c r="H1152" s="1">
        <v>7</v>
      </c>
      <c r="I1152" s="1">
        <v>25</v>
      </c>
      <c r="J1152" s="11">
        <v>22.6</v>
      </c>
      <c r="K1152" s="35">
        <v>0.22500000000000001</v>
      </c>
      <c r="L1152" s="2">
        <v>0.01</v>
      </c>
      <c r="M1152" t="s">
        <v>174</v>
      </c>
    </row>
    <row r="1153" spans="1:13" x14ac:dyDescent="0.25">
      <c r="A1153" s="20">
        <v>4.1055885808062182</v>
      </c>
      <c r="B1153" s="80">
        <v>-111.074</v>
      </c>
      <c r="C1153" s="23">
        <v>42.633000000000003</v>
      </c>
      <c r="D1153" s="1">
        <v>5</v>
      </c>
      <c r="E1153" s="1">
        <v>1994</v>
      </c>
      <c r="F1153" s="1">
        <v>4</v>
      </c>
      <c r="G1153" s="1">
        <v>8</v>
      </c>
      <c r="H1153" s="1">
        <v>7</v>
      </c>
      <c r="I1153" s="1">
        <v>26</v>
      </c>
      <c r="J1153" s="11">
        <v>22.1</v>
      </c>
      <c r="K1153" s="35">
        <v>9.3760786345676014E-2</v>
      </c>
      <c r="L1153" s="2">
        <v>0.01</v>
      </c>
      <c r="M1153" t="s">
        <v>175</v>
      </c>
    </row>
    <row r="1154" spans="1:13" x14ac:dyDescent="0.25">
      <c r="A1154" s="20">
        <v>3.2090899999999998</v>
      </c>
      <c r="B1154" s="80">
        <v>-111.09399999999999</v>
      </c>
      <c r="C1154" s="23">
        <v>42.604999999999997</v>
      </c>
      <c r="D1154" s="1">
        <v>1</v>
      </c>
      <c r="E1154" s="1">
        <v>1994</v>
      </c>
      <c r="F1154" s="1">
        <v>4</v>
      </c>
      <c r="G1154" s="1">
        <v>8</v>
      </c>
      <c r="H1154" s="1">
        <v>7</v>
      </c>
      <c r="I1154" s="1">
        <v>29</v>
      </c>
      <c r="J1154" s="11">
        <v>45.3</v>
      </c>
      <c r="K1154" s="35">
        <v>0.22500000000000001</v>
      </c>
      <c r="L1154" s="2">
        <v>0.01</v>
      </c>
      <c r="M1154" t="s">
        <v>174</v>
      </c>
    </row>
    <row r="1155" spans="1:13" x14ac:dyDescent="0.25">
      <c r="A1155" s="20">
        <v>2.7353000000000001</v>
      </c>
      <c r="B1155" s="80">
        <v>-111.065</v>
      </c>
      <c r="C1155" s="23">
        <v>42.627000000000002</v>
      </c>
      <c r="D1155" s="1">
        <v>5</v>
      </c>
      <c r="E1155" s="1">
        <v>1994</v>
      </c>
      <c r="F1155" s="1">
        <v>4</v>
      </c>
      <c r="G1155" s="1">
        <v>8</v>
      </c>
      <c r="H1155" s="1">
        <v>8</v>
      </c>
      <c r="I1155" s="1">
        <v>0</v>
      </c>
      <c r="J1155" s="11">
        <v>58.9</v>
      </c>
      <c r="K1155" s="35">
        <v>0.22500000000000001</v>
      </c>
      <c r="L1155" s="2">
        <v>0.01</v>
      </c>
      <c r="M1155" t="s">
        <v>174</v>
      </c>
    </row>
    <row r="1156" spans="1:13" x14ac:dyDescent="0.25">
      <c r="A1156" s="20">
        <v>2.9582600000000001</v>
      </c>
      <c r="B1156" s="80">
        <v>-111.098</v>
      </c>
      <c r="C1156" s="23">
        <v>42.64</v>
      </c>
      <c r="D1156" s="1">
        <v>0</v>
      </c>
      <c r="E1156" s="1">
        <v>1994</v>
      </c>
      <c r="F1156" s="1">
        <v>4</v>
      </c>
      <c r="G1156" s="1">
        <v>8</v>
      </c>
      <c r="H1156" s="1">
        <v>8</v>
      </c>
      <c r="I1156" s="1">
        <v>52</v>
      </c>
      <c r="J1156" s="11">
        <v>55.5</v>
      </c>
      <c r="K1156" s="35">
        <v>0.22500000000000001</v>
      </c>
      <c r="L1156" s="2">
        <v>0.01</v>
      </c>
      <c r="M1156" t="s">
        <v>174</v>
      </c>
    </row>
    <row r="1157" spans="1:13" x14ac:dyDescent="0.25">
      <c r="A1157" s="20">
        <v>2.6331099999999998</v>
      </c>
      <c r="B1157" s="80">
        <v>-111.07899999999999</v>
      </c>
      <c r="C1157" s="23">
        <v>42.625999999999998</v>
      </c>
      <c r="D1157" s="1">
        <v>4</v>
      </c>
      <c r="E1157" s="1">
        <v>1994</v>
      </c>
      <c r="F1157" s="1">
        <v>4</v>
      </c>
      <c r="G1157" s="1">
        <v>8</v>
      </c>
      <c r="H1157" s="1">
        <v>8</v>
      </c>
      <c r="I1157" s="1">
        <v>58</v>
      </c>
      <c r="J1157" s="11">
        <v>27.2</v>
      </c>
      <c r="K1157" s="35">
        <v>0.22500000000000001</v>
      </c>
      <c r="L1157" s="2">
        <v>0.01</v>
      </c>
      <c r="M1157" t="s">
        <v>174</v>
      </c>
    </row>
    <row r="1158" spans="1:13" x14ac:dyDescent="0.25">
      <c r="A1158" s="20">
        <v>2.9303900000000001</v>
      </c>
      <c r="B1158" s="80">
        <v>-111.075</v>
      </c>
      <c r="C1158" s="23">
        <v>42.578000000000003</v>
      </c>
      <c r="D1158" s="1">
        <v>0</v>
      </c>
      <c r="E1158" s="1">
        <v>1994</v>
      </c>
      <c r="F1158" s="1">
        <v>4</v>
      </c>
      <c r="G1158" s="1">
        <v>8</v>
      </c>
      <c r="H1158" s="1">
        <v>9</v>
      </c>
      <c r="I1158" s="1">
        <v>12</v>
      </c>
      <c r="J1158" s="11">
        <v>39.299999999999997</v>
      </c>
      <c r="K1158" s="35">
        <v>0.22500000000000001</v>
      </c>
      <c r="L1158" s="2">
        <v>0.01</v>
      </c>
      <c r="M1158" t="s">
        <v>174</v>
      </c>
    </row>
    <row r="1159" spans="1:13" x14ac:dyDescent="0.25">
      <c r="A1159" s="20">
        <v>3.2566453054817677</v>
      </c>
      <c r="B1159" s="80">
        <v>-111.07299999999999</v>
      </c>
      <c r="C1159" s="23">
        <v>42.572000000000003</v>
      </c>
      <c r="D1159" s="1">
        <v>0</v>
      </c>
      <c r="E1159" s="1">
        <v>1994</v>
      </c>
      <c r="F1159" s="1">
        <v>4</v>
      </c>
      <c r="G1159" s="1">
        <v>8</v>
      </c>
      <c r="H1159" s="1">
        <v>10</v>
      </c>
      <c r="I1159" s="1">
        <v>37</v>
      </c>
      <c r="J1159" s="11">
        <v>50</v>
      </c>
      <c r="K1159" s="35">
        <v>0.16083765575665815</v>
      </c>
      <c r="L1159" s="2">
        <v>0.01</v>
      </c>
      <c r="M1159" t="s">
        <v>175</v>
      </c>
    </row>
    <row r="1160" spans="1:13" x14ac:dyDescent="0.25">
      <c r="A1160" s="20">
        <v>2.9675500000000001</v>
      </c>
      <c r="B1160" s="80">
        <v>-111.096</v>
      </c>
      <c r="C1160" s="23">
        <v>42.643000000000001</v>
      </c>
      <c r="D1160" s="1">
        <v>1</v>
      </c>
      <c r="E1160" s="1">
        <v>1994</v>
      </c>
      <c r="F1160" s="1">
        <v>4</v>
      </c>
      <c r="G1160" s="1">
        <v>8</v>
      </c>
      <c r="H1160" s="1">
        <v>11</v>
      </c>
      <c r="I1160" s="1">
        <v>44</v>
      </c>
      <c r="J1160" s="11">
        <v>16</v>
      </c>
      <c r="K1160" s="35">
        <v>0.22500000000000001</v>
      </c>
      <c r="L1160" s="2">
        <v>0.01</v>
      </c>
      <c r="M1160" t="s">
        <v>174</v>
      </c>
    </row>
    <row r="1161" spans="1:13" x14ac:dyDescent="0.25">
      <c r="A1161" s="20">
        <v>3.9103421761338861</v>
      </c>
      <c r="B1161" s="80">
        <v>-111.08799999999999</v>
      </c>
      <c r="C1161" s="23">
        <v>42.582000000000001</v>
      </c>
      <c r="D1161" s="1">
        <v>0</v>
      </c>
      <c r="E1161" s="1">
        <v>1994</v>
      </c>
      <c r="F1161" s="1">
        <v>4</v>
      </c>
      <c r="G1161" s="1">
        <v>8</v>
      </c>
      <c r="H1161" s="1">
        <v>15</v>
      </c>
      <c r="I1161" s="1">
        <v>56</v>
      </c>
      <c r="J1161" s="11">
        <v>29.9</v>
      </c>
      <c r="K1161" s="35">
        <v>0.10516774409862768</v>
      </c>
      <c r="L1161" s="2">
        <v>0.01</v>
      </c>
      <c r="M1161" t="s">
        <v>175</v>
      </c>
    </row>
    <row r="1162" spans="1:13" x14ac:dyDescent="0.25">
      <c r="A1162" s="20">
        <v>2.5773699999999997</v>
      </c>
      <c r="B1162" s="80">
        <v>-111.078</v>
      </c>
      <c r="C1162" s="23">
        <v>42.581000000000003</v>
      </c>
      <c r="D1162" s="1">
        <v>1</v>
      </c>
      <c r="E1162" s="1">
        <v>1994</v>
      </c>
      <c r="F1162" s="1">
        <v>4</v>
      </c>
      <c r="G1162" s="1">
        <v>8</v>
      </c>
      <c r="H1162" s="1">
        <v>17</v>
      </c>
      <c r="I1162" s="1">
        <v>26</v>
      </c>
      <c r="J1162" s="11">
        <v>17.100000000000001</v>
      </c>
      <c r="K1162" s="35">
        <v>0.22500000000000001</v>
      </c>
      <c r="L1162" s="2">
        <v>0.01</v>
      </c>
      <c r="M1162" t="s">
        <v>174</v>
      </c>
    </row>
    <row r="1163" spans="1:13" x14ac:dyDescent="0.25">
      <c r="A1163" s="20">
        <v>2.7445900000000001</v>
      </c>
      <c r="B1163" s="80">
        <v>-111.092</v>
      </c>
      <c r="C1163" s="23">
        <v>42.62</v>
      </c>
      <c r="D1163" s="1">
        <v>2</v>
      </c>
      <c r="E1163" s="1">
        <v>1994</v>
      </c>
      <c r="F1163" s="1">
        <v>4</v>
      </c>
      <c r="G1163" s="1">
        <v>8</v>
      </c>
      <c r="H1163" s="1">
        <v>18</v>
      </c>
      <c r="I1163" s="1">
        <v>27</v>
      </c>
      <c r="J1163" s="11">
        <v>21</v>
      </c>
      <c r="K1163" s="35">
        <v>0.22500000000000001</v>
      </c>
      <c r="L1163" s="2">
        <v>0.01</v>
      </c>
      <c r="M1163" t="s">
        <v>174</v>
      </c>
    </row>
    <row r="1164" spans="1:13" x14ac:dyDescent="0.25">
      <c r="A1164" s="20">
        <v>2.5587899999999997</v>
      </c>
      <c r="B1164" s="80">
        <v>-111.11199999999999</v>
      </c>
      <c r="C1164" s="23">
        <v>42.655999999999999</v>
      </c>
      <c r="D1164" s="1">
        <v>3</v>
      </c>
      <c r="E1164" s="1">
        <v>1994</v>
      </c>
      <c r="F1164" s="1">
        <v>4</v>
      </c>
      <c r="G1164" s="1">
        <v>8</v>
      </c>
      <c r="H1164" s="1">
        <v>18</v>
      </c>
      <c r="I1164" s="1">
        <v>48</v>
      </c>
      <c r="J1164" s="11">
        <v>20.399999999999999</v>
      </c>
      <c r="K1164" s="35">
        <v>0.22500000000000001</v>
      </c>
      <c r="L1164" s="2">
        <v>0.01</v>
      </c>
      <c r="M1164" t="s">
        <v>174</v>
      </c>
    </row>
    <row r="1165" spans="1:13" x14ac:dyDescent="0.25">
      <c r="A1165" s="20">
        <v>2.5495000000000001</v>
      </c>
      <c r="B1165" s="80">
        <v>-111.124</v>
      </c>
      <c r="C1165" s="23">
        <v>42.662999999999997</v>
      </c>
      <c r="D1165" s="1">
        <v>5</v>
      </c>
      <c r="E1165" s="1">
        <v>1994</v>
      </c>
      <c r="F1165" s="1">
        <v>4</v>
      </c>
      <c r="G1165" s="1">
        <v>8</v>
      </c>
      <c r="H1165" s="1">
        <v>19</v>
      </c>
      <c r="I1165" s="1">
        <v>54</v>
      </c>
      <c r="J1165" s="11">
        <v>0.4</v>
      </c>
      <c r="K1165" s="35">
        <v>0.22500000000000001</v>
      </c>
      <c r="L1165" s="2">
        <v>0.01</v>
      </c>
      <c r="M1165" t="s">
        <v>174</v>
      </c>
    </row>
    <row r="1166" spans="1:13" x14ac:dyDescent="0.25">
      <c r="A1166" s="20">
        <v>2.5587899999999997</v>
      </c>
      <c r="B1166" s="80">
        <v>-111.09099999999999</v>
      </c>
      <c r="C1166" s="23">
        <v>42.658999999999999</v>
      </c>
      <c r="D1166" s="1">
        <v>6</v>
      </c>
      <c r="E1166" s="1">
        <v>1994</v>
      </c>
      <c r="F1166" s="1">
        <v>4</v>
      </c>
      <c r="G1166" s="1">
        <v>8</v>
      </c>
      <c r="H1166" s="1">
        <v>19</v>
      </c>
      <c r="I1166" s="1">
        <v>58</v>
      </c>
      <c r="J1166" s="11">
        <v>41.6</v>
      </c>
      <c r="K1166" s="35">
        <v>0.22500000000000001</v>
      </c>
      <c r="L1166" s="2">
        <v>0.01</v>
      </c>
      <c r="M1166" t="s">
        <v>174</v>
      </c>
    </row>
    <row r="1167" spans="1:13" x14ac:dyDescent="0.25">
      <c r="A1167" s="20">
        <v>3.1775453192768772</v>
      </c>
      <c r="B1167" s="80">
        <v>-111.1</v>
      </c>
      <c r="C1167" s="23">
        <v>42.783000000000001</v>
      </c>
      <c r="D1167" s="1">
        <v>0</v>
      </c>
      <c r="E1167" s="1">
        <v>1994</v>
      </c>
      <c r="F1167" s="1">
        <v>4</v>
      </c>
      <c r="G1167" s="1">
        <v>8</v>
      </c>
      <c r="H1167" s="1">
        <v>21</v>
      </c>
      <c r="I1167" s="1">
        <v>44</v>
      </c>
      <c r="J1167" s="11">
        <v>20</v>
      </c>
      <c r="K1167" s="35">
        <v>0.10516774409862768</v>
      </c>
      <c r="L1167" s="2">
        <v>0.01</v>
      </c>
      <c r="M1167" t="s">
        <v>175</v>
      </c>
    </row>
    <row r="1168" spans="1:13" x14ac:dyDescent="0.25">
      <c r="A1168" s="20">
        <v>2.5773699999999997</v>
      </c>
      <c r="B1168" s="80">
        <v>-111.104</v>
      </c>
      <c r="C1168" s="23">
        <v>42.643999999999998</v>
      </c>
      <c r="D1168" s="1">
        <v>4</v>
      </c>
      <c r="E1168" s="1">
        <v>1994</v>
      </c>
      <c r="F1168" s="1">
        <v>4</v>
      </c>
      <c r="G1168" s="1">
        <v>9</v>
      </c>
      <c r="H1168" s="1">
        <v>4</v>
      </c>
      <c r="I1168" s="1">
        <v>9</v>
      </c>
      <c r="J1168" s="11">
        <v>22.9</v>
      </c>
      <c r="K1168" s="35">
        <v>0.22500000000000001</v>
      </c>
      <c r="L1168" s="2">
        <v>0.01</v>
      </c>
      <c r="M1168" t="s">
        <v>174</v>
      </c>
    </row>
    <row r="1169" spans="1:13" x14ac:dyDescent="0.25">
      <c r="A1169" s="20">
        <v>2.68885</v>
      </c>
      <c r="B1169" s="80">
        <v>-111.09099999999999</v>
      </c>
      <c r="C1169" s="23">
        <v>42.627000000000002</v>
      </c>
      <c r="D1169" s="1">
        <v>0</v>
      </c>
      <c r="E1169" s="1">
        <v>1994</v>
      </c>
      <c r="F1169" s="1">
        <v>4</v>
      </c>
      <c r="G1169" s="1">
        <v>9</v>
      </c>
      <c r="H1169" s="1">
        <v>4</v>
      </c>
      <c r="I1169" s="1">
        <v>44</v>
      </c>
      <c r="J1169" s="11">
        <v>34.4</v>
      </c>
      <c r="K1169" s="35">
        <v>0.22500000000000001</v>
      </c>
      <c r="L1169" s="2">
        <v>0.01</v>
      </c>
      <c r="M1169" t="s">
        <v>174</v>
      </c>
    </row>
    <row r="1170" spans="1:13" x14ac:dyDescent="0.25">
      <c r="A1170" s="20">
        <v>2.72601</v>
      </c>
      <c r="B1170" s="80">
        <v>-111.087</v>
      </c>
      <c r="C1170" s="23">
        <v>42.593000000000004</v>
      </c>
      <c r="D1170" s="1">
        <v>0</v>
      </c>
      <c r="E1170" s="1">
        <v>1994</v>
      </c>
      <c r="F1170" s="1">
        <v>4</v>
      </c>
      <c r="G1170" s="1">
        <v>9</v>
      </c>
      <c r="H1170" s="1">
        <v>9</v>
      </c>
      <c r="I1170" s="1">
        <v>40</v>
      </c>
      <c r="J1170" s="11">
        <v>33.6</v>
      </c>
      <c r="K1170" s="35">
        <v>0.22500000000000001</v>
      </c>
      <c r="L1170" s="2">
        <v>0.01</v>
      </c>
      <c r="M1170" t="s">
        <v>174</v>
      </c>
    </row>
    <row r="1171" spans="1:13" x14ac:dyDescent="0.25">
      <c r="A1171" s="20">
        <v>2.50305</v>
      </c>
      <c r="B1171" s="80">
        <v>-111.09</v>
      </c>
      <c r="C1171" s="23">
        <v>42.612000000000002</v>
      </c>
      <c r="D1171" s="1">
        <v>1</v>
      </c>
      <c r="E1171" s="1">
        <v>1994</v>
      </c>
      <c r="F1171" s="1">
        <v>4</v>
      </c>
      <c r="G1171" s="1">
        <v>9</v>
      </c>
      <c r="H1171" s="1">
        <v>15</v>
      </c>
      <c r="I1171" s="1">
        <v>22</v>
      </c>
      <c r="J1171" s="11">
        <v>34.4</v>
      </c>
      <c r="K1171" s="35">
        <v>0.22500000000000001</v>
      </c>
      <c r="L1171" s="2">
        <v>0.01</v>
      </c>
      <c r="M1171" t="s">
        <v>174</v>
      </c>
    </row>
    <row r="1172" spans="1:13" x14ac:dyDescent="0.25">
      <c r="A1172" s="20">
        <v>2.5773699999999997</v>
      </c>
      <c r="B1172" s="80">
        <v>-111.096</v>
      </c>
      <c r="C1172" s="23">
        <v>42.651000000000003</v>
      </c>
      <c r="D1172" s="1">
        <v>6</v>
      </c>
      <c r="E1172" s="1">
        <v>1994</v>
      </c>
      <c r="F1172" s="1">
        <v>4</v>
      </c>
      <c r="G1172" s="1">
        <v>9</v>
      </c>
      <c r="H1172" s="1">
        <v>15</v>
      </c>
      <c r="I1172" s="1">
        <v>50</v>
      </c>
      <c r="J1172" s="11">
        <v>32.5</v>
      </c>
      <c r="K1172" s="35">
        <v>0.22500000000000001</v>
      </c>
      <c r="L1172" s="2">
        <v>0.01</v>
      </c>
      <c r="M1172" t="s">
        <v>174</v>
      </c>
    </row>
    <row r="1173" spans="1:13" x14ac:dyDescent="0.25">
      <c r="A1173" s="20">
        <v>3.7757601347790706</v>
      </c>
      <c r="B1173" s="80">
        <v>-111.105</v>
      </c>
      <c r="C1173" s="23">
        <v>42.651000000000003</v>
      </c>
      <c r="D1173" s="1">
        <v>3</v>
      </c>
      <c r="E1173" s="1">
        <v>1994</v>
      </c>
      <c r="F1173" s="1">
        <v>4</v>
      </c>
      <c r="G1173" s="1">
        <v>9</v>
      </c>
      <c r="H1173" s="1">
        <v>16</v>
      </c>
      <c r="I1173" s="1">
        <v>16</v>
      </c>
      <c r="J1173" s="11">
        <v>42.3</v>
      </c>
      <c r="K1173" s="35">
        <v>0.10516774409862768</v>
      </c>
      <c r="L1173" s="2">
        <v>0.01</v>
      </c>
      <c r="M1173" t="s">
        <v>175</v>
      </c>
    </row>
    <row r="1174" spans="1:13" x14ac:dyDescent="0.25">
      <c r="A1174" s="20">
        <v>2.7353000000000001</v>
      </c>
      <c r="B1174" s="80">
        <v>-111.11799999999999</v>
      </c>
      <c r="C1174" s="23">
        <v>42.658000000000001</v>
      </c>
      <c r="D1174" s="1">
        <v>3</v>
      </c>
      <c r="E1174" s="1">
        <v>1994</v>
      </c>
      <c r="F1174" s="1">
        <v>4</v>
      </c>
      <c r="G1174" s="1">
        <v>10</v>
      </c>
      <c r="H1174" s="1">
        <v>0</v>
      </c>
      <c r="I1174" s="1">
        <v>33</v>
      </c>
      <c r="J1174" s="11">
        <v>50.2</v>
      </c>
      <c r="K1174" s="35">
        <v>0.22500000000000001</v>
      </c>
      <c r="L1174" s="2">
        <v>0.01</v>
      </c>
      <c r="M1174" t="s">
        <v>174</v>
      </c>
    </row>
    <row r="1175" spans="1:13" x14ac:dyDescent="0.25">
      <c r="A1175" s="20">
        <v>2.7910399999999997</v>
      </c>
      <c r="B1175" s="80">
        <v>-111.105</v>
      </c>
      <c r="C1175" s="23">
        <v>42.783000000000001</v>
      </c>
      <c r="D1175" s="1">
        <v>0</v>
      </c>
      <c r="E1175" s="1">
        <v>1994</v>
      </c>
      <c r="F1175" s="1">
        <v>4</v>
      </c>
      <c r="G1175" s="1">
        <v>10</v>
      </c>
      <c r="H1175" s="1">
        <v>5</v>
      </c>
      <c r="I1175" s="1">
        <v>56</v>
      </c>
      <c r="J1175" s="11">
        <v>19.399999999999999</v>
      </c>
      <c r="K1175" s="35">
        <v>0.22500000000000001</v>
      </c>
      <c r="L1175" s="2">
        <v>0.01</v>
      </c>
      <c r="M1175" t="s">
        <v>174</v>
      </c>
    </row>
    <row r="1176" spans="1:13" x14ac:dyDescent="0.25">
      <c r="A1176" s="20">
        <v>2.68885</v>
      </c>
      <c r="B1176" s="80">
        <v>-111.09099999999999</v>
      </c>
      <c r="C1176" s="23">
        <v>42.615000000000002</v>
      </c>
      <c r="D1176" s="1">
        <v>1</v>
      </c>
      <c r="E1176" s="1">
        <v>1994</v>
      </c>
      <c r="F1176" s="1">
        <v>4</v>
      </c>
      <c r="G1176" s="1">
        <v>10</v>
      </c>
      <c r="H1176" s="1">
        <v>6</v>
      </c>
      <c r="I1176" s="1">
        <v>26</v>
      </c>
      <c r="J1176" s="11">
        <v>21.8</v>
      </c>
      <c r="K1176" s="35">
        <v>0.22500000000000001</v>
      </c>
      <c r="L1176" s="2">
        <v>0.01</v>
      </c>
      <c r="M1176" t="s">
        <v>174</v>
      </c>
    </row>
    <row r="1177" spans="1:13" x14ac:dyDescent="0.25">
      <c r="A1177" s="20">
        <v>2.68885</v>
      </c>
      <c r="B1177" s="80">
        <v>-111.07299999999999</v>
      </c>
      <c r="C1177" s="23">
        <v>42.56</v>
      </c>
      <c r="D1177" s="1">
        <v>1</v>
      </c>
      <c r="E1177" s="1">
        <v>1994</v>
      </c>
      <c r="F1177" s="1">
        <v>4</v>
      </c>
      <c r="G1177" s="1">
        <v>10</v>
      </c>
      <c r="H1177" s="1">
        <v>12</v>
      </c>
      <c r="I1177" s="1">
        <v>8</v>
      </c>
      <c r="J1177" s="11">
        <v>41.8</v>
      </c>
      <c r="K1177" s="35">
        <v>0.22500000000000001</v>
      </c>
      <c r="L1177" s="2">
        <v>0.01</v>
      </c>
      <c r="M1177" t="s">
        <v>174</v>
      </c>
    </row>
    <row r="1178" spans="1:13" x14ac:dyDescent="0.25">
      <c r="A1178" s="20">
        <v>2.5309200000000001</v>
      </c>
      <c r="B1178" s="80">
        <v>-111.089</v>
      </c>
      <c r="C1178" s="23">
        <v>42.619</v>
      </c>
      <c r="D1178" s="1">
        <v>6</v>
      </c>
      <c r="E1178" s="1">
        <v>1994</v>
      </c>
      <c r="F1178" s="1">
        <v>4</v>
      </c>
      <c r="G1178" s="1">
        <v>10</v>
      </c>
      <c r="H1178" s="1">
        <v>19</v>
      </c>
      <c r="I1178" s="1">
        <v>39</v>
      </c>
      <c r="J1178" s="11">
        <v>11.2</v>
      </c>
      <c r="K1178" s="35">
        <v>0.22500000000000001</v>
      </c>
      <c r="L1178" s="2">
        <v>0.01</v>
      </c>
      <c r="M1178" t="s">
        <v>174</v>
      </c>
    </row>
    <row r="1179" spans="1:13" x14ac:dyDescent="0.25">
      <c r="A1179" s="20">
        <v>4.1867593914664001</v>
      </c>
      <c r="B1179" s="80">
        <v>-111.166</v>
      </c>
      <c r="C1179" s="23">
        <v>42.685000000000002</v>
      </c>
      <c r="D1179" s="1">
        <v>5</v>
      </c>
      <c r="E1179" s="1">
        <v>1994</v>
      </c>
      <c r="F1179" s="1">
        <v>4</v>
      </c>
      <c r="G1179" s="1">
        <v>10</v>
      </c>
      <c r="H1179" s="1">
        <v>20</v>
      </c>
      <c r="I1179" s="1">
        <v>4</v>
      </c>
      <c r="J1179" s="11">
        <v>10</v>
      </c>
      <c r="K1179" s="35">
        <v>9.3760786345676014E-2</v>
      </c>
      <c r="L1179" s="2">
        <v>0.01</v>
      </c>
      <c r="M1179" t="s">
        <v>175</v>
      </c>
    </row>
    <row r="1180" spans="1:13" x14ac:dyDescent="0.25">
      <c r="A1180" s="20">
        <v>2.68885</v>
      </c>
      <c r="B1180" s="80">
        <v>-111.068</v>
      </c>
      <c r="C1180" s="23">
        <v>42.604999999999997</v>
      </c>
      <c r="D1180" s="1">
        <v>4</v>
      </c>
      <c r="E1180" s="1">
        <v>1994</v>
      </c>
      <c r="F1180" s="1">
        <v>4</v>
      </c>
      <c r="G1180" s="1">
        <v>11</v>
      </c>
      <c r="H1180" s="1">
        <v>1</v>
      </c>
      <c r="I1180" s="1">
        <v>22</v>
      </c>
      <c r="J1180" s="11">
        <v>18.2</v>
      </c>
      <c r="K1180" s="35">
        <v>0.22500000000000001</v>
      </c>
      <c r="L1180" s="2">
        <v>0.01</v>
      </c>
      <c r="M1180" t="s">
        <v>174</v>
      </c>
    </row>
    <row r="1181" spans="1:13" x14ac:dyDescent="0.25">
      <c r="A1181" s="20">
        <v>2.7910399999999997</v>
      </c>
      <c r="B1181" s="80">
        <v>-111.13500000000001</v>
      </c>
      <c r="C1181" s="23">
        <v>42.631</v>
      </c>
      <c r="D1181" s="1">
        <v>0</v>
      </c>
      <c r="E1181" s="1">
        <v>1994</v>
      </c>
      <c r="F1181" s="1">
        <v>4</v>
      </c>
      <c r="G1181" s="1">
        <v>11</v>
      </c>
      <c r="H1181" s="1">
        <v>7</v>
      </c>
      <c r="I1181" s="1">
        <v>16</v>
      </c>
      <c r="J1181" s="11">
        <v>34</v>
      </c>
      <c r="K1181" s="35">
        <v>0.22500000000000001</v>
      </c>
      <c r="L1181" s="2">
        <v>0.01</v>
      </c>
      <c r="M1181" t="s">
        <v>174</v>
      </c>
    </row>
    <row r="1182" spans="1:13" x14ac:dyDescent="0.25">
      <c r="A1182" s="20">
        <v>3.0456611712146819</v>
      </c>
      <c r="B1182" s="80">
        <v>-111.09</v>
      </c>
      <c r="C1182" s="23">
        <v>42.588999999999999</v>
      </c>
      <c r="D1182" s="1">
        <v>0</v>
      </c>
      <c r="E1182" s="1">
        <v>1994</v>
      </c>
      <c r="F1182" s="1">
        <v>4</v>
      </c>
      <c r="G1182" s="1">
        <v>11</v>
      </c>
      <c r="H1182" s="1">
        <v>7</v>
      </c>
      <c r="I1182" s="1">
        <v>23</v>
      </c>
      <c r="J1182" s="11">
        <v>8</v>
      </c>
      <c r="K1182" s="35">
        <v>0.16083765575665815</v>
      </c>
      <c r="L1182" s="2">
        <v>0.01</v>
      </c>
      <c r="M1182" t="s">
        <v>175</v>
      </c>
    </row>
    <row r="1183" spans="1:13" x14ac:dyDescent="0.25">
      <c r="A1183" s="20">
        <v>2.5866600000000002</v>
      </c>
      <c r="B1183" s="80">
        <v>-111.087</v>
      </c>
      <c r="C1183" s="23">
        <v>42.691000000000003</v>
      </c>
      <c r="D1183" s="1">
        <v>0</v>
      </c>
      <c r="E1183" s="1">
        <v>1994</v>
      </c>
      <c r="F1183" s="1">
        <v>4</v>
      </c>
      <c r="G1183" s="1">
        <v>11</v>
      </c>
      <c r="H1183" s="1">
        <v>18</v>
      </c>
      <c r="I1183" s="1">
        <v>33</v>
      </c>
      <c r="J1183" s="11">
        <v>21.7</v>
      </c>
      <c r="K1183" s="35">
        <v>0.22500000000000001</v>
      </c>
      <c r="L1183" s="2">
        <v>0.01</v>
      </c>
      <c r="M1183" t="s">
        <v>174</v>
      </c>
    </row>
    <row r="1184" spans="1:13" x14ac:dyDescent="0.25">
      <c r="A1184" s="20">
        <v>2.51234</v>
      </c>
      <c r="B1184" s="80">
        <v>-111.08499999999999</v>
      </c>
      <c r="C1184" s="23">
        <v>42.694000000000003</v>
      </c>
      <c r="D1184" s="1">
        <v>0</v>
      </c>
      <c r="E1184" s="1">
        <v>1994</v>
      </c>
      <c r="F1184" s="1">
        <v>4</v>
      </c>
      <c r="G1184" s="1">
        <v>11</v>
      </c>
      <c r="H1184" s="1">
        <v>19</v>
      </c>
      <c r="I1184" s="1">
        <v>38</v>
      </c>
      <c r="J1184" s="11">
        <v>42.5</v>
      </c>
      <c r="K1184" s="35">
        <v>0.22500000000000001</v>
      </c>
      <c r="L1184" s="2">
        <v>0.01</v>
      </c>
      <c r="M1184" t="s">
        <v>174</v>
      </c>
    </row>
    <row r="1185" spans="1:13" x14ac:dyDescent="0.25">
      <c r="A1185" s="20">
        <v>2.5587899999999997</v>
      </c>
      <c r="B1185" s="80">
        <v>-111.092</v>
      </c>
      <c r="C1185" s="23">
        <v>42.639000000000003</v>
      </c>
      <c r="D1185" s="1">
        <v>1</v>
      </c>
      <c r="E1185" s="1">
        <v>1994</v>
      </c>
      <c r="F1185" s="1">
        <v>4</v>
      </c>
      <c r="G1185" s="1">
        <v>13</v>
      </c>
      <c r="H1185" s="1">
        <v>7</v>
      </c>
      <c r="I1185" s="1">
        <v>53</v>
      </c>
      <c r="J1185" s="11">
        <v>9.4</v>
      </c>
      <c r="K1185" s="35">
        <v>0.22500000000000001</v>
      </c>
      <c r="L1185" s="2">
        <v>0.01</v>
      </c>
      <c r="M1185" t="s">
        <v>174</v>
      </c>
    </row>
    <row r="1186" spans="1:13" x14ac:dyDescent="0.25">
      <c r="A1186" s="20">
        <v>2.7974047017628587</v>
      </c>
      <c r="B1186" s="80">
        <v>-111.11</v>
      </c>
      <c r="C1186" s="23">
        <v>42.7</v>
      </c>
      <c r="D1186" s="1">
        <v>1</v>
      </c>
      <c r="E1186" s="1">
        <v>1994</v>
      </c>
      <c r="F1186" s="1">
        <v>4</v>
      </c>
      <c r="G1186" s="1">
        <v>13</v>
      </c>
      <c r="H1186" s="1">
        <v>13</v>
      </c>
      <c r="I1186" s="1">
        <v>16</v>
      </c>
      <c r="J1186" s="11">
        <v>51.5</v>
      </c>
      <c r="K1186" s="35">
        <v>0.16083765575665815</v>
      </c>
      <c r="L1186" s="2">
        <v>0.01</v>
      </c>
      <c r="M1186" t="s">
        <v>175</v>
      </c>
    </row>
    <row r="1187" spans="1:13" x14ac:dyDescent="0.25">
      <c r="A1187" s="20">
        <v>2.8281999999999998</v>
      </c>
      <c r="B1187" s="80">
        <v>-111.093</v>
      </c>
      <c r="C1187" s="23">
        <v>42.695999999999998</v>
      </c>
      <c r="D1187" s="1">
        <v>1</v>
      </c>
      <c r="E1187" s="1">
        <v>1994</v>
      </c>
      <c r="F1187" s="1">
        <v>4</v>
      </c>
      <c r="G1187" s="1">
        <v>13</v>
      </c>
      <c r="H1187" s="1">
        <v>22</v>
      </c>
      <c r="I1187" s="1">
        <v>1</v>
      </c>
      <c r="J1187" s="11">
        <v>26.9</v>
      </c>
      <c r="K1187" s="35">
        <v>0.22500000000000001</v>
      </c>
      <c r="L1187" s="2">
        <v>0.01</v>
      </c>
      <c r="M1187" t="s">
        <v>174</v>
      </c>
    </row>
    <row r="1188" spans="1:13" x14ac:dyDescent="0.25">
      <c r="A1188" s="20">
        <v>3.6984876659905748</v>
      </c>
      <c r="B1188" s="80">
        <v>-111.129</v>
      </c>
      <c r="C1188" s="23">
        <v>42.786000000000001</v>
      </c>
      <c r="D1188" s="1">
        <v>2</v>
      </c>
      <c r="E1188" s="1">
        <v>1994</v>
      </c>
      <c r="F1188" s="1">
        <v>4</v>
      </c>
      <c r="G1188" s="1">
        <v>16</v>
      </c>
      <c r="H1188" s="1">
        <v>0</v>
      </c>
      <c r="I1188" s="1">
        <v>17</v>
      </c>
      <c r="J1188" s="11">
        <v>32.9</v>
      </c>
      <c r="K1188" s="35">
        <v>0.10516774409862768</v>
      </c>
      <c r="L1188" s="2">
        <v>0.01</v>
      </c>
      <c r="M1188" t="s">
        <v>175</v>
      </c>
    </row>
    <row r="1189" spans="1:13" x14ac:dyDescent="0.25">
      <c r="A1189" s="20">
        <v>2.5959499999999998</v>
      </c>
      <c r="B1189" s="80">
        <v>-111.111</v>
      </c>
      <c r="C1189" s="23">
        <v>42.768999999999998</v>
      </c>
      <c r="D1189" s="1">
        <v>2</v>
      </c>
      <c r="E1189" s="1">
        <v>1994</v>
      </c>
      <c r="F1189" s="1">
        <v>4</v>
      </c>
      <c r="G1189" s="1">
        <v>16</v>
      </c>
      <c r="H1189" s="1">
        <v>0</v>
      </c>
      <c r="I1189" s="1">
        <v>41</v>
      </c>
      <c r="J1189" s="11">
        <v>59</v>
      </c>
      <c r="K1189" s="35">
        <v>0.22500000000000001</v>
      </c>
      <c r="L1189" s="2">
        <v>0.01</v>
      </c>
      <c r="M1189" t="s">
        <v>174</v>
      </c>
    </row>
    <row r="1190" spans="1:13" x14ac:dyDescent="0.25">
      <c r="A1190" s="20">
        <v>3.2453548897721101</v>
      </c>
      <c r="B1190" s="80">
        <v>-111.08499999999999</v>
      </c>
      <c r="C1190" s="23">
        <v>42.625999999999998</v>
      </c>
      <c r="D1190" s="1">
        <v>3</v>
      </c>
      <c r="E1190" s="1">
        <v>1994</v>
      </c>
      <c r="F1190" s="1">
        <v>4</v>
      </c>
      <c r="G1190" s="1">
        <v>16</v>
      </c>
      <c r="H1190" s="1">
        <v>7</v>
      </c>
      <c r="I1190" s="1">
        <v>34</v>
      </c>
      <c r="J1190" s="11">
        <v>3.8</v>
      </c>
      <c r="K1190" s="35">
        <v>0.11825400999467875</v>
      </c>
      <c r="L1190" s="2">
        <v>0.01</v>
      </c>
      <c r="M1190" t="s">
        <v>175</v>
      </c>
    </row>
    <row r="1191" spans="1:13" x14ac:dyDescent="0.25">
      <c r="A1191" s="20">
        <v>2.5959499999999998</v>
      </c>
      <c r="B1191" s="80">
        <v>-111.128</v>
      </c>
      <c r="C1191" s="23">
        <v>42.734999999999999</v>
      </c>
      <c r="D1191" s="1">
        <v>2</v>
      </c>
      <c r="E1191" s="1">
        <v>1994</v>
      </c>
      <c r="F1191" s="1">
        <v>4</v>
      </c>
      <c r="G1191" s="1">
        <v>16</v>
      </c>
      <c r="H1191" s="1">
        <v>9</v>
      </c>
      <c r="I1191" s="1">
        <v>30</v>
      </c>
      <c r="J1191" s="11">
        <v>37.799999999999997</v>
      </c>
      <c r="K1191" s="35">
        <v>0.22500000000000001</v>
      </c>
      <c r="L1191" s="2">
        <v>0.01</v>
      </c>
      <c r="M1191" t="s">
        <v>174</v>
      </c>
    </row>
    <row r="1192" spans="1:13" x14ac:dyDescent="0.25">
      <c r="A1192" s="20">
        <v>2.50305</v>
      </c>
      <c r="B1192" s="80">
        <v>-111.093</v>
      </c>
      <c r="C1192" s="23">
        <v>42.584000000000003</v>
      </c>
      <c r="D1192" s="1">
        <v>1</v>
      </c>
      <c r="E1192" s="1">
        <v>1994</v>
      </c>
      <c r="F1192" s="1">
        <v>4</v>
      </c>
      <c r="G1192" s="1">
        <v>17</v>
      </c>
      <c r="H1192" s="1">
        <v>0</v>
      </c>
      <c r="I1192" s="1">
        <v>53</v>
      </c>
      <c r="J1192" s="11">
        <v>26.9</v>
      </c>
      <c r="K1192" s="35">
        <v>0.22500000000000001</v>
      </c>
      <c r="L1192" s="2">
        <v>0.01</v>
      </c>
      <c r="M1192" t="s">
        <v>174</v>
      </c>
    </row>
    <row r="1193" spans="1:13" x14ac:dyDescent="0.25">
      <c r="A1193" s="20">
        <v>2.6331099999999998</v>
      </c>
      <c r="B1193" s="80">
        <v>-111.09</v>
      </c>
      <c r="C1193" s="23">
        <v>42.673000000000002</v>
      </c>
      <c r="D1193" s="1">
        <v>1</v>
      </c>
      <c r="E1193" s="1">
        <v>1994</v>
      </c>
      <c r="F1193" s="1">
        <v>4</v>
      </c>
      <c r="G1193" s="1">
        <v>17</v>
      </c>
      <c r="H1193" s="1">
        <v>6</v>
      </c>
      <c r="I1193" s="1">
        <v>20</v>
      </c>
      <c r="J1193" s="11">
        <v>50.3</v>
      </c>
      <c r="K1193" s="35">
        <v>0.22500000000000001</v>
      </c>
      <c r="L1193" s="2">
        <v>0.01</v>
      </c>
      <c r="M1193" t="s">
        <v>174</v>
      </c>
    </row>
    <row r="1194" spans="1:13" x14ac:dyDescent="0.25">
      <c r="A1194" s="20">
        <v>2.50305</v>
      </c>
      <c r="B1194" s="80">
        <v>-111.16500000000001</v>
      </c>
      <c r="C1194" s="23">
        <v>42.747999999999998</v>
      </c>
      <c r="D1194" s="1">
        <v>1</v>
      </c>
      <c r="E1194" s="1">
        <v>1994</v>
      </c>
      <c r="F1194" s="1">
        <v>4</v>
      </c>
      <c r="G1194" s="1">
        <v>17</v>
      </c>
      <c r="H1194" s="1">
        <v>19</v>
      </c>
      <c r="I1194" s="1">
        <v>28</v>
      </c>
      <c r="J1194" s="11">
        <v>0.7</v>
      </c>
      <c r="K1194" s="35">
        <v>0.22500000000000001</v>
      </c>
      <c r="L1194" s="2">
        <v>0.01</v>
      </c>
      <c r="M1194" t="s">
        <v>174</v>
      </c>
    </row>
    <row r="1195" spans="1:13" x14ac:dyDescent="0.25">
      <c r="A1195" s="20">
        <v>3.6095006229811144</v>
      </c>
      <c r="B1195" s="80">
        <v>-111.08199999999999</v>
      </c>
      <c r="C1195" s="23">
        <v>42.631</v>
      </c>
      <c r="D1195" s="1">
        <v>3</v>
      </c>
      <c r="E1195" s="1">
        <v>1994</v>
      </c>
      <c r="F1195" s="1">
        <v>4</v>
      </c>
      <c r="G1195" s="1">
        <v>17</v>
      </c>
      <c r="H1195" s="1">
        <v>20</v>
      </c>
      <c r="I1195" s="1">
        <v>20</v>
      </c>
      <c r="J1195" s="11">
        <v>37.9</v>
      </c>
      <c r="K1195" s="35">
        <v>0.10516774409862768</v>
      </c>
      <c r="L1195" s="2">
        <v>0.01</v>
      </c>
      <c r="M1195" t="s">
        <v>175</v>
      </c>
    </row>
    <row r="1196" spans="1:13" x14ac:dyDescent="0.25">
      <c r="A1196" s="20">
        <v>2.89323</v>
      </c>
      <c r="B1196" s="80">
        <v>-111.129</v>
      </c>
      <c r="C1196" s="23">
        <v>42.685000000000002</v>
      </c>
      <c r="D1196" s="1">
        <v>5</v>
      </c>
      <c r="E1196" s="1">
        <v>1994</v>
      </c>
      <c r="F1196" s="1">
        <v>4</v>
      </c>
      <c r="G1196" s="1">
        <v>19</v>
      </c>
      <c r="H1196" s="1">
        <v>9</v>
      </c>
      <c r="I1196" s="1">
        <v>6</v>
      </c>
      <c r="J1196" s="11">
        <v>6.2</v>
      </c>
      <c r="K1196" s="35">
        <v>0.22500000000000001</v>
      </c>
      <c r="L1196" s="2">
        <v>0.01</v>
      </c>
      <c r="M1196" t="s">
        <v>174</v>
      </c>
    </row>
    <row r="1197" spans="1:13" x14ac:dyDescent="0.25">
      <c r="A1197" s="20">
        <v>2.50305</v>
      </c>
      <c r="B1197" s="80">
        <v>-111.09699999999999</v>
      </c>
      <c r="C1197" s="23">
        <v>42.643000000000001</v>
      </c>
      <c r="D1197" s="1">
        <v>6</v>
      </c>
      <c r="E1197" s="1">
        <v>1994</v>
      </c>
      <c r="F1197" s="1">
        <v>4</v>
      </c>
      <c r="G1197" s="1">
        <v>20</v>
      </c>
      <c r="H1197" s="1">
        <v>2</v>
      </c>
      <c r="I1197" s="1">
        <v>1</v>
      </c>
      <c r="J1197" s="11">
        <v>1.4</v>
      </c>
      <c r="K1197" s="35">
        <v>0.22500000000000001</v>
      </c>
      <c r="L1197" s="2">
        <v>0.01</v>
      </c>
      <c r="M1197" t="s">
        <v>174</v>
      </c>
    </row>
    <row r="1198" spans="1:13" x14ac:dyDescent="0.25">
      <c r="A1198" s="20">
        <v>2.5402100000000001</v>
      </c>
      <c r="B1198" s="80">
        <v>-111.07299999999999</v>
      </c>
      <c r="C1198" s="23">
        <v>42.628999999999998</v>
      </c>
      <c r="D1198" s="1">
        <v>1</v>
      </c>
      <c r="E1198" s="1">
        <v>1994</v>
      </c>
      <c r="F1198" s="1">
        <v>4</v>
      </c>
      <c r="G1198" s="1">
        <v>20</v>
      </c>
      <c r="H1198" s="1">
        <v>11</v>
      </c>
      <c r="I1198" s="1">
        <v>46</v>
      </c>
      <c r="J1198" s="11">
        <v>58.2</v>
      </c>
      <c r="K1198" s="35">
        <v>0.22500000000000001</v>
      </c>
      <c r="L1198" s="2">
        <v>0.01</v>
      </c>
      <c r="M1198" t="s">
        <v>174</v>
      </c>
    </row>
    <row r="1199" spans="1:13" x14ac:dyDescent="0.25">
      <c r="A1199" s="20">
        <v>2.9861300000000002</v>
      </c>
      <c r="B1199" s="86">
        <v>-111.756</v>
      </c>
      <c r="C1199" s="24">
        <v>40.334000000000003</v>
      </c>
      <c r="D1199" s="9">
        <v>4</v>
      </c>
      <c r="E1199" s="9">
        <v>1994</v>
      </c>
      <c r="F1199" s="9">
        <v>4</v>
      </c>
      <c r="G1199" s="9">
        <v>23</v>
      </c>
      <c r="H1199" s="9">
        <v>15</v>
      </c>
      <c r="I1199" s="9">
        <v>17</v>
      </c>
      <c r="J1199" s="12">
        <v>56.3</v>
      </c>
      <c r="K1199" s="35">
        <v>0.22500000000000001</v>
      </c>
      <c r="L1199" s="2">
        <v>0.01</v>
      </c>
      <c r="M1199" t="s">
        <v>174</v>
      </c>
    </row>
    <row r="1200" spans="1:13" x14ac:dyDescent="0.25">
      <c r="A1200" s="20">
        <v>3.1734955031023935</v>
      </c>
      <c r="B1200" s="80">
        <v>-111.08799999999999</v>
      </c>
      <c r="C1200" s="23">
        <v>42.591999999999999</v>
      </c>
      <c r="D1200" s="1">
        <v>1</v>
      </c>
      <c r="E1200" s="1">
        <v>1994</v>
      </c>
      <c r="F1200" s="1">
        <v>4</v>
      </c>
      <c r="G1200" s="1">
        <v>24</v>
      </c>
      <c r="H1200" s="1">
        <v>9</v>
      </c>
      <c r="I1200" s="1">
        <v>30</v>
      </c>
      <c r="J1200" s="11">
        <v>43</v>
      </c>
      <c r="K1200" s="35">
        <v>0.11825400999467875</v>
      </c>
      <c r="L1200" s="2">
        <v>0.01</v>
      </c>
      <c r="M1200" t="s">
        <v>175</v>
      </c>
    </row>
    <row r="1201" spans="1:13" x14ac:dyDescent="0.25">
      <c r="A1201" s="20">
        <v>2.6795599999999999</v>
      </c>
      <c r="B1201" s="80">
        <v>-111.078</v>
      </c>
      <c r="C1201" s="23">
        <v>42.634999999999998</v>
      </c>
      <c r="D1201" s="1">
        <v>1</v>
      </c>
      <c r="E1201" s="1">
        <v>1994</v>
      </c>
      <c r="F1201" s="1">
        <v>4</v>
      </c>
      <c r="G1201" s="1">
        <v>24</v>
      </c>
      <c r="H1201" s="1">
        <v>14</v>
      </c>
      <c r="I1201" s="1">
        <v>4</v>
      </c>
      <c r="J1201" s="11">
        <v>9.1</v>
      </c>
      <c r="K1201" s="35">
        <v>0.22500000000000001</v>
      </c>
      <c r="L1201" s="2">
        <v>0.01</v>
      </c>
      <c r="M1201" t="s">
        <v>174</v>
      </c>
    </row>
    <row r="1202" spans="1:13" x14ac:dyDescent="0.25">
      <c r="A1202" s="20">
        <v>2.7910399999999997</v>
      </c>
      <c r="B1202" s="80">
        <v>-111.07299999999999</v>
      </c>
      <c r="C1202" s="23">
        <v>42.6</v>
      </c>
      <c r="D1202" s="1">
        <v>1</v>
      </c>
      <c r="E1202" s="1">
        <v>1994</v>
      </c>
      <c r="F1202" s="1">
        <v>4</v>
      </c>
      <c r="G1202" s="1">
        <v>25</v>
      </c>
      <c r="H1202" s="1">
        <v>19</v>
      </c>
      <c r="I1202" s="1">
        <v>5</v>
      </c>
      <c r="J1202" s="11">
        <v>45.3</v>
      </c>
      <c r="K1202" s="35">
        <v>0.22500000000000001</v>
      </c>
      <c r="L1202" s="2">
        <v>0.01</v>
      </c>
      <c r="M1202" t="s">
        <v>174</v>
      </c>
    </row>
    <row r="1203" spans="1:13" x14ac:dyDescent="0.25">
      <c r="A1203" s="20">
        <v>2.5587899999999997</v>
      </c>
      <c r="B1203" s="80">
        <v>-111.101</v>
      </c>
      <c r="C1203" s="23">
        <v>42.73</v>
      </c>
      <c r="D1203" s="1">
        <v>2</v>
      </c>
      <c r="E1203" s="1">
        <v>1994</v>
      </c>
      <c r="F1203" s="1">
        <v>4</v>
      </c>
      <c r="G1203" s="1">
        <v>25</v>
      </c>
      <c r="H1203" s="1">
        <v>19</v>
      </c>
      <c r="I1203" s="1">
        <v>28</v>
      </c>
      <c r="J1203" s="11">
        <v>26.2</v>
      </c>
      <c r="K1203" s="35">
        <v>0.22500000000000001</v>
      </c>
      <c r="L1203" s="2">
        <v>0.01</v>
      </c>
      <c r="M1203" t="s">
        <v>174</v>
      </c>
    </row>
    <row r="1204" spans="1:13" x14ac:dyDescent="0.25">
      <c r="A1204" s="20">
        <v>2.5402100000000001</v>
      </c>
      <c r="B1204" s="80">
        <v>-111.143</v>
      </c>
      <c r="C1204" s="23">
        <v>42.688000000000002</v>
      </c>
      <c r="D1204" s="1">
        <v>5</v>
      </c>
      <c r="E1204" s="1">
        <v>1994</v>
      </c>
      <c r="F1204" s="1">
        <v>4</v>
      </c>
      <c r="G1204" s="1">
        <v>29</v>
      </c>
      <c r="H1204" s="1">
        <v>16</v>
      </c>
      <c r="I1204" s="1">
        <v>16</v>
      </c>
      <c r="J1204" s="11">
        <v>18.100000000000001</v>
      </c>
      <c r="K1204" s="35">
        <v>0.22500000000000001</v>
      </c>
      <c r="L1204" s="2">
        <v>0.01</v>
      </c>
      <c r="M1204" t="s">
        <v>174</v>
      </c>
    </row>
    <row r="1205" spans="1:13" x14ac:dyDescent="0.25">
      <c r="A1205" s="20">
        <v>3.5031922432846301</v>
      </c>
      <c r="B1205" s="80">
        <v>-111.11799999999999</v>
      </c>
      <c r="C1205" s="23">
        <v>42.779000000000003</v>
      </c>
      <c r="D1205" s="1">
        <v>6</v>
      </c>
      <c r="E1205" s="1">
        <v>1994</v>
      </c>
      <c r="F1205" s="1">
        <v>4</v>
      </c>
      <c r="G1205" s="1">
        <v>29</v>
      </c>
      <c r="H1205" s="1">
        <v>17</v>
      </c>
      <c r="I1205" s="1">
        <v>50</v>
      </c>
      <c r="J1205" s="11">
        <v>48.2</v>
      </c>
      <c r="K1205" s="35">
        <v>0.10516774409862768</v>
      </c>
      <c r="L1205" s="2">
        <v>0.01</v>
      </c>
      <c r="M1205" t="s">
        <v>175</v>
      </c>
    </row>
    <row r="1206" spans="1:13" x14ac:dyDescent="0.25">
      <c r="A1206" s="20">
        <v>2.9357741632455925</v>
      </c>
      <c r="B1206" s="80">
        <v>-111.12</v>
      </c>
      <c r="C1206" s="23">
        <v>42.779000000000003</v>
      </c>
      <c r="D1206" s="1">
        <v>4</v>
      </c>
      <c r="E1206" s="1">
        <v>1994</v>
      </c>
      <c r="F1206" s="1">
        <v>4</v>
      </c>
      <c r="G1206" s="1">
        <v>29</v>
      </c>
      <c r="H1206" s="1">
        <v>18</v>
      </c>
      <c r="I1206" s="1">
        <v>29</v>
      </c>
      <c r="J1206" s="11">
        <v>22.7</v>
      </c>
      <c r="K1206" s="35">
        <v>0.16083765575665815</v>
      </c>
      <c r="L1206" s="2">
        <v>0.01</v>
      </c>
      <c r="M1206" t="s">
        <v>175</v>
      </c>
    </row>
    <row r="1207" spans="1:13" x14ac:dyDescent="0.25">
      <c r="A1207" s="20">
        <v>2.97879</v>
      </c>
      <c r="B1207" s="80">
        <v>-111.14700000000001</v>
      </c>
      <c r="C1207" s="23">
        <v>42.75</v>
      </c>
      <c r="D1207" s="1">
        <v>5</v>
      </c>
      <c r="E1207" s="1">
        <v>1994</v>
      </c>
      <c r="F1207" s="1">
        <v>4</v>
      </c>
      <c r="G1207" s="1">
        <v>30</v>
      </c>
      <c r="H1207" s="1">
        <v>5</v>
      </c>
      <c r="I1207" s="1">
        <v>57</v>
      </c>
      <c r="J1207" s="1">
        <v>30.84</v>
      </c>
      <c r="K1207" s="35">
        <v>0.23</v>
      </c>
      <c r="L1207" s="2">
        <v>0.01</v>
      </c>
      <c r="M1207" t="s">
        <v>174</v>
      </c>
    </row>
    <row r="1208" spans="1:13" x14ac:dyDescent="0.25">
      <c r="A1208" s="20">
        <v>2.6331099999999998</v>
      </c>
      <c r="B1208" s="80">
        <v>-111.059</v>
      </c>
      <c r="C1208" s="23">
        <v>42.683999999999997</v>
      </c>
      <c r="D1208" s="1">
        <v>2</v>
      </c>
      <c r="E1208" s="1">
        <v>1994</v>
      </c>
      <c r="F1208" s="1">
        <v>4</v>
      </c>
      <c r="G1208" s="1">
        <v>30</v>
      </c>
      <c r="H1208" s="1">
        <v>6</v>
      </c>
      <c r="I1208" s="1">
        <v>2</v>
      </c>
      <c r="J1208" s="11">
        <v>33.4</v>
      </c>
      <c r="K1208" s="35">
        <v>0.22500000000000001</v>
      </c>
      <c r="L1208" s="2">
        <v>0.01</v>
      </c>
      <c r="M1208" t="s">
        <v>174</v>
      </c>
    </row>
    <row r="1209" spans="1:13" x14ac:dyDescent="0.25">
      <c r="A1209" s="20">
        <v>2.5680800000000001</v>
      </c>
      <c r="B1209" s="80">
        <v>-111.63</v>
      </c>
      <c r="C1209" s="23">
        <v>42.680999999999997</v>
      </c>
      <c r="D1209" s="1">
        <v>3</v>
      </c>
      <c r="E1209" s="1">
        <v>1994</v>
      </c>
      <c r="F1209" s="1">
        <v>5</v>
      </c>
      <c r="G1209" s="1">
        <v>2</v>
      </c>
      <c r="H1209" s="1">
        <v>21</v>
      </c>
      <c r="I1209" s="1">
        <v>0</v>
      </c>
      <c r="J1209" s="11">
        <v>52.9</v>
      </c>
      <c r="K1209" s="35">
        <v>0.22500000000000001</v>
      </c>
      <c r="L1209" s="2">
        <v>0.01</v>
      </c>
      <c r="M1209" t="s">
        <v>174</v>
      </c>
    </row>
    <row r="1210" spans="1:13" x14ac:dyDescent="0.25">
      <c r="A1210" s="20">
        <v>2.5587899999999997</v>
      </c>
      <c r="B1210" s="86">
        <v>-111.18300000000001</v>
      </c>
      <c r="C1210" s="24">
        <v>42.482999999999997</v>
      </c>
      <c r="D1210" s="9">
        <v>7</v>
      </c>
      <c r="E1210" s="9">
        <v>1994</v>
      </c>
      <c r="F1210" s="9">
        <v>5</v>
      </c>
      <c r="G1210" s="9">
        <v>3</v>
      </c>
      <c r="H1210" s="9">
        <v>10</v>
      </c>
      <c r="I1210" s="9">
        <v>19</v>
      </c>
      <c r="J1210" s="12">
        <v>48.8</v>
      </c>
      <c r="K1210" s="35">
        <v>0.22500000000000001</v>
      </c>
      <c r="L1210" s="2">
        <v>0.01</v>
      </c>
      <c r="M1210" t="s">
        <v>174</v>
      </c>
    </row>
    <row r="1211" spans="1:13" x14ac:dyDescent="0.25">
      <c r="A1211" s="20">
        <v>2.50305</v>
      </c>
      <c r="B1211" s="80">
        <v>-111.13500000000001</v>
      </c>
      <c r="C1211" s="23">
        <v>42.656999999999996</v>
      </c>
      <c r="D1211" s="1">
        <v>1</v>
      </c>
      <c r="E1211" s="1">
        <v>1994</v>
      </c>
      <c r="F1211" s="1">
        <v>5</v>
      </c>
      <c r="G1211" s="1">
        <v>5</v>
      </c>
      <c r="H1211" s="1">
        <v>1</v>
      </c>
      <c r="I1211" s="1">
        <v>34</v>
      </c>
      <c r="J1211" s="11">
        <v>18.8</v>
      </c>
      <c r="K1211" s="35">
        <v>0.22500000000000001</v>
      </c>
      <c r="L1211" s="2">
        <v>0.01</v>
      </c>
      <c r="M1211" t="s">
        <v>174</v>
      </c>
    </row>
    <row r="1212" spans="1:13" x14ac:dyDescent="0.25">
      <c r="A1212" s="20">
        <v>3.0418699999999999</v>
      </c>
      <c r="B1212" s="86">
        <v>-111.712</v>
      </c>
      <c r="C1212" s="24">
        <v>41.682000000000002</v>
      </c>
      <c r="D1212" s="9">
        <v>16</v>
      </c>
      <c r="E1212" s="9">
        <v>1994</v>
      </c>
      <c r="F1212" s="9">
        <v>5</v>
      </c>
      <c r="G1212" s="9">
        <v>5</v>
      </c>
      <c r="H1212" s="9">
        <v>18</v>
      </c>
      <c r="I1212" s="9">
        <v>4</v>
      </c>
      <c r="J1212" s="12">
        <v>35</v>
      </c>
      <c r="K1212" s="35">
        <v>0.22500000000000001</v>
      </c>
      <c r="L1212" s="2">
        <v>0.01</v>
      </c>
      <c r="M1212" t="s">
        <v>174</v>
      </c>
    </row>
    <row r="1213" spans="1:13" x14ac:dyDescent="0.25">
      <c r="A1213" s="20">
        <v>3.2795050142996285</v>
      </c>
      <c r="B1213" s="86">
        <v>-112.371</v>
      </c>
      <c r="C1213" s="24">
        <v>41.786999999999999</v>
      </c>
      <c r="D1213" s="9">
        <v>0</v>
      </c>
      <c r="E1213" s="9">
        <v>1994</v>
      </c>
      <c r="F1213" s="9">
        <v>5</v>
      </c>
      <c r="G1213" s="9">
        <v>6</v>
      </c>
      <c r="H1213" s="9">
        <v>1</v>
      </c>
      <c r="I1213" s="9">
        <v>37</v>
      </c>
      <c r="J1213" s="12">
        <v>54.3</v>
      </c>
      <c r="K1213" s="35">
        <v>0.12780097202950721</v>
      </c>
      <c r="L1213" s="2">
        <v>0.01</v>
      </c>
      <c r="M1213" t="s">
        <v>175</v>
      </c>
    </row>
    <row r="1214" spans="1:13" x14ac:dyDescent="0.25">
      <c r="A1214" s="20">
        <v>3.1218524163341752</v>
      </c>
      <c r="B1214" s="86">
        <v>-111.39700000000001</v>
      </c>
      <c r="C1214" s="24">
        <v>40.066000000000003</v>
      </c>
      <c r="D1214" s="9">
        <v>0</v>
      </c>
      <c r="E1214" s="9">
        <v>1994</v>
      </c>
      <c r="F1214" s="9">
        <v>5</v>
      </c>
      <c r="G1214" s="9">
        <v>6</v>
      </c>
      <c r="H1214" s="9">
        <v>22</v>
      </c>
      <c r="I1214" s="9">
        <v>42</v>
      </c>
      <c r="J1214" s="12">
        <v>45.6</v>
      </c>
      <c r="K1214" s="35">
        <v>0.12780097202950721</v>
      </c>
      <c r="L1214" s="2">
        <v>0.01</v>
      </c>
      <c r="M1214" t="s">
        <v>175</v>
      </c>
    </row>
    <row r="1215" spans="1:13" x14ac:dyDescent="0.25">
      <c r="A1215" s="20">
        <v>2.70743</v>
      </c>
      <c r="B1215" s="80">
        <v>-111.1</v>
      </c>
      <c r="C1215" s="23">
        <v>42.655999999999999</v>
      </c>
      <c r="D1215" s="1">
        <v>2</v>
      </c>
      <c r="E1215" s="1">
        <v>1994</v>
      </c>
      <c r="F1215" s="1">
        <v>5</v>
      </c>
      <c r="G1215" s="1">
        <v>7</v>
      </c>
      <c r="H1215" s="1">
        <v>3</v>
      </c>
      <c r="I1215" s="1">
        <v>38</v>
      </c>
      <c r="J1215" s="11">
        <v>51.9</v>
      </c>
      <c r="K1215" s="35">
        <v>0.22500000000000001</v>
      </c>
      <c r="L1215" s="2">
        <v>0.01</v>
      </c>
      <c r="M1215" t="s">
        <v>174</v>
      </c>
    </row>
    <row r="1216" spans="1:13" x14ac:dyDescent="0.25">
      <c r="A1216" s="20">
        <v>2.9419297778314411</v>
      </c>
      <c r="B1216" s="80">
        <v>-111.13</v>
      </c>
      <c r="C1216" s="23">
        <v>42.698</v>
      </c>
      <c r="D1216" s="1">
        <v>6</v>
      </c>
      <c r="E1216" s="1">
        <v>1994</v>
      </c>
      <c r="F1216" s="1">
        <v>5</v>
      </c>
      <c r="G1216" s="1">
        <v>7</v>
      </c>
      <c r="H1216" s="1">
        <v>7</v>
      </c>
      <c r="I1216" s="1">
        <v>13</v>
      </c>
      <c r="J1216" s="11">
        <v>40.5</v>
      </c>
      <c r="K1216" s="35">
        <v>0.16083765575665815</v>
      </c>
      <c r="L1216" s="2">
        <v>0.01</v>
      </c>
      <c r="M1216" t="s">
        <v>175</v>
      </c>
    </row>
    <row r="1217" spans="1:13" x14ac:dyDescent="0.25">
      <c r="A1217" s="20">
        <v>3.1411664619175572</v>
      </c>
      <c r="B1217" s="80">
        <v>-111.143</v>
      </c>
      <c r="C1217" s="23">
        <v>42.752000000000002</v>
      </c>
      <c r="D1217" s="1">
        <v>1</v>
      </c>
      <c r="E1217" s="1">
        <v>1994</v>
      </c>
      <c r="F1217" s="1">
        <v>5</v>
      </c>
      <c r="G1217" s="1">
        <v>7</v>
      </c>
      <c r="H1217" s="1">
        <v>23</v>
      </c>
      <c r="I1217" s="1">
        <v>23</v>
      </c>
      <c r="J1217" s="11">
        <v>55.8</v>
      </c>
      <c r="K1217" s="35">
        <v>0.10516774409862768</v>
      </c>
      <c r="L1217" s="2">
        <v>0.01</v>
      </c>
      <c r="M1217" t="s">
        <v>175</v>
      </c>
    </row>
    <row r="1218" spans="1:13" x14ac:dyDescent="0.25">
      <c r="A1218" s="20">
        <v>2.8467799999999999</v>
      </c>
      <c r="B1218" s="80">
        <v>-111.16200000000001</v>
      </c>
      <c r="C1218" s="23">
        <v>42.661999999999999</v>
      </c>
      <c r="D1218" s="1">
        <v>1</v>
      </c>
      <c r="E1218" s="1">
        <v>1994</v>
      </c>
      <c r="F1218" s="1">
        <v>5</v>
      </c>
      <c r="G1218" s="1">
        <v>9</v>
      </c>
      <c r="H1218" s="1">
        <v>21</v>
      </c>
      <c r="I1218" s="1">
        <v>20</v>
      </c>
      <c r="J1218" s="11">
        <v>40.6</v>
      </c>
      <c r="K1218" s="35">
        <v>0.22500000000000001</v>
      </c>
      <c r="L1218" s="2">
        <v>0.01</v>
      </c>
      <c r="M1218" t="s">
        <v>174</v>
      </c>
    </row>
    <row r="1219" spans="1:13" x14ac:dyDescent="0.25">
      <c r="A1219" s="20">
        <v>2.6795599999999999</v>
      </c>
      <c r="B1219" s="80">
        <v>-111.105</v>
      </c>
      <c r="C1219" s="23">
        <v>42.637</v>
      </c>
      <c r="D1219" s="1">
        <v>1</v>
      </c>
      <c r="E1219" s="1">
        <v>1994</v>
      </c>
      <c r="F1219" s="1">
        <v>5</v>
      </c>
      <c r="G1219" s="1">
        <v>11</v>
      </c>
      <c r="H1219" s="1">
        <v>3</v>
      </c>
      <c r="I1219" s="1">
        <v>21</v>
      </c>
      <c r="J1219" s="11">
        <v>6.6</v>
      </c>
      <c r="K1219" s="35">
        <v>0.22500000000000001</v>
      </c>
      <c r="L1219" s="2">
        <v>0.01</v>
      </c>
      <c r="M1219" t="s">
        <v>174</v>
      </c>
    </row>
    <row r="1220" spans="1:13" x14ac:dyDescent="0.25">
      <c r="A1220" s="20">
        <v>3.6115900000000001</v>
      </c>
      <c r="B1220" s="80">
        <v>-114.869</v>
      </c>
      <c r="C1220" s="23">
        <v>37.713000000000001</v>
      </c>
      <c r="D1220" s="1">
        <v>5</v>
      </c>
      <c r="E1220" s="1">
        <v>1994</v>
      </c>
      <c r="F1220" s="1">
        <v>5</v>
      </c>
      <c r="G1220" s="1">
        <v>11</v>
      </c>
      <c r="H1220" s="1">
        <v>21</v>
      </c>
      <c r="I1220" s="1">
        <v>46</v>
      </c>
      <c r="J1220" s="1">
        <v>41.13</v>
      </c>
      <c r="K1220" s="35">
        <v>0.23</v>
      </c>
      <c r="L1220" s="2">
        <v>0.01</v>
      </c>
      <c r="M1220" t="s">
        <v>174</v>
      </c>
    </row>
    <row r="1221" spans="1:13" x14ac:dyDescent="0.25">
      <c r="A1221" s="20">
        <v>3.0139999999999998</v>
      </c>
      <c r="B1221" s="86">
        <v>-110.36199999999999</v>
      </c>
      <c r="C1221" s="24">
        <v>37.015999999999998</v>
      </c>
      <c r="D1221" s="9">
        <v>0</v>
      </c>
      <c r="E1221" s="9">
        <v>1994</v>
      </c>
      <c r="F1221" s="9">
        <v>5</v>
      </c>
      <c r="G1221" s="9">
        <v>12</v>
      </c>
      <c r="H1221" s="9">
        <v>19</v>
      </c>
      <c r="I1221" s="9">
        <v>47</v>
      </c>
      <c r="J1221" s="12">
        <v>33.1</v>
      </c>
      <c r="K1221" s="35">
        <v>0.22500000000000001</v>
      </c>
      <c r="L1221" s="2">
        <v>0.01</v>
      </c>
      <c r="M1221" t="s">
        <v>174</v>
      </c>
    </row>
    <row r="1222" spans="1:13" x14ac:dyDescent="0.25">
      <c r="A1222" s="20">
        <v>2.7353000000000001</v>
      </c>
      <c r="B1222" s="80">
        <v>-111.145</v>
      </c>
      <c r="C1222" s="23">
        <v>42.747</v>
      </c>
      <c r="D1222" s="1">
        <v>2</v>
      </c>
      <c r="E1222" s="1">
        <v>1994</v>
      </c>
      <c r="F1222" s="1">
        <v>5</v>
      </c>
      <c r="G1222" s="1">
        <v>17</v>
      </c>
      <c r="H1222" s="1">
        <v>16</v>
      </c>
      <c r="I1222" s="1">
        <v>18</v>
      </c>
      <c r="J1222" s="11">
        <v>39.799999999999997</v>
      </c>
      <c r="K1222" s="35">
        <v>0.22500000000000001</v>
      </c>
      <c r="L1222" s="2">
        <v>0.01</v>
      </c>
      <c r="M1222" t="s">
        <v>174</v>
      </c>
    </row>
    <row r="1223" spans="1:13" x14ac:dyDescent="0.25">
      <c r="A1223" s="20">
        <v>2.6331099999999998</v>
      </c>
      <c r="B1223" s="80">
        <v>-111.1</v>
      </c>
      <c r="C1223" s="23">
        <v>42.639000000000003</v>
      </c>
      <c r="D1223" s="1">
        <v>1</v>
      </c>
      <c r="E1223" s="1">
        <v>1994</v>
      </c>
      <c r="F1223" s="1">
        <v>5</v>
      </c>
      <c r="G1223" s="1">
        <v>18</v>
      </c>
      <c r="H1223" s="1">
        <v>3</v>
      </c>
      <c r="I1223" s="1">
        <v>28</v>
      </c>
      <c r="J1223" s="11">
        <v>54.8</v>
      </c>
      <c r="K1223" s="35">
        <v>0.22500000000000001</v>
      </c>
      <c r="L1223" s="2">
        <v>0.01</v>
      </c>
      <c r="M1223" t="s">
        <v>174</v>
      </c>
    </row>
    <row r="1224" spans="1:13" x14ac:dyDescent="0.25">
      <c r="A1224" s="20">
        <v>3.4324697862897589</v>
      </c>
      <c r="B1224" s="80">
        <v>-111.10899999999999</v>
      </c>
      <c r="C1224" s="23">
        <v>42.633000000000003</v>
      </c>
      <c r="D1224" s="1">
        <v>2</v>
      </c>
      <c r="E1224" s="1">
        <v>1994</v>
      </c>
      <c r="F1224" s="1">
        <v>5</v>
      </c>
      <c r="G1224" s="1">
        <v>18</v>
      </c>
      <c r="H1224" s="1">
        <v>9</v>
      </c>
      <c r="I1224" s="1">
        <v>58</v>
      </c>
      <c r="J1224" s="11">
        <v>54.1</v>
      </c>
      <c r="K1224" s="35">
        <v>0.10516774409862768</v>
      </c>
      <c r="L1224" s="2">
        <v>0.01</v>
      </c>
      <c r="M1224" t="s">
        <v>175</v>
      </c>
    </row>
    <row r="1225" spans="1:13" x14ac:dyDescent="0.25">
      <c r="A1225" s="20">
        <v>3.514752425668541</v>
      </c>
      <c r="B1225" s="80">
        <v>-111.074</v>
      </c>
      <c r="C1225" s="23">
        <v>42.671999999999997</v>
      </c>
      <c r="D1225" s="1">
        <v>3</v>
      </c>
      <c r="E1225" s="1">
        <v>1994</v>
      </c>
      <c r="F1225" s="1">
        <v>5</v>
      </c>
      <c r="G1225" s="1">
        <v>19</v>
      </c>
      <c r="H1225" s="1">
        <v>14</v>
      </c>
      <c r="I1225" s="1">
        <v>15</v>
      </c>
      <c r="J1225" s="11">
        <v>19.2</v>
      </c>
      <c r="K1225" s="35">
        <v>0.10516774409862768</v>
      </c>
      <c r="L1225" s="2">
        <v>0.01</v>
      </c>
      <c r="M1225" t="s">
        <v>175</v>
      </c>
    </row>
    <row r="1226" spans="1:13" x14ac:dyDescent="0.25">
      <c r="A1226" s="20">
        <v>2.52163</v>
      </c>
      <c r="B1226" s="80">
        <v>-111.07599999999999</v>
      </c>
      <c r="C1226" s="23">
        <v>42.671999999999997</v>
      </c>
      <c r="D1226" s="1">
        <v>2</v>
      </c>
      <c r="E1226" s="1">
        <v>1994</v>
      </c>
      <c r="F1226" s="1">
        <v>5</v>
      </c>
      <c r="G1226" s="1">
        <v>19</v>
      </c>
      <c r="H1226" s="1">
        <v>17</v>
      </c>
      <c r="I1226" s="1">
        <v>40</v>
      </c>
      <c r="J1226" s="11">
        <v>0.5</v>
      </c>
      <c r="K1226" s="35">
        <v>0.22500000000000001</v>
      </c>
      <c r="L1226" s="2">
        <v>0.01</v>
      </c>
      <c r="M1226" t="s">
        <v>174</v>
      </c>
    </row>
    <row r="1227" spans="1:13" x14ac:dyDescent="0.25">
      <c r="A1227" s="20">
        <v>2.5680800000000001</v>
      </c>
      <c r="B1227" s="80">
        <v>-111.077</v>
      </c>
      <c r="C1227" s="23">
        <v>42.662999999999997</v>
      </c>
      <c r="D1227" s="1">
        <v>1</v>
      </c>
      <c r="E1227" s="1">
        <v>1994</v>
      </c>
      <c r="F1227" s="1">
        <v>5</v>
      </c>
      <c r="G1227" s="1">
        <v>19</v>
      </c>
      <c r="H1227" s="1">
        <v>18</v>
      </c>
      <c r="I1227" s="1">
        <v>44</v>
      </c>
      <c r="J1227" s="11">
        <v>54.5</v>
      </c>
      <c r="K1227" s="35">
        <v>0.22500000000000001</v>
      </c>
      <c r="L1227" s="2">
        <v>0.01</v>
      </c>
      <c r="M1227" t="s">
        <v>174</v>
      </c>
    </row>
    <row r="1228" spans="1:13" x14ac:dyDescent="0.25">
      <c r="A1228" s="20">
        <v>2.9768400000000002</v>
      </c>
      <c r="B1228" s="86">
        <v>-110.238</v>
      </c>
      <c r="C1228" s="24">
        <v>37.140999999999998</v>
      </c>
      <c r="D1228" s="9">
        <v>1</v>
      </c>
      <c r="E1228" s="9">
        <v>1994</v>
      </c>
      <c r="F1228" s="9">
        <v>5</v>
      </c>
      <c r="G1228" s="9">
        <v>20</v>
      </c>
      <c r="H1228" s="9">
        <v>17</v>
      </c>
      <c r="I1228" s="9">
        <v>10</v>
      </c>
      <c r="J1228" s="12">
        <v>37.1</v>
      </c>
      <c r="K1228" s="35">
        <v>0.22500000000000001</v>
      </c>
      <c r="L1228" s="2">
        <v>0.01</v>
      </c>
      <c r="M1228" t="s">
        <v>174</v>
      </c>
    </row>
    <row r="1229" spans="1:13" x14ac:dyDescent="0.25">
      <c r="A1229" s="20">
        <v>2.69814</v>
      </c>
      <c r="B1229" s="86">
        <v>-110.285</v>
      </c>
      <c r="C1229" s="24">
        <v>36.972000000000001</v>
      </c>
      <c r="D1229" s="9">
        <v>0</v>
      </c>
      <c r="E1229" s="9">
        <v>1994</v>
      </c>
      <c r="F1229" s="9">
        <v>5</v>
      </c>
      <c r="G1229" s="9">
        <v>20</v>
      </c>
      <c r="H1229" s="9">
        <v>21</v>
      </c>
      <c r="I1229" s="9">
        <v>16</v>
      </c>
      <c r="J1229" s="12">
        <v>47.6</v>
      </c>
      <c r="K1229" s="35">
        <v>0.22500000000000001</v>
      </c>
      <c r="L1229" s="2">
        <v>0.01</v>
      </c>
      <c r="M1229" t="s">
        <v>174</v>
      </c>
    </row>
    <row r="1230" spans="1:13" x14ac:dyDescent="0.25">
      <c r="A1230" s="20">
        <v>2.6795599999999999</v>
      </c>
      <c r="B1230" s="80">
        <v>-111.306</v>
      </c>
      <c r="C1230" s="23">
        <v>42.8</v>
      </c>
      <c r="D1230" s="1">
        <v>10</v>
      </c>
      <c r="E1230" s="1">
        <v>1994</v>
      </c>
      <c r="F1230" s="1">
        <v>5</v>
      </c>
      <c r="G1230" s="1">
        <v>20</v>
      </c>
      <c r="H1230" s="1">
        <v>21</v>
      </c>
      <c r="I1230" s="1">
        <v>35</v>
      </c>
      <c r="J1230" s="11">
        <v>50.2</v>
      </c>
      <c r="K1230" s="35">
        <v>0.22500000000000001</v>
      </c>
      <c r="L1230" s="2">
        <v>0.01</v>
      </c>
      <c r="M1230" t="s">
        <v>174</v>
      </c>
    </row>
    <row r="1231" spans="1:13" x14ac:dyDescent="0.25">
      <c r="A1231" s="20">
        <v>2.9886962641873938</v>
      </c>
      <c r="B1231" s="80">
        <v>-111.071</v>
      </c>
      <c r="C1231" s="23">
        <v>42.673000000000002</v>
      </c>
      <c r="D1231" s="1">
        <v>1</v>
      </c>
      <c r="E1231" s="1">
        <v>1994</v>
      </c>
      <c r="F1231" s="1">
        <v>5</v>
      </c>
      <c r="G1231" s="1">
        <v>21</v>
      </c>
      <c r="H1231" s="1">
        <v>9</v>
      </c>
      <c r="I1231" s="1">
        <v>1</v>
      </c>
      <c r="J1231" s="11">
        <v>55.4</v>
      </c>
      <c r="K1231" s="35">
        <v>0.16083765575665815</v>
      </c>
      <c r="L1231" s="2">
        <v>0.01</v>
      </c>
      <c r="M1231" t="s">
        <v>175</v>
      </c>
    </row>
    <row r="1232" spans="1:13" x14ac:dyDescent="0.25">
      <c r="A1232" s="20">
        <v>2.6795599999999999</v>
      </c>
      <c r="B1232" s="80">
        <v>-111.286</v>
      </c>
      <c r="C1232" s="23">
        <v>42.54</v>
      </c>
      <c r="D1232" s="1">
        <v>4</v>
      </c>
      <c r="E1232" s="1">
        <v>1994</v>
      </c>
      <c r="F1232" s="1">
        <v>5</v>
      </c>
      <c r="G1232" s="1">
        <v>25</v>
      </c>
      <c r="H1232" s="1">
        <v>0</v>
      </c>
      <c r="I1232" s="1">
        <v>12</v>
      </c>
      <c r="J1232" s="11">
        <v>8.4</v>
      </c>
      <c r="K1232" s="35">
        <v>0.22500000000000001</v>
      </c>
      <c r="L1232" s="2">
        <v>0.01</v>
      </c>
      <c r="M1232" t="s">
        <v>174</v>
      </c>
    </row>
    <row r="1233" spans="1:13" x14ac:dyDescent="0.25">
      <c r="A1233" s="20">
        <v>2.5680800000000001</v>
      </c>
      <c r="B1233" s="80">
        <v>-111.123</v>
      </c>
      <c r="C1233" s="23">
        <v>42.606000000000002</v>
      </c>
      <c r="D1233" s="1">
        <v>7</v>
      </c>
      <c r="E1233" s="1">
        <v>1994</v>
      </c>
      <c r="F1233" s="1">
        <v>5</v>
      </c>
      <c r="G1233" s="1">
        <v>27</v>
      </c>
      <c r="H1233" s="1">
        <v>22</v>
      </c>
      <c r="I1233" s="1">
        <v>18</v>
      </c>
      <c r="J1233" s="11">
        <v>21</v>
      </c>
      <c r="K1233" s="35">
        <v>0.22500000000000001</v>
      </c>
      <c r="L1233" s="2">
        <v>0.01</v>
      </c>
      <c r="M1233" t="s">
        <v>174</v>
      </c>
    </row>
    <row r="1234" spans="1:13" x14ac:dyDescent="0.25">
      <c r="A1234" s="20">
        <v>2.9489700000000001</v>
      </c>
      <c r="B1234" s="80">
        <v>-111.113</v>
      </c>
      <c r="C1234" s="23">
        <v>42.585999999999999</v>
      </c>
      <c r="D1234" s="1">
        <v>3</v>
      </c>
      <c r="E1234" s="1">
        <v>1994</v>
      </c>
      <c r="F1234" s="1">
        <v>5</v>
      </c>
      <c r="G1234" s="1">
        <v>27</v>
      </c>
      <c r="H1234" s="1">
        <v>22</v>
      </c>
      <c r="I1234" s="1">
        <v>50</v>
      </c>
      <c r="J1234" s="11">
        <v>10.9</v>
      </c>
      <c r="K1234" s="35">
        <v>0.22500000000000001</v>
      </c>
      <c r="L1234" s="2">
        <v>0.01</v>
      </c>
      <c r="M1234" t="s">
        <v>174</v>
      </c>
    </row>
    <row r="1235" spans="1:13" x14ac:dyDescent="0.25">
      <c r="A1235" s="20">
        <v>3.2042893309124185</v>
      </c>
      <c r="B1235" s="80">
        <v>-111.093</v>
      </c>
      <c r="C1235" s="23">
        <v>42.578000000000003</v>
      </c>
      <c r="D1235" s="1">
        <v>7</v>
      </c>
      <c r="E1235" s="1">
        <v>1994</v>
      </c>
      <c r="F1235" s="1">
        <v>5</v>
      </c>
      <c r="G1235" s="1">
        <v>29</v>
      </c>
      <c r="H1235" s="1">
        <v>13</v>
      </c>
      <c r="I1235" s="1">
        <v>49</v>
      </c>
      <c r="J1235" s="11">
        <v>39.200000000000003</v>
      </c>
      <c r="K1235" s="35">
        <v>0.11825400999467875</v>
      </c>
      <c r="L1235" s="2">
        <v>0.01</v>
      </c>
      <c r="M1235" t="s">
        <v>175</v>
      </c>
    </row>
    <row r="1236" spans="1:13" x14ac:dyDescent="0.25">
      <c r="A1236" s="20">
        <v>2.6145299999999998</v>
      </c>
      <c r="B1236" s="80">
        <v>-111.08</v>
      </c>
      <c r="C1236" s="23">
        <v>42.61</v>
      </c>
      <c r="D1236" s="1">
        <v>0</v>
      </c>
      <c r="E1236" s="1">
        <v>1994</v>
      </c>
      <c r="F1236" s="1">
        <v>5</v>
      </c>
      <c r="G1236" s="1">
        <v>30</v>
      </c>
      <c r="H1236" s="1">
        <v>15</v>
      </c>
      <c r="I1236" s="1">
        <v>32</v>
      </c>
      <c r="J1236" s="11">
        <v>27.2</v>
      </c>
      <c r="K1236" s="35">
        <v>0.22500000000000001</v>
      </c>
      <c r="L1236" s="2">
        <v>0.01</v>
      </c>
      <c r="M1236" t="s">
        <v>174</v>
      </c>
    </row>
    <row r="1237" spans="1:13" x14ac:dyDescent="0.25">
      <c r="A1237" s="20">
        <v>2.6423999999999999</v>
      </c>
      <c r="B1237" s="80">
        <v>-111.169</v>
      </c>
      <c r="C1237" s="23">
        <v>42.631</v>
      </c>
      <c r="D1237" s="1">
        <v>11</v>
      </c>
      <c r="E1237" s="1">
        <v>1994</v>
      </c>
      <c r="F1237" s="1">
        <v>6</v>
      </c>
      <c r="G1237" s="1">
        <v>2</v>
      </c>
      <c r="H1237" s="1">
        <v>8</v>
      </c>
      <c r="I1237" s="1">
        <v>53</v>
      </c>
      <c r="J1237" s="11">
        <v>56.4</v>
      </c>
      <c r="K1237" s="35">
        <v>0.22500000000000001</v>
      </c>
      <c r="L1237" s="2">
        <v>0.01</v>
      </c>
      <c r="M1237" t="s">
        <v>174</v>
      </c>
    </row>
    <row r="1238" spans="1:13" x14ac:dyDescent="0.25">
      <c r="A1238" s="20">
        <v>2.5587899999999997</v>
      </c>
      <c r="B1238" s="80">
        <v>-111.176</v>
      </c>
      <c r="C1238" s="23">
        <v>42.651000000000003</v>
      </c>
      <c r="D1238" s="1">
        <v>3</v>
      </c>
      <c r="E1238" s="1">
        <v>1994</v>
      </c>
      <c r="F1238" s="1">
        <v>6</v>
      </c>
      <c r="G1238" s="1">
        <v>2</v>
      </c>
      <c r="H1238" s="1">
        <v>9</v>
      </c>
      <c r="I1238" s="1">
        <v>12</v>
      </c>
      <c r="J1238" s="11">
        <v>53.1</v>
      </c>
      <c r="K1238" s="35">
        <v>0.22500000000000001</v>
      </c>
      <c r="L1238" s="2">
        <v>0.01</v>
      </c>
      <c r="M1238" t="s">
        <v>174</v>
      </c>
    </row>
    <row r="1239" spans="1:13" x14ac:dyDescent="0.25">
      <c r="A1239" s="20">
        <v>3.2652238567147611</v>
      </c>
      <c r="B1239" s="86">
        <v>-112.172</v>
      </c>
      <c r="C1239" s="24">
        <v>38.456000000000003</v>
      </c>
      <c r="D1239" s="9">
        <v>5</v>
      </c>
      <c r="E1239" s="9">
        <v>1994</v>
      </c>
      <c r="F1239" s="9">
        <v>6</v>
      </c>
      <c r="G1239" s="9">
        <v>3</v>
      </c>
      <c r="H1239" s="9">
        <v>4</v>
      </c>
      <c r="I1239" s="9">
        <v>25</v>
      </c>
      <c r="J1239" s="12">
        <v>29.4</v>
      </c>
      <c r="K1239" s="35">
        <v>0.16151704475634704</v>
      </c>
      <c r="L1239" s="2">
        <v>0.01</v>
      </c>
      <c r="M1239" t="s">
        <v>175</v>
      </c>
    </row>
    <row r="1240" spans="1:13" x14ac:dyDescent="0.25">
      <c r="A1240" s="20">
        <v>3.0606066674716246</v>
      </c>
      <c r="B1240" s="80">
        <v>-111.087</v>
      </c>
      <c r="C1240" s="23">
        <v>42.665999999999997</v>
      </c>
      <c r="D1240" s="1">
        <v>1</v>
      </c>
      <c r="E1240" s="1">
        <v>1994</v>
      </c>
      <c r="F1240" s="1">
        <v>6</v>
      </c>
      <c r="G1240" s="1">
        <v>4</v>
      </c>
      <c r="H1240" s="1">
        <v>11</v>
      </c>
      <c r="I1240" s="1">
        <v>16</v>
      </c>
      <c r="J1240" s="11">
        <v>37.4</v>
      </c>
      <c r="K1240" s="35">
        <v>0.16083765575665815</v>
      </c>
      <c r="L1240" s="2">
        <v>0.01</v>
      </c>
      <c r="M1240" t="s">
        <v>175</v>
      </c>
    </row>
    <row r="1241" spans="1:13" x14ac:dyDescent="0.25">
      <c r="A1241" s="20">
        <v>3.33927677288455</v>
      </c>
      <c r="B1241" s="80">
        <v>-111.066</v>
      </c>
      <c r="C1241" s="23">
        <v>42.670999999999999</v>
      </c>
      <c r="D1241" s="1">
        <v>1</v>
      </c>
      <c r="E1241" s="1">
        <v>1994</v>
      </c>
      <c r="F1241" s="1">
        <v>6</v>
      </c>
      <c r="G1241" s="1">
        <v>4</v>
      </c>
      <c r="H1241" s="1">
        <v>12</v>
      </c>
      <c r="I1241" s="1">
        <v>41</v>
      </c>
      <c r="J1241" s="11">
        <v>21.4</v>
      </c>
      <c r="K1241" s="35">
        <v>0.10516774409862768</v>
      </c>
      <c r="L1241" s="2">
        <v>0.01</v>
      </c>
      <c r="M1241" t="s">
        <v>175</v>
      </c>
    </row>
    <row r="1242" spans="1:13" x14ac:dyDescent="0.25">
      <c r="A1242" s="20">
        <v>3.9122117764837716</v>
      </c>
      <c r="B1242" s="80">
        <v>-111.065</v>
      </c>
      <c r="C1242" s="23">
        <v>42.680999999999997</v>
      </c>
      <c r="D1242" s="1">
        <v>1</v>
      </c>
      <c r="E1242" s="1">
        <v>1994</v>
      </c>
      <c r="F1242" s="1">
        <v>6</v>
      </c>
      <c r="G1242" s="1">
        <v>4</v>
      </c>
      <c r="H1242" s="1">
        <v>13</v>
      </c>
      <c r="I1242" s="1">
        <v>17</v>
      </c>
      <c r="J1242" s="11">
        <v>22.4</v>
      </c>
      <c r="K1242" s="35">
        <v>0.10516774409862768</v>
      </c>
      <c r="L1242" s="2">
        <v>0.01</v>
      </c>
      <c r="M1242" t="s">
        <v>175</v>
      </c>
    </row>
    <row r="1243" spans="1:13" x14ac:dyDescent="0.25">
      <c r="A1243" s="20">
        <v>2.5402100000000001</v>
      </c>
      <c r="B1243" s="80">
        <v>-111.08199999999999</v>
      </c>
      <c r="C1243" s="23">
        <v>42.655000000000001</v>
      </c>
      <c r="D1243" s="1">
        <v>0</v>
      </c>
      <c r="E1243" s="1">
        <v>1994</v>
      </c>
      <c r="F1243" s="1">
        <v>6</v>
      </c>
      <c r="G1243" s="1">
        <v>4</v>
      </c>
      <c r="H1243" s="1">
        <v>13</v>
      </c>
      <c r="I1243" s="1">
        <v>26</v>
      </c>
      <c r="J1243" s="11">
        <v>6.7</v>
      </c>
      <c r="K1243" s="35">
        <v>0.22500000000000001</v>
      </c>
      <c r="L1243" s="2">
        <v>0.01</v>
      </c>
      <c r="M1243" t="s">
        <v>174</v>
      </c>
    </row>
    <row r="1244" spans="1:13" x14ac:dyDescent="0.25">
      <c r="A1244" s="20">
        <v>3.2849533787215774</v>
      </c>
      <c r="B1244" s="80">
        <v>-111.08199999999999</v>
      </c>
      <c r="C1244" s="23">
        <v>42.680999999999997</v>
      </c>
      <c r="D1244" s="1">
        <v>0</v>
      </c>
      <c r="E1244" s="1">
        <v>1994</v>
      </c>
      <c r="F1244" s="1">
        <v>6</v>
      </c>
      <c r="G1244" s="1">
        <v>4</v>
      </c>
      <c r="H1244" s="1">
        <v>13</v>
      </c>
      <c r="I1244" s="1">
        <v>39</v>
      </c>
      <c r="J1244" s="11">
        <v>46.7</v>
      </c>
      <c r="K1244" s="35">
        <v>0.10516774409862768</v>
      </c>
      <c r="L1244" s="2">
        <v>0.01</v>
      </c>
      <c r="M1244" t="s">
        <v>175</v>
      </c>
    </row>
    <row r="1245" spans="1:13" x14ac:dyDescent="0.25">
      <c r="A1245" s="20">
        <v>2.6702699999999999</v>
      </c>
      <c r="B1245" s="80">
        <v>-111.08499999999999</v>
      </c>
      <c r="C1245" s="23">
        <v>42.670999999999999</v>
      </c>
      <c r="D1245" s="1">
        <v>1</v>
      </c>
      <c r="E1245" s="1">
        <v>1994</v>
      </c>
      <c r="F1245" s="1">
        <v>6</v>
      </c>
      <c r="G1245" s="1">
        <v>4</v>
      </c>
      <c r="H1245" s="1">
        <v>20</v>
      </c>
      <c r="I1245" s="1">
        <v>23</v>
      </c>
      <c r="J1245" s="11">
        <v>17.899999999999999</v>
      </c>
      <c r="K1245" s="35">
        <v>0.22500000000000001</v>
      </c>
      <c r="L1245" s="2">
        <v>0.01</v>
      </c>
      <c r="M1245" t="s">
        <v>174</v>
      </c>
    </row>
    <row r="1246" spans="1:13" x14ac:dyDescent="0.25">
      <c r="A1246" s="20">
        <v>2.7445900000000001</v>
      </c>
      <c r="B1246" s="80">
        <v>-111.07599999999999</v>
      </c>
      <c r="C1246" s="23">
        <v>42.658000000000001</v>
      </c>
      <c r="D1246" s="1">
        <v>0</v>
      </c>
      <c r="E1246" s="1">
        <v>1994</v>
      </c>
      <c r="F1246" s="1">
        <v>6</v>
      </c>
      <c r="G1246" s="1">
        <v>5</v>
      </c>
      <c r="H1246" s="1">
        <v>17</v>
      </c>
      <c r="I1246" s="1">
        <v>18</v>
      </c>
      <c r="J1246" s="11">
        <v>32.5</v>
      </c>
      <c r="K1246" s="35">
        <v>0.22500000000000001</v>
      </c>
      <c r="L1246" s="2">
        <v>0.01</v>
      </c>
      <c r="M1246" t="s">
        <v>174</v>
      </c>
    </row>
    <row r="1247" spans="1:13" x14ac:dyDescent="0.25">
      <c r="A1247" s="20">
        <v>3.8604001196761555</v>
      </c>
      <c r="B1247" s="80">
        <v>-111.083</v>
      </c>
      <c r="C1247" s="23">
        <v>42.631999999999998</v>
      </c>
      <c r="D1247" s="1">
        <v>2</v>
      </c>
      <c r="E1247" s="1">
        <v>1994</v>
      </c>
      <c r="F1247" s="1">
        <v>6</v>
      </c>
      <c r="G1247" s="1">
        <v>6</v>
      </c>
      <c r="H1247" s="1">
        <v>9</v>
      </c>
      <c r="I1247" s="1">
        <v>37</v>
      </c>
      <c r="J1247" s="11">
        <v>32.200000000000003</v>
      </c>
      <c r="K1247" s="35">
        <v>0.10516774409862768</v>
      </c>
      <c r="L1247" s="2">
        <v>0.01</v>
      </c>
      <c r="M1247" t="s">
        <v>175</v>
      </c>
    </row>
    <row r="1248" spans="1:13" x14ac:dyDescent="0.25">
      <c r="A1248" s="20">
        <v>3.2424040787249453</v>
      </c>
      <c r="B1248" s="80">
        <v>-114.702</v>
      </c>
      <c r="C1248" s="23">
        <v>37.311999999999998</v>
      </c>
      <c r="D1248" s="1">
        <v>7</v>
      </c>
      <c r="E1248" s="1">
        <v>1994</v>
      </c>
      <c r="F1248" s="1">
        <v>6</v>
      </c>
      <c r="G1248" s="1">
        <v>6</v>
      </c>
      <c r="H1248" s="1">
        <v>12</v>
      </c>
      <c r="I1248" s="1">
        <v>33</v>
      </c>
      <c r="J1248" s="11">
        <v>7</v>
      </c>
      <c r="K1248" s="35">
        <v>0.16083765575665815</v>
      </c>
      <c r="L1248" s="2">
        <v>0.01</v>
      </c>
      <c r="M1248" t="s">
        <v>175</v>
      </c>
    </row>
    <row r="1249" spans="1:13" x14ac:dyDescent="0.25">
      <c r="A1249" s="20">
        <v>3.2126777764029399</v>
      </c>
      <c r="B1249" s="80">
        <v>-111.123</v>
      </c>
      <c r="C1249" s="23">
        <v>42.755000000000003</v>
      </c>
      <c r="D1249" s="1">
        <v>1</v>
      </c>
      <c r="E1249" s="1">
        <v>1994</v>
      </c>
      <c r="F1249" s="1">
        <v>6</v>
      </c>
      <c r="G1249" s="1">
        <v>6</v>
      </c>
      <c r="H1249" s="1">
        <v>12</v>
      </c>
      <c r="I1249" s="1">
        <v>38</v>
      </c>
      <c r="J1249" s="11">
        <v>59</v>
      </c>
      <c r="K1249" s="35">
        <v>0.10516774409862768</v>
      </c>
      <c r="L1249" s="2">
        <v>0.01</v>
      </c>
      <c r="M1249" t="s">
        <v>175</v>
      </c>
    </row>
    <row r="1250" spans="1:13" x14ac:dyDescent="0.25">
      <c r="A1250" s="20">
        <v>2.6516899999999999</v>
      </c>
      <c r="B1250" s="80">
        <v>-111.086</v>
      </c>
      <c r="C1250" s="23">
        <v>42.588000000000001</v>
      </c>
      <c r="D1250" s="1">
        <v>1</v>
      </c>
      <c r="E1250" s="1">
        <v>1994</v>
      </c>
      <c r="F1250" s="1">
        <v>6</v>
      </c>
      <c r="G1250" s="1">
        <v>7</v>
      </c>
      <c r="H1250" s="1">
        <v>6</v>
      </c>
      <c r="I1250" s="1">
        <v>42</v>
      </c>
      <c r="J1250" s="11">
        <v>40.9</v>
      </c>
      <c r="K1250" s="35">
        <v>0.22500000000000001</v>
      </c>
      <c r="L1250" s="2">
        <v>0.01</v>
      </c>
      <c r="M1250" t="s">
        <v>174</v>
      </c>
    </row>
    <row r="1251" spans="1:13" x14ac:dyDescent="0.25">
      <c r="A1251" s="20">
        <v>2.8996900000000001</v>
      </c>
      <c r="B1251" s="80">
        <v>-111.316</v>
      </c>
      <c r="C1251" s="23">
        <v>42.527999999999999</v>
      </c>
      <c r="D1251" s="1">
        <v>5</v>
      </c>
      <c r="E1251" s="1">
        <v>1994</v>
      </c>
      <c r="F1251" s="1">
        <v>6</v>
      </c>
      <c r="G1251" s="1">
        <v>7</v>
      </c>
      <c r="H1251" s="1">
        <v>8</v>
      </c>
      <c r="I1251" s="1">
        <v>20</v>
      </c>
      <c r="J1251" s="1">
        <v>24.02</v>
      </c>
      <c r="K1251" s="35">
        <v>0.23</v>
      </c>
      <c r="L1251" s="2">
        <v>0.01</v>
      </c>
      <c r="M1251" t="s">
        <v>174</v>
      </c>
    </row>
    <row r="1252" spans="1:13" x14ac:dyDescent="0.25">
      <c r="A1252" s="20">
        <v>3.3859637796261084</v>
      </c>
      <c r="B1252" s="80">
        <v>-111.10299999999999</v>
      </c>
      <c r="C1252" s="23">
        <v>42.595999999999997</v>
      </c>
      <c r="D1252" s="1">
        <v>0</v>
      </c>
      <c r="E1252" s="1">
        <v>1994</v>
      </c>
      <c r="F1252" s="1">
        <v>6</v>
      </c>
      <c r="G1252" s="1">
        <v>7</v>
      </c>
      <c r="H1252" s="1">
        <v>8</v>
      </c>
      <c r="I1252" s="1">
        <v>49</v>
      </c>
      <c r="J1252" s="11">
        <v>39.200000000000003</v>
      </c>
      <c r="K1252" s="35">
        <v>0.10516774409862768</v>
      </c>
      <c r="L1252" s="2">
        <v>0.01</v>
      </c>
      <c r="M1252" t="s">
        <v>175</v>
      </c>
    </row>
    <row r="1253" spans="1:13" x14ac:dyDescent="0.25">
      <c r="A1253" s="20">
        <v>3.1128244989133051</v>
      </c>
      <c r="B1253" s="80">
        <v>-111.099</v>
      </c>
      <c r="C1253" s="23">
        <v>42.603000000000002</v>
      </c>
      <c r="D1253" s="1">
        <v>1</v>
      </c>
      <c r="E1253" s="1">
        <v>1994</v>
      </c>
      <c r="F1253" s="1">
        <v>6</v>
      </c>
      <c r="G1253" s="1">
        <v>7</v>
      </c>
      <c r="H1253" s="1">
        <v>8</v>
      </c>
      <c r="I1253" s="1">
        <v>51</v>
      </c>
      <c r="J1253" s="11">
        <v>43.7</v>
      </c>
      <c r="K1253" s="35">
        <v>0.16083765575665815</v>
      </c>
      <c r="L1253" s="2">
        <v>0.01</v>
      </c>
      <c r="M1253" t="s">
        <v>175</v>
      </c>
    </row>
    <row r="1254" spans="1:13" x14ac:dyDescent="0.25">
      <c r="A1254" s="20">
        <v>3.3825277298320291</v>
      </c>
      <c r="B1254" s="80">
        <v>-111.101</v>
      </c>
      <c r="C1254" s="23">
        <v>42.594999999999999</v>
      </c>
      <c r="D1254" s="1">
        <v>1</v>
      </c>
      <c r="E1254" s="1">
        <v>1994</v>
      </c>
      <c r="F1254" s="1">
        <v>6</v>
      </c>
      <c r="G1254" s="1">
        <v>7</v>
      </c>
      <c r="H1254" s="1">
        <v>9</v>
      </c>
      <c r="I1254" s="1">
        <v>1</v>
      </c>
      <c r="J1254" s="11">
        <v>19</v>
      </c>
      <c r="K1254" s="35">
        <v>0.10516774409862768</v>
      </c>
      <c r="L1254" s="2">
        <v>0.01</v>
      </c>
      <c r="M1254" t="s">
        <v>175</v>
      </c>
    </row>
    <row r="1255" spans="1:13" x14ac:dyDescent="0.25">
      <c r="A1255" s="20">
        <v>2.6238200000000003</v>
      </c>
      <c r="B1255" s="80">
        <v>-111.084</v>
      </c>
      <c r="C1255" s="23">
        <v>42.59</v>
      </c>
      <c r="D1255" s="1">
        <v>0</v>
      </c>
      <c r="E1255" s="1">
        <v>1994</v>
      </c>
      <c r="F1255" s="1">
        <v>6</v>
      </c>
      <c r="G1255" s="1">
        <v>7</v>
      </c>
      <c r="H1255" s="1">
        <v>10</v>
      </c>
      <c r="I1255" s="1">
        <v>14</v>
      </c>
      <c r="J1255" s="11">
        <v>51.3</v>
      </c>
      <c r="K1255" s="35">
        <v>0.22500000000000001</v>
      </c>
      <c r="L1255" s="2">
        <v>0.01</v>
      </c>
      <c r="M1255" t="s">
        <v>174</v>
      </c>
    </row>
    <row r="1256" spans="1:13" x14ac:dyDescent="0.25">
      <c r="A1256" s="20">
        <v>3.0924276575706346</v>
      </c>
      <c r="B1256" s="80">
        <v>-111.09399999999999</v>
      </c>
      <c r="C1256" s="23">
        <v>42.582000000000001</v>
      </c>
      <c r="D1256" s="1">
        <v>1</v>
      </c>
      <c r="E1256" s="1">
        <v>1994</v>
      </c>
      <c r="F1256" s="1">
        <v>6</v>
      </c>
      <c r="G1256" s="1">
        <v>7</v>
      </c>
      <c r="H1256" s="1">
        <v>11</v>
      </c>
      <c r="I1256" s="1">
        <v>54</v>
      </c>
      <c r="J1256" s="11">
        <v>9.1</v>
      </c>
      <c r="K1256" s="35">
        <v>0.16083765575665815</v>
      </c>
      <c r="L1256" s="2">
        <v>0.01</v>
      </c>
      <c r="M1256" t="s">
        <v>175</v>
      </c>
    </row>
    <row r="1257" spans="1:13" x14ac:dyDescent="0.25">
      <c r="A1257" s="20">
        <v>3.1454630326251682</v>
      </c>
      <c r="B1257" s="80">
        <v>-111.093</v>
      </c>
      <c r="C1257" s="23">
        <v>42.59</v>
      </c>
      <c r="D1257" s="1">
        <v>1</v>
      </c>
      <c r="E1257" s="1">
        <v>1994</v>
      </c>
      <c r="F1257" s="1">
        <v>6</v>
      </c>
      <c r="G1257" s="1">
        <v>7</v>
      </c>
      <c r="H1257" s="1">
        <v>14</v>
      </c>
      <c r="I1257" s="1">
        <v>13</v>
      </c>
      <c r="J1257" s="11">
        <v>31.2</v>
      </c>
      <c r="K1257" s="35">
        <v>0.11825400999467875</v>
      </c>
      <c r="L1257" s="2">
        <v>0.01</v>
      </c>
      <c r="M1257" t="s">
        <v>175</v>
      </c>
    </row>
    <row r="1258" spans="1:13" x14ac:dyDescent="0.25">
      <c r="A1258" s="20">
        <v>2.7445900000000001</v>
      </c>
      <c r="B1258" s="80">
        <v>-111.074</v>
      </c>
      <c r="C1258" s="23">
        <v>42.625999999999998</v>
      </c>
      <c r="D1258" s="1">
        <v>1</v>
      </c>
      <c r="E1258" s="1">
        <v>1994</v>
      </c>
      <c r="F1258" s="1">
        <v>6</v>
      </c>
      <c r="G1258" s="1">
        <v>7</v>
      </c>
      <c r="H1258" s="1">
        <v>17</v>
      </c>
      <c r="I1258" s="1">
        <v>16</v>
      </c>
      <c r="J1258" s="11">
        <v>52.8</v>
      </c>
      <c r="K1258" s="35">
        <v>0.22500000000000001</v>
      </c>
      <c r="L1258" s="2">
        <v>0.01</v>
      </c>
      <c r="M1258" t="s">
        <v>174</v>
      </c>
    </row>
    <row r="1259" spans="1:13" x14ac:dyDescent="0.25">
      <c r="A1259" s="20">
        <v>2.5587899999999997</v>
      </c>
      <c r="B1259" s="80">
        <v>-111.093</v>
      </c>
      <c r="C1259" s="23">
        <v>42.594000000000001</v>
      </c>
      <c r="D1259" s="1">
        <v>1</v>
      </c>
      <c r="E1259" s="1">
        <v>1994</v>
      </c>
      <c r="F1259" s="1">
        <v>6</v>
      </c>
      <c r="G1259" s="1">
        <v>8</v>
      </c>
      <c r="H1259" s="1">
        <v>0</v>
      </c>
      <c r="I1259" s="1">
        <v>2</v>
      </c>
      <c r="J1259" s="11">
        <v>22.9</v>
      </c>
      <c r="K1259" s="35">
        <v>0.22500000000000001</v>
      </c>
      <c r="L1259" s="2">
        <v>0.01</v>
      </c>
      <c r="M1259" t="s">
        <v>174</v>
      </c>
    </row>
    <row r="1260" spans="1:13" x14ac:dyDescent="0.25">
      <c r="A1260" s="20">
        <v>2.5402100000000001</v>
      </c>
      <c r="B1260" s="86">
        <v>-112.872</v>
      </c>
      <c r="C1260" s="24">
        <v>38.082000000000001</v>
      </c>
      <c r="D1260" s="9">
        <v>9</v>
      </c>
      <c r="E1260" s="9">
        <v>1994</v>
      </c>
      <c r="F1260" s="9">
        <v>6</v>
      </c>
      <c r="G1260" s="9">
        <v>8</v>
      </c>
      <c r="H1260" s="9">
        <v>0</v>
      </c>
      <c r="I1260" s="9">
        <v>51</v>
      </c>
      <c r="J1260" s="12">
        <v>24.3</v>
      </c>
      <c r="K1260" s="35">
        <v>0.22500000000000001</v>
      </c>
      <c r="L1260" s="2">
        <v>0.01</v>
      </c>
      <c r="M1260" t="s">
        <v>174</v>
      </c>
    </row>
    <row r="1261" spans="1:13" x14ac:dyDescent="0.25">
      <c r="A1261" s="20">
        <v>3.0232899999999998</v>
      </c>
      <c r="B1261" s="80">
        <v>-111.1</v>
      </c>
      <c r="C1261" s="23">
        <v>42.716000000000001</v>
      </c>
      <c r="D1261" s="1">
        <v>1</v>
      </c>
      <c r="E1261" s="1">
        <v>1994</v>
      </c>
      <c r="F1261" s="1">
        <v>6</v>
      </c>
      <c r="G1261" s="1">
        <v>9</v>
      </c>
      <c r="H1261" s="1">
        <v>17</v>
      </c>
      <c r="I1261" s="1">
        <v>28</v>
      </c>
      <c r="J1261" s="11">
        <v>10</v>
      </c>
      <c r="K1261" s="35">
        <v>0.22500000000000001</v>
      </c>
      <c r="L1261" s="2">
        <v>0.01</v>
      </c>
      <c r="M1261" t="s">
        <v>174</v>
      </c>
    </row>
    <row r="1262" spans="1:13" x14ac:dyDescent="0.25">
      <c r="A1262" s="20">
        <v>2.6145299999999998</v>
      </c>
      <c r="B1262" s="80">
        <v>-111.066</v>
      </c>
      <c r="C1262" s="23">
        <v>42.66</v>
      </c>
      <c r="D1262" s="1">
        <v>1</v>
      </c>
      <c r="E1262" s="1">
        <v>1994</v>
      </c>
      <c r="F1262" s="1">
        <v>6</v>
      </c>
      <c r="G1262" s="1">
        <v>13</v>
      </c>
      <c r="H1262" s="1">
        <v>17</v>
      </c>
      <c r="I1262" s="1">
        <v>32</v>
      </c>
      <c r="J1262" s="11">
        <v>53.4</v>
      </c>
      <c r="K1262" s="35">
        <v>0.22500000000000001</v>
      </c>
      <c r="L1262" s="2">
        <v>0.01</v>
      </c>
      <c r="M1262" t="s">
        <v>174</v>
      </c>
    </row>
    <row r="1263" spans="1:13" x14ac:dyDescent="0.25">
      <c r="A1263" s="20">
        <v>3.0006821785430029</v>
      </c>
      <c r="B1263" s="80">
        <v>-111.10899999999999</v>
      </c>
      <c r="C1263" s="23">
        <v>42.652999999999999</v>
      </c>
      <c r="D1263" s="1">
        <v>0</v>
      </c>
      <c r="E1263" s="1">
        <v>1994</v>
      </c>
      <c r="F1263" s="1">
        <v>6</v>
      </c>
      <c r="G1263" s="1">
        <v>15</v>
      </c>
      <c r="H1263" s="1">
        <v>2</v>
      </c>
      <c r="I1263" s="1">
        <v>5</v>
      </c>
      <c r="J1263" s="11">
        <v>16.3</v>
      </c>
      <c r="K1263" s="35">
        <v>0.10516774409862768</v>
      </c>
      <c r="L1263" s="2">
        <v>0.01</v>
      </c>
      <c r="M1263" t="s">
        <v>175</v>
      </c>
    </row>
    <row r="1264" spans="1:13" x14ac:dyDescent="0.25">
      <c r="A1264" s="20">
        <v>3.9399900216216728</v>
      </c>
      <c r="B1264" s="80">
        <v>-111.096</v>
      </c>
      <c r="C1264" s="23">
        <v>42.741999999999997</v>
      </c>
      <c r="D1264" s="1">
        <v>2</v>
      </c>
      <c r="E1264" s="1">
        <v>1994</v>
      </c>
      <c r="F1264" s="1">
        <v>6</v>
      </c>
      <c r="G1264" s="1">
        <v>15</v>
      </c>
      <c r="H1264" s="1">
        <v>3</v>
      </c>
      <c r="I1264" s="1">
        <v>8</v>
      </c>
      <c r="J1264" s="11">
        <v>45.6</v>
      </c>
      <c r="K1264" s="35">
        <v>0.10516774409862768</v>
      </c>
      <c r="L1264" s="2">
        <v>0.01</v>
      </c>
      <c r="M1264" t="s">
        <v>175</v>
      </c>
    </row>
    <row r="1265" spans="1:13" x14ac:dyDescent="0.25">
      <c r="A1265" s="20">
        <v>2.7910399999999997</v>
      </c>
      <c r="B1265" s="80">
        <v>-111.09699999999999</v>
      </c>
      <c r="C1265" s="23">
        <v>42.701999999999998</v>
      </c>
      <c r="D1265" s="1">
        <v>1</v>
      </c>
      <c r="E1265" s="1">
        <v>1994</v>
      </c>
      <c r="F1265" s="1">
        <v>6</v>
      </c>
      <c r="G1265" s="1">
        <v>15</v>
      </c>
      <c r="H1265" s="1">
        <v>4</v>
      </c>
      <c r="I1265" s="1">
        <v>3</v>
      </c>
      <c r="J1265" s="11">
        <v>24.2</v>
      </c>
      <c r="K1265" s="35">
        <v>0.22500000000000001</v>
      </c>
      <c r="L1265" s="2">
        <v>0.01</v>
      </c>
      <c r="M1265" t="s">
        <v>174</v>
      </c>
    </row>
    <row r="1266" spans="1:13" x14ac:dyDescent="0.25">
      <c r="A1266" s="20">
        <v>2.6516899999999999</v>
      </c>
      <c r="B1266" s="86">
        <v>-111.431</v>
      </c>
      <c r="C1266" s="24">
        <v>38.814</v>
      </c>
      <c r="D1266" s="9">
        <v>1</v>
      </c>
      <c r="E1266" s="9">
        <v>1994</v>
      </c>
      <c r="F1266" s="9">
        <v>6</v>
      </c>
      <c r="G1266" s="9">
        <v>16</v>
      </c>
      <c r="H1266" s="9">
        <v>11</v>
      </c>
      <c r="I1266" s="9">
        <v>56</v>
      </c>
      <c r="J1266" s="12">
        <v>14</v>
      </c>
      <c r="K1266" s="35">
        <v>0.22500000000000001</v>
      </c>
      <c r="L1266" s="2">
        <v>0.01</v>
      </c>
      <c r="M1266" t="s">
        <v>174</v>
      </c>
    </row>
    <row r="1267" spans="1:13" x14ac:dyDescent="0.25">
      <c r="A1267" s="20">
        <v>3.6966390411131287</v>
      </c>
      <c r="B1267" s="80">
        <v>-111.16</v>
      </c>
      <c r="C1267" s="23">
        <v>42.65</v>
      </c>
      <c r="D1267" s="1">
        <v>0</v>
      </c>
      <c r="E1267" s="1">
        <v>1994</v>
      </c>
      <c r="F1267" s="1">
        <v>6</v>
      </c>
      <c r="G1267" s="1">
        <v>16</v>
      </c>
      <c r="H1267" s="1">
        <v>17</v>
      </c>
      <c r="I1267" s="1">
        <v>35</v>
      </c>
      <c r="J1267" s="11">
        <v>41.1</v>
      </c>
      <c r="K1267" s="35">
        <v>0.10516774409862768</v>
      </c>
      <c r="L1267" s="2">
        <v>0.01</v>
      </c>
      <c r="M1267" t="s">
        <v>175</v>
      </c>
    </row>
    <row r="1268" spans="1:13" x14ac:dyDescent="0.25">
      <c r="A1268" s="20">
        <v>3.328555708765998</v>
      </c>
      <c r="B1268" s="80">
        <v>-111.101</v>
      </c>
      <c r="C1268" s="23">
        <v>42.637</v>
      </c>
      <c r="D1268" s="1">
        <v>1</v>
      </c>
      <c r="E1268" s="1">
        <v>1994</v>
      </c>
      <c r="F1268" s="1">
        <v>6</v>
      </c>
      <c r="G1268" s="1">
        <v>19</v>
      </c>
      <c r="H1268" s="1">
        <v>17</v>
      </c>
      <c r="I1268" s="1">
        <v>16</v>
      </c>
      <c r="J1268" s="11">
        <v>25.2</v>
      </c>
      <c r="K1268" s="35">
        <v>0.16083765575665815</v>
      </c>
      <c r="L1268" s="2">
        <v>0.01</v>
      </c>
      <c r="M1268" t="s">
        <v>175</v>
      </c>
    </row>
    <row r="1269" spans="1:13" x14ac:dyDescent="0.25">
      <c r="A1269" s="20">
        <v>3.622924772946496</v>
      </c>
      <c r="B1269" s="80">
        <v>-111.105</v>
      </c>
      <c r="C1269" s="23">
        <v>42.654000000000003</v>
      </c>
      <c r="D1269" s="1">
        <v>0</v>
      </c>
      <c r="E1269" s="1">
        <v>1994</v>
      </c>
      <c r="F1269" s="1">
        <v>6</v>
      </c>
      <c r="G1269" s="1">
        <v>19</v>
      </c>
      <c r="H1269" s="1">
        <v>17</v>
      </c>
      <c r="I1269" s="1">
        <v>17</v>
      </c>
      <c r="J1269" s="11">
        <v>7.9</v>
      </c>
      <c r="K1269" s="35">
        <v>0.10516774409862768</v>
      </c>
      <c r="L1269" s="2">
        <v>0.01</v>
      </c>
      <c r="M1269" t="s">
        <v>175</v>
      </c>
    </row>
    <row r="1270" spans="1:13" x14ac:dyDescent="0.25">
      <c r="A1270" s="20">
        <v>2.6145299999999998</v>
      </c>
      <c r="B1270" s="80">
        <v>-111.102</v>
      </c>
      <c r="C1270" s="23">
        <v>42.646000000000001</v>
      </c>
      <c r="D1270" s="1">
        <v>1</v>
      </c>
      <c r="E1270" s="1">
        <v>1994</v>
      </c>
      <c r="F1270" s="1">
        <v>6</v>
      </c>
      <c r="G1270" s="1">
        <v>19</v>
      </c>
      <c r="H1270" s="1">
        <v>17</v>
      </c>
      <c r="I1270" s="1">
        <v>36</v>
      </c>
      <c r="J1270" s="11">
        <v>9.8000000000000007</v>
      </c>
      <c r="K1270" s="35">
        <v>0.22500000000000001</v>
      </c>
      <c r="L1270" s="2">
        <v>0.01</v>
      </c>
      <c r="M1270" t="s">
        <v>174</v>
      </c>
    </row>
    <row r="1271" spans="1:13" x14ac:dyDescent="0.25">
      <c r="A1271" s="20">
        <v>2.5959499999999998</v>
      </c>
      <c r="B1271" s="80">
        <v>-111.07299999999999</v>
      </c>
      <c r="C1271" s="23">
        <v>42.68</v>
      </c>
      <c r="D1271" s="1">
        <v>0</v>
      </c>
      <c r="E1271" s="1">
        <v>1994</v>
      </c>
      <c r="F1271" s="1">
        <v>6</v>
      </c>
      <c r="G1271" s="1">
        <v>20</v>
      </c>
      <c r="H1271" s="1">
        <v>15</v>
      </c>
      <c r="I1271" s="1">
        <v>43</v>
      </c>
      <c r="J1271" s="11">
        <v>10.199999999999999</v>
      </c>
      <c r="K1271" s="35">
        <v>0.22500000000000001</v>
      </c>
      <c r="L1271" s="2">
        <v>0.01</v>
      </c>
      <c r="M1271" t="s">
        <v>174</v>
      </c>
    </row>
    <row r="1272" spans="1:13" x14ac:dyDescent="0.25">
      <c r="A1272" s="20">
        <v>2.6238200000000003</v>
      </c>
      <c r="B1272" s="80">
        <v>-111.068</v>
      </c>
      <c r="C1272" s="23">
        <v>42.682000000000002</v>
      </c>
      <c r="D1272" s="1">
        <v>2</v>
      </c>
      <c r="E1272" s="1">
        <v>1994</v>
      </c>
      <c r="F1272" s="1">
        <v>6</v>
      </c>
      <c r="G1272" s="1">
        <v>20</v>
      </c>
      <c r="H1272" s="1">
        <v>18</v>
      </c>
      <c r="I1272" s="1">
        <v>17</v>
      </c>
      <c r="J1272" s="11">
        <v>15.1</v>
      </c>
      <c r="K1272" s="35">
        <v>0.22500000000000001</v>
      </c>
      <c r="L1272" s="2">
        <v>0.01</v>
      </c>
      <c r="M1272" t="s">
        <v>174</v>
      </c>
    </row>
    <row r="1273" spans="1:13" x14ac:dyDescent="0.25">
      <c r="A1273" s="20">
        <v>2.6145299999999998</v>
      </c>
      <c r="B1273" s="86">
        <v>-112.255</v>
      </c>
      <c r="C1273" s="24">
        <v>38.261000000000003</v>
      </c>
      <c r="D1273" s="9">
        <v>3</v>
      </c>
      <c r="E1273" s="9">
        <v>1994</v>
      </c>
      <c r="F1273" s="9">
        <v>6</v>
      </c>
      <c r="G1273" s="9">
        <v>21</v>
      </c>
      <c r="H1273" s="9">
        <v>21</v>
      </c>
      <c r="I1273" s="9">
        <v>17</v>
      </c>
      <c r="J1273" s="12">
        <v>35.700000000000003</v>
      </c>
      <c r="K1273" s="35">
        <v>0.22500000000000001</v>
      </c>
      <c r="L1273" s="2">
        <v>0.01</v>
      </c>
      <c r="M1273" t="s">
        <v>174</v>
      </c>
    </row>
    <row r="1274" spans="1:13" x14ac:dyDescent="0.25">
      <c r="A1274" s="20">
        <v>2.5680800000000001</v>
      </c>
      <c r="B1274" s="80">
        <v>-111.185</v>
      </c>
      <c r="C1274" s="23">
        <v>42.841000000000001</v>
      </c>
      <c r="D1274" s="1">
        <v>1</v>
      </c>
      <c r="E1274" s="1">
        <v>1994</v>
      </c>
      <c r="F1274" s="1">
        <v>6</v>
      </c>
      <c r="G1274" s="1">
        <v>23</v>
      </c>
      <c r="H1274" s="1">
        <v>10</v>
      </c>
      <c r="I1274" s="1">
        <v>57</v>
      </c>
      <c r="J1274" s="11">
        <v>46.1</v>
      </c>
      <c r="K1274" s="35">
        <v>0.22500000000000001</v>
      </c>
      <c r="L1274" s="2">
        <v>0.01</v>
      </c>
      <c r="M1274" t="s">
        <v>174</v>
      </c>
    </row>
    <row r="1275" spans="1:13" x14ac:dyDescent="0.25">
      <c r="A1275" s="20">
        <v>2.5495000000000001</v>
      </c>
      <c r="B1275" s="80">
        <v>-111.06100000000001</v>
      </c>
      <c r="C1275" s="23">
        <v>42.655000000000001</v>
      </c>
      <c r="D1275" s="1">
        <v>2</v>
      </c>
      <c r="E1275" s="1">
        <v>1994</v>
      </c>
      <c r="F1275" s="1">
        <v>6</v>
      </c>
      <c r="G1275" s="1">
        <v>23</v>
      </c>
      <c r="H1275" s="1">
        <v>15</v>
      </c>
      <c r="I1275" s="1">
        <v>2</v>
      </c>
      <c r="J1275" s="11">
        <v>44</v>
      </c>
      <c r="K1275" s="35">
        <v>0.22500000000000001</v>
      </c>
      <c r="L1275" s="2">
        <v>0.01</v>
      </c>
      <c r="M1275" t="s">
        <v>174</v>
      </c>
    </row>
    <row r="1276" spans="1:13" x14ac:dyDescent="0.25">
      <c r="A1276" s="20">
        <v>2.6516899999999999</v>
      </c>
      <c r="B1276" s="80">
        <v>-111.89700000000001</v>
      </c>
      <c r="C1276" s="23">
        <v>42.65</v>
      </c>
      <c r="D1276" s="1">
        <v>1</v>
      </c>
      <c r="E1276" s="1">
        <v>1994</v>
      </c>
      <c r="F1276" s="1">
        <v>6</v>
      </c>
      <c r="G1276" s="1">
        <v>26</v>
      </c>
      <c r="H1276" s="1">
        <v>23</v>
      </c>
      <c r="I1276" s="1">
        <v>59</v>
      </c>
      <c r="J1276" s="11">
        <v>10.5</v>
      </c>
      <c r="K1276" s="35">
        <v>0.22500000000000001</v>
      </c>
      <c r="L1276" s="2">
        <v>0.01</v>
      </c>
      <c r="M1276" t="s">
        <v>174</v>
      </c>
    </row>
    <row r="1277" spans="1:13" x14ac:dyDescent="0.25">
      <c r="A1277" s="20">
        <v>2.5680800000000001</v>
      </c>
      <c r="B1277" s="80">
        <v>-111.08799999999999</v>
      </c>
      <c r="C1277" s="23">
        <v>42.685000000000002</v>
      </c>
      <c r="D1277" s="1">
        <v>1</v>
      </c>
      <c r="E1277" s="1">
        <v>1994</v>
      </c>
      <c r="F1277" s="1">
        <v>6</v>
      </c>
      <c r="G1277" s="1">
        <v>30</v>
      </c>
      <c r="H1277" s="1">
        <v>10</v>
      </c>
      <c r="I1277" s="1">
        <v>50</v>
      </c>
      <c r="J1277" s="11">
        <v>32.5</v>
      </c>
      <c r="K1277" s="35">
        <v>0.22500000000000001</v>
      </c>
      <c r="L1277" s="2">
        <v>0.01</v>
      </c>
      <c r="M1277" t="s">
        <v>174</v>
      </c>
    </row>
    <row r="1278" spans="1:13" x14ac:dyDescent="0.25">
      <c r="A1278" s="20">
        <v>3.0117273726153098</v>
      </c>
      <c r="B1278" s="80">
        <v>-111.166</v>
      </c>
      <c r="C1278" s="23">
        <v>42.646999999999998</v>
      </c>
      <c r="D1278" s="1">
        <v>1</v>
      </c>
      <c r="E1278" s="1">
        <v>1994</v>
      </c>
      <c r="F1278" s="1">
        <v>7</v>
      </c>
      <c r="G1278" s="1">
        <v>3</v>
      </c>
      <c r="H1278" s="1">
        <v>18</v>
      </c>
      <c r="I1278" s="1">
        <v>26</v>
      </c>
      <c r="J1278" s="11">
        <v>37</v>
      </c>
      <c r="K1278" s="35">
        <v>0.16083765575665815</v>
      </c>
      <c r="L1278" s="2">
        <v>0.01</v>
      </c>
      <c r="M1278" t="s">
        <v>175</v>
      </c>
    </row>
    <row r="1279" spans="1:13" x14ac:dyDescent="0.25">
      <c r="A1279" s="20">
        <v>2.9768400000000002</v>
      </c>
      <c r="B1279" s="86">
        <v>-114.11799999999999</v>
      </c>
      <c r="C1279" s="24">
        <v>37.545000000000002</v>
      </c>
      <c r="D1279" s="9">
        <v>0</v>
      </c>
      <c r="E1279" s="9">
        <v>1994</v>
      </c>
      <c r="F1279" s="9">
        <v>7</v>
      </c>
      <c r="G1279" s="9">
        <v>5</v>
      </c>
      <c r="H1279" s="9">
        <v>9</v>
      </c>
      <c r="I1279" s="9">
        <v>30</v>
      </c>
      <c r="J1279" s="12">
        <v>55.9</v>
      </c>
      <c r="K1279" s="35">
        <v>0.22500000000000001</v>
      </c>
      <c r="L1279" s="2">
        <v>0.01</v>
      </c>
      <c r="M1279" t="s">
        <v>174</v>
      </c>
    </row>
    <row r="1280" spans="1:13" x14ac:dyDescent="0.25">
      <c r="A1280" s="20">
        <v>2.5680800000000001</v>
      </c>
      <c r="B1280" s="80">
        <v>-111.11199999999999</v>
      </c>
      <c r="C1280" s="23">
        <v>42.743000000000002</v>
      </c>
      <c r="D1280" s="1">
        <v>1</v>
      </c>
      <c r="E1280" s="1">
        <v>1994</v>
      </c>
      <c r="F1280" s="1">
        <v>7</v>
      </c>
      <c r="G1280" s="1">
        <v>6</v>
      </c>
      <c r="H1280" s="1">
        <v>12</v>
      </c>
      <c r="I1280" s="1">
        <v>5</v>
      </c>
      <c r="J1280" s="11">
        <v>23.7</v>
      </c>
      <c r="K1280" s="35">
        <v>0.22500000000000001</v>
      </c>
      <c r="L1280" s="2">
        <v>0.01</v>
      </c>
      <c r="M1280" t="s">
        <v>174</v>
      </c>
    </row>
    <row r="1281" spans="1:13" x14ac:dyDescent="0.25">
      <c r="A1281" s="20">
        <v>3.1782302759271444</v>
      </c>
      <c r="B1281" s="80">
        <v>-111.033</v>
      </c>
      <c r="C1281" s="23">
        <v>42.69</v>
      </c>
      <c r="D1281" s="1">
        <v>1</v>
      </c>
      <c r="E1281" s="1">
        <v>1994</v>
      </c>
      <c r="F1281" s="1">
        <v>7</v>
      </c>
      <c r="G1281" s="1">
        <v>8</v>
      </c>
      <c r="H1281" s="1">
        <v>20</v>
      </c>
      <c r="I1281" s="1">
        <v>42</v>
      </c>
      <c r="J1281" s="11">
        <v>7.4</v>
      </c>
      <c r="K1281" s="35">
        <v>0.11825400999467875</v>
      </c>
      <c r="L1281" s="2">
        <v>0.01</v>
      </c>
      <c r="M1281" t="s">
        <v>175</v>
      </c>
    </row>
    <row r="1282" spans="1:13" x14ac:dyDescent="0.25">
      <c r="A1282" s="20">
        <v>2.7724600000000001</v>
      </c>
      <c r="B1282" s="80">
        <v>-111.122</v>
      </c>
      <c r="C1282" s="23">
        <v>42.747</v>
      </c>
      <c r="D1282" s="1">
        <v>1</v>
      </c>
      <c r="E1282" s="1">
        <v>1994</v>
      </c>
      <c r="F1282" s="1">
        <v>7</v>
      </c>
      <c r="G1282" s="1">
        <v>13</v>
      </c>
      <c r="H1282" s="1">
        <v>5</v>
      </c>
      <c r="I1282" s="1">
        <v>5</v>
      </c>
      <c r="J1282" s="11">
        <v>57.3</v>
      </c>
      <c r="K1282" s="35">
        <v>0.22500000000000001</v>
      </c>
      <c r="L1282" s="2">
        <v>0.01</v>
      </c>
      <c r="M1282" t="s">
        <v>174</v>
      </c>
    </row>
    <row r="1283" spans="1:13" x14ac:dyDescent="0.25">
      <c r="A1283" s="20">
        <v>2.68885</v>
      </c>
      <c r="B1283" s="80">
        <v>-111.169</v>
      </c>
      <c r="C1283" s="23">
        <v>42.713000000000001</v>
      </c>
      <c r="D1283" s="1">
        <v>6</v>
      </c>
      <c r="E1283" s="1">
        <v>1994</v>
      </c>
      <c r="F1283" s="1">
        <v>7</v>
      </c>
      <c r="G1283" s="1">
        <v>13</v>
      </c>
      <c r="H1283" s="1">
        <v>5</v>
      </c>
      <c r="I1283" s="1">
        <v>39</v>
      </c>
      <c r="J1283" s="11">
        <v>8.8000000000000007</v>
      </c>
      <c r="K1283" s="35">
        <v>0.22500000000000001</v>
      </c>
      <c r="L1283" s="2">
        <v>0.01</v>
      </c>
      <c r="M1283" t="s">
        <v>174</v>
      </c>
    </row>
    <row r="1284" spans="1:13" x14ac:dyDescent="0.25">
      <c r="A1284" s="20">
        <v>3.0047100000000002</v>
      </c>
      <c r="B1284" s="86">
        <v>-112.039</v>
      </c>
      <c r="C1284" s="24">
        <v>39.997</v>
      </c>
      <c r="D1284" s="9">
        <v>5</v>
      </c>
      <c r="E1284" s="9">
        <v>1994</v>
      </c>
      <c r="F1284" s="9">
        <v>7</v>
      </c>
      <c r="G1284" s="9">
        <v>13</v>
      </c>
      <c r="H1284" s="9">
        <v>14</v>
      </c>
      <c r="I1284" s="9">
        <v>58</v>
      </c>
      <c r="J1284" s="12">
        <v>46.5</v>
      </c>
      <c r="K1284" s="35">
        <v>0.22500000000000001</v>
      </c>
      <c r="L1284" s="2">
        <v>0.01</v>
      </c>
      <c r="M1284" t="s">
        <v>174</v>
      </c>
    </row>
    <row r="1285" spans="1:13" x14ac:dyDescent="0.25">
      <c r="A1285" s="20">
        <v>2.6795599999999999</v>
      </c>
      <c r="B1285" s="86">
        <v>-111.193</v>
      </c>
      <c r="C1285" s="24">
        <v>38.167999999999999</v>
      </c>
      <c r="D1285" s="9">
        <v>1</v>
      </c>
      <c r="E1285" s="9">
        <v>1994</v>
      </c>
      <c r="F1285" s="9">
        <v>7</v>
      </c>
      <c r="G1285" s="9">
        <v>16</v>
      </c>
      <c r="H1285" s="9">
        <v>2</v>
      </c>
      <c r="I1285" s="9">
        <v>22</v>
      </c>
      <c r="J1285" s="12">
        <v>21.6</v>
      </c>
      <c r="K1285" s="35">
        <v>0.22500000000000001</v>
      </c>
      <c r="L1285" s="2">
        <v>0.01</v>
      </c>
      <c r="M1285" t="s">
        <v>174</v>
      </c>
    </row>
    <row r="1286" spans="1:13" x14ac:dyDescent="0.25">
      <c r="A1286" s="20">
        <v>2.52163</v>
      </c>
      <c r="B1286" s="80">
        <v>-111.10299999999999</v>
      </c>
      <c r="C1286" s="23">
        <v>42.704999999999998</v>
      </c>
      <c r="D1286" s="1">
        <v>1</v>
      </c>
      <c r="E1286" s="1">
        <v>1994</v>
      </c>
      <c r="F1286" s="1">
        <v>7</v>
      </c>
      <c r="G1286" s="1">
        <v>16</v>
      </c>
      <c r="H1286" s="1">
        <v>18</v>
      </c>
      <c r="I1286" s="1">
        <v>44</v>
      </c>
      <c r="J1286" s="11">
        <v>43.5</v>
      </c>
      <c r="K1286" s="35">
        <v>0.22500000000000001</v>
      </c>
      <c r="L1286" s="2">
        <v>0.01</v>
      </c>
      <c r="M1286" t="s">
        <v>174</v>
      </c>
    </row>
    <row r="1287" spans="1:13" x14ac:dyDescent="0.25">
      <c r="A1287" s="20">
        <v>3.5862637401539237</v>
      </c>
      <c r="B1287" s="80">
        <v>-111.1</v>
      </c>
      <c r="C1287" s="23">
        <v>42.74</v>
      </c>
      <c r="D1287" s="1">
        <v>3</v>
      </c>
      <c r="E1287" s="1">
        <v>1994</v>
      </c>
      <c r="F1287" s="1">
        <v>7</v>
      </c>
      <c r="G1287" s="1">
        <v>17</v>
      </c>
      <c r="H1287" s="1">
        <v>8</v>
      </c>
      <c r="I1287" s="1">
        <v>56</v>
      </c>
      <c r="J1287" s="11">
        <v>45</v>
      </c>
      <c r="K1287" s="35">
        <v>0.10516774409862768</v>
      </c>
      <c r="L1287" s="2">
        <v>0.01</v>
      </c>
      <c r="M1287" t="s">
        <v>175</v>
      </c>
    </row>
    <row r="1288" spans="1:13" x14ac:dyDescent="0.25">
      <c r="A1288" s="20">
        <v>2.6609799999999999</v>
      </c>
      <c r="B1288" s="80">
        <v>-111.227</v>
      </c>
      <c r="C1288" s="23">
        <v>42.874000000000002</v>
      </c>
      <c r="D1288" s="1">
        <v>2</v>
      </c>
      <c r="E1288" s="1">
        <v>1994</v>
      </c>
      <c r="F1288" s="1">
        <v>7</v>
      </c>
      <c r="G1288" s="1">
        <v>27</v>
      </c>
      <c r="H1288" s="1">
        <v>1</v>
      </c>
      <c r="I1288" s="1">
        <v>39</v>
      </c>
      <c r="J1288" s="11">
        <v>22.8</v>
      </c>
      <c r="K1288" s="35">
        <v>0.22500000000000001</v>
      </c>
      <c r="L1288" s="2">
        <v>0.01</v>
      </c>
      <c r="M1288" t="s">
        <v>174</v>
      </c>
    </row>
    <row r="1289" spans="1:13" x14ac:dyDescent="0.25">
      <c r="A1289" s="20">
        <v>3.1277699951702482</v>
      </c>
      <c r="B1289" s="80">
        <v>-111.363</v>
      </c>
      <c r="C1289" s="23">
        <v>42.542999999999999</v>
      </c>
      <c r="D1289" s="1">
        <v>3</v>
      </c>
      <c r="E1289" s="1">
        <v>1994</v>
      </c>
      <c r="F1289" s="1">
        <v>7</v>
      </c>
      <c r="G1289" s="1">
        <v>27</v>
      </c>
      <c r="H1289" s="1">
        <v>8</v>
      </c>
      <c r="I1289" s="1">
        <v>20</v>
      </c>
      <c r="J1289" s="11">
        <v>12.2</v>
      </c>
      <c r="K1289" s="35">
        <v>0.16083765575665815</v>
      </c>
      <c r="L1289" s="2">
        <v>0.01</v>
      </c>
      <c r="M1289" t="s">
        <v>175</v>
      </c>
    </row>
    <row r="1290" spans="1:13" x14ac:dyDescent="0.25">
      <c r="A1290" s="20">
        <v>2.71672</v>
      </c>
      <c r="B1290" s="80">
        <v>-111.099</v>
      </c>
      <c r="C1290" s="23">
        <v>42.701000000000001</v>
      </c>
      <c r="D1290" s="1">
        <v>1</v>
      </c>
      <c r="E1290" s="1">
        <v>1994</v>
      </c>
      <c r="F1290" s="1">
        <v>7</v>
      </c>
      <c r="G1290" s="1">
        <v>28</v>
      </c>
      <c r="H1290" s="1">
        <v>6</v>
      </c>
      <c r="I1290" s="1">
        <v>44</v>
      </c>
      <c r="J1290" s="11">
        <v>33.4</v>
      </c>
      <c r="K1290" s="35">
        <v>0.22500000000000001</v>
      </c>
      <c r="L1290" s="2">
        <v>0.01</v>
      </c>
      <c r="M1290" t="s">
        <v>174</v>
      </c>
    </row>
    <row r="1291" spans="1:13" x14ac:dyDescent="0.25">
      <c r="A1291" s="20">
        <v>2.7910399999999997</v>
      </c>
      <c r="B1291" s="80">
        <v>-111.107</v>
      </c>
      <c r="C1291" s="23">
        <v>42.731999999999999</v>
      </c>
      <c r="D1291" s="1">
        <v>4</v>
      </c>
      <c r="E1291" s="1">
        <v>1994</v>
      </c>
      <c r="F1291" s="1">
        <v>7</v>
      </c>
      <c r="G1291" s="1">
        <v>31</v>
      </c>
      <c r="H1291" s="1">
        <v>5</v>
      </c>
      <c r="I1291" s="1">
        <v>1</v>
      </c>
      <c r="J1291" s="11">
        <v>49.6</v>
      </c>
      <c r="K1291" s="35">
        <v>0.22500000000000001</v>
      </c>
      <c r="L1291" s="2">
        <v>0.01</v>
      </c>
      <c r="M1291" t="s">
        <v>174</v>
      </c>
    </row>
    <row r="1292" spans="1:13" x14ac:dyDescent="0.25">
      <c r="A1292" s="20">
        <v>2.6516899999999999</v>
      </c>
      <c r="B1292" s="80">
        <v>-111.09</v>
      </c>
      <c r="C1292" s="23">
        <v>42.649000000000001</v>
      </c>
      <c r="D1292" s="1">
        <v>2</v>
      </c>
      <c r="E1292" s="1">
        <v>1994</v>
      </c>
      <c r="F1292" s="1">
        <v>8</v>
      </c>
      <c r="G1292" s="1">
        <v>1</v>
      </c>
      <c r="H1292" s="1">
        <v>11</v>
      </c>
      <c r="I1292" s="1">
        <v>15</v>
      </c>
      <c r="J1292" s="11">
        <v>46.9</v>
      </c>
      <c r="K1292" s="35">
        <v>0.22500000000000001</v>
      </c>
      <c r="L1292" s="2">
        <v>0.01</v>
      </c>
      <c r="M1292" t="s">
        <v>174</v>
      </c>
    </row>
    <row r="1293" spans="1:13" x14ac:dyDescent="0.25">
      <c r="A1293" s="20">
        <v>3.1600648829096736</v>
      </c>
      <c r="B1293" s="80">
        <v>-111.081</v>
      </c>
      <c r="C1293" s="23">
        <v>42.649000000000001</v>
      </c>
      <c r="D1293" s="1">
        <v>1</v>
      </c>
      <c r="E1293" s="1">
        <v>1994</v>
      </c>
      <c r="F1293" s="1">
        <v>8</v>
      </c>
      <c r="G1293" s="1">
        <v>1</v>
      </c>
      <c r="H1293" s="1">
        <v>12</v>
      </c>
      <c r="I1293" s="1">
        <v>28</v>
      </c>
      <c r="J1293" s="11">
        <v>45.2</v>
      </c>
      <c r="K1293" s="35">
        <v>0.11825400999467875</v>
      </c>
      <c r="L1293" s="2">
        <v>0.01</v>
      </c>
      <c r="M1293" t="s">
        <v>175</v>
      </c>
    </row>
    <row r="1294" spans="1:13" x14ac:dyDescent="0.25">
      <c r="A1294" s="20">
        <v>2.6516899999999999</v>
      </c>
      <c r="B1294" s="80">
        <v>-111.081</v>
      </c>
      <c r="C1294" s="23">
        <v>42.668999999999997</v>
      </c>
      <c r="D1294" s="1">
        <v>1</v>
      </c>
      <c r="E1294" s="1">
        <v>1994</v>
      </c>
      <c r="F1294" s="1">
        <v>8</v>
      </c>
      <c r="G1294" s="1">
        <v>1</v>
      </c>
      <c r="H1294" s="1">
        <v>16</v>
      </c>
      <c r="I1294" s="1">
        <v>27</v>
      </c>
      <c r="J1294" s="11">
        <v>57.7</v>
      </c>
      <c r="K1294" s="35">
        <v>0.22500000000000001</v>
      </c>
      <c r="L1294" s="2">
        <v>0.01</v>
      </c>
      <c r="M1294" t="s">
        <v>174</v>
      </c>
    </row>
    <row r="1295" spans="1:13" x14ac:dyDescent="0.25">
      <c r="A1295" s="20">
        <v>2.6516899999999999</v>
      </c>
      <c r="B1295" s="80">
        <v>-111.06699999999999</v>
      </c>
      <c r="C1295" s="23">
        <v>42.567</v>
      </c>
      <c r="D1295" s="1">
        <v>1</v>
      </c>
      <c r="E1295" s="1">
        <v>1994</v>
      </c>
      <c r="F1295" s="1">
        <v>8</v>
      </c>
      <c r="G1295" s="1">
        <v>2</v>
      </c>
      <c r="H1295" s="1">
        <v>8</v>
      </c>
      <c r="I1295" s="1">
        <v>28</v>
      </c>
      <c r="J1295" s="11">
        <v>54</v>
      </c>
      <c r="K1295" s="35">
        <v>0.22500000000000001</v>
      </c>
      <c r="L1295" s="2">
        <v>0.01</v>
      </c>
      <c r="M1295" t="s">
        <v>174</v>
      </c>
    </row>
    <row r="1296" spans="1:13" x14ac:dyDescent="0.25">
      <c r="A1296" s="20">
        <v>2.9160815914030422</v>
      </c>
      <c r="B1296" s="80">
        <v>-111.122</v>
      </c>
      <c r="C1296" s="23">
        <v>42.747</v>
      </c>
      <c r="D1296" s="1">
        <v>1</v>
      </c>
      <c r="E1296" s="1">
        <v>1994</v>
      </c>
      <c r="F1296" s="1">
        <v>8</v>
      </c>
      <c r="G1296" s="1">
        <v>4</v>
      </c>
      <c r="H1296" s="1">
        <v>19</v>
      </c>
      <c r="I1296" s="1">
        <v>45</v>
      </c>
      <c r="J1296" s="11">
        <v>57.3</v>
      </c>
      <c r="K1296" s="35">
        <v>0.16083765575665815</v>
      </c>
      <c r="L1296" s="2">
        <v>0.01</v>
      </c>
      <c r="M1296" t="s">
        <v>175</v>
      </c>
    </row>
    <row r="1297" spans="1:13" x14ac:dyDescent="0.25">
      <c r="A1297" s="20">
        <v>2.50305</v>
      </c>
      <c r="B1297" s="80">
        <v>-111.15300000000001</v>
      </c>
      <c r="C1297" s="23">
        <v>42.652999999999999</v>
      </c>
      <c r="D1297" s="1">
        <v>3</v>
      </c>
      <c r="E1297" s="1">
        <v>1994</v>
      </c>
      <c r="F1297" s="1">
        <v>8</v>
      </c>
      <c r="G1297" s="1">
        <v>5</v>
      </c>
      <c r="H1297" s="1">
        <v>14</v>
      </c>
      <c r="I1297" s="1">
        <v>59</v>
      </c>
      <c r="J1297" s="11">
        <v>1.9</v>
      </c>
      <c r="K1297" s="35">
        <v>0.22500000000000001</v>
      </c>
      <c r="L1297" s="2">
        <v>0.01</v>
      </c>
      <c r="M1297" t="s">
        <v>174</v>
      </c>
    </row>
    <row r="1298" spans="1:13" x14ac:dyDescent="0.25">
      <c r="A1298" s="20">
        <v>2.6617445538971181</v>
      </c>
      <c r="B1298" s="86">
        <v>-112.81399999999999</v>
      </c>
      <c r="C1298" s="24">
        <v>41.649000000000001</v>
      </c>
      <c r="D1298" s="9">
        <v>2</v>
      </c>
      <c r="E1298" s="9">
        <v>1994</v>
      </c>
      <c r="F1298" s="9">
        <v>8</v>
      </c>
      <c r="G1298" s="9">
        <v>8</v>
      </c>
      <c r="H1298" s="9">
        <v>4</v>
      </c>
      <c r="I1298" s="9">
        <v>8</v>
      </c>
      <c r="J1298" s="12">
        <v>19.600000000000001</v>
      </c>
      <c r="K1298" s="35">
        <v>0.16151704475634704</v>
      </c>
      <c r="L1298" s="2">
        <v>0.01</v>
      </c>
      <c r="M1298" t="s">
        <v>175</v>
      </c>
    </row>
    <row r="1299" spans="1:13" x14ac:dyDescent="0.25">
      <c r="A1299" s="20">
        <v>2.8839399999999999</v>
      </c>
      <c r="B1299" s="80">
        <v>-111.15600000000001</v>
      </c>
      <c r="C1299" s="23">
        <v>42.704000000000001</v>
      </c>
      <c r="D1299" s="1">
        <v>6</v>
      </c>
      <c r="E1299" s="1">
        <v>1994</v>
      </c>
      <c r="F1299" s="1">
        <v>8</v>
      </c>
      <c r="G1299" s="1">
        <v>11</v>
      </c>
      <c r="H1299" s="1">
        <v>21</v>
      </c>
      <c r="I1299" s="1">
        <v>19</v>
      </c>
      <c r="J1299" s="11">
        <v>7.2</v>
      </c>
      <c r="K1299" s="35">
        <v>0.22500000000000001</v>
      </c>
      <c r="L1299" s="2">
        <v>0.01</v>
      </c>
      <c r="M1299" t="s">
        <v>174</v>
      </c>
    </row>
    <row r="1300" spans="1:13" x14ac:dyDescent="0.25">
      <c r="A1300" s="20">
        <v>2.5495000000000001</v>
      </c>
      <c r="B1300" s="80">
        <v>-111.099</v>
      </c>
      <c r="C1300" s="23">
        <v>42.743000000000002</v>
      </c>
      <c r="D1300" s="1">
        <v>4</v>
      </c>
      <c r="E1300" s="1">
        <v>1994</v>
      </c>
      <c r="F1300" s="1">
        <v>8</v>
      </c>
      <c r="G1300" s="1">
        <v>12</v>
      </c>
      <c r="H1300" s="1">
        <v>0</v>
      </c>
      <c r="I1300" s="1">
        <v>41</v>
      </c>
      <c r="J1300" s="11">
        <v>15</v>
      </c>
      <c r="K1300" s="35">
        <v>0.22500000000000001</v>
      </c>
      <c r="L1300" s="2">
        <v>0.01</v>
      </c>
      <c r="M1300" t="s">
        <v>174</v>
      </c>
    </row>
    <row r="1301" spans="1:13" x14ac:dyDescent="0.25">
      <c r="A1301" s="20">
        <v>2.6795599999999999</v>
      </c>
      <c r="B1301" s="80">
        <v>-111.33799999999999</v>
      </c>
      <c r="C1301" s="23">
        <v>42.773000000000003</v>
      </c>
      <c r="D1301" s="1">
        <v>2</v>
      </c>
      <c r="E1301" s="1">
        <v>1994</v>
      </c>
      <c r="F1301" s="1">
        <v>8</v>
      </c>
      <c r="G1301" s="1">
        <v>16</v>
      </c>
      <c r="H1301" s="1">
        <v>23</v>
      </c>
      <c r="I1301" s="1">
        <v>17</v>
      </c>
      <c r="J1301" s="11">
        <v>14.1</v>
      </c>
      <c r="K1301" s="35">
        <v>0.22500000000000001</v>
      </c>
      <c r="L1301" s="2">
        <v>0.01</v>
      </c>
      <c r="M1301" t="s">
        <v>174</v>
      </c>
    </row>
    <row r="1302" spans="1:13" x14ac:dyDescent="0.25">
      <c r="A1302" s="20">
        <v>3.326161406593275</v>
      </c>
      <c r="B1302" s="80">
        <v>-111.087</v>
      </c>
      <c r="C1302" s="23">
        <v>42.622999999999998</v>
      </c>
      <c r="D1302" s="1">
        <v>3</v>
      </c>
      <c r="E1302" s="1">
        <v>1994</v>
      </c>
      <c r="F1302" s="1">
        <v>8</v>
      </c>
      <c r="G1302" s="1">
        <v>20</v>
      </c>
      <c r="H1302" s="1">
        <v>13</v>
      </c>
      <c r="I1302" s="1">
        <v>46</v>
      </c>
      <c r="J1302" s="11">
        <v>37.700000000000003</v>
      </c>
      <c r="K1302" s="35">
        <v>0.10516774409862768</v>
      </c>
      <c r="L1302" s="2">
        <v>0.01</v>
      </c>
      <c r="M1302" t="s">
        <v>175</v>
      </c>
    </row>
    <row r="1303" spans="1:13" x14ac:dyDescent="0.25">
      <c r="A1303" s="20">
        <v>2.68885</v>
      </c>
      <c r="B1303" s="86">
        <v>-112.483</v>
      </c>
      <c r="C1303" s="24">
        <v>37.588999999999999</v>
      </c>
      <c r="D1303" s="9">
        <v>0</v>
      </c>
      <c r="E1303" s="9">
        <v>1994</v>
      </c>
      <c r="F1303" s="9">
        <v>8</v>
      </c>
      <c r="G1303" s="9">
        <v>20</v>
      </c>
      <c r="H1303" s="9">
        <v>21</v>
      </c>
      <c r="I1303" s="9">
        <v>42</v>
      </c>
      <c r="J1303" s="12">
        <v>9.1999999999999993</v>
      </c>
      <c r="K1303" s="35">
        <v>0.22500000000000001</v>
      </c>
      <c r="L1303" s="2">
        <v>0.01</v>
      </c>
      <c r="M1303" t="s">
        <v>174</v>
      </c>
    </row>
    <row r="1304" spans="1:13" x14ac:dyDescent="0.25">
      <c r="A1304" s="20">
        <v>2.6145299999999998</v>
      </c>
      <c r="B1304" s="86">
        <v>-114.14</v>
      </c>
      <c r="C1304" s="24">
        <v>37.720999999999997</v>
      </c>
      <c r="D1304" s="9">
        <v>23</v>
      </c>
      <c r="E1304" s="9">
        <v>1994</v>
      </c>
      <c r="F1304" s="9">
        <v>8</v>
      </c>
      <c r="G1304" s="9">
        <v>21</v>
      </c>
      <c r="H1304" s="9">
        <v>12</v>
      </c>
      <c r="I1304" s="9">
        <v>53</v>
      </c>
      <c r="J1304" s="12">
        <v>33.1</v>
      </c>
      <c r="K1304" s="35">
        <v>0.22500000000000001</v>
      </c>
      <c r="L1304" s="2">
        <v>0.01</v>
      </c>
      <c r="M1304" t="s">
        <v>174</v>
      </c>
    </row>
    <row r="1305" spans="1:13" x14ac:dyDescent="0.25">
      <c r="A1305" s="20">
        <v>3.4826081855294224</v>
      </c>
      <c r="B1305" s="80">
        <v>-111.078</v>
      </c>
      <c r="C1305" s="23">
        <v>42.616999999999997</v>
      </c>
      <c r="D1305" s="1">
        <v>4</v>
      </c>
      <c r="E1305" s="1">
        <v>1994</v>
      </c>
      <c r="F1305" s="1">
        <v>8</v>
      </c>
      <c r="G1305" s="1">
        <v>22</v>
      </c>
      <c r="H1305" s="1">
        <v>23</v>
      </c>
      <c r="I1305" s="1">
        <v>43</v>
      </c>
      <c r="J1305" s="11">
        <v>44.1</v>
      </c>
      <c r="K1305" s="35">
        <v>0.10516774409862768</v>
      </c>
      <c r="L1305" s="2">
        <v>0.01</v>
      </c>
      <c r="M1305" t="s">
        <v>175</v>
      </c>
    </row>
    <row r="1306" spans="1:13" x14ac:dyDescent="0.25">
      <c r="A1306" s="20">
        <v>2.50305</v>
      </c>
      <c r="B1306" s="80">
        <v>-111.09699999999999</v>
      </c>
      <c r="C1306" s="23">
        <v>42.621000000000002</v>
      </c>
      <c r="D1306" s="1">
        <v>4</v>
      </c>
      <c r="E1306" s="1">
        <v>1994</v>
      </c>
      <c r="F1306" s="1">
        <v>8</v>
      </c>
      <c r="G1306" s="1">
        <v>23</v>
      </c>
      <c r="H1306" s="1">
        <v>1</v>
      </c>
      <c r="I1306" s="1">
        <v>3</v>
      </c>
      <c r="J1306" s="11">
        <v>20.6</v>
      </c>
      <c r="K1306" s="35">
        <v>0.22500000000000001</v>
      </c>
      <c r="L1306" s="2">
        <v>0.01</v>
      </c>
      <c r="M1306" t="s">
        <v>174</v>
      </c>
    </row>
    <row r="1307" spans="1:13" x14ac:dyDescent="0.25">
      <c r="A1307" s="20">
        <v>2.51234</v>
      </c>
      <c r="B1307" s="80">
        <v>-111.35899999999999</v>
      </c>
      <c r="C1307" s="23">
        <v>42.77</v>
      </c>
      <c r="D1307" s="1">
        <v>1</v>
      </c>
      <c r="E1307" s="1">
        <v>1994</v>
      </c>
      <c r="F1307" s="1">
        <v>8</v>
      </c>
      <c r="G1307" s="1">
        <v>28</v>
      </c>
      <c r="H1307" s="1">
        <v>23</v>
      </c>
      <c r="I1307" s="1">
        <v>4</v>
      </c>
      <c r="J1307" s="11">
        <v>20</v>
      </c>
      <c r="K1307" s="35">
        <v>0.22500000000000001</v>
      </c>
      <c r="L1307" s="2">
        <v>0.01</v>
      </c>
      <c r="M1307" t="s">
        <v>174</v>
      </c>
    </row>
    <row r="1308" spans="1:13" x14ac:dyDescent="0.25">
      <c r="A1308" s="20">
        <v>3.0036417604443368</v>
      </c>
      <c r="B1308" s="80">
        <v>-111.14700000000001</v>
      </c>
      <c r="C1308" s="23">
        <v>42.768999999999998</v>
      </c>
      <c r="D1308" s="1">
        <v>2</v>
      </c>
      <c r="E1308" s="1">
        <v>1994</v>
      </c>
      <c r="F1308" s="1">
        <v>9</v>
      </c>
      <c r="G1308" s="1">
        <v>1</v>
      </c>
      <c r="H1308" s="1">
        <v>10</v>
      </c>
      <c r="I1308" s="1">
        <v>52</v>
      </c>
      <c r="J1308" s="11">
        <v>34.4</v>
      </c>
      <c r="K1308" s="35">
        <v>0.16083765575665815</v>
      </c>
      <c r="L1308" s="2">
        <v>0.01</v>
      </c>
      <c r="M1308" t="s">
        <v>175</v>
      </c>
    </row>
    <row r="1309" spans="1:13" x14ac:dyDescent="0.25">
      <c r="A1309" s="20">
        <v>2.50305</v>
      </c>
      <c r="B1309" s="80">
        <v>-111.63500000000001</v>
      </c>
      <c r="C1309" s="23">
        <v>42.692</v>
      </c>
      <c r="D1309" s="1">
        <v>1</v>
      </c>
      <c r="E1309" s="1">
        <v>1994</v>
      </c>
      <c r="F1309" s="1">
        <v>9</v>
      </c>
      <c r="G1309" s="1">
        <v>1</v>
      </c>
      <c r="H1309" s="1">
        <v>19</v>
      </c>
      <c r="I1309" s="1">
        <v>46</v>
      </c>
      <c r="J1309" s="11">
        <v>31.9</v>
      </c>
      <c r="K1309" s="35">
        <v>0.22500000000000001</v>
      </c>
      <c r="L1309" s="2">
        <v>0.01</v>
      </c>
      <c r="M1309" t="s">
        <v>174</v>
      </c>
    </row>
    <row r="1310" spans="1:13" x14ac:dyDescent="0.25">
      <c r="A1310" s="20">
        <v>4.041438929156361</v>
      </c>
      <c r="B1310" s="86">
        <v>-112.298</v>
      </c>
      <c r="C1310" s="24">
        <v>38.076000000000001</v>
      </c>
      <c r="D1310" s="9">
        <v>1</v>
      </c>
      <c r="E1310" s="9">
        <v>1994</v>
      </c>
      <c r="F1310" s="9">
        <v>9</v>
      </c>
      <c r="G1310" s="9">
        <v>6</v>
      </c>
      <c r="H1310" s="9">
        <v>3</v>
      </c>
      <c r="I1310" s="9">
        <v>48</v>
      </c>
      <c r="J1310" s="12">
        <v>37.5</v>
      </c>
      <c r="K1310" s="35">
        <v>0.10874501539473735</v>
      </c>
      <c r="L1310" s="2">
        <v>0.01</v>
      </c>
      <c r="M1310" t="s">
        <v>175</v>
      </c>
    </row>
    <row r="1311" spans="1:13" x14ac:dyDescent="0.25">
      <c r="A1311" s="20">
        <v>2.6238200000000003</v>
      </c>
      <c r="B1311" s="80">
        <v>-111.111</v>
      </c>
      <c r="C1311" s="23">
        <v>42.616</v>
      </c>
      <c r="D1311" s="1">
        <v>1</v>
      </c>
      <c r="E1311" s="1">
        <v>1994</v>
      </c>
      <c r="F1311" s="1">
        <v>9</v>
      </c>
      <c r="G1311" s="1">
        <v>6</v>
      </c>
      <c r="H1311" s="1">
        <v>4</v>
      </c>
      <c r="I1311" s="1">
        <v>12</v>
      </c>
      <c r="J1311" s="11">
        <v>17.899999999999999</v>
      </c>
      <c r="K1311" s="35">
        <v>0.22500000000000001</v>
      </c>
      <c r="L1311" s="2">
        <v>0.01</v>
      </c>
      <c r="M1311" t="s">
        <v>174</v>
      </c>
    </row>
    <row r="1312" spans="1:13" x14ac:dyDescent="0.25">
      <c r="A1312" s="20">
        <v>2.6702699999999999</v>
      </c>
      <c r="B1312" s="80">
        <v>-111.51300000000001</v>
      </c>
      <c r="C1312" s="23">
        <v>42.908000000000001</v>
      </c>
      <c r="D1312" s="1">
        <v>2</v>
      </c>
      <c r="E1312" s="1">
        <v>1994</v>
      </c>
      <c r="F1312" s="1">
        <v>9</v>
      </c>
      <c r="G1312" s="1">
        <v>7</v>
      </c>
      <c r="H1312" s="1">
        <v>21</v>
      </c>
      <c r="I1312" s="1">
        <v>20</v>
      </c>
      <c r="J1312" s="11">
        <v>29.4</v>
      </c>
      <c r="K1312" s="35">
        <v>0.22500000000000001</v>
      </c>
      <c r="L1312" s="2">
        <v>0.01</v>
      </c>
      <c r="M1312" t="s">
        <v>174</v>
      </c>
    </row>
    <row r="1313" spans="1:13" x14ac:dyDescent="0.25">
      <c r="A1313" s="20">
        <v>2.6238200000000003</v>
      </c>
      <c r="B1313" s="80">
        <v>-111.09399999999999</v>
      </c>
      <c r="C1313" s="23">
        <v>42.683999999999997</v>
      </c>
      <c r="D1313" s="1">
        <v>1</v>
      </c>
      <c r="E1313" s="1">
        <v>1994</v>
      </c>
      <c r="F1313" s="1">
        <v>9</v>
      </c>
      <c r="G1313" s="1">
        <v>8</v>
      </c>
      <c r="H1313" s="1">
        <v>14</v>
      </c>
      <c r="I1313" s="1">
        <v>40</v>
      </c>
      <c r="J1313" s="11">
        <v>13.8</v>
      </c>
      <c r="K1313" s="35">
        <v>0.22500000000000001</v>
      </c>
      <c r="L1313" s="2">
        <v>0.01</v>
      </c>
      <c r="M1313" t="s">
        <v>174</v>
      </c>
    </row>
    <row r="1314" spans="1:13" x14ac:dyDescent="0.25">
      <c r="A1314" s="20">
        <v>3.1998000000000002</v>
      </c>
      <c r="B1314" s="80">
        <v>-111.151</v>
      </c>
      <c r="C1314" s="23">
        <v>42.764000000000003</v>
      </c>
      <c r="D1314" s="1">
        <v>2</v>
      </c>
      <c r="E1314" s="1">
        <v>1994</v>
      </c>
      <c r="F1314" s="1">
        <v>9</v>
      </c>
      <c r="G1314" s="1">
        <v>9</v>
      </c>
      <c r="H1314" s="1">
        <v>20</v>
      </c>
      <c r="I1314" s="1">
        <v>6</v>
      </c>
      <c r="J1314" s="11">
        <v>14.6</v>
      </c>
      <c r="K1314" s="35">
        <v>0.22500000000000001</v>
      </c>
      <c r="L1314" s="2">
        <v>0.01</v>
      </c>
      <c r="M1314" t="s">
        <v>174</v>
      </c>
    </row>
    <row r="1315" spans="1:13" x14ac:dyDescent="0.25">
      <c r="A1315" s="20">
        <v>3.3010108019725983</v>
      </c>
      <c r="B1315" s="86">
        <v>-111.512</v>
      </c>
      <c r="C1315" s="24">
        <v>39.460999999999999</v>
      </c>
      <c r="D1315" s="9">
        <v>10</v>
      </c>
      <c r="E1315" s="9">
        <v>1994</v>
      </c>
      <c r="F1315" s="9">
        <v>9</v>
      </c>
      <c r="G1315" s="9">
        <v>9</v>
      </c>
      <c r="H1315" s="9">
        <v>20</v>
      </c>
      <c r="I1315" s="9">
        <v>6</v>
      </c>
      <c r="J1315" s="12">
        <v>42.1</v>
      </c>
      <c r="K1315" s="35">
        <v>0.12780097202950721</v>
      </c>
      <c r="L1315" s="2">
        <v>0.01</v>
      </c>
      <c r="M1315" t="s">
        <v>175</v>
      </c>
    </row>
    <row r="1316" spans="1:13" x14ac:dyDescent="0.25">
      <c r="A1316" s="20">
        <v>2.8102308907696587</v>
      </c>
      <c r="B1316" s="86">
        <v>-111.512</v>
      </c>
      <c r="C1316" s="24">
        <v>39.457999999999998</v>
      </c>
      <c r="D1316" s="9">
        <v>9</v>
      </c>
      <c r="E1316" s="9">
        <v>1994</v>
      </c>
      <c r="F1316" s="9">
        <v>9</v>
      </c>
      <c r="G1316" s="9">
        <v>9</v>
      </c>
      <c r="H1316" s="9">
        <v>20</v>
      </c>
      <c r="I1316" s="9">
        <v>11</v>
      </c>
      <c r="J1316" s="12">
        <v>49.6</v>
      </c>
      <c r="K1316" s="35">
        <v>0.16151704475634704</v>
      </c>
      <c r="L1316" s="2">
        <v>0.01</v>
      </c>
      <c r="M1316" t="s">
        <v>175</v>
      </c>
    </row>
    <row r="1317" spans="1:13" x14ac:dyDescent="0.25">
      <c r="A1317" s="20">
        <v>3.020911089335466</v>
      </c>
      <c r="B1317" s="86">
        <v>-111.51</v>
      </c>
      <c r="C1317" s="24">
        <v>39.460999999999999</v>
      </c>
      <c r="D1317" s="9">
        <v>7</v>
      </c>
      <c r="E1317" s="9">
        <v>1994</v>
      </c>
      <c r="F1317" s="9">
        <v>9</v>
      </c>
      <c r="G1317" s="9">
        <v>9</v>
      </c>
      <c r="H1317" s="9">
        <v>20</v>
      </c>
      <c r="I1317" s="9">
        <v>13</v>
      </c>
      <c r="J1317" s="12">
        <v>29.8</v>
      </c>
      <c r="K1317" s="35">
        <v>0.16151704475634704</v>
      </c>
      <c r="L1317" s="2">
        <v>0.01</v>
      </c>
      <c r="M1317" t="s">
        <v>175</v>
      </c>
    </row>
    <row r="1318" spans="1:13" x14ac:dyDescent="0.25">
      <c r="A1318" s="20">
        <v>2.7000426676176899</v>
      </c>
      <c r="B1318" s="86">
        <v>-111.508</v>
      </c>
      <c r="C1318" s="24">
        <v>39.451000000000001</v>
      </c>
      <c r="D1318" s="9">
        <v>6</v>
      </c>
      <c r="E1318" s="9">
        <v>1994</v>
      </c>
      <c r="F1318" s="9">
        <v>9</v>
      </c>
      <c r="G1318" s="9">
        <v>9</v>
      </c>
      <c r="H1318" s="9">
        <v>20</v>
      </c>
      <c r="I1318" s="9">
        <v>43</v>
      </c>
      <c r="J1318" s="12">
        <v>1.3</v>
      </c>
      <c r="K1318" s="35">
        <v>0.16151704475634704</v>
      </c>
      <c r="L1318" s="2">
        <v>0.01</v>
      </c>
      <c r="M1318" t="s">
        <v>175</v>
      </c>
    </row>
    <row r="1319" spans="1:13" x14ac:dyDescent="0.25">
      <c r="A1319" s="20">
        <v>3.6196437010407001</v>
      </c>
      <c r="B1319" s="86">
        <v>-111.517</v>
      </c>
      <c r="C1319" s="24">
        <v>39.463000000000001</v>
      </c>
      <c r="D1319" s="9">
        <v>7</v>
      </c>
      <c r="E1319" s="9">
        <v>1994</v>
      </c>
      <c r="F1319" s="9">
        <v>9</v>
      </c>
      <c r="G1319" s="9">
        <v>10</v>
      </c>
      <c r="H1319" s="9">
        <v>6</v>
      </c>
      <c r="I1319" s="9">
        <v>33</v>
      </c>
      <c r="J1319" s="12">
        <v>42.4</v>
      </c>
      <c r="K1319" s="35">
        <v>0.16151704475634704</v>
      </c>
      <c r="L1319" s="2">
        <v>0.01</v>
      </c>
      <c r="M1319" t="s">
        <v>175</v>
      </c>
    </row>
    <row r="1320" spans="1:13" x14ac:dyDescent="0.25">
      <c r="A1320" s="20">
        <v>2.7862945696943013</v>
      </c>
      <c r="B1320" s="86">
        <v>-111.51300000000001</v>
      </c>
      <c r="C1320" s="24">
        <v>39.448999999999998</v>
      </c>
      <c r="D1320" s="9">
        <v>6</v>
      </c>
      <c r="E1320" s="9">
        <v>1994</v>
      </c>
      <c r="F1320" s="9">
        <v>9</v>
      </c>
      <c r="G1320" s="9">
        <v>10</v>
      </c>
      <c r="H1320" s="9">
        <v>7</v>
      </c>
      <c r="I1320" s="9">
        <v>42</v>
      </c>
      <c r="J1320" s="12">
        <v>22.2</v>
      </c>
      <c r="K1320" s="35">
        <v>0.16151704475634704</v>
      </c>
      <c r="L1320" s="2">
        <v>0.01</v>
      </c>
      <c r="M1320" t="s">
        <v>175</v>
      </c>
    </row>
    <row r="1321" spans="1:13" x14ac:dyDescent="0.25">
      <c r="A1321" s="20">
        <v>3.3220958328813861</v>
      </c>
      <c r="B1321" s="86">
        <v>-111.509</v>
      </c>
      <c r="C1321" s="24">
        <v>39.466000000000001</v>
      </c>
      <c r="D1321" s="9">
        <v>4</v>
      </c>
      <c r="E1321" s="9">
        <v>1994</v>
      </c>
      <c r="F1321" s="9">
        <v>9</v>
      </c>
      <c r="G1321" s="9">
        <v>10</v>
      </c>
      <c r="H1321" s="9">
        <v>9</v>
      </c>
      <c r="I1321" s="9">
        <v>23</v>
      </c>
      <c r="J1321" s="12">
        <v>33.299999999999997</v>
      </c>
      <c r="K1321" s="35">
        <v>0.12780097202950721</v>
      </c>
      <c r="L1321" s="2">
        <v>0.01</v>
      </c>
      <c r="M1321" t="s">
        <v>175</v>
      </c>
    </row>
    <row r="1322" spans="1:13" x14ac:dyDescent="0.25">
      <c r="A1322" s="20">
        <v>3.1369899999999999</v>
      </c>
      <c r="B1322" s="80">
        <v>-108.084</v>
      </c>
      <c r="C1322" s="23">
        <v>38.206000000000003</v>
      </c>
      <c r="D1322" s="1">
        <v>10</v>
      </c>
      <c r="E1322" s="1">
        <v>1994</v>
      </c>
      <c r="F1322" s="1">
        <v>9</v>
      </c>
      <c r="G1322" s="1">
        <v>14</v>
      </c>
      <c r="H1322" s="1">
        <v>3</v>
      </c>
      <c r="I1322" s="1">
        <v>6</v>
      </c>
      <c r="J1322" s="1">
        <v>33.130000000000003</v>
      </c>
      <c r="K1322" s="35">
        <v>0.23</v>
      </c>
      <c r="L1322" s="2">
        <v>0.01</v>
      </c>
      <c r="M1322" t="s">
        <v>174</v>
      </c>
    </row>
    <row r="1323" spans="1:13" x14ac:dyDescent="0.25">
      <c r="A1323" s="20">
        <v>2.6331099999999998</v>
      </c>
      <c r="B1323" s="80">
        <v>-111.117</v>
      </c>
      <c r="C1323" s="23">
        <v>42.686999999999998</v>
      </c>
      <c r="D1323" s="1">
        <v>0</v>
      </c>
      <c r="E1323" s="1">
        <v>1994</v>
      </c>
      <c r="F1323" s="1">
        <v>9</v>
      </c>
      <c r="G1323" s="1">
        <v>14</v>
      </c>
      <c r="H1323" s="1">
        <v>21</v>
      </c>
      <c r="I1323" s="1">
        <v>55</v>
      </c>
      <c r="J1323" s="11">
        <v>41.9</v>
      </c>
      <c r="K1323" s="35">
        <v>0.22500000000000001</v>
      </c>
      <c r="L1323" s="2">
        <v>0.01</v>
      </c>
      <c r="M1323" t="s">
        <v>174</v>
      </c>
    </row>
    <row r="1324" spans="1:13" x14ac:dyDescent="0.25">
      <c r="A1324" s="20">
        <v>2.8205900000000002</v>
      </c>
      <c r="B1324" s="80">
        <v>-108.03400000000001</v>
      </c>
      <c r="C1324" s="23">
        <v>38.185000000000002</v>
      </c>
      <c r="D1324" s="1">
        <v>10</v>
      </c>
      <c r="E1324" s="1">
        <v>1994</v>
      </c>
      <c r="F1324" s="1">
        <v>9</v>
      </c>
      <c r="G1324" s="1">
        <v>15</v>
      </c>
      <c r="H1324" s="1">
        <v>7</v>
      </c>
      <c r="I1324" s="1">
        <v>7</v>
      </c>
      <c r="J1324" s="1">
        <v>14.11</v>
      </c>
      <c r="K1324" s="35">
        <v>0.23</v>
      </c>
      <c r="L1324" s="2">
        <v>0.01</v>
      </c>
      <c r="M1324" t="s">
        <v>174</v>
      </c>
    </row>
    <row r="1325" spans="1:13" x14ac:dyDescent="0.25">
      <c r="A1325" s="20">
        <v>2.6702699999999999</v>
      </c>
      <c r="B1325" s="86">
        <v>-113.739</v>
      </c>
      <c r="C1325" s="24">
        <v>37.85</v>
      </c>
      <c r="D1325" s="9">
        <v>0</v>
      </c>
      <c r="E1325" s="9">
        <v>1994</v>
      </c>
      <c r="F1325" s="9">
        <v>9</v>
      </c>
      <c r="G1325" s="9">
        <v>15</v>
      </c>
      <c r="H1325" s="9">
        <v>11</v>
      </c>
      <c r="I1325" s="9">
        <v>18</v>
      </c>
      <c r="J1325" s="12">
        <v>8.3000000000000007</v>
      </c>
      <c r="K1325" s="35">
        <v>0.22500000000000001</v>
      </c>
      <c r="L1325" s="2">
        <v>0.01</v>
      </c>
      <c r="M1325" t="s">
        <v>174</v>
      </c>
    </row>
    <row r="1326" spans="1:13" x14ac:dyDescent="0.25">
      <c r="A1326" s="20">
        <v>3.2220979056764554</v>
      </c>
      <c r="B1326" s="86">
        <v>-113.78700000000001</v>
      </c>
      <c r="C1326" s="24">
        <v>37.847000000000001</v>
      </c>
      <c r="D1326" s="9">
        <v>1</v>
      </c>
      <c r="E1326" s="9">
        <v>1994</v>
      </c>
      <c r="F1326" s="9">
        <v>9</v>
      </c>
      <c r="G1326" s="9">
        <v>16</v>
      </c>
      <c r="H1326" s="9">
        <v>16</v>
      </c>
      <c r="I1326" s="9">
        <v>3</v>
      </c>
      <c r="J1326" s="12">
        <v>18.399999999999999</v>
      </c>
      <c r="K1326" s="35">
        <v>0.16151704475634704</v>
      </c>
      <c r="L1326" s="2">
        <v>0.01</v>
      </c>
      <c r="M1326" t="s">
        <v>175</v>
      </c>
    </row>
    <row r="1327" spans="1:13" x14ac:dyDescent="0.25">
      <c r="A1327" s="20">
        <v>2.72601</v>
      </c>
      <c r="B1327" s="80">
        <v>-110.905</v>
      </c>
      <c r="C1327" s="23">
        <v>43.180999999999997</v>
      </c>
      <c r="D1327" s="1">
        <v>3</v>
      </c>
      <c r="E1327" s="1">
        <v>1994</v>
      </c>
      <c r="F1327" s="1">
        <v>9</v>
      </c>
      <c r="G1327" s="1">
        <v>28</v>
      </c>
      <c r="H1327" s="1">
        <v>13</v>
      </c>
      <c r="I1327" s="1">
        <v>52</v>
      </c>
      <c r="J1327" s="11">
        <v>24.5</v>
      </c>
      <c r="K1327" s="35">
        <v>0.22500000000000001</v>
      </c>
      <c r="L1327" s="2">
        <v>0.01</v>
      </c>
      <c r="M1327" t="s">
        <v>174</v>
      </c>
    </row>
    <row r="1328" spans="1:13" x14ac:dyDescent="0.25">
      <c r="A1328" s="20">
        <v>2.8264312296142342</v>
      </c>
      <c r="B1328" s="86">
        <v>-111.318</v>
      </c>
      <c r="C1328" s="24">
        <v>40.319000000000003</v>
      </c>
      <c r="D1328" s="9">
        <v>7</v>
      </c>
      <c r="E1328" s="9">
        <v>1994</v>
      </c>
      <c r="F1328" s="9">
        <v>9</v>
      </c>
      <c r="G1328" s="9">
        <v>30</v>
      </c>
      <c r="H1328" s="9">
        <v>18</v>
      </c>
      <c r="I1328" s="9">
        <v>8</v>
      </c>
      <c r="J1328" s="12">
        <v>39.6</v>
      </c>
      <c r="K1328" s="35">
        <v>0.15312959783241839</v>
      </c>
      <c r="L1328" s="2">
        <v>0.01</v>
      </c>
      <c r="M1328" t="s">
        <v>175</v>
      </c>
    </row>
    <row r="1329" spans="1:13" x14ac:dyDescent="0.25">
      <c r="A1329" s="20">
        <v>2.6423999999999999</v>
      </c>
      <c r="B1329" s="80">
        <v>-114.42</v>
      </c>
      <c r="C1329" s="23">
        <v>37.359000000000002</v>
      </c>
      <c r="D1329" s="1">
        <v>1</v>
      </c>
      <c r="E1329" s="1">
        <v>1994</v>
      </c>
      <c r="F1329" s="1">
        <v>10</v>
      </c>
      <c r="G1329" s="1">
        <v>2</v>
      </c>
      <c r="H1329" s="1">
        <v>4</v>
      </c>
      <c r="I1329" s="1">
        <v>52</v>
      </c>
      <c r="J1329" s="11">
        <v>44.3</v>
      </c>
      <c r="K1329" s="35">
        <v>0.22500000000000001</v>
      </c>
      <c r="L1329" s="2">
        <v>0.01</v>
      </c>
      <c r="M1329" t="s">
        <v>174</v>
      </c>
    </row>
    <row r="1330" spans="1:13" x14ac:dyDescent="0.25">
      <c r="A1330" s="20">
        <v>2.5680800000000001</v>
      </c>
      <c r="B1330" s="80">
        <v>-111.61799999999999</v>
      </c>
      <c r="C1330" s="23">
        <v>42.677999999999997</v>
      </c>
      <c r="D1330" s="1">
        <v>6</v>
      </c>
      <c r="E1330" s="1">
        <v>1994</v>
      </c>
      <c r="F1330" s="1">
        <v>10</v>
      </c>
      <c r="G1330" s="1">
        <v>4</v>
      </c>
      <c r="H1330" s="1">
        <v>22</v>
      </c>
      <c r="I1330" s="1">
        <v>47</v>
      </c>
      <c r="J1330" s="11">
        <v>41.7</v>
      </c>
      <c r="K1330" s="35">
        <v>0.22500000000000001</v>
      </c>
      <c r="L1330" s="2">
        <v>0.01</v>
      </c>
      <c r="M1330" t="s">
        <v>174</v>
      </c>
    </row>
    <row r="1331" spans="1:13" x14ac:dyDescent="0.25">
      <c r="A1331" s="20">
        <v>2.6702699999999999</v>
      </c>
      <c r="B1331" s="80">
        <v>-111.334</v>
      </c>
      <c r="C1331" s="23">
        <v>42.796999999999997</v>
      </c>
      <c r="D1331" s="1">
        <v>9</v>
      </c>
      <c r="E1331" s="1">
        <v>1994</v>
      </c>
      <c r="F1331" s="1">
        <v>10</v>
      </c>
      <c r="G1331" s="1">
        <v>7</v>
      </c>
      <c r="H1331" s="1">
        <v>23</v>
      </c>
      <c r="I1331" s="1">
        <v>20</v>
      </c>
      <c r="J1331" s="11">
        <v>38.700000000000003</v>
      </c>
      <c r="K1331" s="35">
        <v>0.22500000000000001</v>
      </c>
      <c r="L1331" s="2">
        <v>0.01</v>
      </c>
      <c r="M1331" t="s">
        <v>174</v>
      </c>
    </row>
    <row r="1332" spans="1:13" x14ac:dyDescent="0.25">
      <c r="A1332" s="20">
        <v>2.7631700000000001</v>
      </c>
      <c r="B1332" s="80">
        <v>-111.03400000000001</v>
      </c>
      <c r="C1332" s="23">
        <v>42.76</v>
      </c>
      <c r="D1332" s="1">
        <v>1</v>
      </c>
      <c r="E1332" s="1">
        <v>1994</v>
      </c>
      <c r="F1332" s="1">
        <v>10</v>
      </c>
      <c r="G1332" s="1">
        <v>10</v>
      </c>
      <c r="H1332" s="1">
        <v>7</v>
      </c>
      <c r="I1332" s="1">
        <v>24</v>
      </c>
      <c r="J1332" s="11">
        <v>1.7</v>
      </c>
      <c r="K1332" s="35">
        <v>0.22500000000000001</v>
      </c>
      <c r="L1332" s="2">
        <v>0.01</v>
      </c>
      <c r="M1332" t="s">
        <v>174</v>
      </c>
    </row>
    <row r="1333" spans="1:13" x14ac:dyDescent="0.25">
      <c r="A1333" s="20">
        <v>2.8746499999999999</v>
      </c>
      <c r="B1333" s="80">
        <v>-110.931</v>
      </c>
      <c r="C1333" s="23">
        <v>42.689</v>
      </c>
      <c r="D1333" s="1">
        <v>12</v>
      </c>
      <c r="E1333" s="1">
        <v>1994</v>
      </c>
      <c r="F1333" s="1">
        <v>10</v>
      </c>
      <c r="G1333" s="1">
        <v>11</v>
      </c>
      <c r="H1333" s="1">
        <v>20</v>
      </c>
      <c r="I1333" s="1">
        <v>56</v>
      </c>
      <c r="J1333" s="11">
        <v>45.7</v>
      </c>
      <c r="K1333" s="35">
        <v>0.22500000000000001</v>
      </c>
      <c r="L1333" s="2">
        <v>0.01</v>
      </c>
      <c r="M1333" t="s">
        <v>174</v>
      </c>
    </row>
    <row r="1334" spans="1:13" x14ac:dyDescent="0.25">
      <c r="A1334" s="20">
        <v>2.6331099999999998</v>
      </c>
      <c r="B1334" s="80">
        <v>-111.342</v>
      </c>
      <c r="C1334" s="23">
        <v>42.904000000000003</v>
      </c>
      <c r="D1334" s="1">
        <v>2</v>
      </c>
      <c r="E1334" s="1">
        <v>1994</v>
      </c>
      <c r="F1334" s="1">
        <v>10</v>
      </c>
      <c r="G1334" s="1">
        <v>11</v>
      </c>
      <c r="H1334" s="1">
        <v>21</v>
      </c>
      <c r="I1334" s="1">
        <v>41</v>
      </c>
      <c r="J1334" s="11">
        <v>14.8</v>
      </c>
      <c r="K1334" s="35">
        <v>0.22500000000000001</v>
      </c>
      <c r="L1334" s="2">
        <v>0.01</v>
      </c>
      <c r="M1334" t="s">
        <v>174</v>
      </c>
    </row>
    <row r="1335" spans="1:13" x14ac:dyDescent="0.25">
      <c r="A1335" s="20">
        <v>2.5866600000000002</v>
      </c>
      <c r="B1335" s="86">
        <v>-112.18</v>
      </c>
      <c r="C1335" s="24">
        <v>38.145000000000003</v>
      </c>
      <c r="D1335" s="9">
        <v>3</v>
      </c>
      <c r="E1335" s="9">
        <v>1994</v>
      </c>
      <c r="F1335" s="9">
        <v>10</v>
      </c>
      <c r="G1335" s="9">
        <v>13</v>
      </c>
      <c r="H1335" s="9">
        <v>23</v>
      </c>
      <c r="I1335" s="9">
        <v>0</v>
      </c>
      <c r="J1335" s="12">
        <v>16.899999999999999</v>
      </c>
      <c r="K1335" s="35">
        <v>0.22500000000000001</v>
      </c>
      <c r="L1335" s="2">
        <v>0.01</v>
      </c>
      <c r="M1335" t="s">
        <v>174</v>
      </c>
    </row>
    <row r="1336" spans="1:13" x14ac:dyDescent="0.25">
      <c r="A1336" s="20">
        <v>3.577516447717942</v>
      </c>
      <c r="B1336" s="80">
        <v>-111.1</v>
      </c>
      <c r="C1336" s="23">
        <v>42.662999999999997</v>
      </c>
      <c r="D1336" s="1">
        <v>3</v>
      </c>
      <c r="E1336" s="1">
        <v>1994</v>
      </c>
      <c r="F1336" s="1">
        <v>10</v>
      </c>
      <c r="G1336" s="1">
        <v>17</v>
      </c>
      <c r="H1336" s="1">
        <v>1</v>
      </c>
      <c r="I1336" s="1">
        <v>46</v>
      </c>
      <c r="J1336" s="11">
        <v>12.5</v>
      </c>
      <c r="K1336" s="35">
        <v>0.16083765575665815</v>
      </c>
      <c r="L1336" s="2">
        <v>0.01</v>
      </c>
      <c r="M1336" t="s">
        <v>175</v>
      </c>
    </row>
    <row r="1337" spans="1:13" x14ac:dyDescent="0.25">
      <c r="A1337" s="20">
        <v>3.1440600000000001</v>
      </c>
      <c r="B1337" s="80">
        <v>-111.227</v>
      </c>
      <c r="C1337" s="23">
        <v>42.654000000000003</v>
      </c>
      <c r="D1337" s="1">
        <v>5</v>
      </c>
      <c r="E1337" s="1">
        <v>1994</v>
      </c>
      <c r="F1337" s="1">
        <v>10</v>
      </c>
      <c r="G1337" s="1">
        <v>18</v>
      </c>
      <c r="H1337" s="1">
        <v>21</v>
      </c>
      <c r="I1337" s="1">
        <v>28</v>
      </c>
      <c r="J1337" s="11">
        <v>7.8</v>
      </c>
      <c r="K1337" s="35">
        <v>0.22500000000000001</v>
      </c>
      <c r="L1337" s="2">
        <v>0.01</v>
      </c>
      <c r="M1337" t="s">
        <v>174</v>
      </c>
    </row>
    <row r="1338" spans="1:13" x14ac:dyDescent="0.25">
      <c r="A1338" s="20">
        <v>3.76979</v>
      </c>
      <c r="B1338" s="80">
        <v>-114.119</v>
      </c>
      <c r="C1338" s="23">
        <v>36.081000000000003</v>
      </c>
      <c r="D1338" s="1">
        <v>5</v>
      </c>
      <c r="E1338" s="1">
        <v>1994</v>
      </c>
      <c r="F1338" s="1">
        <v>10</v>
      </c>
      <c r="G1338" s="1">
        <v>29</v>
      </c>
      <c r="H1338" s="1">
        <v>22</v>
      </c>
      <c r="I1338" s="1">
        <v>27</v>
      </c>
      <c r="J1338" s="1">
        <v>52.19</v>
      </c>
      <c r="K1338" s="35">
        <v>0.23</v>
      </c>
      <c r="L1338" s="2">
        <v>0.01</v>
      </c>
      <c r="M1338" t="s">
        <v>174</v>
      </c>
    </row>
    <row r="1339" spans="1:13" x14ac:dyDescent="0.25">
      <c r="A1339" s="20">
        <v>3.69069</v>
      </c>
      <c r="B1339" s="80">
        <v>-108.26900000000001</v>
      </c>
      <c r="C1339" s="23">
        <v>40.04</v>
      </c>
      <c r="D1339" s="1">
        <v>5</v>
      </c>
      <c r="E1339" s="1">
        <v>1994</v>
      </c>
      <c r="F1339" s="1">
        <v>11</v>
      </c>
      <c r="G1339" s="1">
        <v>3</v>
      </c>
      <c r="H1339" s="1">
        <v>11</v>
      </c>
      <c r="I1339" s="1">
        <v>40</v>
      </c>
      <c r="J1339" s="1">
        <v>10.14</v>
      </c>
      <c r="K1339" s="35">
        <v>0.23</v>
      </c>
      <c r="L1339" s="2">
        <v>0.01</v>
      </c>
      <c r="M1339" t="s">
        <v>174</v>
      </c>
    </row>
    <row r="1340" spans="1:13" x14ac:dyDescent="0.25">
      <c r="A1340" s="20">
        <v>3.1885870561709551</v>
      </c>
      <c r="B1340" s="86">
        <v>-113.251</v>
      </c>
      <c r="C1340" s="24">
        <v>37.991999999999997</v>
      </c>
      <c r="D1340" s="9">
        <v>1</v>
      </c>
      <c r="E1340" s="9">
        <v>1994</v>
      </c>
      <c r="F1340" s="9">
        <v>11</v>
      </c>
      <c r="G1340" s="9">
        <v>5</v>
      </c>
      <c r="H1340" s="9">
        <v>17</v>
      </c>
      <c r="I1340" s="9">
        <v>5</v>
      </c>
      <c r="J1340" s="12">
        <v>48.8</v>
      </c>
      <c r="K1340" s="35">
        <v>0.16151704475634704</v>
      </c>
      <c r="L1340" s="2">
        <v>0.01</v>
      </c>
      <c r="M1340" t="s">
        <v>175</v>
      </c>
    </row>
    <row r="1341" spans="1:13" x14ac:dyDescent="0.25">
      <c r="A1341" s="20">
        <v>2.7353000000000001</v>
      </c>
      <c r="B1341" s="86">
        <v>-111.71899999999999</v>
      </c>
      <c r="C1341" s="24">
        <v>39.948999999999998</v>
      </c>
      <c r="D1341" s="9">
        <v>6</v>
      </c>
      <c r="E1341" s="9">
        <v>1994</v>
      </c>
      <c r="F1341" s="9">
        <v>11</v>
      </c>
      <c r="G1341" s="9">
        <v>7</v>
      </c>
      <c r="H1341" s="9">
        <v>17</v>
      </c>
      <c r="I1341" s="9">
        <v>37</v>
      </c>
      <c r="J1341" s="12">
        <v>36.700000000000003</v>
      </c>
      <c r="K1341" s="35">
        <v>0.22500000000000001</v>
      </c>
      <c r="L1341" s="2">
        <v>0.01</v>
      </c>
      <c r="M1341" t="s">
        <v>174</v>
      </c>
    </row>
    <row r="1342" spans="1:13" x14ac:dyDescent="0.25">
      <c r="A1342" s="20">
        <v>3.016164398223057</v>
      </c>
      <c r="B1342" s="86">
        <v>-112.672</v>
      </c>
      <c r="C1342" s="24">
        <v>38.084000000000003</v>
      </c>
      <c r="D1342" s="9">
        <v>0</v>
      </c>
      <c r="E1342" s="9">
        <v>1994</v>
      </c>
      <c r="F1342" s="9">
        <v>11</v>
      </c>
      <c r="G1342" s="9">
        <v>11</v>
      </c>
      <c r="H1342" s="9">
        <v>14</v>
      </c>
      <c r="I1342" s="9">
        <v>55</v>
      </c>
      <c r="J1342" s="12">
        <v>23.7</v>
      </c>
      <c r="K1342" s="35">
        <v>0.16151704475634704</v>
      </c>
      <c r="L1342" s="2">
        <v>0.01</v>
      </c>
      <c r="M1342" t="s">
        <v>175</v>
      </c>
    </row>
    <row r="1343" spans="1:13" x14ac:dyDescent="0.25">
      <c r="A1343" s="20">
        <v>3.2508620640695467</v>
      </c>
      <c r="B1343" s="86">
        <v>-112.727</v>
      </c>
      <c r="C1343" s="24">
        <v>38.182000000000002</v>
      </c>
      <c r="D1343" s="9">
        <v>0</v>
      </c>
      <c r="E1343" s="9">
        <v>1994</v>
      </c>
      <c r="F1343" s="9">
        <v>11</v>
      </c>
      <c r="G1343" s="9">
        <v>13</v>
      </c>
      <c r="H1343" s="9">
        <v>4</v>
      </c>
      <c r="I1343" s="9">
        <v>18</v>
      </c>
      <c r="J1343" s="12">
        <v>56.4</v>
      </c>
      <c r="K1343" s="35">
        <v>0.16151704475634704</v>
      </c>
      <c r="L1343" s="2">
        <v>0.01</v>
      </c>
      <c r="M1343" t="s">
        <v>175</v>
      </c>
    </row>
    <row r="1344" spans="1:13" x14ac:dyDescent="0.25">
      <c r="A1344" s="20">
        <v>2.9970153413627711</v>
      </c>
      <c r="B1344" s="86">
        <v>-112.71</v>
      </c>
      <c r="C1344" s="24">
        <v>38.201000000000001</v>
      </c>
      <c r="D1344" s="9">
        <v>0</v>
      </c>
      <c r="E1344" s="9">
        <v>1994</v>
      </c>
      <c r="F1344" s="9">
        <v>11</v>
      </c>
      <c r="G1344" s="9">
        <v>14</v>
      </c>
      <c r="H1344" s="9">
        <v>17</v>
      </c>
      <c r="I1344" s="9">
        <v>49</v>
      </c>
      <c r="J1344" s="12">
        <v>8.5</v>
      </c>
      <c r="K1344" s="35">
        <v>0.16151704475634704</v>
      </c>
      <c r="L1344" s="2">
        <v>0.01</v>
      </c>
      <c r="M1344" t="s">
        <v>175</v>
      </c>
    </row>
    <row r="1345" spans="1:13" x14ac:dyDescent="0.25">
      <c r="A1345" s="20">
        <v>3.375330933661405</v>
      </c>
      <c r="B1345" s="86">
        <v>-112.718</v>
      </c>
      <c r="C1345" s="24">
        <v>38.179000000000002</v>
      </c>
      <c r="D1345" s="9">
        <v>0</v>
      </c>
      <c r="E1345" s="9">
        <v>1994</v>
      </c>
      <c r="F1345" s="9">
        <v>11</v>
      </c>
      <c r="G1345" s="9">
        <v>17</v>
      </c>
      <c r="H1345" s="9">
        <v>11</v>
      </c>
      <c r="I1345" s="9">
        <v>11</v>
      </c>
      <c r="J1345" s="12">
        <v>1.1000000000000001</v>
      </c>
      <c r="K1345" s="35">
        <v>0.16151704475634704</v>
      </c>
      <c r="L1345" s="2">
        <v>0.01</v>
      </c>
      <c r="M1345" t="s">
        <v>175</v>
      </c>
    </row>
    <row r="1346" spans="1:13" x14ac:dyDescent="0.25">
      <c r="A1346" s="20">
        <v>3.2795856493599755</v>
      </c>
      <c r="B1346" s="86">
        <v>-112.58499999999999</v>
      </c>
      <c r="C1346" s="24">
        <v>38.274999999999999</v>
      </c>
      <c r="D1346" s="9">
        <v>1</v>
      </c>
      <c r="E1346" s="9">
        <v>1994</v>
      </c>
      <c r="F1346" s="9">
        <v>11</v>
      </c>
      <c r="G1346" s="9">
        <v>19</v>
      </c>
      <c r="H1346" s="9">
        <v>2</v>
      </c>
      <c r="I1346" s="9">
        <v>11</v>
      </c>
      <c r="J1346" s="12">
        <v>49.6</v>
      </c>
      <c r="K1346" s="35">
        <v>0.16151704475634704</v>
      </c>
      <c r="L1346" s="2">
        <v>0.01</v>
      </c>
      <c r="M1346" t="s">
        <v>175</v>
      </c>
    </row>
    <row r="1347" spans="1:13" x14ac:dyDescent="0.25">
      <c r="A1347" s="20">
        <v>3.0880139345517916</v>
      </c>
      <c r="B1347" s="86">
        <v>-112.916</v>
      </c>
      <c r="C1347" s="24">
        <v>37.802999999999997</v>
      </c>
      <c r="D1347" s="9">
        <v>0</v>
      </c>
      <c r="E1347" s="9">
        <v>1994</v>
      </c>
      <c r="F1347" s="9">
        <v>11</v>
      </c>
      <c r="G1347" s="9">
        <v>19</v>
      </c>
      <c r="H1347" s="9">
        <v>18</v>
      </c>
      <c r="I1347" s="9">
        <v>1</v>
      </c>
      <c r="J1347" s="12">
        <v>45.5</v>
      </c>
      <c r="K1347" s="35">
        <v>0.16151704475634704</v>
      </c>
      <c r="L1347" s="2">
        <v>0.01</v>
      </c>
      <c r="M1347" t="s">
        <v>175</v>
      </c>
    </row>
    <row r="1348" spans="1:13" x14ac:dyDescent="0.25">
      <c r="A1348" s="20">
        <v>3.3035219704353329</v>
      </c>
      <c r="B1348" s="86">
        <v>-111.526</v>
      </c>
      <c r="C1348" s="24">
        <v>39.456000000000003</v>
      </c>
      <c r="D1348" s="9">
        <v>1</v>
      </c>
      <c r="E1348" s="9">
        <v>1994</v>
      </c>
      <c r="F1348" s="9">
        <v>11</v>
      </c>
      <c r="G1348" s="9">
        <v>23</v>
      </c>
      <c r="H1348" s="9">
        <v>16</v>
      </c>
      <c r="I1348" s="9">
        <v>30</v>
      </c>
      <c r="J1348" s="12">
        <v>49.4</v>
      </c>
      <c r="K1348" s="35">
        <v>0.16151704475634704</v>
      </c>
      <c r="L1348" s="2">
        <v>0.01</v>
      </c>
      <c r="M1348" t="s">
        <v>175</v>
      </c>
    </row>
    <row r="1349" spans="1:13" x14ac:dyDescent="0.25">
      <c r="A1349" s="20">
        <v>3.4088823562695678</v>
      </c>
      <c r="B1349" s="86">
        <v>-113.276</v>
      </c>
      <c r="C1349" s="24">
        <v>36.927</v>
      </c>
      <c r="D1349" s="9">
        <v>2</v>
      </c>
      <c r="E1349" s="9">
        <v>1994</v>
      </c>
      <c r="F1349" s="9">
        <v>11</v>
      </c>
      <c r="G1349" s="9">
        <v>27</v>
      </c>
      <c r="H1349" s="9">
        <v>6</v>
      </c>
      <c r="I1349" s="9">
        <v>30</v>
      </c>
      <c r="J1349" s="12">
        <v>11.8</v>
      </c>
      <c r="K1349" s="35">
        <v>0.16151704475634704</v>
      </c>
      <c r="L1349" s="2">
        <v>0.01</v>
      </c>
      <c r="M1349" t="s">
        <v>175</v>
      </c>
    </row>
    <row r="1350" spans="1:13" x14ac:dyDescent="0.25">
      <c r="A1350" s="20">
        <v>3.7009404129437327</v>
      </c>
      <c r="B1350" s="80">
        <v>-113.59699999999999</v>
      </c>
      <c r="C1350" s="23">
        <v>36.332000000000001</v>
      </c>
      <c r="D1350" s="1">
        <v>5</v>
      </c>
      <c r="E1350" s="1">
        <v>1994</v>
      </c>
      <c r="F1350" s="1">
        <v>11</v>
      </c>
      <c r="G1350" s="1">
        <v>27</v>
      </c>
      <c r="H1350" s="1">
        <v>11</v>
      </c>
      <c r="I1350" s="1">
        <v>10</v>
      </c>
      <c r="J1350" s="1">
        <v>53.46</v>
      </c>
      <c r="K1350" s="35">
        <v>0.16083765575665815</v>
      </c>
      <c r="L1350" s="2">
        <v>0.01</v>
      </c>
      <c r="M1350" t="s">
        <v>175</v>
      </c>
    </row>
    <row r="1351" spans="1:13" x14ac:dyDescent="0.25">
      <c r="A1351" s="20">
        <v>3.1657465998551069</v>
      </c>
      <c r="B1351" s="80">
        <v>-113.377</v>
      </c>
      <c r="C1351" s="23">
        <v>36.323999999999998</v>
      </c>
      <c r="D1351" s="1">
        <v>5</v>
      </c>
      <c r="E1351" s="1">
        <v>1994</v>
      </c>
      <c r="F1351" s="1">
        <v>11</v>
      </c>
      <c r="G1351" s="1">
        <v>27</v>
      </c>
      <c r="H1351" s="1">
        <v>12</v>
      </c>
      <c r="I1351" s="1">
        <v>36</v>
      </c>
      <c r="J1351" s="1">
        <v>14.29</v>
      </c>
      <c r="K1351" s="35">
        <v>0.16083765575665815</v>
      </c>
      <c r="L1351" s="2">
        <v>0.01</v>
      </c>
      <c r="M1351" t="s">
        <v>175</v>
      </c>
    </row>
    <row r="1352" spans="1:13" x14ac:dyDescent="0.25">
      <c r="A1352" s="20">
        <v>2.8374899999999998</v>
      </c>
      <c r="B1352" s="80">
        <v>-114.747</v>
      </c>
      <c r="C1352" s="23">
        <v>37.055</v>
      </c>
      <c r="D1352" s="1">
        <v>5</v>
      </c>
      <c r="E1352" s="1">
        <v>1994</v>
      </c>
      <c r="F1352" s="1">
        <v>11</v>
      </c>
      <c r="G1352" s="1">
        <v>27</v>
      </c>
      <c r="H1352" s="1">
        <v>18</v>
      </c>
      <c r="I1352" s="1">
        <v>55</v>
      </c>
      <c r="J1352" s="11">
        <v>0.7</v>
      </c>
      <c r="K1352" s="35">
        <v>0.22500000000000001</v>
      </c>
      <c r="L1352" s="2">
        <v>0.01</v>
      </c>
      <c r="M1352" t="s">
        <v>174</v>
      </c>
    </row>
    <row r="1353" spans="1:13" x14ac:dyDescent="0.25">
      <c r="A1353" s="20">
        <v>3.5158044651050462</v>
      </c>
      <c r="B1353" s="80">
        <v>-111.28700000000001</v>
      </c>
      <c r="C1353" s="23">
        <v>43.323</v>
      </c>
      <c r="D1353" s="1">
        <v>5</v>
      </c>
      <c r="E1353" s="1">
        <v>1994</v>
      </c>
      <c r="F1353" s="1">
        <v>11</v>
      </c>
      <c r="G1353" s="1">
        <v>29</v>
      </c>
      <c r="H1353" s="1">
        <v>1</v>
      </c>
      <c r="I1353" s="1">
        <v>43</v>
      </c>
      <c r="J1353" s="1">
        <v>25.19</v>
      </c>
      <c r="K1353" s="35">
        <v>0.16083765575665815</v>
      </c>
      <c r="L1353" s="2">
        <v>0.01</v>
      </c>
      <c r="M1353" t="s">
        <v>175</v>
      </c>
    </row>
    <row r="1354" spans="1:13" x14ac:dyDescent="0.25">
      <c r="A1354" s="20">
        <v>2.5495000000000001</v>
      </c>
      <c r="B1354" s="80">
        <v>-113.59</v>
      </c>
      <c r="C1354" s="23">
        <v>36.384</v>
      </c>
      <c r="D1354" s="1">
        <v>6</v>
      </c>
      <c r="E1354" s="1">
        <v>1994</v>
      </c>
      <c r="F1354" s="1">
        <v>11</v>
      </c>
      <c r="G1354" s="1">
        <v>30</v>
      </c>
      <c r="H1354" s="1">
        <v>0</v>
      </c>
      <c r="I1354" s="1">
        <v>8</v>
      </c>
      <c r="J1354" s="11">
        <v>21.3</v>
      </c>
      <c r="K1354" s="35">
        <v>0.22500000000000001</v>
      </c>
      <c r="L1354" s="2">
        <v>0.01</v>
      </c>
      <c r="M1354" t="s">
        <v>174</v>
      </c>
    </row>
    <row r="1355" spans="1:13" x14ac:dyDescent="0.25">
      <c r="A1355" s="20">
        <v>2.52163</v>
      </c>
      <c r="B1355" s="80">
        <v>-110.941</v>
      </c>
      <c r="C1355" s="23">
        <v>42.72</v>
      </c>
      <c r="D1355" s="1">
        <v>2</v>
      </c>
      <c r="E1355" s="1">
        <v>1994</v>
      </c>
      <c r="F1355" s="1">
        <v>12</v>
      </c>
      <c r="G1355" s="1">
        <v>1</v>
      </c>
      <c r="H1355" s="1">
        <v>22</v>
      </c>
      <c r="I1355" s="1">
        <v>54</v>
      </c>
      <c r="J1355" s="11">
        <v>11.6</v>
      </c>
      <c r="K1355" s="35">
        <v>0.22500000000000001</v>
      </c>
      <c r="L1355" s="2">
        <v>0.01</v>
      </c>
      <c r="M1355" t="s">
        <v>174</v>
      </c>
    </row>
    <row r="1356" spans="1:13" x14ac:dyDescent="0.25">
      <c r="A1356" s="20">
        <v>2.7445900000000001</v>
      </c>
      <c r="B1356" s="80">
        <v>-111.054</v>
      </c>
      <c r="C1356" s="23">
        <v>42.636000000000003</v>
      </c>
      <c r="D1356" s="1">
        <v>7</v>
      </c>
      <c r="E1356" s="1">
        <v>1994</v>
      </c>
      <c r="F1356" s="1">
        <v>12</v>
      </c>
      <c r="G1356" s="1">
        <v>5</v>
      </c>
      <c r="H1356" s="1">
        <v>21</v>
      </c>
      <c r="I1356" s="1">
        <v>12</v>
      </c>
      <c r="J1356" s="11">
        <v>21.1</v>
      </c>
      <c r="K1356" s="35">
        <v>0.22500000000000001</v>
      </c>
      <c r="L1356" s="2">
        <v>0.01</v>
      </c>
      <c r="M1356" t="s">
        <v>174</v>
      </c>
    </row>
    <row r="1357" spans="1:13" x14ac:dyDescent="0.25">
      <c r="A1357" s="20">
        <v>3.08832</v>
      </c>
      <c r="B1357" s="80">
        <v>-111.6</v>
      </c>
      <c r="C1357" s="23">
        <v>36.652000000000001</v>
      </c>
      <c r="D1357" s="1">
        <v>1</v>
      </c>
      <c r="E1357" s="1">
        <v>1994</v>
      </c>
      <c r="F1357" s="1">
        <v>12</v>
      </c>
      <c r="G1357" s="1">
        <v>6</v>
      </c>
      <c r="H1357" s="1">
        <v>9</v>
      </c>
      <c r="I1357" s="1">
        <v>42</v>
      </c>
      <c r="J1357" s="11">
        <v>35.700000000000003</v>
      </c>
      <c r="K1357" s="35">
        <v>0.22500000000000001</v>
      </c>
      <c r="L1357" s="2">
        <v>0.01</v>
      </c>
      <c r="M1357" t="s">
        <v>174</v>
      </c>
    </row>
    <row r="1358" spans="1:13" x14ac:dyDescent="0.25">
      <c r="A1358" s="20">
        <v>3.3570381622796424</v>
      </c>
      <c r="B1358" s="80">
        <v>-111.07899999999999</v>
      </c>
      <c r="C1358" s="23">
        <v>42.64</v>
      </c>
      <c r="D1358" s="1">
        <v>5</v>
      </c>
      <c r="E1358" s="1">
        <v>1994</v>
      </c>
      <c r="F1358" s="1">
        <v>12</v>
      </c>
      <c r="G1358" s="1">
        <v>16</v>
      </c>
      <c r="H1358" s="1">
        <v>1</v>
      </c>
      <c r="I1358" s="1">
        <v>2</v>
      </c>
      <c r="J1358" s="1">
        <v>47.45</v>
      </c>
      <c r="K1358" s="35">
        <v>0.16083765575665815</v>
      </c>
      <c r="L1358" s="2">
        <v>0.01</v>
      </c>
      <c r="M1358" t="s">
        <v>175</v>
      </c>
    </row>
    <row r="1359" spans="1:13" x14ac:dyDescent="0.25">
      <c r="A1359" s="20">
        <v>2.51234</v>
      </c>
      <c r="B1359" s="86">
        <v>-113.152</v>
      </c>
      <c r="C1359" s="24">
        <v>37.718000000000004</v>
      </c>
      <c r="D1359" s="9">
        <v>2</v>
      </c>
      <c r="E1359" s="9">
        <v>1995</v>
      </c>
      <c r="F1359" s="9">
        <v>1</v>
      </c>
      <c r="G1359" s="9">
        <v>5</v>
      </c>
      <c r="H1359" s="9">
        <v>20</v>
      </c>
      <c r="I1359" s="9">
        <v>43</v>
      </c>
      <c r="J1359" s="12">
        <v>47.5</v>
      </c>
      <c r="K1359" s="35">
        <v>0.22500000000000001</v>
      </c>
      <c r="L1359" s="2">
        <v>0.01</v>
      </c>
      <c r="M1359" t="s">
        <v>174</v>
      </c>
    </row>
    <row r="1360" spans="1:13" x14ac:dyDescent="0.25">
      <c r="A1360" s="20">
        <v>3.419454414392658</v>
      </c>
      <c r="B1360" s="80">
        <v>-111.437</v>
      </c>
      <c r="C1360" s="23">
        <v>42.593000000000004</v>
      </c>
      <c r="D1360" s="1">
        <v>0</v>
      </c>
      <c r="E1360" s="1">
        <v>1995</v>
      </c>
      <c r="F1360" s="1">
        <v>1</v>
      </c>
      <c r="G1360" s="1">
        <v>11</v>
      </c>
      <c r="H1360" s="1">
        <v>5</v>
      </c>
      <c r="I1360" s="1">
        <v>17</v>
      </c>
      <c r="J1360" s="11">
        <v>47.8</v>
      </c>
      <c r="K1360" s="35">
        <v>0.16083765575665815</v>
      </c>
      <c r="L1360" s="2">
        <v>0.01</v>
      </c>
      <c r="M1360" t="s">
        <v>175</v>
      </c>
    </row>
    <row r="1361" spans="1:13" x14ac:dyDescent="0.25">
      <c r="A1361" s="20">
        <v>2.9211</v>
      </c>
      <c r="B1361" s="80">
        <v>-110.37</v>
      </c>
      <c r="C1361" s="23">
        <v>43.494</v>
      </c>
      <c r="D1361" s="1">
        <v>0</v>
      </c>
      <c r="E1361" s="1">
        <v>1995</v>
      </c>
      <c r="F1361" s="1">
        <v>1</v>
      </c>
      <c r="G1361" s="1">
        <v>28</v>
      </c>
      <c r="H1361" s="1">
        <v>0</v>
      </c>
      <c r="I1361" s="1">
        <v>38</v>
      </c>
      <c r="J1361" s="11">
        <v>38.6</v>
      </c>
      <c r="K1361" s="35">
        <v>0.22500000000000001</v>
      </c>
      <c r="L1361" s="2">
        <v>0.01</v>
      </c>
      <c r="M1361" t="s">
        <v>174</v>
      </c>
    </row>
    <row r="1362" spans="1:13" x14ac:dyDescent="0.25">
      <c r="A1362" s="20">
        <v>2.52163</v>
      </c>
      <c r="B1362" s="86">
        <v>-112.14700000000001</v>
      </c>
      <c r="C1362" s="24">
        <v>41.484000000000002</v>
      </c>
      <c r="D1362" s="9">
        <v>12</v>
      </c>
      <c r="E1362" s="9">
        <v>1995</v>
      </c>
      <c r="F1362" s="9">
        <v>2</v>
      </c>
      <c r="G1362" s="9">
        <v>4</v>
      </c>
      <c r="H1362" s="9">
        <v>10</v>
      </c>
      <c r="I1362" s="9">
        <v>48</v>
      </c>
      <c r="J1362" s="12">
        <v>57.9</v>
      </c>
      <c r="K1362" s="35">
        <v>0.22500000000000001</v>
      </c>
      <c r="L1362" s="2">
        <v>0.01</v>
      </c>
      <c r="M1362" t="s">
        <v>174</v>
      </c>
    </row>
    <row r="1363" spans="1:13" x14ac:dyDescent="0.25">
      <c r="A1363" s="20">
        <v>3.4581352885776377</v>
      </c>
      <c r="B1363" s="80">
        <v>-111.274</v>
      </c>
      <c r="C1363" s="23">
        <v>42.822000000000003</v>
      </c>
      <c r="D1363" s="1">
        <v>1</v>
      </c>
      <c r="E1363" s="1">
        <v>1995</v>
      </c>
      <c r="F1363" s="1">
        <v>2</v>
      </c>
      <c r="G1363" s="1">
        <v>10</v>
      </c>
      <c r="H1363" s="1">
        <v>0</v>
      </c>
      <c r="I1363" s="1">
        <v>14</v>
      </c>
      <c r="J1363" s="11">
        <v>59.7</v>
      </c>
      <c r="K1363" s="35">
        <v>0.16083765575665815</v>
      </c>
      <c r="L1363" s="2">
        <v>0.01</v>
      </c>
      <c r="M1363" t="s">
        <v>175</v>
      </c>
    </row>
    <row r="1364" spans="1:13" x14ac:dyDescent="0.25">
      <c r="A1364" s="20">
        <v>2.6795599999999999</v>
      </c>
      <c r="B1364" s="80">
        <v>-111.11499999999999</v>
      </c>
      <c r="C1364" s="23">
        <v>42.662999999999997</v>
      </c>
      <c r="D1364" s="1">
        <v>0</v>
      </c>
      <c r="E1364" s="1">
        <v>1995</v>
      </c>
      <c r="F1364" s="1">
        <v>2</v>
      </c>
      <c r="G1364" s="1">
        <v>11</v>
      </c>
      <c r="H1364" s="1">
        <v>9</v>
      </c>
      <c r="I1364" s="1">
        <v>6</v>
      </c>
      <c r="J1364" s="11">
        <v>36.299999999999997</v>
      </c>
      <c r="K1364" s="35">
        <v>0.22500000000000001</v>
      </c>
      <c r="L1364" s="2">
        <v>0.01</v>
      </c>
      <c r="M1364" t="s">
        <v>174</v>
      </c>
    </row>
    <row r="1365" spans="1:13" x14ac:dyDescent="0.25">
      <c r="A1365" s="20">
        <v>2.7353000000000001</v>
      </c>
      <c r="B1365" s="80">
        <v>-111.392</v>
      </c>
      <c r="C1365" s="23">
        <v>42.889000000000003</v>
      </c>
      <c r="D1365" s="1">
        <v>1</v>
      </c>
      <c r="E1365" s="1">
        <v>1995</v>
      </c>
      <c r="F1365" s="1">
        <v>2</v>
      </c>
      <c r="G1365" s="1">
        <v>14</v>
      </c>
      <c r="H1365" s="1">
        <v>22</v>
      </c>
      <c r="I1365" s="1">
        <v>21</v>
      </c>
      <c r="J1365" s="11">
        <v>35.1</v>
      </c>
      <c r="K1365" s="35">
        <v>0.22500000000000001</v>
      </c>
      <c r="L1365" s="2">
        <v>0.01</v>
      </c>
      <c r="M1365" t="s">
        <v>174</v>
      </c>
    </row>
    <row r="1366" spans="1:13" x14ac:dyDescent="0.25">
      <c r="A1366" s="20">
        <v>3.0113771340079856</v>
      </c>
      <c r="B1366" s="86">
        <v>-111.178</v>
      </c>
      <c r="C1366" s="24">
        <v>42.475000000000001</v>
      </c>
      <c r="D1366" s="9">
        <v>1</v>
      </c>
      <c r="E1366" s="9">
        <v>1995</v>
      </c>
      <c r="F1366" s="9">
        <v>2</v>
      </c>
      <c r="G1366" s="9">
        <v>18</v>
      </c>
      <c r="H1366" s="9">
        <v>18</v>
      </c>
      <c r="I1366" s="9">
        <v>47</v>
      </c>
      <c r="J1366" s="12">
        <v>49.2</v>
      </c>
      <c r="K1366" s="35">
        <v>0.16151704475634704</v>
      </c>
      <c r="L1366" s="2">
        <v>0.01</v>
      </c>
      <c r="M1366" t="s">
        <v>175</v>
      </c>
    </row>
    <row r="1367" spans="1:13" x14ac:dyDescent="0.25">
      <c r="A1367" s="20">
        <v>3.0139999999999998</v>
      </c>
      <c r="B1367" s="86">
        <v>-113.24299999999999</v>
      </c>
      <c r="C1367" s="24">
        <v>37.85</v>
      </c>
      <c r="D1367" s="9">
        <v>2</v>
      </c>
      <c r="E1367" s="9">
        <v>1995</v>
      </c>
      <c r="F1367" s="9">
        <v>2</v>
      </c>
      <c r="G1367" s="9">
        <v>19</v>
      </c>
      <c r="H1367" s="9">
        <v>4</v>
      </c>
      <c r="I1367" s="9">
        <v>0</v>
      </c>
      <c r="J1367" s="12">
        <v>11</v>
      </c>
      <c r="K1367" s="35">
        <v>0.22500000000000001</v>
      </c>
      <c r="L1367" s="2">
        <v>0.01</v>
      </c>
      <c r="M1367" t="s">
        <v>174</v>
      </c>
    </row>
    <row r="1368" spans="1:13" x14ac:dyDescent="0.25">
      <c r="A1368" s="20">
        <v>3.1406332678149154</v>
      </c>
      <c r="B1368" s="86">
        <v>-113.28100000000001</v>
      </c>
      <c r="C1368" s="24">
        <v>37.877000000000002</v>
      </c>
      <c r="D1368" s="9">
        <v>1</v>
      </c>
      <c r="E1368" s="9">
        <v>1995</v>
      </c>
      <c r="F1368" s="9">
        <v>2</v>
      </c>
      <c r="G1368" s="9">
        <v>19</v>
      </c>
      <c r="H1368" s="9">
        <v>22</v>
      </c>
      <c r="I1368" s="9">
        <v>13</v>
      </c>
      <c r="J1368" s="12">
        <v>40.1</v>
      </c>
      <c r="K1368" s="35">
        <v>0.16151704475634704</v>
      </c>
      <c r="L1368" s="2">
        <v>0.01</v>
      </c>
      <c r="M1368" t="s">
        <v>175</v>
      </c>
    </row>
    <row r="1369" spans="1:13" x14ac:dyDescent="0.25">
      <c r="A1369" s="20">
        <v>2.69814</v>
      </c>
      <c r="B1369" s="86">
        <v>-110.502</v>
      </c>
      <c r="C1369" s="24">
        <v>41.649000000000001</v>
      </c>
      <c r="D1369" s="9">
        <v>1</v>
      </c>
      <c r="E1369" s="9">
        <v>1995</v>
      </c>
      <c r="F1369" s="9">
        <v>2</v>
      </c>
      <c r="G1369" s="9">
        <v>20</v>
      </c>
      <c r="H1369" s="9">
        <v>18</v>
      </c>
      <c r="I1369" s="9">
        <v>4</v>
      </c>
      <c r="J1369" s="12">
        <v>51.4</v>
      </c>
      <c r="K1369" s="35">
        <v>0.22500000000000001</v>
      </c>
      <c r="L1369" s="2">
        <v>0.01</v>
      </c>
      <c r="M1369" t="s">
        <v>174</v>
      </c>
    </row>
    <row r="1370" spans="1:13" x14ac:dyDescent="0.25">
      <c r="A1370" s="20">
        <v>3.074847894228447</v>
      </c>
      <c r="B1370" s="80">
        <v>-111.09</v>
      </c>
      <c r="C1370" s="23">
        <v>42.686</v>
      </c>
      <c r="D1370" s="1">
        <v>6</v>
      </c>
      <c r="E1370" s="1">
        <v>1995</v>
      </c>
      <c r="F1370" s="1">
        <v>2</v>
      </c>
      <c r="G1370" s="1">
        <v>22</v>
      </c>
      <c r="H1370" s="1">
        <v>6</v>
      </c>
      <c r="I1370" s="1">
        <v>29</v>
      </c>
      <c r="J1370" s="11">
        <v>15</v>
      </c>
      <c r="K1370" s="35">
        <v>0.16083765575665815</v>
      </c>
      <c r="L1370" s="2">
        <v>0.01</v>
      </c>
      <c r="M1370" t="s">
        <v>175</v>
      </c>
    </row>
    <row r="1371" spans="1:13" x14ac:dyDescent="0.25">
      <c r="A1371" s="20">
        <v>2.52163</v>
      </c>
      <c r="B1371" s="80">
        <v>-111.745</v>
      </c>
      <c r="C1371" s="23">
        <v>42.664000000000001</v>
      </c>
      <c r="D1371" s="1">
        <v>1</v>
      </c>
      <c r="E1371" s="1">
        <v>1995</v>
      </c>
      <c r="F1371" s="1">
        <v>2</v>
      </c>
      <c r="G1371" s="1">
        <v>27</v>
      </c>
      <c r="H1371" s="1">
        <v>16</v>
      </c>
      <c r="I1371" s="1">
        <v>55</v>
      </c>
      <c r="J1371" s="11">
        <v>48.3</v>
      </c>
      <c r="K1371" s="35">
        <v>0.22500000000000001</v>
      </c>
      <c r="L1371" s="2">
        <v>0.01</v>
      </c>
      <c r="M1371" t="s">
        <v>174</v>
      </c>
    </row>
    <row r="1372" spans="1:13" x14ac:dyDescent="0.25">
      <c r="A1372" s="20">
        <v>3.7538471691019737</v>
      </c>
      <c r="B1372" s="86">
        <v>-111.114</v>
      </c>
      <c r="C1372" s="24">
        <v>42.487000000000002</v>
      </c>
      <c r="D1372" s="9">
        <v>0</v>
      </c>
      <c r="E1372" s="9">
        <v>1995</v>
      </c>
      <c r="F1372" s="9">
        <v>3</v>
      </c>
      <c r="G1372" s="9">
        <v>1</v>
      </c>
      <c r="H1372" s="9">
        <v>6</v>
      </c>
      <c r="I1372" s="9">
        <v>20</v>
      </c>
      <c r="J1372" s="12">
        <v>21.4</v>
      </c>
      <c r="K1372" s="35">
        <v>0.10874501539473735</v>
      </c>
      <c r="L1372" s="2">
        <v>0.01</v>
      </c>
      <c r="M1372" t="s">
        <v>175</v>
      </c>
    </row>
    <row r="1373" spans="1:13" x14ac:dyDescent="0.25">
      <c r="A1373" s="20">
        <v>2.7817500000000002</v>
      </c>
      <c r="B1373" s="80">
        <v>-111.39100000000001</v>
      </c>
      <c r="C1373" s="23">
        <v>42.875</v>
      </c>
      <c r="D1373" s="1">
        <v>0</v>
      </c>
      <c r="E1373" s="1">
        <v>1995</v>
      </c>
      <c r="F1373" s="1">
        <v>3</v>
      </c>
      <c r="G1373" s="1">
        <v>1</v>
      </c>
      <c r="H1373" s="1">
        <v>22</v>
      </c>
      <c r="I1373" s="1">
        <v>17</v>
      </c>
      <c r="J1373" s="11">
        <v>4.3</v>
      </c>
      <c r="K1373" s="35">
        <v>0.22500000000000001</v>
      </c>
      <c r="L1373" s="2">
        <v>0.01</v>
      </c>
      <c r="M1373" t="s">
        <v>174</v>
      </c>
    </row>
    <row r="1374" spans="1:13" x14ac:dyDescent="0.25">
      <c r="A1374" s="20">
        <v>3.1567403606430902</v>
      </c>
      <c r="B1374" s="86">
        <v>-111.117</v>
      </c>
      <c r="C1374" s="24">
        <v>42.488999999999997</v>
      </c>
      <c r="D1374" s="9">
        <v>0</v>
      </c>
      <c r="E1374" s="9">
        <v>1995</v>
      </c>
      <c r="F1374" s="9">
        <v>3</v>
      </c>
      <c r="G1374" s="9">
        <v>3</v>
      </c>
      <c r="H1374" s="9">
        <v>1</v>
      </c>
      <c r="I1374" s="9">
        <v>7</v>
      </c>
      <c r="J1374" s="12">
        <v>50.8</v>
      </c>
      <c r="K1374" s="35">
        <v>0.12780097202950721</v>
      </c>
      <c r="L1374" s="2">
        <v>0.01</v>
      </c>
      <c r="M1374" t="s">
        <v>175</v>
      </c>
    </row>
    <row r="1375" spans="1:13" x14ac:dyDescent="0.25">
      <c r="A1375" s="20">
        <v>3.5324899999999997</v>
      </c>
      <c r="B1375" s="80">
        <v>-111.14</v>
      </c>
      <c r="C1375" s="23">
        <v>42.576000000000001</v>
      </c>
      <c r="D1375" s="1">
        <v>5</v>
      </c>
      <c r="E1375" s="1">
        <v>1995</v>
      </c>
      <c r="F1375" s="1">
        <v>3</v>
      </c>
      <c r="G1375" s="1">
        <v>3</v>
      </c>
      <c r="H1375" s="1">
        <v>1</v>
      </c>
      <c r="I1375" s="1">
        <v>20</v>
      </c>
      <c r="J1375" s="1">
        <v>14.87</v>
      </c>
      <c r="K1375" s="35">
        <v>0.23</v>
      </c>
      <c r="L1375" s="2">
        <v>0.01</v>
      </c>
      <c r="M1375" t="s">
        <v>174</v>
      </c>
    </row>
    <row r="1376" spans="1:13" x14ac:dyDescent="0.25">
      <c r="A1376" s="20">
        <v>2.848918263704419</v>
      </c>
      <c r="B1376" s="80">
        <v>-111.13500000000001</v>
      </c>
      <c r="C1376" s="23">
        <v>42.505000000000003</v>
      </c>
      <c r="D1376" s="1">
        <v>0</v>
      </c>
      <c r="E1376" s="1">
        <v>1995</v>
      </c>
      <c r="F1376" s="1">
        <v>3</v>
      </c>
      <c r="G1376" s="1">
        <v>3</v>
      </c>
      <c r="H1376" s="1">
        <v>3</v>
      </c>
      <c r="I1376" s="1">
        <v>37</v>
      </c>
      <c r="J1376" s="11">
        <v>10.7</v>
      </c>
      <c r="K1376" s="35">
        <v>0.16083765575665815</v>
      </c>
      <c r="L1376" s="2">
        <v>0.01</v>
      </c>
      <c r="M1376" t="s">
        <v>175</v>
      </c>
    </row>
    <row r="1377" spans="1:13" x14ac:dyDescent="0.25">
      <c r="A1377" s="20">
        <v>3.2160899999999999</v>
      </c>
      <c r="B1377" s="80">
        <v>-113.41800000000001</v>
      </c>
      <c r="C1377" s="23">
        <v>36.601999999999997</v>
      </c>
      <c r="D1377" s="1">
        <v>5</v>
      </c>
      <c r="E1377" s="1">
        <v>1995</v>
      </c>
      <c r="F1377" s="1">
        <v>3</v>
      </c>
      <c r="G1377" s="1">
        <v>7</v>
      </c>
      <c r="H1377" s="1">
        <v>22</v>
      </c>
      <c r="I1377" s="1">
        <v>33</v>
      </c>
      <c r="J1377" s="1">
        <v>19.36</v>
      </c>
      <c r="K1377" s="35">
        <v>0.23</v>
      </c>
      <c r="L1377" s="2">
        <v>0.01</v>
      </c>
      <c r="M1377" t="s">
        <v>174</v>
      </c>
    </row>
    <row r="1378" spans="1:13" x14ac:dyDescent="0.25">
      <c r="A1378" s="20">
        <v>2.5680800000000001</v>
      </c>
      <c r="B1378" s="80">
        <v>-111.672</v>
      </c>
      <c r="C1378" s="23">
        <v>42.738999999999997</v>
      </c>
      <c r="D1378" s="1">
        <v>6</v>
      </c>
      <c r="E1378" s="1">
        <v>1995</v>
      </c>
      <c r="F1378" s="1">
        <v>3</v>
      </c>
      <c r="G1378" s="1">
        <v>8</v>
      </c>
      <c r="H1378" s="1">
        <v>19</v>
      </c>
      <c r="I1378" s="1">
        <v>24</v>
      </c>
      <c r="J1378" s="11">
        <v>32.700000000000003</v>
      </c>
      <c r="K1378" s="35">
        <v>0.22500000000000001</v>
      </c>
      <c r="L1378" s="2">
        <v>0.01</v>
      </c>
      <c r="M1378" t="s">
        <v>174</v>
      </c>
    </row>
    <row r="1379" spans="1:13" x14ac:dyDescent="0.25">
      <c r="A1379" s="20">
        <v>3.05789</v>
      </c>
      <c r="B1379" s="80">
        <v>-114.98</v>
      </c>
      <c r="C1379" s="23">
        <v>38.829000000000001</v>
      </c>
      <c r="D1379" s="1">
        <v>5</v>
      </c>
      <c r="E1379" s="1">
        <v>1995</v>
      </c>
      <c r="F1379" s="1">
        <v>3</v>
      </c>
      <c r="G1379" s="1">
        <v>11</v>
      </c>
      <c r="H1379" s="1">
        <v>9</v>
      </c>
      <c r="I1379" s="1">
        <v>36</v>
      </c>
      <c r="J1379" s="1">
        <v>43.82</v>
      </c>
      <c r="K1379" s="35">
        <v>0.23</v>
      </c>
      <c r="L1379" s="2">
        <v>0.01</v>
      </c>
      <c r="M1379" t="s">
        <v>174</v>
      </c>
    </row>
    <row r="1380" spans="1:13" x14ac:dyDescent="0.25">
      <c r="A1380" s="20">
        <v>2.71672</v>
      </c>
      <c r="B1380" s="80">
        <v>-113.709</v>
      </c>
      <c r="C1380" s="23">
        <v>36.387999999999998</v>
      </c>
      <c r="D1380" s="1">
        <v>3</v>
      </c>
      <c r="E1380" s="1">
        <v>1995</v>
      </c>
      <c r="F1380" s="1">
        <v>3</v>
      </c>
      <c r="G1380" s="1">
        <v>13</v>
      </c>
      <c r="H1380" s="1">
        <v>0</v>
      </c>
      <c r="I1380" s="1">
        <v>44</v>
      </c>
      <c r="J1380" s="11">
        <v>7</v>
      </c>
      <c r="K1380" s="35">
        <v>0.22500000000000001</v>
      </c>
      <c r="L1380" s="2">
        <v>0.01</v>
      </c>
      <c r="M1380" t="s">
        <v>174</v>
      </c>
    </row>
    <row r="1381" spans="1:13" x14ac:dyDescent="0.25">
      <c r="A1381" s="20">
        <v>3.2206551885077306</v>
      </c>
      <c r="B1381" s="80">
        <v>-111.07899999999999</v>
      </c>
      <c r="C1381" s="23">
        <v>42.618000000000002</v>
      </c>
      <c r="D1381" s="1">
        <v>9</v>
      </c>
      <c r="E1381" s="1">
        <v>1995</v>
      </c>
      <c r="F1381" s="1">
        <v>3</v>
      </c>
      <c r="G1381" s="1">
        <v>14</v>
      </c>
      <c r="H1381" s="1">
        <v>19</v>
      </c>
      <c r="I1381" s="1">
        <v>23</v>
      </c>
      <c r="J1381" s="11">
        <v>3.8</v>
      </c>
      <c r="K1381" s="35">
        <v>0.10516774409862768</v>
      </c>
      <c r="L1381" s="2">
        <v>0.01</v>
      </c>
      <c r="M1381" t="s">
        <v>175</v>
      </c>
    </row>
    <row r="1382" spans="1:13" x14ac:dyDescent="0.25">
      <c r="A1382" s="20">
        <v>4.2552164913922805</v>
      </c>
      <c r="B1382" s="86">
        <v>-108.82</v>
      </c>
      <c r="C1382" s="24">
        <v>40.125</v>
      </c>
      <c r="D1382" s="9">
        <v>3</v>
      </c>
      <c r="E1382" s="9">
        <v>1995</v>
      </c>
      <c r="F1382" s="9">
        <v>3</v>
      </c>
      <c r="G1382" s="9">
        <v>20</v>
      </c>
      <c r="H1382" s="9">
        <v>12</v>
      </c>
      <c r="I1382" s="9">
        <v>46</v>
      </c>
      <c r="J1382" s="12">
        <v>16.3</v>
      </c>
      <c r="K1382" s="35">
        <v>0.10203331277751543</v>
      </c>
      <c r="L1382" s="2">
        <v>0.01</v>
      </c>
      <c r="M1382" t="s">
        <v>175</v>
      </c>
    </row>
    <row r="1383" spans="1:13" x14ac:dyDescent="0.25">
      <c r="A1383" s="20">
        <v>2.9729573009794259</v>
      </c>
      <c r="B1383" s="86">
        <v>-108.94</v>
      </c>
      <c r="C1383" s="24">
        <v>40.139000000000003</v>
      </c>
      <c r="D1383" s="9">
        <v>2</v>
      </c>
      <c r="E1383" s="9">
        <v>1995</v>
      </c>
      <c r="F1383" s="9">
        <v>3</v>
      </c>
      <c r="G1383" s="9">
        <v>20</v>
      </c>
      <c r="H1383" s="9">
        <v>13</v>
      </c>
      <c r="I1383" s="9">
        <v>16</v>
      </c>
      <c r="J1383" s="12">
        <v>13.7</v>
      </c>
      <c r="K1383" s="35">
        <v>0.16151704475634704</v>
      </c>
      <c r="L1383" s="2">
        <v>0.01</v>
      </c>
      <c r="M1383" t="s">
        <v>175</v>
      </c>
    </row>
    <row r="1384" spans="1:13" x14ac:dyDescent="0.25">
      <c r="A1384" s="20">
        <v>2.771851630843762</v>
      </c>
      <c r="B1384" s="86">
        <v>-108.90600000000001</v>
      </c>
      <c r="C1384" s="24">
        <v>40.139000000000003</v>
      </c>
      <c r="D1384" s="9">
        <v>2</v>
      </c>
      <c r="E1384" s="9">
        <v>1995</v>
      </c>
      <c r="F1384" s="9">
        <v>3</v>
      </c>
      <c r="G1384" s="9">
        <v>20</v>
      </c>
      <c r="H1384" s="9">
        <v>14</v>
      </c>
      <c r="I1384" s="9">
        <v>33</v>
      </c>
      <c r="J1384" s="12">
        <v>60</v>
      </c>
      <c r="K1384" s="35">
        <v>0.16151704475634704</v>
      </c>
      <c r="L1384" s="2">
        <v>0.01</v>
      </c>
      <c r="M1384" t="s">
        <v>175</v>
      </c>
    </row>
    <row r="1385" spans="1:13" x14ac:dyDescent="0.25">
      <c r="A1385" s="20">
        <v>2.6516899999999999</v>
      </c>
      <c r="B1385" s="86">
        <v>-111.67700000000001</v>
      </c>
      <c r="C1385" s="24">
        <v>41.625999999999998</v>
      </c>
      <c r="D1385" s="9">
        <v>11</v>
      </c>
      <c r="E1385" s="9">
        <v>1995</v>
      </c>
      <c r="F1385" s="9">
        <v>3</v>
      </c>
      <c r="G1385" s="9">
        <v>21</v>
      </c>
      <c r="H1385" s="9">
        <v>1</v>
      </c>
      <c r="I1385" s="9">
        <v>38</v>
      </c>
      <c r="J1385" s="12">
        <v>40.799999999999997</v>
      </c>
      <c r="K1385" s="35">
        <v>0.22500000000000001</v>
      </c>
      <c r="L1385" s="2">
        <v>0.01</v>
      </c>
      <c r="M1385" t="s">
        <v>174</v>
      </c>
    </row>
    <row r="1386" spans="1:13" x14ac:dyDescent="0.25">
      <c r="A1386" s="20">
        <v>2.8003300000000002</v>
      </c>
      <c r="B1386" s="86">
        <v>-111.17400000000001</v>
      </c>
      <c r="C1386" s="24">
        <v>39.917999999999999</v>
      </c>
      <c r="D1386" s="9">
        <v>0</v>
      </c>
      <c r="E1386" s="9">
        <v>1995</v>
      </c>
      <c r="F1386" s="9">
        <v>3</v>
      </c>
      <c r="G1386" s="9">
        <v>22</v>
      </c>
      <c r="H1386" s="9">
        <v>21</v>
      </c>
      <c r="I1386" s="9">
        <v>22</v>
      </c>
      <c r="J1386" s="12">
        <v>24.4</v>
      </c>
      <c r="K1386" s="35">
        <v>0.22500000000000001</v>
      </c>
      <c r="L1386" s="2">
        <v>0.01</v>
      </c>
      <c r="M1386" t="s">
        <v>174</v>
      </c>
    </row>
    <row r="1387" spans="1:13" x14ac:dyDescent="0.25">
      <c r="A1387" s="20">
        <v>3.1369900000000004</v>
      </c>
      <c r="B1387" s="86">
        <v>-108.95</v>
      </c>
      <c r="C1387" s="24">
        <v>40.185000000000002</v>
      </c>
      <c r="D1387" s="9">
        <v>5</v>
      </c>
      <c r="E1387" s="9">
        <v>1995</v>
      </c>
      <c r="F1387" s="9">
        <v>3</v>
      </c>
      <c r="G1387" s="9">
        <v>23</v>
      </c>
      <c r="H1387" s="9">
        <v>3</v>
      </c>
      <c r="I1387" s="9">
        <v>31</v>
      </c>
      <c r="J1387" s="9">
        <v>5.46</v>
      </c>
      <c r="K1387" s="35">
        <v>0.23200000000000001</v>
      </c>
      <c r="L1387" s="2">
        <v>0.01</v>
      </c>
      <c r="M1387" t="s">
        <v>174</v>
      </c>
    </row>
    <row r="1388" spans="1:13" x14ac:dyDescent="0.25">
      <c r="A1388" s="20">
        <v>3.2508620640695467</v>
      </c>
      <c r="B1388" s="86">
        <v>-109.04300000000001</v>
      </c>
      <c r="C1388" s="24">
        <v>40.090000000000003</v>
      </c>
      <c r="D1388" s="9">
        <v>2</v>
      </c>
      <c r="E1388" s="9">
        <v>1995</v>
      </c>
      <c r="F1388" s="9">
        <v>4</v>
      </c>
      <c r="G1388" s="9">
        <v>1</v>
      </c>
      <c r="H1388" s="9">
        <v>5</v>
      </c>
      <c r="I1388" s="9">
        <v>22</v>
      </c>
      <c r="J1388" s="12">
        <v>39.6</v>
      </c>
      <c r="K1388" s="35">
        <v>0.16151704475634704</v>
      </c>
      <c r="L1388" s="2">
        <v>0.01</v>
      </c>
      <c r="M1388" t="s">
        <v>175</v>
      </c>
    </row>
    <row r="1389" spans="1:13" x14ac:dyDescent="0.25">
      <c r="A1389" s="20">
        <v>3.9151300000000004</v>
      </c>
      <c r="B1389" s="80">
        <v>-112.101</v>
      </c>
      <c r="C1389" s="23">
        <v>36.195999999999998</v>
      </c>
      <c r="D1389" s="1">
        <v>5</v>
      </c>
      <c r="E1389" s="1">
        <v>1995</v>
      </c>
      <c r="F1389" s="1">
        <v>4</v>
      </c>
      <c r="G1389" s="1">
        <v>17</v>
      </c>
      <c r="H1389" s="1">
        <v>8</v>
      </c>
      <c r="I1389" s="1">
        <v>23</v>
      </c>
      <c r="J1389" s="11">
        <v>49.8</v>
      </c>
      <c r="K1389" s="35">
        <v>0.22500000000000001</v>
      </c>
      <c r="L1389" s="2">
        <v>0.01</v>
      </c>
      <c r="M1389" t="s">
        <v>174</v>
      </c>
    </row>
    <row r="1390" spans="1:13" x14ac:dyDescent="0.25">
      <c r="A1390" s="20">
        <v>3.9279899999999999</v>
      </c>
      <c r="B1390" s="80">
        <v>-108.31699999999999</v>
      </c>
      <c r="C1390" s="23">
        <v>38.908999999999999</v>
      </c>
      <c r="D1390" s="1">
        <v>5</v>
      </c>
      <c r="E1390" s="1">
        <v>1995</v>
      </c>
      <c r="F1390" s="1">
        <v>4</v>
      </c>
      <c r="G1390" s="1">
        <v>23</v>
      </c>
      <c r="H1390" s="1">
        <v>16</v>
      </c>
      <c r="I1390" s="1">
        <v>31</v>
      </c>
      <c r="J1390" s="1">
        <v>18</v>
      </c>
      <c r="K1390" s="35">
        <v>0.23</v>
      </c>
      <c r="L1390" s="2">
        <v>0.01</v>
      </c>
      <c r="M1390" t="s">
        <v>174</v>
      </c>
    </row>
    <row r="1391" spans="1:13" x14ac:dyDescent="0.25">
      <c r="A1391" s="20">
        <v>2.6423999999999999</v>
      </c>
      <c r="B1391" s="80">
        <v>-111.369</v>
      </c>
      <c r="C1391" s="23">
        <v>42.881</v>
      </c>
      <c r="D1391" s="1">
        <v>1</v>
      </c>
      <c r="E1391" s="1">
        <v>1995</v>
      </c>
      <c r="F1391" s="1">
        <v>4</v>
      </c>
      <c r="G1391" s="1">
        <v>25</v>
      </c>
      <c r="H1391" s="1">
        <v>22</v>
      </c>
      <c r="I1391" s="1">
        <v>35</v>
      </c>
      <c r="J1391" s="11">
        <v>36.4</v>
      </c>
      <c r="K1391" s="35">
        <v>0.22500000000000001</v>
      </c>
      <c r="L1391" s="2">
        <v>0.01</v>
      </c>
      <c r="M1391" t="s">
        <v>174</v>
      </c>
    </row>
    <row r="1392" spans="1:13" x14ac:dyDescent="0.25">
      <c r="A1392" s="20">
        <v>3.6675974893967398</v>
      </c>
      <c r="B1392" s="86">
        <v>-112.425</v>
      </c>
      <c r="C1392" s="24">
        <v>38.067</v>
      </c>
      <c r="D1392" s="9">
        <v>1</v>
      </c>
      <c r="E1392" s="9">
        <v>1995</v>
      </c>
      <c r="F1392" s="9">
        <v>4</v>
      </c>
      <c r="G1392" s="9">
        <v>27</v>
      </c>
      <c r="H1392" s="9">
        <v>19</v>
      </c>
      <c r="I1392" s="9">
        <v>55</v>
      </c>
      <c r="J1392" s="12">
        <v>57.8</v>
      </c>
      <c r="K1392" s="35">
        <v>0.16151704475634704</v>
      </c>
      <c r="L1392" s="2">
        <v>0.01</v>
      </c>
      <c r="M1392" t="s">
        <v>175</v>
      </c>
    </row>
    <row r="1393" spans="1:13" x14ac:dyDescent="0.25">
      <c r="A1393" s="20">
        <v>3.0139999999999998</v>
      </c>
      <c r="B1393" s="80">
        <v>-109.51300000000001</v>
      </c>
      <c r="C1393" s="23">
        <v>42.704999999999998</v>
      </c>
      <c r="D1393" s="1">
        <v>8</v>
      </c>
      <c r="E1393" s="1">
        <v>1995</v>
      </c>
      <c r="F1393" s="1">
        <v>4</v>
      </c>
      <c r="G1393" s="1">
        <v>28</v>
      </c>
      <c r="H1393" s="1">
        <v>2</v>
      </c>
      <c r="I1393" s="1">
        <v>27</v>
      </c>
      <c r="J1393" s="11">
        <v>40.4</v>
      </c>
      <c r="K1393" s="35">
        <v>0.22500000000000001</v>
      </c>
      <c r="L1393" s="2">
        <v>0.01</v>
      </c>
      <c r="M1393" t="s">
        <v>174</v>
      </c>
    </row>
    <row r="1394" spans="1:13" x14ac:dyDescent="0.25">
      <c r="A1394" s="20">
        <v>2.8096199999999998</v>
      </c>
      <c r="B1394" s="86">
        <v>-112.407</v>
      </c>
      <c r="C1394" s="24">
        <v>38.061999999999998</v>
      </c>
      <c r="D1394" s="9">
        <v>2</v>
      </c>
      <c r="E1394" s="9">
        <v>1995</v>
      </c>
      <c r="F1394" s="9">
        <v>4</v>
      </c>
      <c r="G1394" s="9">
        <v>28</v>
      </c>
      <c r="H1394" s="9">
        <v>9</v>
      </c>
      <c r="I1394" s="9">
        <v>17</v>
      </c>
      <c r="J1394" s="12">
        <v>52.4</v>
      </c>
      <c r="K1394" s="35">
        <v>0.22500000000000001</v>
      </c>
      <c r="L1394" s="2">
        <v>0.01</v>
      </c>
      <c r="M1394" t="s">
        <v>174</v>
      </c>
    </row>
    <row r="1395" spans="1:13" x14ac:dyDescent="0.25">
      <c r="A1395" s="20">
        <v>2.9954200000000002</v>
      </c>
      <c r="B1395" s="86">
        <v>-112.3</v>
      </c>
      <c r="C1395" s="24">
        <v>41.723999999999997</v>
      </c>
      <c r="D1395" s="9">
        <v>1</v>
      </c>
      <c r="E1395" s="9">
        <v>1995</v>
      </c>
      <c r="F1395" s="9">
        <v>4</v>
      </c>
      <c r="G1395" s="9">
        <v>30</v>
      </c>
      <c r="H1395" s="9">
        <v>16</v>
      </c>
      <c r="I1395" s="9">
        <v>23</v>
      </c>
      <c r="J1395" s="12">
        <v>12.6</v>
      </c>
      <c r="K1395" s="35">
        <v>0.22500000000000001</v>
      </c>
      <c r="L1395" s="2">
        <v>0.01</v>
      </c>
      <c r="M1395" t="s">
        <v>174</v>
      </c>
    </row>
    <row r="1396" spans="1:13" x14ac:dyDescent="0.25">
      <c r="A1396" s="20">
        <v>2.6238200000000003</v>
      </c>
      <c r="B1396" s="80">
        <v>-111.048</v>
      </c>
      <c r="C1396" s="23">
        <v>42.7</v>
      </c>
      <c r="D1396" s="1">
        <v>1</v>
      </c>
      <c r="E1396" s="1">
        <v>1995</v>
      </c>
      <c r="F1396" s="1">
        <v>5</v>
      </c>
      <c r="G1396" s="1">
        <v>13</v>
      </c>
      <c r="H1396" s="1">
        <v>19</v>
      </c>
      <c r="I1396" s="1">
        <v>48</v>
      </c>
      <c r="J1396" s="11">
        <v>53.8</v>
      </c>
      <c r="K1396" s="35">
        <v>0.22500000000000001</v>
      </c>
      <c r="L1396" s="2">
        <v>0.01</v>
      </c>
      <c r="M1396" t="s">
        <v>174</v>
      </c>
    </row>
    <row r="1397" spans="1:13" x14ac:dyDescent="0.25">
      <c r="A1397" s="20">
        <v>2.71672</v>
      </c>
      <c r="B1397" s="86">
        <v>-112.197</v>
      </c>
      <c r="C1397" s="24">
        <v>42.048999999999999</v>
      </c>
      <c r="D1397" s="9">
        <v>6</v>
      </c>
      <c r="E1397" s="9">
        <v>1995</v>
      </c>
      <c r="F1397" s="9">
        <v>5</v>
      </c>
      <c r="G1397" s="9">
        <v>14</v>
      </c>
      <c r="H1397" s="9">
        <v>12</v>
      </c>
      <c r="I1397" s="9">
        <v>53</v>
      </c>
      <c r="J1397" s="12">
        <v>44.5</v>
      </c>
      <c r="K1397" s="35">
        <v>0.22500000000000001</v>
      </c>
      <c r="L1397" s="2">
        <v>0.01</v>
      </c>
      <c r="M1397" t="s">
        <v>174</v>
      </c>
    </row>
    <row r="1398" spans="1:13" x14ac:dyDescent="0.25">
      <c r="A1398" s="20">
        <v>2.6795599999999999</v>
      </c>
      <c r="B1398" s="86">
        <v>-112.527</v>
      </c>
      <c r="C1398" s="24">
        <v>37.895000000000003</v>
      </c>
      <c r="D1398" s="9">
        <v>4</v>
      </c>
      <c r="E1398" s="9">
        <v>1995</v>
      </c>
      <c r="F1398" s="9">
        <v>5</v>
      </c>
      <c r="G1398" s="9">
        <v>19</v>
      </c>
      <c r="H1398" s="9">
        <v>16</v>
      </c>
      <c r="I1398" s="9">
        <v>29</v>
      </c>
      <c r="J1398" s="12">
        <v>28.6</v>
      </c>
      <c r="K1398" s="35">
        <v>0.22500000000000001</v>
      </c>
      <c r="L1398" s="2">
        <v>0.01</v>
      </c>
      <c r="M1398" t="s">
        <v>174</v>
      </c>
    </row>
    <row r="1399" spans="1:13" x14ac:dyDescent="0.25">
      <c r="A1399" s="20">
        <v>2.50305</v>
      </c>
      <c r="B1399" s="86">
        <v>-112.512</v>
      </c>
      <c r="C1399" s="24">
        <v>37.893999999999998</v>
      </c>
      <c r="D1399" s="9">
        <v>3</v>
      </c>
      <c r="E1399" s="9">
        <v>1995</v>
      </c>
      <c r="F1399" s="9">
        <v>5</v>
      </c>
      <c r="G1399" s="9">
        <v>19</v>
      </c>
      <c r="H1399" s="9">
        <v>17</v>
      </c>
      <c r="I1399" s="9">
        <v>13</v>
      </c>
      <c r="J1399" s="12">
        <v>21</v>
      </c>
      <c r="K1399" s="35">
        <v>0.22500000000000001</v>
      </c>
      <c r="L1399" s="2">
        <v>0.01</v>
      </c>
      <c r="M1399" t="s">
        <v>174</v>
      </c>
    </row>
    <row r="1400" spans="1:13" x14ac:dyDescent="0.25">
      <c r="A1400" s="20">
        <v>2.90252</v>
      </c>
      <c r="B1400" s="86">
        <v>-112.54300000000001</v>
      </c>
      <c r="C1400" s="24">
        <v>37.908000000000001</v>
      </c>
      <c r="D1400" s="9">
        <v>7</v>
      </c>
      <c r="E1400" s="9">
        <v>1995</v>
      </c>
      <c r="F1400" s="9">
        <v>5</v>
      </c>
      <c r="G1400" s="9">
        <v>19</v>
      </c>
      <c r="H1400" s="9">
        <v>18</v>
      </c>
      <c r="I1400" s="9">
        <v>4</v>
      </c>
      <c r="J1400" s="12">
        <v>44.8</v>
      </c>
      <c r="K1400" s="35">
        <v>0.22500000000000001</v>
      </c>
      <c r="L1400" s="2">
        <v>0.01</v>
      </c>
      <c r="M1400" t="s">
        <v>174</v>
      </c>
    </row>
    <row r="1401" spans="1:13" x14ac:dyDescent="0.25">
      <c r="A1401" s="20">
        <v>2.6516899999999999</v>
      </c>
      <c r="B1401" s="86">
        <v>-112.723</v>
      </c>
      <c r="C1401" s="24">
        <v>38.213999999999999</v>
      </c>
      <c r="D1401" s="9">
        <v>0</v>
      </c>
      <c r="E1401" s="9">
        <v>1995</v>
      </c>
      <c r="F1401" s="9">
        <v>5</v>
      </c>
      <c r="G1401" s="9">
        <v>23</v>
      </c>
      <c r="H1401" s="9">
        <v>20</v>
      </c>
      <c r="I1401" s="9">
        <v>2</v>
      </c>
      <c r="J1401" s="12">
        <v>27.6</v>
      </c>
      <c r="K1401" s="35">
        <v>0.22500000000000001</v>
      </c>
      <c r="L1401" s="2">
        <v>0.01</v>
      </c>
      <c r="M1401" t="s">
        <v>174</v>
      </c>
    </row>
    <row r="1402" spans="1:13" x14ac:dyDescent="0.25">
      <c r="A1402" s="20">
        <v>4.1652899999999997</v>
      </c>
      <c r="B1402" s="80">
        <v>-114.82599999999999</v>
      </c>
      <c r="C1402" s="23">
        <v>37.192</v>
      </c>
      <c r="D1402" s="1">
        <v>5</v>
      </c>
      <c r="E1402" s="1">
        <v>1995</v>
      </c>
      <c r="F1402" s="1">
        <v>6</v>
      </c>
      <c r="G1402" s="1">
        <v>3</v>
      </c>
      <c r="H1402" s="1">
        <v>17</v>
      </c>
      <c r="I1402" s="1">
        <v>21</v>
      </c>
      <c r="J1402" s="1">
        <v>39.43</v>
      </c>
      <c r="K1402" s="35">
        <v>0.23</v>
      </c>
      <c r="L1402" s="2">
        <v>0.01</v>
      </c>
      <c r="M1402" t="s">
        <v>174</v>
      </c>
    </row>
    <row r="1403" spans="1:13" x14ac:dyDescent="0.25">
      <c r="A1403" s="20">
        <v>3.5992699999999997</v>
      </c>
      <c r="B1403" s="86">
        <v>-113.163</v>
      </c>
      <c r="C1403" s="24">
        <v>37.476999999999997</v>
      </c>
      <c r="D1403" s="9">
        <v>0</v>
      </c>
      <c r="E1403" s="9">
        <v>1995</v>
      </c>
      <c r="F1403" s="9">
        <v>6</v>
      </c>
      <c r="G1403" s="9">
        <v>8</v>
      </c>
      <c r="H1403" s="9">
        <v>8</v>
      </c>
      <c r="I1403" s="9">
        <v>29</v>
      </c>
      <c r="J1403" s="12">
        <v>16.3</v>
      </c>
      <c r="K1403" s="35">
        <v>0.22500000000000001</v>
      </c>
      <c r="L1403" s="2">
        <v>0.01</v>
      </c>
      <c r="M1403" t="s">
        <v>174</v>
      </c>
    </row>
    <row r="1404" spans="1:13" x14ac:dyDescent="0.25">
      <c r="A1404" s="20">
        <v>3.1069</v>
      </c>
      <c r="B1404" s="86">
        <v>-113.95099999999999</v>
      </c>
      <c r="C1404" s="24">
        <v>37.661999999999999</v>
      </c>
      <c r="D1404" s="9">
        <v>0</v>
      </c>
      <c r="E1404" s="9">
        <v>1995</v>
      </c>
      <c r="F1404" s="9">
        <v>6</v>
      </c>
      <c r="G1404" s="9">
        <v>18</v>
      </c>
      <c r="H1404" s="9">
        <v>7</v>
      </c>
      <c r="I1404" s="9">
        <v>7</v>
      </c>
      <c r="J1404" s="12">
        <v>11.6</v>
      </c>
      <c r="K1404" s="35">
        <v>0.22500000000000001</v>
      </c>
      <c r="L1404" s="2">
        <v>0.01</v>
      </c>
      <c r="M1404" t="s">
        <v>174</v>
      </c>
    </row>
    <row r="1405" spans="1:13" x14ac:dyDescent="0.25">
      <c r="A1405" s="20">
        <v>2.5495000000000001</v>
      </c>
      <c r="B1405" s="80">
        <v>-111.027</v>
      </c>
      <c r="C1405" s="23">
        <v>42.636000000000003</v>
      </c>
      <c r="D1405" s="1">
        <v>0</v>
      </c>
      <c r="E1405" s="1">
        <v>1995</v>
      </c>
      <c r="F1405" s="1">
        <v>6</v>
      </c>
      <c r="G1405" s="1">
        <v>22</v>
      </c>
      <c r="H1405" s="1">
        <v>7</v>
      </c>
      <c r="I1405" s="1">
        <v>35</v>
      </c>
      <c r="J1405" s="11">
        <v>1.1000000000000001</v>
      </c>
      <c r="K1405" s="35">
        <v>0.22500000000000001</v>
      </c>
      <c r="L1405" s="2">
        <v>0.01</v>
      </c>
      <c r="M1405" t="s">
        <v>174</v>
      </c>
    </row>
    <row r="1406" spans="1:13" x14ac:dyDescent="0.25">
      <c r="A1406" s="20">
        <v>2.5773699999999997</v>
      </c>
      <c r="B1406" s="86">
        <v>-112.818</v>
      </c>
      <c r="C1406" s="24">
        <v>38.484000000000002</v>
      </c>
      <c r="D1406" s="9">
        <v>1</v>
      </c>
      <c r="E1406" s="9">
        <v>1995</v>
      </c>
      <c r="F1406" s="9">
        <v>6</v>
      </c>
      <c r="G1406" s="9">
        <v>24</v>
      </c>
      <c r="H1406" s="9">
        <v>12</v>
      </c>
      <c r="I1406" s="9">
        <v>1</v>
      </c>
      <c r="J1406" s="12">
        <v>21.3</v>
      </c>
      <c r="K1406" s="35">
        <v>0.22500000000000001</v>
      </c>
      <c r="L1406" s="2">
        <v>0.01</v>
      </c>
      <c r="M1406" t="s">
        <v>174</v>
      </c>
    </row>
    <row r="1407" spans="1:13" x14ac:dyDescent="0.25">
      <c r="A1407" s="20">
        <v>2.91181</v>
      </c>
      <c r="B1407" s="86">
        <v>-114.13500000000001</v>
      </c>
      <c r="C1407" s="24">
        <v>37.648000000000003</v>
      </c>
      <c r="D1407" s="9">
        <v>0</v>
      </c>
      <c r="E1407" s="9">
        <v>1995</v>
      </c>
      <c r="F1407" s="9">
        <v>7</v>
      </c>
      <c r="G1407" s="9">
        <v>2</v>
      </c>
      <c r="H1407" s="9">
        <v>22</v>
      </c>
      <c r="I1407" s="9">
        <v>47</v>
      </c>
      <c r="J1407" s="12">
        <v>7.9</v>
      </c>
      <c r="K1407" s="35">
        <v>0.22500000000000001</v>
      </c>
      <c r="L1407" s="2">
        <v>0.01</v>
      </c>
      <c r="M1407" t="s">
        <v>174</v>
      </c>
    </row>
    <row r="1408" spans="1:13" x14ac:dyDescent="0.25">
      <c r="A1408" s="20">
        <v>3.3123163205150679</v>
      </c>
      <c r="B1408" s="86">
        <v>-111.64100000000001</v>
      </c>
      <c r="C1408" s="24">
        <v>39.912999999999997</v>
      </c>
      <c r="D1408" s="9">
        <v>7</v>
      </c>
      <c r="E1408" s="9">
        <v>1995</v>
      </c>
      <c r="F1408" s="9">
        <v>7</v>
      </c>
      <c r="G1408" s="9">
        <v>6</v>
      </c>
      <c r="H1408" s="9">
        <v>0</v>
      </c>
      <c r="I1408" s="9">
        <v>22</v>
      </c>
      <c r="J1408" s="12">
        <v>23.5</v>
      </c>
      <c r="K1408" s="35">
        <v>0.12780097202950721</v>
      </c>
      <c r="L1408" s="2">
        <v>0.01</v>
      </c>
      <c r="M1408" t="s">
        <v>175</v>
      </c>
    </row>
    <row r="1409" spans="1:13" x14ac:dyDescent="0.25">
      <c r="A1409" s="20">
        <v>3.4664106730557505</v>
      </c>
      <c r="B1409" s="86">
        <v>-112.79300000000001</v>
      </c>
      <c r="C1409" s="24">
        <v>38.128</v>
      </c>
      <c r="D1409" s="9">
        <v>0</v>
      </c>
      <c r="E1409" s="9">
        <v>1995</v>
      </c>
      <c r="F1409" s="9">
        <v>7</v>
      </c>
      <c r="G1409" s="9">
        <v>21</v>
      </c>
      <c r="H1409" s="9">
        <v>17</v>
      </c>
      <c r="I1409" s="9">
        <v>21</v>
      </c>
      <c r="J1409" s="12">
        <v>47.4</v>
      </c>
      <c r="K1409" s="35">
        <v>0.16151704475634704</v>
      </c>
      <c r="L1409" s="2">
        <v>0.01</v>
      </c>
      <c r="M1409" t="s">
        <v>175</v>
      </c>
    </row>
    <row r="1410" spans="1:13" x14ac:dyDescent="0.25">
      <c r="A1410" s="20">
        <v>2.6145299999999998</v>
      </c>
      <c r="B1410" s="80">
        <v>-110.58</v>
      </c>
      <c r="C1410" s="23">
        <v>43.363</v>
      </c>
      <c r="D1410" s="1">
        <v>1</v>
      </c>
      <c r="E1410" s="1">
        <v>1995</v>
      </c>
      <c r="F1410" s="1">
        <v>7</v>
      </c>
      <c r="G1410" s="1">
        <v>23</v>
      </c>
      <c r="H1410" s="1">
        <v>6</v>
      </c>
      <c r="I1410" s="1">
        <v>30</v>
      </c>
      <c r="J1410" s="11">
        <v>51.8</v>
      </c>
      <c r="K1410" s="35">
        <v>0.22500000000000001</v>
      </c>
      <c r="L1410" s="2">
        <v>0.01</v>
      </c>
      <c r="M1410" t="s">
        <v>174</v>
      </c>
    </row>
    <row r="1411" spans="1:13" x14ac:dyDescent="0.25">
      <c r="A1411" s="20">
        <v>3.0992875416566044</v>
      </c>
      <c r="B1411" s="80">
        <v>-111.134</v>
      </c>
      <c r="C1411" s="23">
        <v>43.033999999999999</v>
      </c>
      <c r="D1411" s="1">
        <v>5</v>
      </c>
      <c r="E1411" s="1">
        <v>1995</v>
      </c>
      <c r="F1411" s="1">
        <v>7</v>
      </c>
      <c r="G1411" s="1">
        <v>25</v>
      </c>
      <c r="H1411" s="1">
        <v>16</v>
      </c>
      <c r="I1411" s="1">
        <v>45</v>
      </c>
      <c r="J1411" s="1">
        <v>52.34</v>
      </c>
      <c r="K1411" s="35">
        <v>0.16083765575665815</v>
      </c>
      <c r="L1411" s="2">
        <v>0.01</v>
      </c>
      <c r="M1411" t="s">
        <v>175</v>
      </c>
    </row>
    <row r="1412" spans="1:13" x14ac:dyDescent="0.25">
      <c r="A1412" s="20">
        <v>3.9996190659286106</v>
      </c>
      <c r="B1412" s="80">
        <v>-111.10599999999999</v>
      </c>
      <c r="C1412" s="23">
        <v>43.006999999999998</v>
      </c>
      <c r="D1412" s="1">
        <v>5</v>
      </c>
      <c r="E1412" s="1">
        <v>1995</v>
      </c>
      <c r="F1412" s="1">
        <v>7</v>
      </c>
      <c r="G1412" s="1">
        <v>25</v>
      </c>
      <c r="H1412" s="1">
        <v>19</v>
      </c>
      <c r="I1412" s="1">
        <v>34</v>
      </c>
      <c r="J1412" s="1">
        <v>10.1</v>
      </c>
      <c r="K1412" s="35">
        <v>0.10516774409862768</v>
      </c>
      <c r="L1412" s="2">
        <v>0.01</v>
      </c>
      <c r="M1412" t="s">
        <v>175</v>
      </c>
    </row>
    <row r="1413" spans="1:13" x14ac:dyDescent="0.25">
      <c r="A1413" s="20">
        <v>2.8746499999999999</v>
      </c>
      <c r="B1413" s="80">
        <v>-111.098</v>
      </c>
      <c r="C1413" s="23">
        <v>43.031999999999996</v>
      </c>
      <c r="D1413" s="1">
        <v>1</v>
      </c>
      <c r="E1413" s="1">
        <v>1995</v>
      </c>
      <c r="F1413" s="1">
        <v>7</v>
      </c>
      <c r="G1413" s="1">
        <v>25</v>
      </c>
      <c r="H1413" s="1">
        <v>19</v>
      </c>
      <c r="I1413" s="1">
        <v>41</v>
      </c>
      <c r="J1413" s="11">
        <v>21</v>
      </c>
      <c r="K1413" s="35">
        <v>0.22500000000000001</v>
      </c>
      <c r="L1413" s="2">
        <v>0.01</v>
      </c>
      <c r="M1413" t="s">
        <v>174</v>
      </c>
    </row>
    <row r="1414" spans="1:13" x14ac:dyDescent="0.25">
      <c r="A1414" s="20">
        <v>2.8003300000000002</v>
      </c>
      <c r="B1414" s="80">
        <v>-111.10899999999999</v>
      </c>
      <c r="C1414" s="23">
        <v>43.043999999999997</v>
      </c>
      <c r="D1414" s="1">
        <v>2</v>
      </c>
      <c r="E1414" s="1">
        <v>1995</v>
      </c>
      <c r="F1414" s="1">
        <v>7</v>
      </c>
      <c r="G1414" s="1">
        <v>26</v>
      </c>
      <c r="H1414" s="1">
        <v>1</v>
      </c>
      <c r="I1414" s="1">
        <v>47</v>
      </c>
      <c r="J1414" s="11">
        <v>4.7</v>
      </c>
      <c r="K1414" s="35">
        <v>0.22500000000000001</v>
      </c>
      <c r="L1414" s="2">
        <v>0.01</v>
      </c>
      <c r="M1414" t="s">
        <v>174</v>
      </c>
    </row>
    <row r="1415" spans="1:13" x14ac:dyDescent="0.25">
      <c r="A1415" s="20">
        <v>2.5866600000000002</v>
      </c>
      <c r="B1415" s="80">
        <v>-111.08199999999999</v>
      </c>
      <c r="C1415" s="23">
        <v>43.027999999999999</v>
      </c>
      <c r="D1415" s="1">
        <v>1</v>
      </c>
      <c r="E1415" s="1">
        <v>1995</v>
      </c>
      <c r="F1415" s="1">
        <v>7</v>
      </c>
      <c r="G1415" s="1">
        <v>26</v>
      </c>
      <c r="H1415" s="1">
        <v>16</v>
      </c>
      <c r="I1415" s="1">
        <v>8</v>
      </c>
      <c r="J1415" s="11">
        <v>39.299999999999997</v>
      </c>
      <c r="K1415" s="35">
        <v>0.22500000000000001</v>
      </c>
      <c r="L1415" s="2">
        <v>0.01</v>
      </c>
      <c r="M1415" t="s">
        <v>174</v>
      </c>
    </row>
    <row r="1416" spans="1:13" x14ac:dyDescent="0.25">
      <c r="A1416" s="20">
        <v>3.08832</v>
      </c>
      <c r="B1416" s="80">
        <v>-111.08</v>
      </c>
      <c r="C1416" s="23">
        <v>43.034999999999997</v>
      </c>
      <c r="D1416" s="1">
        <v>2</v>
      </c>
      <c r="E1416" s="1">
        <v>1995</v>
      </c>
      <c r="F1416" s="1">
        <v>7</v>
      </c>
      <c r="G1416" s="1">
        <v>30</v>
      </c>
      <c r="H1416" s="1">
        <v>2</v>
      </c>
      <c r="I1416" s="1">
        <v>22</v>
      </c>
      <c r="J1416" s="11">
        <v>42.2</v>
      </c>
      <c r="K1416" s="35">
        <v>0.22500000000000001</v>
      </c>
      <c r="L1416" s="2">
        <v>0.01</v>
      </c>
      <c r="M1416" t="s">
        <v>174</v>
      </c>
    </row>
    <row r="1417" spans="1:13" x14ac:dyDescent="0.25">
      <c r="A1417" s="20">
        <v>2.5680800000000001</v>
      </c>
      <c r="B1417" s="80">
        <v>-110.78400000000001</v>
      </c>
      <c r="C1417" s="23">
        <v>43.078000000000003</v>
      </c>
      <c r="D1417" s="1">
        <v>3</v>
      </c>
      <c r="E1417" s="1">
        <v>1995</v>
      </c>
      <c r="F1417" s="1">
        <v>7</v>
      </c>
      <c r="G1417" s="1">
        <v>30</v>
      </c>
      <c r="H1417" s="1">
        <v>2</v>
      </c>
      <c r="I1417" s="1">
        <v>27</v>
      </c>
      <c r="J1417" s="11">
        <v>7</v>
      </c>
      <c r="K1417" s="35">
        <v>0.22500000000000001</v>
      </c>
      <c r="L1417" s="2">
        <v>0.01</v>
      </c>
      <c r="M1417" t="s">
        <v>174</v>
      </c>
    </row>
    <row r="1418" spans="1:13" x14ac:dyDescent="0.25">
      <c r="A1418" s="20">
        <v>2.51234</v>
      </c>
      <c r="B1418" s="80">
        <v>-111.127</v>
      </c>
      <c r="C1418" s="23">
        <v>43.033999999999999</v>
      </c>
      <c r="D1418" s="1">
        <v>1</v>
      </c>
      <c r="E1418" s="1">
        <v>1995</v>
      </c>
      <c r="F1418" s="1">
        <v>7</v>
      </c>
      <c r="G1418" s="1">
        <v>30</v>
      </c>
      <c r="H1418" s="1">
        <v>11</v>
      </c>
      <c r="I1418" s="1">
        <v>2</v>
      </c>
      <c r="J1418" s="11">
        <v>2.7</v>
      </c>
      <c r="K1418" s="35">
        <v>0.22500000000000001</v>
      </c>
      <c r="L1418" s="2">
        <v>0.01</v>
      </c>
      <c r="M1418" t="s">
        <v>174</v>
      </c>
    </row>
    <row r="1419" spans="1:13" x14ac:dyDescent="0.25">
      <c r="A1419" s="20">
        <v>3.3391500000000001</v>
      </c>
      <c r="B1419" s="80">
        <v>-111.11499999999999</v>
      </c>
      <c r="C1419" s="23">
        <v>43.03</v>
      </c>
      <c r="D1419" s="1">
        <v>1</v>
      </c>
      <c r="E1419" s="1">
        <v>1995</v>
      </c>
      <c r="F1419" s="1">
        <v>7</v>
      </c>
      <c r="G1419" s="1">
        <v>31</v>
      </c>
      <c r="H1419" s="1">
        <v>1</v>
      </c>
      <c r="I1419" s="1">
        <v>46</v>
      </c>
      <c r="J1419" s="11">
        <v>14</v>
      </c>
      <c r="K1419" s="35">
        <v>0.22500000000000001</v>
      </c>
      <c r="L1419" s="2">
        <v>0.01</v>
      </c>
      <c r="M1419" t="s">
        <v>174</v>
      </c>
    </row>
    <row r="1420" spans="1:13" x14ac:dyDescent="0.25">
      <c r="A1420" s="20">
        <v>2.68885</v>
      </c>
      <c r="B1420" s="80">
        <v>-111.121</v>
      </c>
      <c r="C1420" s="23">
        <v>43.029000000000003</v>
      </c>
      <c r="D1420" s="1">
        <v>6</v>
      </c>
      <c r="E1420" s="1">
        <v>1995</v>
      </c>
      <c r="F1420" s="1">
        <v>7</v>
      </c>
      <c r="G1420" s="1">
        <v>31</v>
      </c>
      <c r="H1420" s="1">
        <v>2</v>
      </c>
      <c r="I1420" s="1">
        <v>25</v>
      </c>
      <c r="J1420" s="11">
        <v>59.1</v>
      </c>
      <c r="K1420" s="35">
        <v>0.22500000000000001</v>
      </c>
      <c r="L1420" s="2">
        <v>0.01</v>
      </c>
      <c r="M1420" t="s">
        <v>174</v>
      </c>
    </row>
    <row r="1421" spans="1:13" x14ac:dyDescent="0.25">
      <c r="A1421" s="20">
        <v>2.9582600000000001</v>
      </c>
      <c r="B1421" s="80">
        <v>-111.133</v>
      </c>
      <c r="C1421" s="23">
        <v>43.058</v>
      </c>
      <c r="D1421" s="1">
        <v>6</v>
      </c>
      <c r="E1421" s="1">
        <v>1995</v>
      </c>
      <c r="F1421" s="1">
        <v>8</v>
      </c>
      <c r="G1421" s="1">
        <v>1</v>
      </c>
      <c r="H1421" s="1">
        <v>8</v>
      </c>
      <c r="I1421" s="1">
        <v>41</v>
      </c>
      <c r="J1421" s="11">
        <v>42.6</v>
      </c>
      <c r="K1421" s="35">
        <v>0.22500000000000001</v>
      </c>
      <c r="L1421" s="2">
        <v>0.01</v>
      </c>
      <c r="M1421" t="s">
        <v>174</v>
      </c>
    </row>
    <row r="1422" spans="1:13" x14ac:dyDescent="0.25">
      <c r="A1422" s="20">
        <v>3.0897933904853891</v>
      </c>
      <c r="B1422" s="80">
        <v>-111.19199999999999</v>
      </c>
      <c r="C1422" s="23">
        <v>43.06</v>
      </c>
      <c r="D1422" s="1">
        <v>5</v>
      </c>
      <c r="E1422" s="1">
        <v>1995</v>
      </c>
      <c r="F1422" s="1">
        <v>8</v>
      </c>
      <c r="G1422" s="1">
        <v>5</v>
      </c>
      <c r="H1422" s="1">
        <v>4</v>
      </c>
      <c r="I1422" s="1">
        <v>29</v>
      </c>
      <c r="J1422" s="1">
        <v>27.17</v>
      </c>
      <c r="K1422" s="35">
        <v>0.16083765575665815</v>
      </c>
      <c r="L1422" s="2">
        <v>0.01</v>
      </c>
      <c r="M1422" t="s">
        <v>175</v>
      </c>
    </row>
    <row r="1423" spans="1:13" x14ac:dyDescent="0.25">
      <c r="A1423" s="20">
        <v>2.8560699999999999</v>
      </c>
      <c r="B1423" s="86">
        <v>-112.34099999999999</v>
      </c>
      <c r="C1423" s="24">
        <v>40.292000000000002</v>
      </c>
      <c r="D1423" s="9">
        <v>1</v>
      </c>
      <c r="E1423" s="9">
        <v>1995</v>
      </c>
      <c r="F1423" s="9">
        <v>8</v>
      </c>
      <c r="G1423" s="9">
        <v>8</v>
      </c>
      <c r="H1423" s="9">
        <v>22</v>
      </c>
      <c r="I1423" s="9">
        <v>4</v>
      </c>
      <c r="J1423" s="12">
        <v>43.1</v>
      </c>
      <c r="K1423" s="35">
        <v>0.22500000000000001</v>
      </c>
      <c r="L1423" s="2">
        <v>0.01</v>
      </c>
      <c r="M1423" t="s">
        <v>174</v>
      </c>
    </row>
    <row r="1424" spans="1:13" x14ac:dyDescent="0.25">
      <c r="A1424" s="20">
        <v>2.7353000000000001</v>
      </c>
      <c r="B1424" s="80">
        <v>-111.402</v>
      </c>
      <c r="C1424" s="23">
        <v>42.652999999999999</v>
      </c>
      <c r="D1424" s="1">
        <v>0</v>
      </c>
      <c r="E1424" s="1">
        <v>1995</v>
      </c>
      <c r="F1424" s="1">
        <v>8</v>
      </c>
      <c r="G1424" s="1">
        <v>10</v>
      </c>
      <c r="H1424" s="1">
        <v>16</v>
      </c>
      <c r="I1424" s="1">
        <v>44</v>
      </c>
      <c r="J1424" s="11">
        <v>44.8</v>
      </c>
      <c r="K1424" s="35">
        <v>0.22500000000000001</v>
      </c>
      <c r="L1424" s="2">
        <v>0.01</v>
      </c>
      <c r="M1424" t="s">
        <v>174</v>
      </c>
    </row>
    <row r="1425" spans="1:13" x14ac:dyDescent="0.25">
      <c r="A1425" s="20">
        <v>3.2960304491668673</v>
      </c>
      <c r="B1425" s="80">
        <v>-111.181</v>
      </c>
      <c r="C1425" s="23">
        <v>43.023000000000003</v>
      </c>
      <c r="D1425" s="1">
        <v>5</v>
      </c>
      <c r="E1425" s="1">
        <v>1995</v>
      </c>
      <c r="F1425" s="1">
        <v>8</v>
      </c>
      <c r="G1425" s="1">
        <v>13</v>
      </c>
      <c r="H1425" s="1">
        <v>19</v>
      </c>
      <c r="I1425" s="1">
        <v>32</v>
      </c>
      <c r="J1425" s="1">
        <v>13.12</v>
      </c>
      <c r="K1425" s="35">
        <v>0.16083765575665815</v>
      </c>
      <c r="L1425" s="2">
        <v>0.01</v>
      </c>
      <c r="M1425" t="s">
        <v>175</v>
      </c>
    </row>
    <row r="1426" spans="1:13" x14ac:dyDescent="0.25">
      <c r="A1426" s="20">
        <v>2.8746499999999999</v>
      </c>
      <c r="B1426" s="80">
        <v>-109.693</v>
      </c>
      <c r="C1426" s="23">
        <v>43.26</v>
      </c>
      <c r="D1426" s="1">
        <v>10</v>
      </c>
      <c r="E1426" s="1">
        <v>1995</v>
      </c>
      <c r="F1426" s="1">
        <v>8</v>
      </c>
      <c r="G1426" s="1">
        <v>15</v>
      </c>
      <c r="H1426" s="1">
        <v>16</v>
      </c>
      <c r="I1426" s="1">
        <v>2</v>
      </c>
      <c r="J1426" s="11">
        <v>55.5</v>
      </c>
      <c r="K1426" s="35">
        <v>0.22500000000000001</v>
      </c>
      <c r="L1426" s="2">
        <v>0.01</v>
      </c>
      <c r="M1426" t="s">
        <v>174</v>
      </c>
    </row>
    <row r="1427" spans="1:13" x14ac:dyDescent="0.25">
      <c r="A1427" s="20">
        <v>2.5680800000000001</v>
      </c>
      <c r="B1427" s="80">
        <v>-110.81699999999999</v>
      </c>
      <c r="C1427" s="23">
        <v>43.247</v>
      </c>
      <c r="D1427" s="1">
        <v>0</v>
      </c>
      <c r="E1427" s="1">
        <v>1995</v>
      </c>
      <c r="F1427" s="1">
        <v>8</v>
      </c>
      <c r="G1427" s="1">
        <v>22</v>
      </c>
      <c r="H1427" s="1">
        <v>23</v>
      </c>
      <c r="I1427" s="1">
        <v>51</v>
      </c>
      <c r="J1427" s="11">
        <v>25.2</v>
      </c>
      <c r="K1427" s="35">
        <v>0.22500000000000001</v>
      </c>
      <c r="L1427" s="2">
        <v>0.01</v>
      </c>
      <c r="M1427" t="s">
        <v>174</v>
      </c>
    </row>
    <row r="1428" spans="1:13" x14ac:dyDescent="0.25">
      <c r="A1428" s="20">
        <v>2.5959499999999998</v>
      </c>
      <c r="B1428" s="80">
        <v>-111.336</v>
      </c>
      <c r="C1428" s="23">
        <v>42.764000000000003</v>
      </c>
      <c r="D1428" s="1">
        <v>1</v>
      </c>
      <c r="E1428" s="1">
        <v>1995</v>
      </c>
      <c r="F1428" s="1">
        <v>8</v>
      </c>
      <c r="G1428" s="1">
        <v>24</v>
      </c>
      <c r="H1428" s="1">
        <v>23</v>
      </c>
      <c r="I1428" s="1">
        <v>9</v>
      </c>
      <c r="J1428" s="11">
        <v>44.7</v>
      </c>
      <c r="K1428" s="35">
        <v>0.22500000000000001</v>
      </c>
      <c r="L1428" s="2">
        <v>0.01</v>
      </c>
      <c r="M1428" t="s">
        <v>174</v>
      </c>
    </row>
    <row r="1429" spans="1:13" x14ac:dyDescent="0.25">
      <c r="A1429" s="20">
        <v>2.69814</v>
      </c>
      <c r="B1429" s="86">
        <v>-108.973</v>
      </c>
      <c r="C1429" s="24">
        <v>36.926000000000002</v>
      </c>
      <c r="D1429" s="9">
        <v>7</v>
      </c>
      <c r="E1429" s="9">
        <v>1995</v>
      </c>
      <c r="F1429" s="9">
        <v>9</v>
      </c>
      <c r="G1429" s="9">
        <v>23</v>
      </c>
      <c r="H1429" s="9">
        <v>14</v>
      </c>
      <c r="I1429" s="9">
        <v>44</v>
      </c>
      <c r="J1429" s="12">
        <v>34.6</v>
      </c>
      <c r="K1429" s="35">
        <v>0.22500000000000001</v>
      </c>
      <c r="L1429" s="2">
        <v>0.01</v>
      </c>
      <c r="M1429" t="s">
        <v>174</v>
      </c>
    </row>
    <row r="1430" spans="1:13" x14ac:dyDescent="0.25">
      <c r="A1430" s="20">
        <v>2.5959499999999998</v>
      </c>
      <c r="B1430" s="86">
        <v>-111.02</v>
      </c>
      <c r="C1430" s="24">
        <v>41.645000000000003</v>
      </c>
      <c r="D1430" s="9">
        <v>1</v>
      </c>
      <c r="E1430" s="9">
        <v>1995</v>
      </c>
      <c r="F1430" s="9">
        <v>9</v>
      </c>
      <c r="G1430" s="9">
        <v>30</v>
      </c>
      <c r="H1430" s="9">
        <v>9</v>
      </c>
      <c r="I1430" s="9">
        <v>25</v>
      </c>
      <c r="J1430" s="12">
        <v>58.4</v>
      </c>
      <c r="K1430" s="35">
        <v>0.22500000000000001</v>
      </c>
      <c r="L1430" s="2">
        <v>0.01</v>
      </c>
      <c r="M1430" t="s">
        <v>174</v>
      </c>
    </row>
    <row r="1431" spans="1:13" x14ac:dyDescent="0.25">
      <c r="A1431" s="20">
        <v>2.9489700000000001</v>
      </c>
      <c r="B1431" s="86">
        <v>-108.996</v>
      </c>
      <c r="C1431" s="24">
        <v>36.871000000000002</v>
      </c>
      <c r="D1431" s="9">
        <v>0</v>
      </c>
      <c r="E1431" s="9">
        <v>1995</v>
      </c>
      <c r="F1431" s="9">
        <v>10</v>
      </c>
      <c r="G1431" s="9">
        <v>5</v>
      </c>
      <c r="H1431" s="9">
        <v>22</v>
      </c>
      <c r="I1431" s="9">
        <v>0</v>
      </c>
      <c r="J1431" s="12">
        <v>8.6999999999999993</v>
      </c>
      <c r="K1431" s="35">
        <v>0.22500000000000001</v>
      </c>
      <c r="L1431" s="2">
        <v>0.01</v>
      </c>
      <c r="M1431" t="s">
        <v>174</v>
      </c>
    </row>
    <row r="1432" spans="1:13" x14ac:dyDescent="0.25">
      <c r="A1432" s="20">
        <v>2.7445900000000001</v>
      </c>
      <c r="B1432" s="80">
        <v>-111.08799999999999</v>
      </c>
      <c r="C1432" s="23">
        <v>43.034999999999997</v>
      </c>
      <c r="D1432" s="1">
        <v>0</v>
      </c>
      <c r="E1432" s="1">
        <v>1995</v>
      </c>
      <c r="F1432" s="1">
        <v>10</v>
      </c>
      <c r="G1432" s="1">
        <v>7</v>
      </c>
      <c r="H1432" s="1">
        <v>23</v>
      </c>
      <c r="I1432" s="1">
        <v>26</v>
      </c>
      <c r="J1432" s="11">
        <v>56.8</v>
      </c>
      <c r="K1432" s="35">
        <v>0.22500000000000001</v>
      </c>
      <c r="L1432" s="2">
        <v>0.01</v>
      </c>
      <c r="M1432" t="s">
        <v>174</v>
      </c>
    </row>
    <row r="1433" spans="1:13" x14ac:dyDescent="0.25">
      <c r="A1433" s="20">
        <v>3.2943471185545685</v>
      </c>
      <c r="B1433" s="86">
        <v>-111.661</v>
      </c>
      <c r="C1433" s="24">
        <v>40.918999999999997</v>
      </c>
      <c r="D1433" s="9">
        <v>5</v>
      </c>
      <c r="E1433" s="9">
        <v>1995</v>
      </c>
      <c r="F1433" s="9">
        <v>10</v>
      </c>
      <c r="G1433" s="9">
        <v>8</v>
      </c>
      <c r="H1433" s="9">
        <v>6</v>
      </c>
      <c r="I1433" s="9">
        <v>25</v>
      </c>
      <c r="J1433" s="12">
        <v>3</v>
      </c>
      <c r="K1433" s="35">
        <v>0.12780097202950721</v>
      </c>
      <c r="L1433" s="2">
        <v>0.01</v>
      </c>
      <c r="M1433" t="s">
        <v>175</v>
      </c>
    </row>
    <row r="1434" spans="1:13" x14ac:dyDescent="0.25">
      <c r="A1434" s="20">
        <v>3.2648299999999999</v>
      </c>
      <c r="B1434" s="80">
        <v>-111.16800000000001</v>
      </c>
      <c r="C1434" s="23">
        <v>42.862000000000002</v>
      </c>
      <c r="D1434" s="1">
        <v>1</v>
      </c>
      <c r="E1434" s="1">
        <v>1995</v>
      </c>
      <c r="F1434" s="1">
        <v>10</v>
      </c>
      <c r="G1434" s="1">
        <v>8</v>
      </c>
      <c r="H1434" s="1">
        <v>22</v>
      </c>
      <c r="I1434" s="1">
        <v>58</v>
      </c>
      <c r="J1434" s="11">
        <v>55.5</v>
      </c>
      <c r="K1434" s="35">
        <v>0.22500000000000001</v>
      </c>
      <c r="L1434" s="2">
        <v>0.01</v>
      </c>
      <c r="M1434" t="s">
        <v>174</v>
      </c>
    </row>
    <row r="1435" spans="1:13" x14ac:dyDescent="0.25">
      <c r="A1435" s="20">
        <v>2.9211</v>
      </c>
      <c r="B1435" s="80">
        <v>-111.25700000000001</v>
      </c>
      <c r="C1435" s="23">
        <v>42.734999999999999</v>
      </c>
      <c r="D1435" s="1">
        <v>1</v>
      </c>
      <c r="E1435" s="1">
        <v>1995</v>
      </c>
      <c r="F1435" s="1">
        <v>10</v>
      </c>
      <c r="G1435" s="1">
        <v>15</v>
      </c>
      <c r="H1435" s="1">
        <v>15</v>
      </c>
      <c r="I1435" s="1">
        <v>37</v>
      </c>
      <c r="J1435" s="11">
        <v>47.1</v>
      </c>
      <c r="K1435" s="35">
        <v>0.22500000000000001</v>
      </c>
      <c r="L1435" s="2">
        <v>0.01</v>
      </c>
      <c r="M1435" t="s">
        <v>174</v>
      </c>
    </row>
    <row r="1436" spans="1:13" x14ac:dyDescent="0.25">
      <c r="A1436" s="20">
        <v>2.6702699999999999</v>
      </c>
      <c r="B1436" s="80">
        <v>-111.245</v>
      </c>
      <c r="C1436" s="23">
        <v>42.722000000000001</v>
      </c>
      <c r="D1436" s="1">
        <v>0</v>
      </c>
      <c r="E1436" s="1">
        <v>1995</v>
      </c>
      <c r="F1436" s="1">
        <v>10</v>
      </c>
      <c r="G1436" s="1">
        <v>15</v>
      </c>
      <c r="H1436" s="1">
        <v>16</v>
      </c>
      <c r="I1436" s="1">
        <v>17</v>
      </c>
      <c r="J1436" s="11">
        <v>55.5</v>
      </c>
      <c r="K1436" s="35">
        <v>0.22500000000000001</v>
      </c>
      <c r="L1436" s="2">
        <v>0.01</v>
      </c>
      <c r="M1436" t="s">
        <v>174</v>
      </c>
    </row>
    <row r="1437" spans="1:13" x14ac:dyDescent="0.25">
      <c r="A1437" s="20">
        <v>2.5773699999999997</v>
      </c>
      <c r="B1437" s="80">
        <v>-111.123</v>
      </c>
      <c r="C1437" s="23">
        <v>42.718000000000004</v>
      </c>
      <c r="D1437" s="1">
        <v>1</v>
      </c>
      <c r="E1437" s="1">
        <v>1995</v>
      </c>
      <c r="F1437" s="1">
        <v>10</v>
      </c>
      <c r="G1437" s="1">
        <v>23</v>
      </c>
      <c r="H1437" s="1">
        <v>9</v>
      </c>
      <c r="I1437" s="1">
        <v>43</v>
      </c>
      <c r="J1437" s="11">
        <v>8</v>
      </c>
      <c r="K1437" s="35">
        <v>0.22500000000000001</v>
      </c>
      <c r="L1437" s="2">
        <v>0.01</v>
      </c>
      <c r="M1437" t="s">
        <v>174</v>
      </c>
    </row>
    <row r="1438" spans="1:13" x14ac:dyDescent="0.25">
      <c r="A1438" s="20">
        <v>2.8839399999999999</v>
      </c>
      <c r="B1438" s="86">
        <v>-111.678</v>
      </c>
      <c r="C1438" s="24">
        <v>41.698999999999998</v>
      </c>
      <c r="D1438" s="9">
        <v>11</v>
      </c>
      <c r="E1438" s="9">
        <v>1995</v>
      </c>
      <c r="F1438" s="9">
        <v>11</v>
      </c>
      <c r="G1438" s="9">
        <v>2</v>
      </c>
      <c r="H1438" s="9">
        <v>13</v>
      </c>
      <c r="I1438" s="9">
        <v>25</v>
      </c>
      <c r="J1438" s="12">
        <v>54.8</v>
      </c>
      <c r="K1438" s="35">
        <v>0.22500000000000001</v>
      </c>
      <c r="L1438" s="2">
        <v>0.01</v>
      </c>
      <c r="M1438" t="s">
        <v>174</v>
      </c>
    </row>
    <row r="1439" spans="1:13" x14ac:dyDescent="0.25">
      <c r="A1439" s="20">
        <v>3.0697399999999999</v>
      </c>
      <c r="B1439" s="86">
        <v>-111.684</v>
      </c>
      <c r="C1439" s="24">
        <v>41.698999999999998</v>
      </c>
      <c r="D1439" s="9">
        <v>11</v>
      </c>
      <c r="E1439" s="9">
        <v>1995</v>
      </c>
      <c r="F1439" s="9">
        <v>11</v>
      </c>
      <c r="G1439" s="9">
        <v>2</v>
      </c>
      <c r="H1439" s="9">
        <v>14</v>
      </c>
      <c r="I1439" s="9">
        <v>9</v>
      </c>
      <c r="J1439" s="12">
        <v>57.7</v>
      </c>
      <c r="K1439" s="35">
        <v>0.22500000000000001</v>
      </c>
      <c r="L1439" s="2">
        <v>0.01</v>
      </c>
      <c r="M1439" t="s">
        <v>174</v>
      </c>
    </row>
    <row r="1440" spans="1:13" x14ac:dyDescent="0.25">
      <c r="A1440" s="20">
        <v>2.7353000000000001</v>
      </c>
      <c r="B1440" s="86">
        <v>-112.852</v>
      </c>
      <c r="C1440" s="24">
        <v>37.994</v>
      </c>
      <c r="D1440" s="9">
        <v>1</v>
      </c>
      <c r="E1440" s="9">
        <v>1995</v>
      </c>
      <c r="F1440" s="9">
        <v>11</v>
      </c>
      <c r="G1440" s="9">
        <v>3</v>
      </c>
      <c r="H1440" s="9">
        <v>7</v>
      </c>
      <c r="I1440" s="9">
        <v>9</v>
      </c>
      <c r="J1440" s="12">
        <v>42</v>
      </c>
      <c r="K1440" s="35">
        <v>0.22500000000000001</v>
      </c>
      <c r="L1440" s="2">
        <v>0.01</v>
      </c>
      <c r="M1440" t="s">
        <v>174</v>
      </c>
    </row>
    <row r="1441" spans="1:13" x14ac:dyDescent="0.25">
      <c r="A1441" s="20">
        <v>2.91181</v>
      </c>
      <c r="B1441" s="86">
        <v>-113.20399999999999</v>
      </c>
      <c r="C1441" s="24">
        <v>41.223999999999997</v>
      </c>
      <c r="D1441" s="9">
        <v>4</v>
      </c>
      <c r="E1441" s="9">
        <v>1995</v>
      </c>
      <c r="F1441" s="9">
        <v>11</v>
      </c>
      <c r="G1441" s="9">
        <v>5</v>
      </c>
      <c r="H1441" s="9">
        <v>10</v>
      </c>
      <c r="I1441" s="9">
        <v>20</v>
      </c>
      <c r="J1441" s="12">
        <v>12</v>
      </c>
      <c r="K1441" s="35">
        <v>0.22500000000000001</v>
      </c>
      <c r="L1441" s="2">
        <v>0.01</v>
      </c>
      <c r="M1441" t="s">
        <v>174</v>
      </c>
    </row>
    <row r="1442" spans="1:13" x14ac:dyDescent="0.25">
      <c r="A1442" s="20">
        <v>2.5959499999999998</v>
      </c>
      <c r="B1442" s="86">
        <v>-111.661</v>
      </c>
      <c r="C1442" s="24">
        <v>41.67</v>
      </c>
      <c r="D1442" s="9">
        <v>0</v>
      </c>
      <c r="E1442" s="9">
        <v>1995</v>
      </c>
      <c r="F1442" s="9">
        <v>11</v>
      </c>
      <c r="G1442" s="9">
        <v>10</v>
      </c>
      <c r="H1442" s="9">
        <v>4</v>
      </c>
      <c r="I1442" s="9">
        <v>4</v>
      </c>
      <c r="J1442" s="12">
        <v>13.5</v>
      </c>
      <c r="K1442" s="35">
        <v>0.22500000000000001</v>
      </c>
      <c r="L1442" s="2">
        <v>0.01</v>
      </c>
      <c r="M1442" t="s">
        <v>174</v>
      </c>
    </row>
    <row r="1443" spans="1:13" x14ac:dyDescent="0.25">
      <c r="A1443" s="20">
        <v>3.0511599999999999</v>
      </c>
      <c r="B1443" s="80">
        <v>-111.29600000000001</v>
      </c>
      <c r="C1443" s="23">
        <v>42.725999999999999</v>
      </c>
      <c r="D1443" s="1">
        <v>1</v>
      </c>
      <c r="E1443" s="1">
        <v>1995</v>
      </c>
      <c r="F1443" s="1">
        <v>11</v>
      </c>
      <c r="G1443" s="1">
        <v>10</v>
      </c>
      <c r="H1443" s="1">
        <v>9</v>
      </c>
      <c r="I1443" s="1">
        <v>32</v>
      </c>
      <c r="J1443" s="11">
        <v>1.2</v>
      </c>
      <c r="K1443" s="35">
        <v>0.22500000000000001</v>
      </c>
      <c r="L1443" s="2">
        <v>0.01</v>
      </c>
      <c r="M1443" t="s">
        <v>174</v>
      </c>
    </row>
    <row r="1444" spans="1:13" x14ac:dyDescent="0.25">
      <c r="A1444" s="20">
        <v>2.6423999999999999</v>
      </c>
      <c r="B1444" s="86">
        <v>-112.53700000000001</v>
      </c>
      <c r="C1444" s="24">
        <v>38.219000000000001</v>
      </c>
      <c r="D1444" s="9">
        <v>1</v>
      </c>
      <c r="E1444" s="9">
        <v>1995</v>
      </c>
      <c r="F1444" s="9">
        <v>11</v>
      </c>
      <c r="G1444" s="9">
        <v>10</v>
      </c>
      <c r="H1444" s="9">
        <v>11</v>
      </c>
      <c r="I1444" s="9">
        <v>44</v>
      </c>
      <c r="J1444" s="12">
        <v>47.2</v>
      </c>
      <c r="K1444" s="35">
        <v>0.22500000000000001</v>
      </c>
      <c r="L1444" s="2">
        <v>0.01</v>
      </c>
      <c r="M1444" t="s">
        <v>174</v>
      </c>
    </row>
    <row r="1445" spans="1:13" x14ac:dyDescent="0.25">
      <c r="A1445" s="20">
        <v>2.6145299999999998</v>
      </c>
      <c r="B1445" s="86">
        <v>-112.53400000000001</v>
      </c>
      <c r="C1445" s="24">
        <v>38.220999999999997</v>
      </c>
      <c r="D1445" s="9">
        <v>0</v>
      </c>
      <c r="E1445" s="9">
        <v>1995</v>
      </c>
      <c r="F1445" s="9">
        <v>11</v>
      </c>
      <c r="G1445" s="9">
        <v>10</v>
      </c>
      <c r="H1445" s="9">
        <v>11</v>
      </c>
      <c r="I1445" s="9">
        <v>59</v>
      </c>
      <c r="J1445" s="12">
        <v>50.9</v>
      </c>
      <c r="K1445" s="35">
        <v>0.22500000000000001</v>
      </c>
      <c r="L1445" s="2">
        <v>0.01</v>
      </c>
      <c r="M1445" t="s">
        <v>174</v>
      </c>
    </row>
    <row r="1446" spans="1:13" x14ac:dyDescent="0.25">
      <c r="A1446" s="20">
        <v>2.5587899999999997</v>
      </c>
      <c r="B1446" s="80">
        <v>-111.32899999999999</v>
      </c>
      <c r="C1446" s="23">
        <v>42.609000000000002</v>
      </c>
      <c r="D1446" s="1">
        <v>2</v>
      </c>
      <c r="E1446" s="1">
        <v>1995</v>
      </c>
      <c r="F1446" s="1">
        <v>11</v>
      </c>
      <c r="G1446" s="1">
        <v>12</v>
      </c>
      <c r="H1446" s="1">
        <v>12</v>
      </c>
      <c r="I1446" s="1">
        <v>5</v>
      </c>
      <c r="J1446" s="11">
        <v>21.6</v>
      </c>
      <c r="K1446" s="35">
        <v>0.22500000000000001</v>
      </c>
      <c r="L1446" s="2">
        <v>0.01</v>
      </c>
      <c r="M1446" t="s">
        <v>174</v>
      </c>
    </row>
    <row r="1447" spans="1:13" x14ac:dyDescent="0.25">
      <c r="A1447" s="20">
        <v>2.7124644791423664</v>
      </c>
      <c r="B1447" s="86">
        <v>-112.667</v>
      </c>
      <c r="C1447" s="24">
        <v>38.198</v>
      </c>
      <c r="D1447" s="9">
        <v>0</v>
      </c>
      <c r="E1447" s="9">
        <v>1995</v>
      </c>
      <c r="F1447" s="9">
        <v>12</v>
      </c>
      <c r="G1447" s="9">
        <v>3</v>
      </c>
      <c r="H1447" s="9">
        <v>23</v>
      </c>
      <c r="I1447" s="9">
        <v>5</v>
      </c>
      <c r="J1447" s="12">
        <v>42.7</v>
      </c>
      <c r="K1447" s="35">
        <v>0.15312959783241839</v>
      </c>
      <c r="L1447" s="2">
        <v>0.01</v>
      </c>
      <c r="M1447" t="s">
        <v>175</v>
      </c>
    </row>
    <row r="1448" spans="1:13" x14ac:dyDescent="0.25">
      <c r="A1448" s="20">
        <v>2.5495000000000001</v>
      </c>
      <c r="B1448" s="80">
        <v>-111.65</v>
      </c>
      <c r="C1448" s="23">
        <v>42.643999999999998</v>
      </c>
      <c r="D1448" s="1">
        <v>3</v>
      </c>
      <c r="E1448" s="1">
        <v>1995</v>
      </c>
      <c r="F1448" s="1">
        <v>12</v>
      </c>
      <c r="G1448" s="1">
        <v>12</v>
      </c>
      <c r="H1448" s="1">
        <v>12</v>
      </c>
      <c r="I1448" s="1">
        <v>2</v>
      </c>
      <c r="J1448" s="11">
        <v>49.8</v>
      </c>
      <c r="K1448" s="35">
        <v>0.22500000000000001</v>
      </c>
      <c r="L1448" s="2">
        <v>0.01</v>
      </c>
      <c r="M1448" t="s">
        <v>174</v>
      </c>
    </row>
    <row r="1449" spans="1:13" x14ac:dyDescent="0.25">
      <c r="A1449" s="20">
        <v>3.4507573863603858</v>
      </c>
      <c r="B1449" s="80">
        <v>-110.898</v>
      </c>
      <c r="C1449" s="23">
        <v>42.847000000000001</v>
      </c>
      <c r="D1449" s="1">
        <v>5</v>
      </c>
      <c r="E1449" s="1">
        <v>1995</v>
      </c>
      <c r="F1449" s="1">
        <v>12</v>
      </c>
      <c r="G1449" s="1">
        <v>17</v>
      </c>
      <c r="H1449" s="1">
        <v>4</v>
      </c>
      <c r="I1449" s="1">
        <v>6</v>
      </c>
      <c r="J1449" s="1">
        <v>36.049999999999997</v>
      </c>
      <c r="K1449" s="35">
        <v>0.10516774409862768</v>
      </c>
      <c r="L1449" s="2">
        <v>0.01</v>
      </c>
      <c r="M1449" t="s">
        <v>175</v>
      </c>
    </row>
    <row r="1450" spans="1:13" x14ac:dyDescent="0.25">
      <c r="A1450" s="20">
        <v>2.5680800000000001</v>
      </c>
      <c r="B1450" s="80">
        <v>-111.062</v>
      </c>
      <c r="C1450" s="23">
        <v>42.667000000000002</v>
      </c>
      <c r="D1450" s="1">
        <v>5</v>
      </c>
      <c r="E1450" s="1">
        <v>1995</v>
      </c>
      <c r="F1450" s="1">
        <v>12</v>
      </c>
      <c r="G1450" s="1">
        <v>19</v>
      </c>
      <c r="H1450" s="1">
        <v>22</v>
      </c>
      <c r="I1450" s="1">
        <v>19</v>
      </c>
      <c r="J1450" s="11">
        <v>3</v>
      </c>
      <c r="K1450" s="35">
        <v>0.22500000000000001</v>
      </c>
      <c r="L1450" s="2">
        <v>0.01</v>
      </c>
      <c r="M1450" t="s">
        <v>174</v>
      </c>
    </row>
    <row r="1451" spans="1:13" x14ac:dyDescent="0.25">
      <c r="A1451" s="20">
        <v>2.6516899999999999</v>
      </c>
      <c r="B1451" s="86">
        <v>-113.816</v>
      </c>
      <c r="C1451" s="24">
        <v>37.052999999999997</v>
      </c>
      <c r="D1451" s="9">
        <v>14</v>
      </c>
      <c r="E1451" s="9">
        <v>1995</v>
      </c>
      <c r="F1451" s="9">
        <v>12</v>
      </c>
      <c r="G1451" s="9">
        <v>20</v>
      </c>
      <c r="H1451" s="9">
        <v>4</v>
      </c>
      <c r="I1451" s="9">
        <v>29</v>
      </c>
      <c r="J1451" s="12">
        <v>22.6</v>
      </c>
      <c r="K1451" s="35">
        <v>0.22500000000000001</v>
      </c>
      <c r="L1451" s="2">
        <v>0.01</v>
      </c>
      <c r="M1451" t="s">
        <v>174</v>
      </c>
    </row>
    <row r="1452" spans="1:13" x14ac:dyDescent="0.25">
      <c r="A1452" s="20">
        <v>2.71672</v>
      </c>
      <c r="B1452" s="80">
        <v>-108.997</v>
      </c>
      <c r="C1452" s="23">
        <v>42.781999999999996</v>
      </c>
      <c r="D1452" s="1">
        <v>5</v>
      </c>
      <c r="E1452" s="1">
        <v>1995</v>
      </c>
      <c r="F1452" s="1">
        <v>12</v>
      </c>
      <c r="G1452" s="1">
        <v>24</v>
      </c>
      <c r="H1452" s="1">
        <v>12</v>
      </c>
      <c r="I1452" s="1">
        <v>37</v>
      </c>
      <c r="J1452" s="11">
        <v>12</v>
      </c>
      <c r="K1452" s="35">
        <v>0.22500000000000001</v>
      </c>
      <c r="L1452" s="2">
        <v>0.01</v>
      </c>
      <c r="M1452" t="s">
        <v>174</v>
      </c>
    </row>
    <row r="1453" spans="1:13" x14ac:dyDescent="0.25">
      <c r="A1453" s="20">
        <v>3.1230229195846411</v>
      </c>
      <c r="B1453" s="80">
        <v>-111.547</v>
      </c>
      <c r="C1453" s="23">
        <v>42.628999999999998</v>
      </c>
      <c r="D1453" s="1">
        <v>0</v>
      </c>
      <c r="E1453" s="1">
        <v>1995</v>
      </c>
      <c r="F1453" s="1">
        <v>12</v>
      </c>
      <c r="G1453" s="1">
        <v>25</v>
      </c>
      <c r="H1453" s="1">
        <v>13</v>
      </c>
      <c r="I1453" s="1">
        <v>34</v>
      </c>
      <c r="J1453" s="11">
        <v>10.4</v>
      </c>
      <c r="K1453" s="35">
        <v>0.16083765575665815</v>
      </c>
      <c r="L1453" s="2">
        <v>0.01</v>
      </c>
      <c r="M1453" t="s">
        <v>175</v>
      </c>
    </row>
    <row r="1454" spans="1:13" x14ac:dyDescent="0.25">
      <c r="A1454" s="20">
        <v>3.1369899999999999</v>
      </c>
      <c r="B1454" s="80">
        <v>-114.48</v>
      </c>
      <c r="C1454" s="23">
        <v>36.195999999999998</v>
      </c>
      <c r="D1454" s="1">
        <v>5</v>
      </c>
      <c r="E1454" s="1">
        <v>1995</v>
      </c>
      <c r="F1454" s="1">
        <v>12</v>
      </c>
      <c r="G1454" s="1">
        <v>27</v>
      </c>
      <c r="H1454" s="1">
        <v>22</v>
      </c>
      <c r="I1454" s="1">
        <v>25</v>
      </c>
      <c r="J1454" s="1">
        <v>13.26</v>
      </c>
      <c r="K1454" s="35">
        <v>0.23</v>
      </c>
      <c r="L1454" s="2">
        <v>0.01</v>
      </c>
      <c r="M1454" t="s">
        <v>174</v>
      </c>
    </row>
    <row r="1455" spans="1:13" x14ac:dyDescent="0.25">
      <c r="A1455" s="20">
        <v>3.2793468724384676</v>
      </c>
      <c r="B1455" s="86">
        <v>-113.968</v>
      </c>
      <c r="C1455" s="24">
        <v>37.500999999999998</v>
      </c>
      <c r="D1455" s="9">
        <v>2</v>
      </c>
      <c r="E1455" s="9">
        <v>1995</v>
      </c>
      <c r="F1455" s="9">
        <v>12</v>
      </c>
      <c r="G1455" s="9">
        <v>29</v>
      </c>
      <c r="H1455" s="9">
        <v>22</v>
      </c>
      <c r="I1455" s="9">
        <v>41</v>
      </c>
      <c r="J1455" s="12">
        <v>51</v>
      </c>
      <c r="K1455" s="35">
        <v>0.12780097202950721</v>
      </c>
      <c r="L1455" s="2">
        <v>0.01</v>
      </c>
      <c r="M1455" t="s">
        <v>175</v>
      </c>
    </row>
    <row r="1456" spans="1:13" x14ac:dyDescent="0.25">
      <c r="A1456" s="20">
        <v>2.6516899999999999</v>
      </c>
      <c r="B1456" s="86">
        <v>-111.97499999999999</v>
      </c>
      <c r="C1456" s="24">
        <v>38.993000000000002</v>
      </c>
      <c r="D1456" s="9">
        <v>1</v>
      </c>
      <c r="E1456" s="9">
        <v>1995</v>
      </c>
      <c r="F1456" s="9">
        <v>12</v>
      </c>
      <c r="G1456" s="9">
        <v>31</v>
      </c>
      <c r="H1456" s="9">
        <v>12</v>
      </c>
      <c r="I1456" s="9">
        <v>11</v>
      </c>
      <c r="J1456" s="12">
        <v>7.9</v>
      </c>
      <c r="K1456" s="35">
        <v>0.22500000000000001</v>
      </c>
      <c r="L1456" s="2">
        <v>0.01</v>
      </c>
      <c r="M1456" t="s">
        <v>174</v>
      </c>
    </row>
    <row r="1457" spans="1:13" x14ac:dyDescent="0.25">
      <c r="A1457" s="20">
        <v>3.2668437261531027</v>
      </c>
      <c r="B1457" s="80">
        <v>-111.252</v>
      </c>
      <c r="C1457" s="23">
        <v>42.637</v>
      </c>
      <c r="D1457" s="1">
        <v>0</v>
      </c>
      <c r="E1457" s="1">
        <v>1996</v>
      </c>
      <c r="F1457" s="1">
        <v>1</v>
      </c>
      <c r="G1457" s="1">
        <v>1</v>
      </c>
      <c r="H1457" s="1">
        <v>21</v>
      </c>
      <c r="I1457" s="1">
        <v>20</v>
      </c>
      <c r="J1457" s="11">
        <v>24.5</v>
      </c>
      <c r="K1457" s="35">
        <v>0.16083765575665815</v>
      </c>
      <c r="L1457" s="2">
        <v>0.01</v>
      </c>
      <c r="M1457" t="s">
        <v>175</v>
      </c>
    </row>
    <row r="1458" spans="1:13" x14ac:dyDescent="0.25">
      <c r="A1458" s="20">
        <v>2.7445900000000001</v>
      </c>
      <c r="B1458" s="86">
        <v>-113.279</v>
      </c>
      <c r="C1458" s="24">
        <v>37.545999999999999</v>
      </c>
      <c r="D1458" s="9">
        <v>1</v>
      </c>
      <c r="E1458" s="9">
        <v>1996</v>
      </c>
      <c r="F1458" s="9">
        <v>1</v>
      </c>
      <c r="G1458" s="9">
        <v>4</v>
      </c>
      <c r="H1458" s="9">
        <v>8</v>
      </c>
      <c r="I1458" s="9">
        <v>15</v>
      </c>
      <c r="J1458" s="12">
        <v>9.1999999999999993</v>
      </c>
      <c r="K1458" s="35">
        <v>0.22500000000000001</v>
      </c>
      <c r="L1458" s="2">
        <v>0.01</v>
      </c>
      <c r="M1458" t="s">
        <v>174</v>
      </c>
    </row>
    <row r="1459" spans="1:13" x14ac:dyDescent="0.25">
      <c r="A1459" s="20">
        <v>2.8467799999999999</v>
      </c>
      <c r="B1459" s="86">
        <v>-110.884</v>
      </c>
      <c r="C1459" s="24">
        <v>39.124000000000002</v>
      </c>
      <c r="D1459" s="9">
        <v>1</v>
      </c>
      <c r="E1459" s="9">
        <v>1996</v>
      </c>
      <c r="F1459" s="9">
        <v>1</v>
      </c>
      <c r="G1459" s="9">
        <v>9</v>
      </c>
      <c r="H1459" s="9">
        <v>7</v>
      </c>
      <c r="I1459" s="9">
        <v>40</v>
      </c>
      <c r="J1459" s="12">
        <v>15.2</v>
      </c>
      <c r="K1459" s="35">
        <v>0.22500000000000001</v>
      </c>
      <c r="L1459" s="2">
        <v>0.01</v>
      </c>
      <c r="M1459" t="s">
        <v>174</v>
      </c>
    </row>
    <row r="1460" spans="1:13" x14ac:dyDescent="0.25">
      <c r="A1460" s="20">
        <v>2.6238200000000003</v>
      </c>
      <c r="B1460" s="86">
        <v>-112.90900000000001</v>
      </c>
      <c r="C1460" s="24">
        <v>37.453000000000003</v>
      </c>
      <c r="D1460" s="9">
        <v>0</v>
      </c>
      <c r="E1460" s="9">
        <v>1996</v>
      </c>
      <c r="F1460" s="9">
        <v>1</v>
      </c>
      <c r="G1460" s="9">
        <v>11</v>
      </c>
      <c r="H1460" s="9">
        <v>3</v>
      </c>
      <c r="I1460" s="9">
        <v>28</v>
      </c>
      <c r="J1460" s="12">
        <v>27.3</v>
      </c>
      <c r="K1460" s="35">
        <v>0.22500000000000001</v>
      </c>
      <c r="L1460" s="2">
        <v>0.01</v>
      </c>
      <c r="M1460" t="s">
        <v>174</v>
      </c>
    </row>
    <row r="1461" spans="1:13" x14ac:dyDescent="0.25">
      <c r="A1461" s="20">
        <v>2.50305</v>
      </c>
      <c r="B1461" s="86">
        <v>-111.46599999999999</v>
      </c>
      <c r="C1461" s="24">
        <v>42.145000000000003</v>
      </c>
      <c r="D1461" s="9">
        <v>9</v>
      </c>
      <c r="E1461" s="9">
        <v>1996</v>
      </c>
      <c r="F1461" s="9">
        <v>1</v>
      </c>
      <c r="G1461" s="9">
        <v>15</v>
      </c>
      <c r="H1461" s="9">
        <v>0</v>
      </c>
      <c r="I1461" s="9">
        <v>0</v>
      </c>
      <c r="J1461" s="12">
        <v>44.6</v>
      </c>
      <c r="K1461" s="35">
        <v>0.22500000000000001</v>
      </c>
      <c r="L1461" s="2">
        <v>0.01</v>
      </c>
      <c r="M1461" t="s">
        <v>174</v>
      </c>
    </row>
    <row r="1462" spans="1:13" x14ac:dyDescent="0.25">
      <c r="A1462" s="20">
        <v>2.72601</v>
      </c>
      <c r="B1462" s="86">
        <v>-112.105</v>
      </c>
      <c r="C1462" s="24">
        <v>38.784999999999997</v>
      </c>
      <c r="D1462" s="9">
        <v>2</v>
      </c>
      <c r="E1462" s="9">
        <v>1996</v>
      </c>
      <c r="F1462" s="9">
        <v>1</v>
      </c>
      <c r="G1462" s="9">
        <v>21</v>
      </c>
      <c r="H1462" s="9">
        <v>19</v>
      </c>
      <c r="I1462" s="9">
        <v>59</v>
      </c>
      <c r="J1462" s="12">
        <v>8.1</v>
      </c>
      <c r="K1462" s="35">
        <v>0.22500000000000001</v>
      </c>
      <c r="L1462" s="2">
        <v>0.01</v>
      </c>
      <c r="M1462" t="s">
        <v>174</v>
      </c>
    </row>
    <row r="1463" spans="1:13" x14ac:dyDescent="0.25">
      <c r="A1463" s="20">
        <v>2.8281999999999998</v>
      </c>
      <c r="B1463" s="86">
        <v>-112.202</v>
      </c>
      <c r="C1463" s="24">
        <v>39.085000000000001</v>
      </c>
      <c r="D1463" s="9">
        <v>0</v>
      </c>
      <c r="E1463" s="9">
        <v>1996</v>
      </c>
      <c r="F1463" s="9">
        <v>2</v>
      </c>
      <c r="G1463" s="9">
        <v>1</v>
      </c>
      <c r="H1463" s="9">
        <v>14</v>
      </c>
      <c r="I1463" s="9">
        <v>9</v>
      </c>
      <c r="J1463" s="12">
        <v>40.9</v>
      </c>
      <c r="K1463" s="35">
        <v>0.22500000000000001</v>
      </c>
      <c r="L1463" s="2">
        <v>0.01</v>
      </c>
      <c r="M1463" t="s">
        <v>174</v>
      </c>
    </row>
    <row r="1464" spans="1:13" x14ac:dyDescent="0.25">
      <c r="A1464" s="20">
        <v>2.9396800000000001</v>
      </c>
      <c r="B1464" s="80">
        <v>-111.723</v>
      </c>
      <c r="C1464" s="23">
        <v>42.668999999999997</v>
      </c>
      <c r="D1464" s="1">
        <v>2</v>
      </c>
      <c r="E1464" s="1">
        <v>1996</v>
      </c>
      <c r="F1464" s="1">
        <v>2</v>
      </c>
      <c r="G1464" s="1">
        <v>6</v>
      </c>
      <c r="H1464" s="1">
        <v>8</v>
      </c>
      <c r="I1464" s="1">
        <v>23</v>
      </c>
      <c r="J1464" s="11">
        <v>17.399999999999999</v>
      </c>
      <c r="K1464" s="35">
        <v>0.22500000000000001</v>
      </c>
      <c r="L1464" s="2">
        <v>0.01</v>
      </c>
      <c r="M1464" t="s">
        <v>174</v>
      </c>
    </row>
    <row r="1465" spans="1:13" x14ac:dyDescent="0.25">
      <c r="A1465" s="20">
        <v>2.7631700000000001</v>
      </c>
      <c r="B1465" s="80">
        <v>-114.999</v>
      </c>
      <c r="C1465" s="23">
        <v>39.293999999999997</v>
      </c>
      <c r="D1465" s="1">
        <v>7</v>
      </c>
      <c r="E1465" s="1">
        <v>1996</v>
      </c>
      <c r="F1465" s="1">
        <v>2</v>
      </c>
      <c r="G1465" s="1">
        <v>13</v>
      </c>
      <c r="H1465" s="1">
        <v>21</v>
      </c>
      <c r="I1465" s="1">
        <v>1</v>
      </c>
      <c r="J1465" s="11">
        <v>52.1</v>
      </c>
      <c r="K1465" s="35">
        <v>0.22500000000000001</v>
      </c>
      <c r="L1465" s="2">
        <v>0.01</v>
      </c>
      <c r="M1465" t="s">
        <v>174</v>
      </c>
    </row>
    <row r="1466" spans="1:13" x14ac:dyDescent="0.25">
      <c r="A1466" s="20">
        <v>2.7445900000000001</v>
      </c>
      <c r="B1466" s="86">
        <v>-113.973</v>
      </c>
      <c r="C1466" s="24">
        <v>36.792999999999999</v>
      </c>
      <c r="D1466" s="9">
        <v>0</v>
      </c>
      <c r="E1466" s="9">
        <v>1996</v>
      </c>
      <c r="F1466" s="9">
        <v>2</v>
      </c>
      <c r="G1466" s="9">
        <v>15</v>
      </c>
      <c r="H1466" s="9">
        <v>22</v>
      </c>
      <c r="I1466" s="9">
        <v>41</v>
      </c>
      <c r="J1466" s="12">
        <v>37.9</v>
      </c>
      <c r="K1466" s="35">
        <v>0.22500000000000001</v>
      </c>
      <c r="L1466" s="2">
        <v>0.01</v>
      </c>
      <c r="M1466" t="s">
        <v>174</v>
      </c>
    </row>
    <row r="1467" spans="1:13" x14ac:dyDescent="0.25">
      <c r="A1467" s="20">
        <v>2.51234</v>
      </c>
      <c r="B1467" s="80">
        <v>-111.221</v>
      </c>
      <c r="C1467" s="23">
        <v>42.786999999999999</v>
      </c>
      <c r="D1467" s="1">
        <v>6</v>
      </c>
      <c r="E1467" s="1">
        <v>1996</v>
      </c>
      <c r="F1467" s="1">
        <v>2</v>
      </c>
      <c r="G1467" s="1">
        <v>21</v>
      </c>
      <c r="H1467" s="1">
        <v>22</v>
      </c>
      <c r="I1467" s="1">
        <v>57</v>
      </c>
      <c r="J1467" s="11">
        <v>17.899999999999999</v>
      </c>
      <c r="K1467" s="35">
        <v>0.22500000000000001</v>
      </c>
      <c r="L1467" s="2">
        <v>0.01</v>
      </c>
      <c r="M1467" t="s">
        <v>174</v>
      </c>
    </row>
    <row r="1468" spans="1:13" x14ac:dyDescent="0.25">
      <c r="A1468" s="20">
        <v>2.5402100000000001</v>
      </c>
      <c r="B1468" s="86">
        <v>-111.691</v>
      </c>
      <c r="C1468" s="24">
        <v>41.704999999999998</v>
      </c>
      <c r="D1468" s="9">
        <v>2</v>
      </c>
      <c r="E1468" s="9">
        <v>1996</v>
      </c>
      <c r="F1468" s="9">
        <v>2</v>
      </c>
      <c r="G1468" s="9">
        <v>22</v>
      </c>
      <c r="H1468" s="9">
        <v>4</v>
      </c>
      <c r="I1468" s="9">
        <v>44</v>
      </c>
      <c r="J1468" s="12">
        <v>47</v>
      </c>
      <c r="K1468" s="35">
        <v>0.22500000000000001</v>
      </c>
      <c r="L1468" s="2">
        <v>0.01</v>
      </c>
      <c r="M1468" t="s">
        <v>174</v>
      </c>
    </row>
    <row r="1469" spans="1:13" x14ac:dyDescent="0.25">
      <c r="A1469" s="20">
        <v>2.6795599999999999</v>
      </c>
      <c r="B1469" s="86">
        <v>-113.74</v>
      </c>
      <c r="C1469" s="24">
        <v>37.124000000000002</v>
      </c>
      <c r="D1469" s="9">
        <v>0</v>
      </c>
      <c r="E1469" s="9">
        <v>1996</v>
      </c>
      <c r="F1469" s="9">
        <v>2</v>
      </c>
      <c r="G1469" s="9">
        <v>26</v>
      </c>
      <c r="H1469" s="9">
        <v>8</v>
      </c>
      <c r="I1469" s="9">
        <v>50</v>
      </c>
      <c r="J1469" s="12">
        <v>14.4</v>
      </c>
      <c r="K1469" s="35">
        <v>0.22500000000000001</v>
      </c>
      <c r="L1469" s="2">
        <v>0.01</v>
      </c>
      <c r="M1469" t="s">
        <v>174</v>
      </c>
    </row>
    <row r="1470" spans="1:13" x14ac:dyDescent="0.25">
      <c r="A1470" s="20">
        <v>3.0418699999999999</v>
      </c>
      <c r="B1470" s="80">
        <v>-109.11499999999999</v>
      </c>
      <c r="C1470" s="23">
        <v>42.826999999999998</v>
      </c>
      <c r="D1470" s="1">
        <v>7</v>
      </c>
      <c r="E1470" s="1">
        <v>1996</v>
      </c>
      <c r="F1470" s="1">
        <v>3</v>
      </c>
      <c r="G1470" s="1">
        <v>3</v>
      </c>
      <c r="H1470" s="1">
        <v>0</v>
      </c>
      <c r="I1470" s="1">
        <v>55</v>
      </c>
      <c r="J1470" s="11">
        <v>22.6</v>
      </c>
      <c r="K1470" s="35">
        <v>0.22500000000000001</v>
      </c>
      <c r="L1470" s="2">
        <v>0.01</v>
      </c>
      <c r="M1470" t="s">
        <v>174</v>
      </c>
    </row>
    <row r="1471" spans="1:13" x14ac:dyDescent="0.25">
      <c r="A1471" s="20">
        <v>2.9032489036464617</v>
      </c>
      <c r="B1471" s="80">
        <v>-111.224</v>
      </c>
      <c r="C1471" s="23">
        <v>42.737000000000002</v>
      </c>
      <c r="D1471" s="1">
        <v>0</v>
      </c>
      <c r="E1471" s="1">
        <v>1996</v>
      </c>
      <c r="F1471" s="1">
        <v>3</v>
      </c>
      <c r="G1471" s="1">
        <v>13</v>
      </c>
      <c r="H1471" s="1">
        <v>3</v>
      </c>
      <c r="I1471" s="1">
        <v>53</v>
      </c>
      <c r="J1471" s="11">
        <v>52.1</v>
      </c>
      <c r="K1471" s="35">
        <v>0.16083765575665815</v>
      </c>
      <c r="L1471" s="2">
        <v>0.01</v>
      </c>
      <c r="M1471" t="s">
        <v>175</v>
      </c>
    </row>
    <row r="1472" spans="1:13" x14ac:dyDescent="0.25">
      <c r="A1472" s="20">
        <v>2.89323</v>
      </c>
      <c r="B1472" s="86">
        <v>-112.423</v>
      </c>
      <c r="C1472" s="24">
        <v>36.917000000000002</v>
      </c>
      <c r="D1472" s="9">
        <v>1</v>
      </c>
      <c r="E1472" s="9">
        <v>1996</v>
      </c>
      <c r="F1472" s="9">
        <v>3</v>
      </c>
      <c r="G1472" s="9">
        <v>13</v>
      </c>
      <c r="H1472" s="9">
        <v>5</v>
      </c>
      <c r="I1472" s="9">
        <v>43</v>
      </c>
      <c r="J1472" s="12">
        <v>53.2</v>
      </c>
      <c r="K1472" s="35">
        <v>0.22500000000000001</v>
      </c>
      <c r="L1472" s="2">
        <v>0.01</v>
      </c>
      <c r="M1472" t="s">
        <v>174</v>
      </c>
    </row>
    <row r="1473" spans="1:13" x14ac:dyDescent="0.25">
      <c r="A1473" s="20">
        <v>2.9675500000000001</v>
      </c>
      <c r="B1473" s="80">
        <v>-114.501</v>
      </c>
      <c r="C1473" s="23">
        <v>36.563000000000002</v>
      </c>
      <c r="D1473" s="1">
        <v>1</v>
      </c>
      <c r="E1473" s="1">
        <v>1996</v>
      </c>
      <c r="F1473" s="1">
        <v>3</v>
      </c>
      <c r="G1473" s="1">
        <v>19</v>
      </c>
      <c r="H1473" s="1">
        <v>18</v>
      </c>
      <c r="I1473" s="1">
        <v>31</v>
      </c>
      <c r="J1473" s="11">
        <v>15.8</v>
      </c>
      <c r="K1473" s="35">
        <v>0.22500000000000001</v>
      </c>
      <c r="L1473" s="2">
        <v>0.01</v>
      </c>
      <c r="M1473" t="s">
        <v>174</v>
      </c>
    </row>
    <row r="1474" spans="1:13" x14ac:dyDescent="0.25">
      <c r="A1474" s="20">
        <v>2.6702699999999999</v>
      </c>
      <c r="B1474" s="86">
        <v>-112.238</v>
      </c>
      <c r="C1474" s="24">
        <v>38.56</v>
      </c>
      <c r="D1474" s="9">
        <v>1</v>
      </c>
      <c r="E1474" s="9">
        <v>1996</v>
      </c>
      <c r="F1474" s="9">
        <v>3</v>
      </c>
      <c r="G1474" s="9">
        <v>28</v>
      </c>
      <c r="H1474" s="9">
        <v>5</v>
      </c>
      <c r="I1474" s="9">
        <v>28</v>
      </c>
      <c r="J1474" s="12">
        <v>5.7</v>
      </c>
      <c r="K1474" s="35">
        <v>0.22500000000000001</v>
      </c>
      <c r="L1474" s="2">
        <v>0.01</v>
      </c>
      <c r="M1474" t="s">
        <v>174</v>
      </c>
    </row>
    <row r="1475" spans="1:13" x14ac:dyDescent="0.25">
      <c r="A1475" s="20">
        <v>2.50305</v>
      </c>
      <c r="B1475" s="86">
        <v>-112.24</v>
      </c>
      <c r="C1475" s="24">
        <v>38.567</v>
      </c>
      <c r="D1475" s="9">
        <v>1</v>
      </c>
      <c r="E1475" s="9">
        <v>1996</v>
      </c>
      <c r="F1475" s="9">
        <v>3</v>
      </c>
      <c r="G1475" s="9">
        <v>28</v>
      </c>
      <c r="H1475" s="9">
        <v>6</v>
      </c>
      <c r="I1475" s="9">
        <v>39</v>
      </c>
      <c r="J1475" s="12">
        <v>46.4</v>
      </c>
      <c r="K1475" s="35">
        <v>0.22500000000000001</v>
      </c>
      <c r="L1475" s="2">
        <v>0.01</v>
      </c>
      <c r="M1475" t="s">
        <v>174</v>
      </c>
    </row>
    <row r="1476" spans="1:13" x14ac:dyDescent="0.25">
      <c r="A1476" s="20">
        <v>2.89323</v>
      </c>
      <c r="B1476" s="80">
        <v>-111.94799999999999</v>
      </c>
      <c r="C1476" s="23">
        <v>42.674999999999997</v>
      </c>
      <c r="D1476" s="1">
        <v>7</v>
      </c>
      <c r="E1476" s="1">
        <v>1996</v>
      </c>
      <c r="F1476" s="1">
        <v>3</v>
      </c>
      <c r="G1476" s="1">
        <v>29</v>
      </c>
      <c r="H1476" s="1">
        <v>17</v>
      </c>
      <c r="I1476" s="1">
        <v>5</v>
      </c>
      <c r="J1476" s="11">
        <v>5.5</v>
      </c>
      <c r="K1476" s="35">
        <v>0.22500000000000001</v>
      </c>
      <c r="L1476" s="2">
        <v>0.01</v>
      </c>
      <c r="M1476" t="s">
        <v>174</v>
      </c>
    </row>
    <row r="1477" spans="1:13" x14ac:dyDescent="0.25">
      <c r="A1477" s="20">
        <v>2.70743</v>
      </c>
      <c r="B1477" s="80">
        <v>-111.95099999999999</v>
      </c>
      <c r="C1477" s="23">
        <v>42.683</v>
      </c>
      <c r="D1477" s="1">
        <v>1</v>
      </c>
      <c r="E1477" s="1">
        <v>1996</v>
      </c>
      <c r="F1477" s="1">
        <v>3</v>
      </c>
      <c r="G1477" s="1">
        <v>29</v>
      </c>
      <c r="H1477" s="1">
        <v>17</v>
      </c>
      <c r="I1477" s="1">
        <v>7</v>
      </c>
      <c r="J1477" s="11">
        <v>40.9</v>
      </c>
      <c r="K1477" s="35">
        <v>0.22500000000000001</v>
      </c>
      <c r="L1477" s="2">
        <v>0.01</v>
      </c>
      <c r="M1477" t="s">
        <v>174</v>
      </c>
    </row>
    <row r="1478" spans="1:13" x14ac:dyDescent="0.25">
      <c r="A1478" s="20">
        <v>2.50305</v>
      </c>
      <c r="B1478" s="86">
        <v>-112.53700000000001</v>
      </c>
      <c r="C1478" s="24">
        <v>37.567</v>
      </c>
      <c r="D1478" s="9">
        <v>2</v>
      </c>
      <c r="E1478" s="9">
        <v>1996</v>
      </c>
      <c r="F1478" s="9">
        <v>4</v>
      </c>
      <c r="G1478" s="9">
        <v>2</v>
      </c>
      <c r="H1478" s="9">
        <v>18</v>
      </c>
      <c r="I1478" s="9">
        <v>17</v>
      </c>
      <c r="J1478" s="12">
        <v>30.9</v>
      </c>
      <c r="K1478" s="35">
        <v>0.22500000000000001</v>
      </c>
      <c r="L1478" s="2">
        <v>0.01</v>
      </c>
      <c r="M1478" t="s">
        <v>174</v>
      </c>
    </row>
    <row r="1479" spans="1:13" x14ac:dyDescent="0.25">
      <c r="A1479" s="20">
        <v>2.5773699999999997</v>
      </c>
      <c r="B1479" s="86">
        <v>-113.63500000000001</v>
      </c>
      <c r="C1479" s="24">
        <v>36.908000000000001</v>
      </c>
      <c r="D1479" s="9">
        <v>1</v>
      </c>
      <c r="E1479" s="9">
        <v>1996</v>
      </c>
      <c r="F1479" s="9">
        <v>4</v>
      </c>
      <c r="G1479" s="9">
        <v>7</v>
      </c>
      <c r="H1479" s="9">
        <v>14</v>
      </c>
      <c r="I1479" s="9">
        <v>57</v>
      </c>
      <c r="J1479" s="12">
        <v>2.9</v>
      </c>
      <c r="K1479" s="35">
        <v>0.22500000000000001</v>
      </c>
      <c r="L1479" s="2">
        <v>0.01</v>
      </c>
      <c r="M1479" t="s">
        <v>174</v>
      </c>
    </row>
    <row r="1480" spans="1:13" x14ac:dyDescent="0.25">
      <c r="A1480" s="20">
        <v>2.9675500000000001</v>
      </c>
      <c r="B1480" s="86">
        <v>-110.682</v>
      </c>
      <c r="C1480" s="24">
        <v>39.277000000000001</v>
      </c>
      <c r="D1480" s="9">
        <v>2</v>
      </c>
      <c r="E1480" s="9">
        <v>1996</v>
      </c>
      <c r="F1480" s="9">
        <v>4</v>
      </c>
      <c r="G1480" s="9">
        <v>18</v>
      </c>
      <c r="H1480" s="9">
        <v>22</v>
      </c>
      <c r="I1480" s="9">
        <v>6</v>
      </c>
      <c r="J1480" s="12">
        <v>47</v>
      </c>
      <c r="K1480" s="35">
        <v>0.22500000000000001</v>
      </c>
      <c r="L1480" s="2">
        <v>0.01</v>
      </c>
      <c r="M1480" t="s">
        <v>174</v>
      </c>
    </row>
    <row r="1481" spans="1:13" x14ac:dyDescent="0.25">
      <c r="A1481" s="20">
        <v>2.52163</v>
      </c>
      <c r="B1481" s="86">
        <v>-112.503</v>
      </c>
      <c r="C1481" s="24">
        <v>37.783999999999999</v>
      </c>
      <c r="D1481" s="9">
        <v>0</v>
      </c>
      <c r="E1481" s="9">
        <v>1996</v>
      </c>
      <c r="F1481" s="9">
        <v>4</v>
      </c>
      <c r="G1481" s="9">
        <v>20</v>
      </c>
      <c r="H1481" s="9">
        <v>16</v>
      </c>
      <c r="I1481" s="9">
        <v>47</v>
      </c>
      <c r="J1481" s="12">
        <v>39.9</v>
      </c>
      <c r="K1481" s="35">
        <v>0.22500000000000001</v>
      </c>
      <c r="L1481" s="2">
        <v>0.01</v>
      </c>
      <c r="M1481" t="s">
        <v>174</v>
      </c>
    </row>
    <row r="1482" spans="1:13" x14ac:dyDescent="0.25">
      <c r="A1482" s="20">
        <v>2.6331099999999998</v>
      </c>
      <c r="B1482" s="86">
        <v>-111.515</v>
      </c>
      <c r="C1482" s="24">
        <v>42.460999999999999</v>
      </c>
      <c r="D1482" s="9">
        <v>0</v>
      </c>
      <c r="E1482" s="9">
        <v>1996</v>
      </c>
      <c r="F1482" s="9">
        <v>5</v>
      </c>
      <c r="G1482" s="9">
        <v>3</v>
      </c>
      <c r="H1482" s="9">
        <v>7</v>
      </c>
      <c r="I1482" s="9">
        <v>10</v>
      </c>
      <c r="J1482" s="12">
        <v>17.399999999999999</v>
      </c>
      <c r="K1482" s="35">
        <v>0.22500000000000001</v>
      </c>
      <c r="L1482" s="2">
        <v>0.01</v>
      </c>
      <c r="M1482" t="s">
        <v>174</v>
      </c>
    </row>
    <row r="1483" spans="1:13" x14ac:dyDescent="0.25">
      <c r="A1483" s="20">
        <v>2.8150007551539762</v>
      </c>
      <c r="B1483" s="86">
        <v>-112.375</v>
      </c>
      <c r="C1483" s="24">
        <v>41.454999999999998</v>
      </c>
      <c r="D1483" s="9">
        <v>2</v>
      </c>
      <c r="E1483" s="9">
        <v>1996</v>
      </c>
      <c r="F1483" s="9">
        <v>5</v>
      </c>
      <c r="G1483" s="9">
        <v>10</v>
      </c>
      <c r="H1483" s="9">
        <v>8</v>
      </c>
      <c r="I1483" s="9">
        <v>26</v>
      </c>
      <c r="J1483" s="12">
        <v>35.5</v>
      </c>
      <c r="K1483" s="35">
        <v>0.11825400999467875</v>
      </c>
      <c r="L1483" s="2">
        <v>0.01</v>
      </c>
      <c r="M1483" t="s">
        <v>175</v>
      </c>
    </row>
    <row r="1484" spans="1:13" x14ac:dyDescent="0.25">
      <c r="A1484" s="20">
        <v>2.5773699999999997</v>
      </c>
      <c r="B1484" s="80">
        <v>-110.73699999999999</v>
      </c>
      <c r="C1484" s="23">
        <v>43.441000000000003</v>
      </c>
      <c r="D1484" s="1">
        <v>3</v>
      </c>
      <c r="E1484" s="1">
        <v>1996</v>
      </c>
      <c r="F1484" s="1">
        <v>5</v>
      </c>
      <c r="G1484" s="1">
        <v>10</v>
      </c>
      <c r="H1484" s="1">
        <v>22</v>
      </c>
      <c r="I1484" s="1">
        <v>57</v>
      </c>
      <c r="J1484" s="11">
        <v>48.9</v>
      </c>
      <c r="K1484" s="35">
        <v>0.22500000000000001</v>
      </c>
      <c r="L1484" s="2">
        <v>0.01</v>
      </c>
      <c r="M1484" t="s">
        <v>174</v>
      </c>
    </row>
    <row r="1485" spans="1:13" x14ac:dyDescent="0.25">
      <c r="A1485" s="20">
        <v>4.0141139048671031</v>
      </c>
      <c r="B1485" s="80">
        <v>-111.221</v>
      </c>
      <c r="C1485" s="23">
        <v>42.543999999999997</v>
      </c>
      <c r="D1485" s="1">
        <v>0</v>
      </c>
      <c r="E1485" s="1">
        <v>1996</v>
      </c>
      <c r="F1485" s="1">
        <v>5</v>
      </c>
      <c r="G1485" s="1">
        <v>16</v>
      </c>
      <c r="H1485" s="1">
        <v>15</v>
      </c>
      <c r="I1485" s="1">
        <v>41</v>
      </c>
      <c r="J1485" s="11">
        <v>1.7</v>
      </c>
      <c r="K1485" s="35">
        <v>8.9356067174227033E-2</v>
      </c>
      <c r="L1485" s="2">
        <v>0.01</v>
      </c>
      <c r="M1485" t="s">
        <v>175</v>
      </c>
    </row>
    <row r="1486" spans="1:13" x14ac:dyDescent="0.25">
      <c r="A1486" s="20">
        <v>2.5587899999999997</v>
      </c>
      <c r="B1486" s="86">
        <v>-112.416</v>
      </c>
      <c r="C1486" s="24">
        <v>38.725999999999999</v>
      </c>
      <c r="D1486" s="9">
        <v>1</v>
      </c>
      <c r="E1486" s="9">
        <v>1996</v>
      </c>
      <c r="F1486" s="9">
        <v>6</v>
      </c>
      <c r="G1486" s="9">
        <v>2</v>
      </c>
      <c r="H1486" s="9">
        <v>6</v>
      </c>
      <c r="I1486" s="9">
        <v>37</v>
      </c>
      <c r="J1486" s="12">
        <v>30.4</v>
      </c>
      <c r="K1486" s="35">
        <v>0.22500000000000001</v>
      </c>
      <c r="L1486" s="2">
        <v>0.01</v>
      </c>
      <c r="M1486" t="s">
        <v>174</v>
      </c>
    </row>
    <row r="1487" spans="1:13" x14ac:dyDescent="0.25">
      <c r="A1487" s="20">
        <v>3.1765400000000001</v>
      </c>
      <c r="B1487" s="87">
        <v>-111.242</v>
      </c>
      <c r="C1487" s="69">
        <v>37.624000000000002</v>
      </c>
      <c r="D1487" s="36">
        <v>2</v>
      </c>
      <c r="E1487" s="36">
        <v>1996</v>
      </c>
      <c r="F1487" s="36">
        <v>6</v>
      </c>
      <c r="G1487" s="36">
        <v>2</v>
      </c>
      <c r="H1487" s="36">
        <v>8</v>
      </c>
      <c r="I1487" s="36">
        <v>9</v>
      </c>
      <c r="J1487" s="70">
        <v>10.02</v>
      </c>
      <c r="K1487" s="35">
        <v>0.13900000000000001</v>
      </c>
      <c r="L1487" s="2">
        <v>0.01</v>
      </c>
      <c r="M1487" t="s">
        <v>174</v>
      </c>
    </row>
    <row r="1488" spans="1:13" x14ac:dyDescent="0.25">
      <c r="A1488" s="20">
        <v>2.51234</v>
      </c>
      <c r="B1488" s="80">
        <v>-110.84399999999999</v>
      </c>
      <c r="C1488" s="23">
        <v>42.92</v>
      </c>
      <c r="D1488" s="1">
        <v>1</v>
      </c>
      <c r="E1488" s="1">
        <v>1996</v>
      </c>
      <c r="F1488" s="1">
        <v>6</v>
      </c>
      <c r="G1488" s="1">
        <v>28</v>
      </c>
      <c r="H1488" s="1">
        <v>21</v>
      </c>
      <c r="I1488" s="1">
        <v>14</v>
      </c>
      <c r="J1488" s="11">
        <v>32.700000000000003</v>
      </c>
      <c r="K1488" s="35">
        <v>0.22500000000000001</v>
      </c>
      <c r="L1488" s="2">
        <v>0.01</v>
      </c>
      <c r="M1488" t="s">
        <v>174</v>
      </c>
    </row>
    <row r="1489" spans="1:13" x14ac:dyDescent="0.25">
      <c r="A1489" s="20">
        <v>3.456795571522945</v>
      </c>
      <c r="B1489" s="86">
        <v>-112.383</v>
      </c>
      <c r="C1489" s="24">
        <v>41.709000000000003</v>
      </c>
      <c r="D1489" s="9">
        <v>0</v>
      </c>
      <c r="E1489" s="9">
        <v>1996</v>
      </c>
      <c r="F1489" s="9">
        <v>7</v>
      </c>
      <c r="G1489" s="9">
        <v>5</v>
      </c>
      <c r="H1489" s="9">
        <v>3</v>
      </c>
      <c r="I1489" s="9">
        <v>0</v>
      </c>
      <c r="J1489" s="12">
        <v>29.7</v>
      </c>
      <c r="K1489" s="35">
        <v>0.16151704475634704</v>
      </c>
      <c r="L1489" s="2">
        <v>0.01</v>
      </c>
      <c r="M1489" t="s">
        <v>175</v>
      </c>
    </row>
    <row r="1490" spans="1:13" x14ac:dyDescent="0.25">
      <c r="A1490" s="20">
        <v>2.8096199999999998</v>
      </c>
      <c r="B1490" s="86">
        <v>-112.38200000000001</v>
      </c>
      <c r="C1490" s="24">
        <v>41.71</v>
      </c>
      <c r="D1490" s="9">
        <v>0</v>
      </c>
      <c r="E1490" s="9">
        <v>1996</v>
      </c>
      <c r="F1490" s="9">
        <v>7</v>
      </c>
      <c r="G1490" s="9">
        <v>5</v>
      </c>
      <c r="H1490" s="9">
        <v>3</v>
      </c>
      <c r="I1490" s="9">
        <v>5</v>
      </c>
      <c r="J1490" s="12">
        <v>38.4</v>
      </c>
      <c r="K1490" s="35">
        <v>0.22500000000000001</v>
      </c>
      <c r="L1490" s="2">
        <v>0.01</v>
      </c>
      <c r="M1490" t="s">
        <v>174</v>
      </c>
    </row>
    <row r="1491" spans="1:13" x14ac:dyDescent="0.25">
      <c r="A1491" s="20">
        <v>2.5773699999999997</v>
      </c>
      <c r="B1491" s="86">
        <v>-112.85899999999999</v>
      </c>
      <c r="C1491" s="24">
        <v>37.54</v>
      </c>
      <c r="D1491" s="9">
        <v>10</v>
      </c>
      <c r="E1491" s="9">
        <v>1996</v>
      </c>
      <c r="F1491" s="9">
        <v>7</v>
      </c>
      <c r="G1491" s="9">
        <v>13</v>
      </c>
      <c r="H1491" s="9">
        <v>4</v>
      </c>
      <c r="I1491" s="9">
        <v>30</v>
      </c>
      <c r="J1491" s="12">
        <v>17.600000000000001</v>
      </c>
      <c r="K1491" s="35">
        <v>0.22500000000000001</v>
      </c>
      <c r="L1491" s="2">
        <v>0.01</v>
      </c>
      <c r="M1491" t="s">
        <v>174</v>
      </c>
    </row>
    <row r="1492" spans="1:13" x14ac:dyDescent="0.25">
      <c r="A1492" s="20">
        <v>2.5773699999999997</v>
      </c>
      <c r="B1492" s="80">
        <v>-111.758</v>
      </c>
      <c r="C1492" s="23">
        <v>42.701000000000001</v>
      </c>
      <c r="D1492" s="1">
        <v>1</v>
      </c>
      <c r="E1492" s="1">
        <v>1996</v>
      </c>
      <c r="F1492" s="1">
        <v>7</v>
      </c>
      <c r="G1492" s="1">
        <v>14</v>
      </c>
      <c r="H1492" s="1">
        <v>14</v>
      </c>
      <c r="I1492" s="1">
        <v>36</v>
      </c>
      <c r="J1492" s="11">
        <v>59.1</v>
      </c>
      <c r="K1492" s="35">
        <v>0.22500000000000001</v>
      </c>
      <c r="L1492" s="2">
        <v>0.01</v>
      </c>
      <c r="M1492" t="s">
        <v>174</v>
      </c>
    </row>
    <row r="1493" spans="1:13" x14ac:dyDescent="0.25">
      <c r="A1493" s="20">
        <v>3.1533500000000001</v>
      </c>
      <c r="B1493" s="80">
        <v>-111.749</v>
      </c>
      <c r="C1493" s="23">
        <v>42.689</v>
      </c>
      <c r="D1493" s="1">
        <v>5</v>
      </c>
      <c r="E1493" s="1">
        <v>1996</v>
      </c>
      <c r="F1493" s="1">
        <v>7</v>
      </c>
      <c r="G1493" s="1">
        <v>14</v>
      </c>
      <c r="H1493" s="1">
        <v>14</v>
      </c>
      <c r="I1493" s="1">
        <v>37</v>
      </c>
      <c r="J1493" s="11">
        <v>50.8</v>
      </c>
      <c r="K1493" s="35">
        <v>0.22500000000000001</v>
      </c>
      <c r="L1493" s="2">
        <v>0.01</v>
      </c>
      <c r="M1493" t="s">
        <v>174</v>
      </c>
    </row>
    <row r="1494" spans="1:13" x14ac:dyDescent="0.25">
      <c r="A1494" s="20">
        <v>2.7445900000000001</v>
      </c>
      <c r="B1494" s="86">
        <v>-111.41200000000001</v>
      </c>
      <c r="C1494" s="24">
        <v>36.969000000000001</v>
      </c>
      <c r="D1494" s="9">
        <v>4</v>
      </c>
      <c r="E1494" s="9">
        <v>1996</v>
      </c>
      <c r="F1494" s="9">
        <v>7</v>
      </c>
      <c r="G1494" s="9">
        <v>26</v>
      </c>
      <c r="H1494" s="9">
        <v>7</v>
      </c>
      <c r="I1494" s="9">
        <v>46</v>
      </c>
      <c r="J1494" s="12">
        <v>10.8</v>
      </c>
      <c r="K1494" s="35">
        <v>0.22500000000000001</v>
      </c>
      <c r="L1494" s="2">
        <v>0.01</v>
      </c>
      <c r="M1494" t="s">
        <v>174</v>
      </c>
    </row>
    <row r="1495" spans="1:13" x14ac:dyDescent="0.25">
      <c r="A1495" s="20">
        <v>2.8461849929945959</v>
      </c>
      <c r="B1495" s="86">
        <v>-111.56399999999999</v>
      </c>
      <c r="C1495" s="24">
        <v>42.173999999999999</v>
      </c>
      <c r="D1495" s="9">
        <v>6</v>
      </c>
      <c r="E1495" s="9">
        <v>1996</v>
      </c>
      <c r="F1495" s="9">
        <v>7</v>
      </c>
      <c r="G1495" s="9">
        <v>29</v>
      </c>
      <c r="H1495" s="9">
        <v>21</v>
      </c>
      <c r="I1495" s="9">
        <v>33</v>
      </c>
      <c r="J1495" s="12">
        <v>45.7</v>
      </c>
      <c r="K1495" s="35">
        <v>0.11825400999467875</v>
      </c>
      <c r="L1495" s="2">
        <v>0.01</v>
      </c>
      <c r="M1495" t="s">
        <v>175</v>
      </c>
    </row>
    <row r="1496" spans="1:13" x14ac:dyDescent="0.25">
      <c r="A1496" s="20">
        <v>2.6423999999999999</v>
      </c>
      <c r="B1496" s="80">
        <v>-111.59699999999999</v>
      </c>
      <c r="C1496" s="23">
        <v>43.277000000000001</v>
      </c>
      <c r="D1496" s="1">
        <v>1</v>
      </c>
      <c r="E1496" s="1">
        <v>1996</v>
      </c>
      <c r="F1496" s="1">
        <v>8</v>
      </c>
      <c r="G1496" s="1">
        <v>28</v>
      </c>
      <c r="H1496" s="1">
        <v>23</v>
      </c>
      <c r="I1496" s="1">
        <v>47</v>
      </c>
      <c r="J1496" s="11">
        <v>47.1</v>
      </c>
      <c r="K1496" s="35">
        <v>0.22500000000000001</v>
      </c>
      <c r="L1496" s="2">
        <v>0.01</v>
      </c>
      <c r="M1496" t="s">
        <v>174</v>
      </c>
    </row>
    <row r="1497" spans="1:13" x14ac:dyDescent="0.25">
      <c r="A1497" s="20">
        <v>2.6702699999999999</v>
      </c>
      <c r="B1497" s="86">
        <v>-112.63800000000001</v>
      </c>
      <c r="C1497" s="24">
        <v>38.253999999999998</v>
      </c>
      <c r="D1497" s="9">
        <v>1</v>
      </c>
      <c r="E1497" s="9">
        <v>1996</v>
      </c>
      <c r="F1497" s="9">
        <v>9</v>
      </c>
      <c r="G1497" s="9">
        <v>2</v>
      </c>
      <c r="H1497" s="9">
        <v>0</v>
      </c>
      <c r="I1497" s="9">
        <v>39</v>
      </c>
      <c r="J1497" s="12">
        <v>45.9</v>
      </c>
      <c r="K1497" s="35">
        <v>0.22500000000000001</v>
      </c>
      <c r="L1497" s="2">
        <v>0.01</v>
      </c>
      <c r="M1497" t="s">
        <v>174</v>
      </c>
    </row>
    <row r="1498" spans="1:13" x14ac:dyDescent="0.25">
      <c r="A1498" s="20">
        <v>2.6052400000000002</v>
      </c>
      <c r="B1498" s="86">
        <v>-109.25700000000001</v>
      </c>
      <c r="C1498" s="24">
        <v>41.610999999999997</v>
      </c>
      <c r="D1498" s="9">
        <v>7</v>
      </c>
      <c r="E1498" s="9">
        <v>1996</v>
      </c>
      <c r="F1498" s="9">
        <v>9</v>
      </c>
      <c r="G1498" s="9">
        <v>6</v>
      </c>
      <c r="H1498" s="9">
        <v>20</v>
      </c>
      <c r="I1498" s="9">
        <v>25</v>
      </c>
      <c r="J1498" s="12">
        <v>15.2</v>
      </c>
      <c r="K1498" s="35">
        <v>0.22500000000000001</v>
      </c>
      <c r="L1498" s="2">
        <v>0.01</v>
      </c>
      <c r="M1498" t="s">
        <v>174</v>
      </c>
    </row>
    <row r="1499" spans="1:13" x14ac:dyDescent="0.25">
      <c r="A1499" s="20">
        <v>2.9184347896949077</v>
      </c>
      <c r="B1499" s="80">
        <v>-111.172</v>
      </c>
      <c r="C1499" s="23">
        <v>42.966000000000001</v>
      </c>
      <c r="D1499" s="1">
        <v>0</v>
      </c>
      <c r="E1499" s="1">
        <v>1996</v>
      </c>
      <c r="F1499" s="1">
        <v>9</v>
      </c>
      <c r="G1499" s="1">
        <v>11</v>
      </c>
      <c r="H1499" s="1">
        <v>1</v>
      </c>
      <c r="I1499" s="1">
        <v>36</v>
      </c>
      <c r="J1499" s="11">
        <v>14</v>
      </c>
      <c r="K1499" s="35">
        <v>0.11825400999467875</v>
      </c>
      <c r="L1499" s="2">
        <v>0.01</v>
      </c>
      <c r="M1499" t="s">
        <v>175</v>
      </c>
    </row>
    <row r="1500" spans="1:13" x14ac:dyDescent="0.25">
      <c r="A1500" s="20">
        <v>2.7538800000000001</v>
      </c>
      <c r="B1500" s="86">
        <v>-113.76300000000001</v>
      </c>
      <c r="C1500" s="24">
        <v>36.832999999999998</v>
      </c>
      <c r="D1500" s="9">
        <v>7</v>
      </c>
      <c r="E1500" s="9">
        <v>1996</v>
      </c>
      <c r="F1500" s="9">
        <v>9</v>
      </c>
      <c r="G1500" s="9">
        <v>12</v>
      </c>
      <c r="H1500" s="9">
        <v>21</v>
      </c>
      <c r="I1500" s="9">
        <v>19</v>
      </c>
      <c r="J1500" s="12">
        <v>13.7</v>
      </c>
      <c r="K1500" s="35">
        <v>0.22500000000000001</v>
      </c>
      <c r="L1500" s="2">
        <v>0.01</v>
      </c>
      <c r="M1500" t="s">
        <v>174</v>
      </c>
    </row>
    <row r="1501" spans="1:13" x14ac:dyDescent="0.25">
      <c r="A1501" s="20">
        <v>2.8096199999999998</v>
      </c>
      <c r="B1501" s="86">
        <v>-110.327</v>
      </c>
      <c r="C1501" s="24">
        <v>37.113999999999997</v>
      </c>
      <c r="D1501" s="9">
        <v>3</v>
      </c>
      <c r="E1501" s="9">
        <v>1996</v>
      </c>
      <c r="F1501" s="9">
        <v>9</v>
      </c>
      <c r="G1501" s="9">
        <v>13</v>
      </c>
      <c r="H1501" s="9">
        <v>17</v>
      </c>
      <c r="I1501" s="9">
        <v>41</v>
      </c>
      <c r="J1501" s="12">
        <v>5.5</v>
      </c>
      <c r="K1501" s="35">
        <v>0.22500000000000001</v>
      </c>
      <c r="L1501" s="2">
        <v>0.01</v>
      </c>
      <c r="M1501" t="s">
        <v>174</v>
      </c>
    </row>
    <row r="1502" spans="1:13" x14ac:dyDescent="0.25">
      <c r="A1502" s="20">
        <v>2.5309200000000001</v>
      </c>
      <c r="B1502" s="86">
        <v>-114.121</v>
      </c>
      <c r="C1502" s="24">
        <v>37.281999999999996</v>
      </c>
      <c r="D1502" s="9">
        <v>1</v>
      </c>
      <c r="E1502" s="9">
        <v>1996</v>
      </c>
      <c r="F1502" s="9">
        <v>10</v>
      </c>
      <c r="G1502" s="9">
        <v>4</v>
      </c>
      <c r="H1502" s="9">
        <v>10</v>
      </c>
      <c r="I1502" s="9">
        <v>35</v>
      </c>
      <c r="J1502" s="12">
        <v>30.6</v>
      </c>
      <c r="K1502" s="35">
        <v>0.22500000000000001</v>
      </c>
      <c r="L1502" s="2">
        <v>0.01</v>
      </c>
      <c r="M1502" t="s">
        <v>174</v>
      </c>
    </row>
    <row r="1503" spans="1:13" x14ac:dyDescent="0.25">
      <c r="A1503" s="20">
        <v>3.653361475924795</v>
      </c>
      <c r="B1503" s="80">
        <v>-109.27</v>
      </c>
      <c r="C1503" s="23">
        <v>42.548999999999999</v>
      </c>
      <c r="D1503" s="1">
        <v>5</v>
      </c>
      <c r="E1503" s="1">
        <v>1996</v>
      </c>
      <c r="F1503" s="1">
        <v>10</v>
      </c>
      <c r="G1503" s="1">
        <v>21</v>
      </c>
      <c r="H1503" s="1">
        <v>13</v>
      </c>
      <c r="I1503" s="1">
        <v>51</v>
      </c>
      <c r="J1503" s="1">
        <v>39.51</v>
      </c>
      <c r="K1503" s="35">
        <v>0.10516774409862768</v>
      </c>
      <c r="L1503" s="2">
        <v>0.01</v>
      </c>
      <c r="M1503" t="s">
        <v>175</v>
      </c>
    </row>
    <row r="1504" spans="1:13" x14ac:dyDescent="0.25">
      <c r="A1504" s="20">
        <v>2.5309200000000001</v>
      </c>
      <c r="B1504" s="80">
        <v>-111.577</v>
      </c>
      <c r="C1504" s="23">
        <v>42.9</v>
      </c>
      <c r="D1504" s="1">
        <v>0</v>
      </c>
      <c r="E1504" s="1">
        <v>1996</v>
      </c>
      <c r="F1504" s="1">
        <v>11</v>
      </c>
      <c r="G1504" s="1">
        <v>11</v>
      </c>
      <c r="H1504" s="1">
        <v>5</v>
      </c>
      <c r="I1504" s="1">
        <v>28</v>
      </c>
      <c r="J1504" s="11">
        <v>56.2</v>
      </c>
      <c r="K1504" s="35">
        <v>0.22500000000000001</v>
      </c>
      <c r="L1504" s="2">
        <v>0.01</v>
      </c>
      <c r="M1504" t="s">
        <v>174</v>
      </c>
    </row>
    <row r="1505" spans="1:13" x14ac:dyDescent="0.25">
      <c r="A1505" s="20">
        <v>2.5680800000000001</v>
      </c>
      <c r="B1505" s="86">
        <v>-112.226</v>
      </c>
      <c r="C1505" s="24">
        <v>38.594000000000001</v>
      </c>
      <c r="D1505" s="9">
        <v>1</v>
      </c>
      <c r="E1505" s="9">
        <v>1996</v>
      </c>
      <c r="F1505" s="9">
        <v>11</v>
      </c>
      <c r="G1505" s="9">
        <v>13</v>
      </c>
      <c r="H1505" s="9">
        <v>15</v>
      </c>
      <c r="I1505" s="9">
        <v>45</v>
      </c>
      <c r="J1505" s="12">
        <v>51.8</v>
      </c>
      <c r="K1505" s="35">
        <v>0.22500000000000001</v>
      </c>
      <c r="L1505" s="2">
        <v>0.01</v>
      </c>
      <c r="M1505" t="s">
        <v>174</v>
      </c>
    </row>
    <row r="1506" spans="1:13" x14ac:dyDescent="0.25">
      <c r="A1506" s="20">
        <v>2.5402100000000001</v>
      </c>
      <c r="B1506" s="80">
        <v>-110.956</v>
      </c>
      <c r="C1506" s="23">
        <v>42.712000000000003</v>
      </c>
      <c r="D1506" s="1">
        <v>9</v>
      </c>
      <c r="E1506" s="1">
        <v>1996</v>
      </c>
      <c r="F1506" s="1">
        <v>11</v>
      </c>
      <c r="G1506" s="1">
        <v>14</v>
      </c>
      <c r="H1506" s="1">
        <v>18</v>
      </c>
      <c r="I1506" s="1">
        <v>10</v>
      </c>
      <c r="J1506" s="11">
        <v>1.7</v>
      </c>
      <c r="K1506" s="35">
        <v>0.22500000000000001</v>
      </c>
      <c r="L1506" s="2">
        <v>0.01</v>
      </c>
      <c r="M1506" t="s">
        <v>174</v>
      </c>
    </row>
    <row r="1507" spans="1:13" x14ac:dyDescent="0.25">
      <c r="A1507" s="20">
        <v>2.50305</v>
      </c>
      <c r="B1507" s="86">
        <v>-112.47199999999999</v>
      </c>
      <c r="C1507" s="24">
        <v>37.796999999999997</v>
      </c>
      <c r="D1507" s="9">
        <v>3</v>
      </c>
      <c r="E1507" s="9">
        <v>1996</v>
      </c>
      <c r="F1507" s="9">
        <v>11</v>
      </c>
      <c r="G1507" s="9">
        <v>15</v>
      </c>
      <c r="H1507" s="9">
        <v>6</v>
      </c>
      <c r="I1507" s="9">
        <v>52</v>
      </c>
      <c r="J1507" s="12">
        <v>32</v>
      </c>
      <c r="K1507" s="35">
        <v>0.22500000000000001</v>
      </c>
      <c r="L1507" s="2">
        <v>0.01</v>
      </c>
      <c r="M1507" t="s">
        <v>174</v>
      </c>
    </row>
    <row r="1508" spans="1:13" x14ac:dyDescent="0.25">
      <c r="A1508" s="20">
        <v>2.6238200000000003</v>
      </c>
      <c r="B1508" s="86">
        <v>-113.14</v>
      </c>
      <c r="C1508" s="24">
        <v>37.878</v>
      </c>
      <c r="D1508" s="9">
        <v>4</v>
      </c>
      <c r="E1508" s="9">
        <v>1996</v>
      </c>
      <c r="F1508" s="9">
        <v>12</v>
      </c>
      <c r="G1508" s="9">
        <v>2</v>
      </c>
      <c r="H1508" s="9">
        <v>18</v>
      </c>
      <c r="I1508" s="9">
        <v>22</v>
      </c>
      <c r="J1508" s="12">
        <v>57.8</v>
      </c>
      <c r="K1508" s="35">
        <v>0.22500000000000001</v>
      </c>
      <c r="L1508" s="2">
        <v>0.01</v>
      </c>
      <c r="M1508" t="s">
        <v>174</v>
      </c>
    </row>
    <row r="1509" spans="1:13" x14ac:dyDescent="0.25">
      <c r="A1509" s="20">
        <v>2.6145299999999998</v>
      </c>
      <c r="B1509" s="80">
        <v>-111.24</v>
      </c>
      <c r="C1509" s="23">
        <v>42.55</v>
      </c>
      <c r="D1509" s="1">
        <v>0</v>
      </c>
      <c r="E1509" s="1">
        <v>1996</v>
      </c>
      <c r="F1509" s="1">
        <v>12</v>
      </c>
      <c r="G1509" s="1">
        <v>5</v>
      </c>
      <c r="H1509" s="1">
        <v>16</v>
      </c>
      <c r="I1509" s="1">
        <v>23</v>
      </c>
      <c r="J1509" s="11">
        <v>50.8</v>
      </c>
      <c r="K1509" s="35">
        <v>0.22500000000000001</v>
      </c>
      <c r="L1509" s="2">
        <v>0.01</v>
      </c>
      <c r="M1509" t="s">
        <v>174</v>
      </c>
    </row>
    <row r="1510" spans="1:13" x14ac:dyDescent="0.25">
      <c r="A1510" s="20">
        <v>2.7724600000000001</v>
      </c>
      <c r="B1510" s="80">
        <v>-112.44199999999999</v>
      </c>
      <c r="C1510" s="23">
        <v>36.4</v>
      </c>
      <c r="D1510" s="1">
        <v>1</v>
      </c>
      <c r="E1510" s="1">
        <v>1996</v>
      </c>
      <c r="F1510" s="1">
        <v>12</v>
      </c>
      <c r="G1510" s="1">
        <v>6</v>
      </c>
      <c r="H1510" s="1">
        <v>19</v>
      </c>
      <c r="I1510" s="1">
        <v>24</v>
      </c>
      <c r="J1510" s="11">
        <v>37.4</v>
      </c>
      <c r="K1510" s="35">
        <v>0.22500000000000001</v>
      </c>
      <c r="L1510" s="2">
        <v>0.01</v>
      </c>
      <c r="M1510" t="s">
        <v>174</v>
      </c>
    </row>
    <row r="1511" spans="1:13" x14ac:dyDescent="0.25">
      <c r="A1511" s="20">
        <v>2.52163</v>
      </c>
      <c r="B1511" s="86">
        <v>-112.78400000000001</v>
      </c>
      <c r="C1511" s="24">
        <v>38.049999999999997</v>
      </c>
      <c r="D1511" s="9">
        <v>5</v>
      </c>
      <c r="E1511" s="9">
        <v>1996</v>
      </c>
      <c r="F1511" s="9">
        <v>12</v>
      </c>
      <c r="G1511" s="9">
        <v>10</v>
      </c>
      <c r="H1511" s="9">
        <v>16</v>
      </c>
      <c r="I1511" s="9">
        <v>34</v>
      </c>
      <c r="J1511" s="12">
        <v>26.7</v>
      </c>
      <c r="K1511" s="35">
        <v>0.22500000000000001</v>
      </c>
      <c r="L1511" s="2">
        <v>0.01</v>
      </c>
      <c r="M1511" t="s">
        <v>174</v>
      </c>
    </row>
    <row r="1512" spans="1:13" x14ac:dyDescent="0.25">
      <c r="A1512" s="20">
        <v>2.5587899999999997</v>
      </c>
      <c r="B1512" s="80">
        <v>-111.354</v>
      </c>
      <c r="C1512" s="23">
        <v>42.566000000000003</v>
      </c>
      <c r="D1512" s="1">
        <v>0</v>
      </c>
      <c r="E1512" s="1">
        <v>1996</v>
      </c>
      <c r="F1512" s="1">
        <v>12</v>
      </c>
      <c r="G1512" s="1">
        <v>12</v>
      </c>
      <c r="H1512" s="1">
        <v>17</v>
      </c>
      <c r="I1512" s="1">
        <v>0</v>
      </c>
      <c r="J1512" s="11">
        <v>34.799999999999997</v>
      </c>
      <c r="K1512" s="35">
        <v>0.22500000000000001</v>
      </c>
      <c r="L1512" s="2">
        <v>0.01</v>
      </c>
      <c r="M1512" t="s">
        <v>174</v>
      </c>
    </row>
    <row r="1513" spans="1:13" x14ac:dyDescent="0.25">
      <c r="A1513" s="20">
        <v>3.0082643643667972</v>
      </c>
      <c r="B1513" s="86">
        <v>-111.599</v>
      </c>
      <c r="C1513" s="24">
        <v>40.731999999999999</v>
      </c>
      <c r="D1513" s="9">
        <v>10</v>
      </c>
      <c r="E1513" s="9">
        <v>1996</v>
      </c>
      <c r="F1513" s="9">
        <v>12</v>
      </c>
      <c r="G1513" s="9">
        <v>14</v>
      </c>
      <c r="H1513" s="9">
        <v>22</v>
      </c>
      <c r="I1513" s="9">
        <v>23</v>
      </c>
      <c r="J1513" s="12">
        <v>55</v>
      </c>
      <c r="K1513" s="35">
        <v>0.11825400999467875</v>
      </c>
      <c r="L1513" s="2">
        <v>0.01</v>
      </c>
      <c r="M1513" t="s">
        <v>175</v>
      </c>
    </row>
    <row r="1514" spans="1:13" x14ac:dyDescent="0.25">
      <c r="A1514" s="20">
        <v>2.5309200000000001</v>
      </c>
      <c r="B1514" s="80">
        <v>-114.974</v>
      </c>
      <c r="C1514" s="23">
        <v>39.28</v>
      </c>
      <c r="D1514" s="1">
        <v>7</v>
      </c>
      <c r="E1514" s="1">
        <v>1996</v>
      </c>
      <c r="F1514" s="1">
        <v>12</v>
      </c>
      <c r="G1514" s="1">
        <v>27</v>
      </c>
      <c r="H1514" s="1">
        <v>22</v>
      </c>
      <c r="I1514" s="1">
        <v>51</v>
      </c>
      <c r="J1514" s="11">
        <v>6.5</v>
      </c>
      <c r="K1514" s="35">
        <v>0.22500000000000001</v>
      </c>
      <c r="L1514" s="2">
        <v>0.01</v>
      </c>
      <c r="M1514" t="s">
        <v>174</v>
      </c>
    </row>
    <row r="1515" spans="1:13" x14ac:dyDescent="0.25">
      <c r="A1515" s="20">
        <v>3.192321086800308</v>
      </c>
      <c r="B1515" s="86">
        <v>-113.152</v>
      </c>
      <c r="C1515" s="24">
        <v>37.883000000000003</v>
      </c>
      <c r="D1515" s="9">
        <v>1</v>
      </c>
      <c r="E1515" s="9">
        <v>1996</v>
      </c>
      <c r="F1515" s="9">
        <v>12</v>
      </c>
      <c r="G1515" s="9">
        <v>28</v>
      </c>
      <c r="H1515" s="9">
        <v>11</v>
      </c>
      <c r="I1515" s="9">
        <v>35</v>
      </c>
      <c r="J1515" s="12">
        <v>3.2</v>
      </c>
      <c r="K1515" s="35">
        <v>0.10535699111194734</v>
      </c>
      <c r="L1515" s="2">
        <v>0.01</v>
      </c>
      <c r="M1515" t="s">
        <v>175</v>
      </c>
    </row>
    <row r="1516" spans="1:13" x14ac:dyDescent="0.25">
      <c r="A1516" s="20">
        <v>2.5495000000000001</v>
      </c>
      <c r="B1516" s="86">
        <v>-112.264</v>
      </c>
      <c r="C1516" s="24">
        <v>38.659999999999997</v>
      </c>
      <c r="D1516" s="9">
        <v>1</v>
      </c>
      <c r="E1516" s="9">
        <v>1997</v>
      </c>
      <c r="F1516" s="9">
        <v>1</v>
      </c>
      <c r="G1516" s="9">
        <v>4</v>
      </c>
      <c r="H1516" s="9">
        <v>8</v>
      </c>
      <c r="I1516" s="9">
        <v>46</v>
      </c>
      <c r="J1516" s="12">
        <v>9.8000000000000007</v>
      </c>
      <c r="K1516" s="35">
        <v>0.22500000000000001</v>
      </c>
      <c r="L1516" s="2">
        <v>0.01</v>
      </c>
      <c r="M1516" t="s">
        <v>174</v>
      </c>
    </row>
    <row r="1517" spans="1:13" x14ac:dyDescent="0.25">
      <c r="A1517" s="20">
        <v>2.5495000000000001</v>
      </c>
      <c r="B1517" s="86">
        <v>-110.879</v>
      </c>
      <c r="C1517" s="24">
        <v>39.146000000000001</v>
      </c>
      <c r="D1517" s="9">
        <v>7</v>
      </c>
      <c r="E1517" s="9">
        <v>1997</v>
      </c>
      <c r="F1517" s="9">
        <v>1</v>
      </c>
      <c r="G1517" s="9">
        <v>5</v>
      </c>
      <c r="H1517" s="9">
        <v>18</v>
      </c>
      <c r="I1517" s="9">
        <v>12</v>
      </c>
      <c r="J1517" s="12">
        <v>38.299999999999997</v>
      </c>
      <c r="K1517" s="35">
        <v>0.22500000000000001</v>
      </c>
      <c r="L1517" s="2">
        <v>0.01</v>
      </c>
      <c r="M1517" t="s">
        <v>174</v>
      </c>
    </row>
    <row r="1518" spans="1:13" x14ac:dyDescent="0.25">
      <c r="A1518" s="20">
        <v>2.7245855654361937</v>
      </c>
      <c r="B1518" s="86">
        <v>-112.78</v>
      </c>
      <c r="C1518" s="24">
        <v>38.048000000000002</v>
      </c>
      <c r="D1518" s="9">
        <v>8</v>
      </c>
      <c r="E1518" s="9">
        <v>1997</v>
      </c>
      <c r="F1518" s="9">
        <v>1</v>
      </c>
      <c r="G1518" s="9">
        <v>7</v>
      </c>
      <c r="H1518" s="9">
        <v>10</v>
      </c>
      <c r="I1518" s="9">
        <v>23</v>
      </c>
      <c r="J1518" s="12">
        <v>37.299999999999997</v>
      </c>
      <c r="K1518" s="35">
        <v>0.11825400999467875</v>
      </c>
      <c r="L1518" s="2">
        <v>0.01</v>
      </c>
      <c r="M1518" t="s">
        <v>175</v>
      </c>
    </row>
    <row r="1519" spans="1:13" x14ac:dyDescent="0.25">
      <c r="A1519" s="20">
        <v>2.8003300000000002</v>
      </c>
      <c r="B1519" s="86">
        <v>-113.047</v>
      </c>
      <c r="C1519" s="24">
        <v>36.773000000000003</v>
      </c>
      <c r="D1519" s="9">
        <v>0</v>
      </c>
      <c r="E1519" s="9">
        <v>1997</v>
      </c>
      <c r="F1519" s="9">
        <v>1</v>
      </c>
      <c r="G1519" s="9">
        <v>13</v>
      </c>
      <c r="H1519" s="9">
        <v>7</v>
      </c>
      <c r="I1519" s="9">
        <v>24</v>
      </c>
      <c r="J1519" s="12">
        <v>47.5</v>
      </c>
      <c r="K1519" s="35">
        <v>0.22500000000000001</v>
      </c>
      <c r="L1519" s="2">
        <v>0.01</v>
      </c>
      <c r="M1519" t="s">
        <v>174</v>
      </c>
    </row>
    <row r="1520" spans="1:13" x14ac:dyDescent="0.25">
      <c r="A1520" s="20">
        <v>2.6702699999999999</v>
      </c>
      <c r="B1520" s="86">
        <v>-113.04900000000001</v>
      </c>
      <c r="C1520" s="24">
        <v>36.79</v>
      </c>
      <c r="D1520" s="9">
        <v>0</v>
      </c>
      <c r="E1520" s="9">
        <v>1997</v>
      </c>
      <c r="F1520" s="9">
        <v>1</v>
      </c>
      <c r="G1520" s="9">
        <v>13</v>
      </c>
      <c r="H1520" s="9">
        <v>7</v>
      </c>
      <c r="I1520" s="9">
        <v>27</v>
      </c>
      <c r="J1520" s="12">
        <v>5.2</v>
      </c>
      <c r="K1520" s="35">
        <v>0.22500000000000001</v>
      </c>
      <c r="L1520" s="2">
        <v>0.01</v>
      </c>
      <c r="M1520" t="s">
        <v>174</v>
      </c>
    </row>
    <row r="1521" spans="1:13" x14ac:dyDescent="0.25">
      <c r="A1521" s="20">
        <v>2.5866600000000002</v>
      </c>
      <c r="B1521" s="86">
        <v>-113.054</v>
      </c>
      <c r="C1521" s="24">
        <v>36.79</v>
      </c>
      <c r="D1521" s="9">
        <v>1</v>
      </c>
      <c r="E1521" s="9">
        <v>1997</v>
      </c>
      <c r="F1521" s="9">
        <v>1</v>
      </c>
      <c r="G1521" s="9">
        <v>13</v>
      </c>
      <c r="H1521" s="9">
        <v>8</v>
      </c>
      <c r="I1521" s="9">
        <v>52</v>
      </c>
      <c r="J1521" s="12">
        <v>0.2</v>
      </c>
      <c r="K1521" s="35">
        <v>0.22500000000000001</v>
      </c>
      <c r="L1521" s="2">
        <v>0.01</v>
      </c>
      <c r="M1521" t="s">
        <v>174</v>
      </c>
    </row>
    <row r="1522" spans="1:13" x14ac:dyDescent="0.25">
      <c r="A1522" s="20">
        <v>2.5680800000000001</v>
      </c>
      <c r="B1522" s="80">
        <v>-111.285</v>
      </c>
      <c r="C1522" s="23">
        <v>42.737000000000002</v>
      </c>
      <c r="D1522" s="1">
        <v>3</v>
      </c>
      <c r="E1522" s="1">
        <v>1997</v>
      </c>
      <c r="F1522" s="1">
        <v>1</v>
      </c>
      <c r="G1522" s="1">
        <v>15</v>
      </c>
      <c r="H1522" s="1">
        <v>22</v>
      </c>
      <c r="I1522" s="1">
        <v>1</v>
      </c>
      <c r="J1522" s="11">
        <v>51.8</v>
      </c>
      <c r="K1522" s="35">
        <v>0.22500000000000001</v>
      </c>
      <c r="L1522" s="2">
        <v>0.01</v>
      </c>
      <c r="M1522" t="s">
        <v>174</v>
      </c>
    </row>
    <row r="1523" spans="1:13" x14ac:dyDescent="0.25">
      <c r="A1523" s="20">
        <v>3.32057</v>
      </c>
      <c r="B1523" s="80">
        <v>-113.036</v>
      </c>
      <c r="C1523" s="23">
        <v>36.741999999999997</v>
      </c>
      <c r="D1523" s="1">
        <v>4</v>
      </c>
      <c r="E1523" s="1">
        <v>1997</v>
      </c>
      <c r="F1523" s="1">
        <v>1</v>
      </c>
      <c r="G1523" s="1">
        <v>22</v>
      </c>
      <c r="H1523" s="1">
        <v>1</v>
      </c>
      <c r="I1523" s="1">
        <v>5</v>
      </c>
      <c r="J1523" s="11">
        <v>54.4</v>
      </c>
      <c r="K1523" s="35">
        <v>0.22500000000000001</v>
      </c>
      <c r="L1523" s="2">
        <v>0.01</v>
      </c>
      <c r="M1523" t="s">
        <v>174</v>
      </c>
    </row>
    <row r="1524" spans="1:13" x14ac:dyDescent="0.25">
      <c r="A1524" s="20">
        <v>2.6145299999999998</v>
      </c>
      <c r="B1524" s="86">
        <v>-113.923</v>
      </c>
      <c r="C1524" s="24">
        <v>37.561</v>
      </c>
      <c r="D1524" s="9">
        <v>1</v>
      </c>
      <c r="E1524" s="9">
        <v>1997</v>
      </c>
      <c r="F1524" s="9">
        <v>2</v>
      </c>
      <c r="G1524" s="9">
        <v>13</v>
      </c>
      <c r="H1524" s="9">
        <v>16</v>
      </c>
      <c r="I1524" s="9">
        <v>17</v>
      </c>
      <c r="J1524" s="12">
        <v>34.9</v>
      </c>
      <c r="K1524" s="35">
        <v>0.22500000000000001</v>
      </c>
      <c r="L1524" s="2">
        <v>0.01</v>
      </c>
      <c r="M1524" t="s">
        <v>174</v>
      </c>
    </row>
    <row r="1525" spans="1:13" x14ac:dyDescent="0.25">
      <c r="A1525" s="20">
        <v>2.6795599999999999</v>
      </c>
      <c r="B1525" s="80">
        <v>-111.39400000000001</v>
      </c>
      <c r="C1525" s="23">
        <v>42.594000000000001</v>
      </c>
      <c r="D1525" s="1">
        <v>1</v>
      </c>
      <c r="E1525" s="1">
        <v>1997</v>
      </c>
      <c r="F1525" s="1">
        <v>3</v>
      </c>
      <c r="G1525" s="1">
        <v>2</v>
      </c>
      <c r="H1525" s="1">
        <v>2</v>
      </c>
      <c r="I1525" s="1">
        <v>28</v>
      </c>
      <c r="J1525" s="11">
        <v>36.4</v>
      </c>
      <c r="K1525" s="35">
        <v>0.22500000000000001</v>
      </c>
      <c r="L1525" s="2">
        <v>0.01</v>
      </c>
      <c r="M1525" t="s">
        <v>174</v>
      </c>
    </row>
    <row r="1526" spans="1:13" x14ac:dyDescent="0.25">
      <c r="A1526" s="20">
        <v>2.68885</v>
      </c>
      <c r="B1526" s="80">
        <v>-111.244</v>
      </c>
      <c r="C1526" s="23">
        <v>42.808999999999997</v>
      </c>
      <c r="D1526" s="1">
        <v>1</v>
      </c>
      <c r="E1526" s="1">
        <v>1997</v>
      </c>
      <c r="F1526" s="1">
        <v>3</v>
      </c>
      <c r="G1526" s="1">
        <v>19</v>
      </c>
      <c r="H1526" s="1">
        <v>10</v>
      </c>
      <c r="I1526" s="1">
        <v>56</v>
      </c>
      <c r="J1526" s="11">
        <v>38.4</v>
      </c>
      <c r="K1526" s="35">
        <v>0.22500000000000001</v>
      </c>
      <c r="L1526" s="2">
        <v>0.01</v>
      </c>
      <c r="M1526" t="s">
        <v>174</v>
      </c>
    </row>
    <row r="1527" spans="1:13" x14ac:dyDescent="0.25">
      <c r="A1527" s="20">
        <v>2.6331099999999998</v>
      </c>
      <c r="B1527" s="86">
        <v>-111.187</v>
      </c>
      <c r="C1527" s="24">
        <v>38.146999999999998</v>
      </c>
      <c r="D1527" s="9">
        <v>4</v>
      </c>
      <c r="E1527" s="9">
        <v>1997</v>
      </c>
      <c r="F1527" s="9">
        <v>4</v>
      </c>
      <c r="G1527" s="9">
        <v>5</v>
      </c>
      <c r="H1527" s="9">
        <v>14</v>
      </c>
      <c r="I1527" s="9">
        <v>13</v>
      </c>
      <c r="J1527" s="12">
        <v>41</v>
      </c>
      <c r="K1527" s="35">
        <v>0.22500000000000001</v>
      </c>
      <c r="L1527" s="2">
        <v>0.01</v>
      </c>
      <c r="M1527" t="s">
        <v>174</v>
      </c>
    </row>
    <row r="1528" spans="1:13" x14ac:dyDescent="0.25">
      <c r="A1528" s="20">
        <v>3.05789</v>
      </c>
      <c r="B1528" s="80">
        <v>-108.732</v>
      </c>
      <c r="C1528" s="23">
        <v>42.683</v>
      </c>
      <c r="D1528" s="1">
        <v>5</v>
      </c>
      <c r="E1528" s="1">
        <v>1997</v>
      </c>
      <c r="F1528" s="1">
        <v>4</v>
      </c>
      <c r="G1528" s="1">
        <v>25</v>
      </c>
      <c r="H1528" s="1">
        <v>10</v>
      </c>
      <c r="I1528" s="1">
        <v>39</v>
      </c>
      <c r="J1528" s="1">
        <v>6.77</v>
      </c>
      <c r="K1528" s="35">
        <v>0.23</v>
      </c>
      <c r="L1528" s="2">
        <v>0.01</v>
      </c>
      <c r="M1528" t="s">
        <v>174</v>
      </c>
    </row>
    <row r="1529" spans="1:13" x14ac:dyDescent="0.25">
      <c r="A1529" s="20">
        <v>2.51234</v>
      </c>
      <c r="B1529" s="86">
        <v>-114.2</v>
      </c>
      <c r="C1529" s="24">
        <v>37.281999999999996</v>
      </c>
      <c r="D1529" s="9">
        <v>0</v>
      </c>
      <c r="E1529" s="9">
        <v>1997</v>
      </c>
      <c r="F1529" s="9">
        <v>4</v>
      </c>
      <c r="G1529" s="9">
        <v>28</v>
      </c>
      <c r="H1529" s="9">
        <v>15</v>
      </c>
      <c r="I1529" s="9">
        <v>50</v>
      </c>
      <c r="J1529" s="12">
        <v>3.8</v>
      </c>
      <c r="K1529" s="35">
        <v>0.22500000000000001</v>
      </c>
      <c r="L1529" s="2">
        <v>0.01</v>
      </c>
      <c r="M1529" t="s">
        <v>174</v>
      </c>
    </row>
    <row r="1530" spans="1:13" x14ac:dyDescent="0.25">
      <c r="A1530" s="20">
        <v>2.8848796045520833</v>
      </c>
      <c r="B1530" s="80">
        <v>-114.30500000000001</v>
      </c>
      <c r="C1530" s="23">
        <v>37.256</v>
      </c>
      <c r="D1530" s="1">
        <v>2</v>
      </c>
      <c r="E1530" s="1">
        <v>1997</v>
      </c>
      <c r="F1530" s="1">
        <v>5</v>
      </c>
      <c r="G1530" s="1">
        <v>12</v>
      </c>
      <c r="H1530" s="1">
        <v>9</v>
      </c>
      <c r="I1530" s="1">
        <v>0</v>
      </c>
      <c r="J1530" s="11">
        <v>17.2</v>
      </c>
      <c r="K1530" s="35">
        <v>0.11825400999467875</v>
      </c>
      <c r="L1530" s="2">
        <v>0.01</v>
      </c>
      <c r="M1530" t="s">
        <v>175</v>
      </c>
    </row>
    <row r="1531" spans="1:13" x14ac:dyDescent="0.25">
      <c r="A1531" s="20">
        <v>2.50305</v>
      </c>
      <c r="B1531" s="86">
        <v>-111.47799999999999</v>
      </c>
      <c r="C1531" s="24">
        <v>38.744</v>
      </c>
      <c r="D1531" s="9">
        <v>6</v>
      </c>
      <c r="E1531" s="9">
        <v>1997</v>
      </c>
      <c r="F1531" s="9">
        <v>5</v>
      </c>
      <c r="G1531" s="9">
        <v>15</v>
      </c>
      <c r="H1531" s="9">
        <v>20</v>
      </c>
      <c r="I1531" s="9">
        <v>14</v>
      </c>
      <c r="J1531" s="12">
        <v>18.399999999999999</v>
      </c>
      <c r="K1531" s="35">
        <v>0.22500000000000001</v>
      </c>
      <c r="L1531" s="2">
        <v>0.01</v>
      </c>
      <c r="M1531" t="s">
        <v>174</v>
      </c>
    </row>
    <row r="1532" spans="1:13" x14ac:dyDescent="0.25">
      <c r="A1532" s="20">
        <v>4.2156054654279078</v>
      </c>
      <c r="B1532" s="80">
        <v>-114.986</v>
      </c>
      <c r="C1532" s="23">
        <v>40.612000000000002</v>
      </c>
      <c r="D1532" s="1">
        <v>5</v>
      </c>
      <c r="E1532" s="1">
        <v>1997</v>
      </c>
      <c r="F1532" s="1">
        <v>5</v>
      </c>
      <c r="G1532" s="1">
        <v>16</v>
      </c>
      <c r="H1532" s="1">
        <v>1</v>
      </c>
      <c r="I1532" s="1">
        <v>23</v>
      </c>
      <c r="J1532" s="1">
        <v>19.829999999999998</v>
      </c>
      <c r="K1532" s="35">
        <v>0.18138534450642699</v>
      </c>
      <c r="L1532" s="2">
        <v>0.01</v>
      </c>
      <c r="M1532" t="s">
        <v>175</v>
      </c>
    </row>
    <row r="1533" spans="1:13" x14ac:dyDescent="0.25">
      <c r="A1533" s="20">
        <v>2.9582600000000001</v>
      </c>
      <c r="B1533" s="86">
        <v>-113.889</v>
      </c>
      <c r="C1533" s="24">
        <v>36.954999999999998</v>
      </c>
      <c r="D1533" s="9">
        <v>1</v>
      </c>
      <c r="E1533" s="9">
        <v>1997</v>
      </c>
      <c r="F1533" s="9">
        <v>5</v>
      </c>
      <c r="G1533" s="9">
        <v>21</v>
      </c>
      <c r="H1533" s="9">
        <v>23</v>
      </c>
      <c r="I1533" s="9">
        <v>14</v>
      </c>
      <c r="J1533" s="12">
        <v>55.4</v>
      </c>
      <c r="K1533" s="35">
        <v>0.22500000000000001</v>
      </c>
      <c r="L1533" s="2">
        <v>0.01</v>
      </c>
      <c r="M1533" t="s">
        <v>174</v>
      </c>
    </row>
    <row r="1534" spans="1:13" x14ac:dyDescent="0.25">
      <c r="A1534" s="20">
        <v>2.5495000000000001</v>
      </c>
      <c r="B1534" s="86">
        <v>-110.675</v>
      </c>
      <c r="C1534" s="24">
        <v>37.76</v>
      </c>
      <c r="D1534" s="9">
        <v>1</v>
      </c>
      <c r="E1534" s="9">
        <v>1997</v>
      </c>
      <c r="F1534" s="9">
        <v>6</v>
      </c>
      <c r="G1534" s="9">
        <v>23</v>
      </c>
      <c r="H1534" s="9">
        <v>10</v>
      </c>
      <c r="I1534" s="9">
        <v>28</v>
      </c>
      <c r="J1534" s="12">
        <v>46.6</v>
      </c>
      <c r="K1534" s="35">
        <v>0.22500000000000001</v>
      </c>
      <c r="L1534" s="2">
        <v>0.01</v>
      </c>
      <c r="M1534" t="s">
        <v>174</v>
      </c>
    </row>
    <row r="1535" spans="1:13" x14ac:dyDescent="0.25">
      <c r="A1535" s="20">
        <v>2.7445900000000001</v>
      </c>
      <c r="B1535" s="86">
        <v>-111.83199999999999</v>
      </c>
      <c r="C1535" s="24">
        <v>39.387999999999998</v>
      </c>
      <c r="D1535" s="9">
        <v>2</v>
      </c>
      <c r="E1535" s="9">
        <v>1997</v>
      </c>
      <c r="F1535" s="9">
        <v>7</v>
      </c>
      <c r="G1535" s="9">
        <v>10</v>
      </c>
      <c r="H1535" s="9">
        <v>19</v>
      </c>
      <c r="I1535" s="9">
        <v>53</v>
      </c>
      <c r="J1535" s="12">
        <v>41.9</v>
      </c>
      <c r="K1535" s="35">
        <v>0.22500000000000001</v>
      </c>
      <c r="L1535" s="2">
        <v>0.01</v>
      </c>
      <c r="M1535" t="s">
        <v>174</v>
      </c>
    </row>
    <row r="1536" spans="1:13" x14ac:dyDescent="0.25">
      <c r="A1536" s="20">
        <v>2.6238200000000003</v>
      </c>
      <c r="B1536" s="86">
        <v>-111.834</v>
      </c>
      <c r="C1536" s="24">
        <v>39.383000000000003</v>
      </c>
      <c r="D1536" s="9">
        <v>1</v>
      </c>
      <c r="E1536" s="9">
        <v>1997</v>
      </c>
      <c r="F1536" s="9">
        <v>7</v>
      </c>
      <c r="G1536" s="9">
        <v>10</v>
      </c>
      <c r="H1536" s="9">
        <v>20</v>
      </c>
      <c r="I1536" s="9">
        <v>4</v>
      </c>
      <c r="J1536" s="12">
        <v>34.4</v>
      </c>
      <c r="K1536" s="35">
        <v>0.22500000000000001</v>
      </c>
      <c r="L1536" s="2">
        <v>0.01</v>
      </c>
      <c r="M1536" t="s">
        <v>174</v>
      </c>
    </row>
    <row r="1537" spans="1:13" x14ac:dyDescent="0.25">
      <c r="A1537" s="20">
        <v>2.9768400000000002</v>
      </c>
      <c r="B1537" s="86">
        <v>-111.837</v>
      </c>
      <c r="C1537" s="24">
        <v>39.381</v>
      </c>
      <c r="D1537" s="9">
        <v>0</v>
      </c>
      <c r="E1537" s="9">
        <v>1997</v>
      </c>
      <c r="F1537" s="9">
        <v>7</v>
      </c>
      <c r="G1537" s="9">
        <v>10</v>
      </c>
      <c r="H1537" s="9">
        <v>22</v>
      </c>
      <c r="I1537" s="9">
        <v>1</v>
      </c>
      <c r="J1537" s="12">
        <v>28.5</v>
      </c>
      <c r="K1537" s="35">
        <v>0.22500000000000001</v>
      </c>
      <c r="L1537" s="2">
        <v>0.01</v>
      </c>
      <c r="M1537" t="s">
        <v>174</v>
      </c>
    </row>
    <row r="1538" spans="1:13" x14ac:dyDescent="0.25">
      <c r="A1538" s="20">
        <v>2.5866600000000002</v>
      </c>
      <c r="B1538" s="86">
        <v>-111.831</v>
      </c>
      <c r="C1538" s="24">
        <v>39.386000000000003</v>
      </c>
      <c r="D1538" s="9">
        <v>0</v>
      </c>
      <c r="E1538" s="9">
        <v>1997</v>
      </c>
      <c r="F1538" s="9">
        <v>7</v>
      </c>
      <c r="G1538" s="9">
        <v>10</v>
      </c>
      <c r="H1538" s="9">
        <v>22</v>
      </c>
      <c r="I1538" s="9">
        <v>39</v>
      </c>
      <c r="J1538" s="12">
        <v>56.6</v>
      </c>
      <c r="K1538" s="35">
        <v>0.22500000000000001</v>
      </c>
      <c r="L1538" s="2">
        <v>0.01</v>
      </c>
      <c r="M1538" t="s">
        <v>174</v>
      </c>
    </row>
    <row r="1539" spans="1:13" x14ac:dyDescent="0.25">
      <c r="A1539" s="20">
        <v>3.2369600000000003</v>
      </c>
      <c r="B1539" s="86">
        <v>-111.836</v>
      </c>
      <c r="C1539" s="24">
        <v>39.386000000000003</v>
      </c>
      <c r="D1539" s="9">
        <v>1</v>
      </c>
      <c r="E1539" s="9">
        <v>1997</v>
      </c>
      <c r="F1539" s="9">
        <v>7</v>
      </c>
      <c r="G1539" s="9">
        <v>10</v>
      </c>
      <c r="H1539" s="9">
        <v>23</v>
      </c>
      <c r="I1539" s="9">
        <v>47</v>
      </c>
      <c r="J1539" s="12">
        <v>36.6</v>
      </c>
      <c r="K1539" s="35">
        <v>0.22500000000000001</v>
      </c>
      <c r="L1539" s="2">
        <v>0.01</v>
      </c>
      <c r="M1539" t="s">
        <v>174</v>
      </c>
    </row>
    <row r="1540" spans="1:13" x14ac:dyDescent="0.25">
      <c r="A1540" s="20">
        <v>3.3201637170102654</v>
      </c>
      <c r="B1540" s="86">
        <v>-112.511</v>
      </c>
      <c r="C1540" s="24">
        <v>37.984999999999999</v>
      </c>
      <c r="D1540" s="9">
        <v>0</v>
      </c>
      <c r="E1540" s="9">
        <v>1997</v>
      </c>
      <c r="F1540" s="9">
        <v>7</v>
      </c>
      <c r="G1540" s="9">
        <v>29</v>
      </c>
      <c r="H1540" s="9">
        <v>13</v>
      </c>
      <c r="I1540" s="9">
        <v>4</v>
      </c>
      <c r="J1540" s="12">
        <v>47</v>
      </c>
      <c r="K1540" s="35">
        <v>0.11825400999467875</v>
      </c>
      <c r="L1540" s="2">
        <v>0.01</v>
      </c>
      <c r="M1540" t="s">
        <v>175</v>
      </c>
    </row>
    <row r="1541" spans="1:13" x14ac:dyDescent="0.25">
      <c r="A1541" s="20">
        <v>2.8027556086123582</v>
      </c>
      <c r="B1541" s="86">
        <v>-112.505</v>
      </c>
      <c r="C1541" s="24">
        <v>37.976999999999997</v>
      </c>
      <c r="D1541" s="9">
        <v>4</v>
      </c>
      <c r="E1541" s="9">
        <v>1997</v>
      </c>
      <c r="F1541" s="9">
        <v>8</v>
      </c>
      <c r="G1541" s="9">
        <v>13</v>
      </c>
      <c r="H1541" s="9">
        <v>12</v>
      </c>
      <c r="I1541" s="9">
        <v>29</v>
      </c>
      <c r="J1541" s="12">
        <v>3.1</v>
      </c>
      <c r="K1541" s="35">
        <v>0.11825400999467875</v>
      </c>
      <c r="L1541" s="2">
        <v>0.01</v>
      </c>
      <c r="M1541" t="s">
        <v>175</v>
      </c>
    </row>
    <row r="1542" spans="1:13" x14ac:dyDescent="0.25">
      <c r="A1542" s="20">
        <v>3.0242468933177022</v>
      </c>
      <c r="B1542" s="86">
        <v>-112.19199999999999</v>
      </c>
      <c r="C1542" s="24">
        <v>40.529000000000003</v>
      </c>
      <c r="D1542" s="9">
        <v>5</v>
      </c>
      <c r="E1542" s="9">
        <v>1997</v>
      </c>
      <c r="F1542" s="9">
        <v>9</v>
      </c>
      <c r="G1542" s="9">
        <v>17</v>
      </c>
      <c r="H1542" s="9">
        <v>0</v>
      </c>
      <c r="I1542" s="9">
        <v>39</v>
      </c>
      <c r="J1542" s="12">
        <v>0</v>
      </c>
      <c r="K1542" s="35">
        <v>0.11825400999467875</v>
      </c>
      <c r="L1542" s="2">
        <v>0.01</v>
      </c>
      <c r="M1542" t="s">
        <v>175</v>
      </c>
    </row>
    <row r="1543" spans="1:13" x14ac:dyDescent="0.25">
      <c r="A1543" s="20">
        <v>2.9211</v>
      </c>
      <c r="B1543" s="86">
        <v>-112.09399999999999</v>
      </c>
      <c r="C1543" s="24">
        <v>37.084000000000003</v>
      </c>
      <c r="D1543" s="9">
        <v>2</v>
      </c>
      <c r="E1543" s="9">
        <v>1997</v>
      </c>
      <c r="F1543" s="9">
        <v>9</v>
      </c>
      <c r="G1543" s="9">
        <v>18</v>
      </c>
      <c r="H1543" s="9">
        <v>21</v>
      </c>
      <c r="I1543" s="9">
        <v>4</v>
      </c>
      <c r="J1543" s="12">
        <v>6.6</v>
      </c>
      <c r="K1543" s="35">
        <v>0.22500000000000001</v>
      </c>
      <c r="L1543" s="2">
        <v>0.01</v>
      </c>
      <c r="M1543" t="s">
        <v>174</v>
      </c>
    </row>
    <row r="1544" spans="1:13" x14ac:dyDescent="0.25">
      <c r="A1544" s="20">
        <v>3.5703418655636843</v>
      </c>
      <c r="B1544" s="86">
        <v>-112.318</v>
      </c>
      <c r="C1544" s="24">
        <v>41.473999999999997</v>
      </c>
      <c r="D1544" s="9">
        <v>7</v>
      </c>
      <c r="E1544" s="9">
        <v>1997</v>
      </c>
      <c r="F1544" s="9">
        <v>10</v>
      </c>
      <c r="G1544" s="9">
        <v>3</v>
      </c>
      <c r="H1544" s="9">
        <v>14</v>
      </c>
      <c r="I1544" s="9">
        <v>52</v>
      </c>
      <c r="J1544" s="12">
        <v>18.8</v>
      </c>
      <c r="K1544" s="35">
        <v>0.10535699111194734</v>
      </c>
      <c r="L1544" s="2">
        <v>0.01</v>
      </c>
      <c r="M1544" t="s">
        <v>175</v>
      </c>
    </row>
    <row r="1545" spans="1:13" x14ac:dyDescent="0.25">
      <c r="A1545" s="20">
        <v>3.0627462998598922</v>
      </c>
      <c r="B1545" s="86">
        <v>-112.322</v>
      </c>
      <c r="C1545" s="24">
        <v>41.475999999999999</v>
      </c>
      <c r="D1545" s="9">
        <v>8</v>
      </c>
      <c r="E1545" s="9">
        <v>1997</v>
      </c>
      <c r="F1545" s="9">
        <v>10</v>
      </c>
      <c r="G1545" s="9">
        <v>3</v>
      </c>
      <c r="H1545" s="9">
        <v>15</v>
      </c>
      <c r="I1545" s="9">
        <v>15</v>
      </c>
      <c r="J1545" s="12">
        <v>49.9</v>
      </c>
      <c r="K1545" s="35">
        <v>0.11825400999467875</v>
      </c>
      <c r="L1545" s="2">
        <v>0.01</v>
      </c>
      <c r="M1545" t="s">
        <v>175</v>
      </c>
    </row>
    <row r="1546" spans="1:13" x14ac:dyDescent="0.25">
      <c r="A1546" s="20">
        <v>3.0747813239453303</v>
      </c>
      <c r="B1546" s="86">
        <v>-111.855</v>
      </c>
      <c r="C1546" s="24">
        <v>37.921999999999997</v>
      </c>
      <c r="D1546" s="9">
        <v>7</v>
      </c>
      <c r="E1546" s="9">
        <v>1997</v>
      </c>
      <c r="F1546" s="9">
        <v>10</v>
      </c>
      <c r="G1546" s="9">
        <v>20</v>
      </c>
      <c r="H1546" s="9">
        <v>7</v>
      </c>
      <c r="I1546" s="9">
        <v>2</v>
      </c>
      <c r="J1546" s="12">
        <v>19.899999999999999</v>
      </c>
      <c r="K1546" s="35">
        <v>0.10535699111194734</v>
      </c>
      <c r="L1546" s="2">
        <v>0.01</v>
      </c>
      <c r="M1546" t="s">
        <v>175</v>
      </c>
    </row>
    <row r="1547" spans="1:13" x14ac:dyDescent="0.25">
      <c r="A1547" s="20">
        <v>3.0662891567934532</v>
      </c>
      <c r="B1547" s="86">
        <v>-112.27500000000001</v>
      </c>
      <c r="C1547" s="24">
        <v>41.847000000000001</v>
      </c>
      <c r="D1547" s="9">
        <v>7</v>
      </c>
      <c r="E1547" s="9">
        <v>1997</v>
      </c>
      <c r="F1547" s="9">
        <v>11</v>
      </c>
      <c r="G1547" s="9">
        <v>5</v>
      </c>
      <c r="H1547" s="9">
        <v>0</v>
      </c>
      <c r="I1547" s="9">
        <v>51</v>
      </c>
      <c r="J1547" s="12">
        <v>48.7</v>
      </c>
      <c r="K1547" s="35">
        <v>0.10535699111194734</v>
      </c>
      <c r="L1547" s="2">
        <v>0.01</v>
      </c>
      <c r="M1547" t="s">
        <v>175</v>
      </c>
    </row>
    <row r="1548" spans="1:13" x14ac:dyDescent="0.25">
      <c r="A1548" s="20">
        <v>2.9219912106482147</v>
      </c>
      <c r="B1548" s="86">
        <v>-111.221</v>
      </c>
      <c r="C1548" s="24">
        <v>40.159999999999997</v>
      </c>
      <c r="D1548" s="9">
        <v>2</v>
      </c>
      <c r="E1548" s="9">
        <v>1997</v>
      </c>
      <c r="F1548" s="9">
        <v>11</v>
      </c>
      <c r="G1548" s="9">
        <v>18</v>
      </c>
      <c r="H1548" s="9">
        <v>19</v>
      </c>
      <c r="I1548" s="9">
        <v>25</v>
      </c>
      <c r="J1548" s="12">
        <v>52.5</v>
      </c>
      <c r="K1548" s="35">
        <v>0.11825400999467875</v>
      </c>
      <c r="L1548" s="2">
        <v>0.01</v>
      </c>
      <c r="M1548" t="s">
        <v>175</v>
      </c>
    </row>
    <row r="1549" spans="1:13" x14ac:dyDescent="0.25">
      <c r="A1549" s="20">
        <v>3.4148634471348447</v>
      </c>
      <c r="B1549" s="86">
        <v>-113.03400000000001</v>
      </c>
      <c r="C1549" s="24">
        <v>37.637</v>
      </c>
      <c r="D1549" s="9">
        <v>3</v>
      </c>
      <c r="E1549" s="9">
        <v>1997</v>
      </c>
      <c r="F1549" s="9">
        <v>11</v>
      </c>
      <c r="G1549" s="9">
        <v>30</v>
      </c>
      <c r="H1549" s="9">
        <v>9</v>
      </c>
      <c r="I1549" s="9">
        <v>54</v>
      </c>
      <c r="J1549" s="12">
        <v>59</v>
      </c>
      <c r="K1549" s="35">
        <v>0.10535699111194734</v>
      </c>
      <c r="L1549" s="2">
        <v>0.01</v>
      </c>
      <c r="M1549" t="s">
        <v>175</v>
      </c>
    </row>
    <row r="1550" spans="1:13" x14ac:dyDescent="0.25">
      <c r="A1550" s="20">
        <v>3.0027345279215396</v>
      </c>
      <c r="B1550" s="86">
        <v>-111.97499999999999</v>
      </c>
      <c r="C1550" s="24">
        <v>38.651000000000003</v>
      </c>
      <c r="D1550" s="9">
        <v>3</v>
      </c>
      <c r="E1550" s="9">
        <v>1997</v>
      </c>
      <c r="F1550" s="9">
        <v>12</v>
      </c>
      <c r="G1550" s="9">
        <v>10</v>
      </c>
      <c r="H1550" s="9">
        <v>7</v>
      </c>
      <c r="I1550" s="9">
        <v>25</v>
      </c>
      <c r="J1550" s="12">
        <v>20.6</v>
      </c>
      <c r="K1550" s="35">
        <v>0.11825400999467875</v>
      </c>
      <c r="L1550" s="2">
        <v>0.01</v>
      </c>
      <c r="M1550" t="s">
        <v>175</v>
      </c>
    </row>
    <row r="1551" spans="1:13" x14ac:dyDescent="0.25">
      <c r="A1551" s="20">
        <v>3.2183800000000002</v>
      </c>
      <c r="B1551" s="86">
        <v>-109.08</v>
      </c>
      <c r="C1551" s="24">
        <v>38.319000000000003</v>
      </c>
      <c r="D1551" s="9">
        <v>0</v>
      </c>
      <c r="E1551" s="9">
        <v>1997</v>
      </c>
      <c r="F1551" s="9">
        <v>12</v>
      </c>
      <c r="G1551" s="9">
        <v>15</v>
      </c>
      <c r="H1551" s="9">
        <v>9</v>
      </c>
      <c r="I1551" s="9">
        <v>18</v>
      </c>
      <c r="J1551" s="12">
        <v>47</v>
      </c>
      <c r="K1551" s="35">
        <v>0.22500000000000001</v>
      </c>
      <c r="L1551" s="2">
        <v>0.01</v>
      </c>
      <c r="M1551" t="s">
        <v>174</v>
      </c>
    </row>
    <row r="1552" spans="1:13" x14ac:dyDescent="0.25">
      <c r="A1552" s="20">
        <v>3.3658009464371816</v>
      </c>
      <c r="B1552" s="80">
        <v>-111.09099999999999</v>
      </c>
      <c r="C1552" s="23">
        <v>42.747999999999998</v>
      </c>
      <c r="D1552" s="1">
        <v>5</v>
      </c>
      <c r="E1552" s="1">
        <v>1998</v>
      </c>
      <c r="F1552" s="1">
        <v>1</v>
      </c>
      <c r="G1552" s="1">
        <v>4</v>
      </c>
      <c r="H1552" s="1">
        <v>17</v>
      </c>
      <c r="I1552" s="1">
        <v>27</v>
      </c>
      <c r="J1552" s="11">
        <v>54.3</v>
      </c>
      <c r="K1552" s="35">
        <v>0.10516774409862768</v>
      </c>
      <c r="L1552" s="2">
        <v>0.01</v>
      </c>
      <c r="M1552" t="s">
        <v>175</v>
      </c>
    </row>
    <row r="1553" spans="1:13" x14ac:dyDescent="0.25">
      <c r="A1553" s="20">
        <v>3.0946685770847298</v>
      </c>
      <c r="B1553" s="86">
        <v>-111.254</v>
      </c>
      <c r="C1553" s="24">
        <v>40.151000000000003</v>
      </c>
      <c r="D1553" s="9">
        <v>4</v>
      </c>
      <c r="E1553" s="9">
        <v>1998</v>
      </c>
      <c r="F1553" s="9">
        <v>1</v>
      </c>
      <c r="G1553" s="9">
        <v>5</v>
      </c>
      <c r="H1553" s="9">
        <v>2</v>
      </c>
      <c r="I1553" s="9">
        <v>20</v>
      </c>
      <c r="J1553" s="12">
        <v>46.6</v>
      </c>
      <c r="K1553" s="35">
        <v>0.10535699111194734</v>
      </c>
      <c r="L1553" s="2">
        <v>0.01</v>
      </c>
      <c r="M1553" t="s">
        <v>175</v>
      </c>
    </row>
    <row r="1554" spans="1:13" x14ac:dyDescent="0.25">
      <c r="A1554" s="20">
        <v>3.3742900000000002</v>
      </c>
      <c r="B1554" s="80">
        <v>-110.937</v>
      </c>
      <c r="C1554" s="23">
        <v>42.776000000000003</v>
      </c>
      <c r="D1554" s="1">
        <v>5</v>
      </c>
      <c r="E1554" s="1">
        <v>1998</v>
      </c>
      <c r="F1554" s="1">
        <v>1</v>
      </c>
      <c r="G1554" s="1">
        <v>11</v>
      </c>
      <c r="H1554" s="1">
        <v>10</v>
      </c>
      <c r="I1554" s="1">
        <v>33</v>
      </c>
      <c r="J1554" s="1">
        <v>41.46</v>
      </c>
      <c r="K1554" s="35">
        <v>0.23</v>
      </c>
      <c r="L1554" s="2">
        <v>0.01</v>
      </c>
      <c r="M1554" t="s">
        <v>174</v>
      </c>
    </row>
    <row r="1555" spans="1:13" x14ac:dyDescent="0.25">
      <c r="A1555" s="20">
        <v>2.6516899999999999</v>
      </c>
      <c r="B1555" s="86">
        <v>-112.514</v>
      </c>
      <c r="C1555" s="24">
        <v>37.984000000000002</v>
      </c>
      <c r="D1555" s="9">
        <v>5</v>
      </c>
      <c r="E1555" s="9">
        <v>1998</v>
      </c>
      <c r="F1555" s="9">
        <v>1</v>
      </c>
      <c r="G1555" s="9">
        <v>30</v>
      </c>
      <c r="H1555" s="9">
        <v>23</v>
      </c>
      <c r="I1555" s="9">
        <v>35</v>
      </c>
      <c r="J1555" s="12">
        <v>9.3000000000000007</v>
      </c>
      <c r="K1555" s="35">
        <v>0.22500000000000001</v>
      </c>
      <c r="L1555" s="2">
        <v>0.01</v>
      </c>
      <c r="M1555" t="s">
        <v>174</v>
      </c>
    </row>
    <row r="1556" spans="1:13" x14ac:dyDescent="0.25">
      <c r="A1556" s="20">
        <v>2.7676174180081783</v>
      </c>
      <c r="B1556" s="86">
        <v>-112.504</v>
      </c>
      <c r="C1556" s="24">
        <v>37.981999999999999</v>
      </c>
      <c r="D1556" s="9">
        <v>1</v>
      </c>
      <c r="E1556" s="9">
        <v>1998</v>
      </c>
      <c r="F1556" s="9">
        <v>1</v>
      </c>
      <c r="G1556" s="9">
        <v>31</v>
      </c>
      <c r="H1556" s="9">
        <v>7</v>
      </c>
      <c r="I1556" s="9">
        <v>15</v>
      </c>
      <c r="J1556" s="12">
        <v>39.5</v>
      </c>
      <c r="K1556" s="35">
        <v>0.11825400999467875</v>
      </c>
      <c r="L1556" s="2">
        <v>0.01</v>
      </c>
      <c r="M1556" t="s">
        <v>175</v>
      </c>
    </row>
    <row r="1557" spans="1:13" x14ac:dyDescent="0.25">
      <c r="A1557" s="20">
        <v>2.8959321556629405</v>
      </c>
      <c r="B1557" s="86">
        <v>-112.514</v>
      </c>
      <c r="C1557" s="24">
        <v>37.978999999999999</v>
      </c>
      <c r="D1557" s="9">
        <v>1</v>
      </c>
      <c r="E1557" s="9">
        <v>1998</v>
      </c>
      <c r="F1557" s="9">
        <v>1</v>
      </c>
      <c r="G1557" s="9">
        <v>31</v>
      </c>
      <c r="H1557" s="9">
        <v>8</v>
      </c>
      <c r="I1557" s="9">
        <v>3</v>
      </c>
      <c r="J1557" s="12">
        <v>50.8</v>
      </c>
      <c r="K1557" s="35">
        <v>0.11825400999467875</v>
      </c>
      <c r="L1557" s="2">
        <v>0.01</v>
      </c>
      <c r="M1557" t="s">
        <v>175</v>
      </c>
    </row>
    <row r="1558" spans="1:13" x14ac:dyDescent="0.25">
      <c r="A1558" s="20">
        <v>2.7595285510250767</v>
      </c>
      <c r="B1558" s="86">
        <v>-112.45099999999999</v>
      </c>
      <c r="C1558" s="24">
        <v>38.546999999999997</v>
      </c>
      <c r="D1558" s="9">
        <v>2</v>
      </c>
      <c r="E1558" s="9">
        <v>1998</v>
      </c>
      <c r="F1558" s="9">
        <v>1</v>
      </c>
      <c r="G1558" s="9">
        <v>31</v>
      </c>
      <c r="H1558" s="9">
        <v>9</v>
      </c>
      <c r="I1558" s="9">
        <v>22</v>
      </c>
      <c r="J1558" s="12">
        <v>53.6</v>
      </c>
      <c r="K1558" s="35">
        <v>0.11825400999467875</v>
      </c>
      <c r="L1558" s="2">
        <v>0.01</v>
      </c>
      <c r="M1558" t="s">
        <v>175</v>
      </c>
    </row>
    <row r="1559" spans="1:13" x14ac:dyDescent="0.25">
      <c r="A1559" s="20">
        <v>2.70743</v>
      </c>
      <c r="B1559" s="86">
        <v>-112.517</v>
      </c>
      <c r="C1559" s="24">
        <v>37.978999999999999</v>
      </c>
      <c r="D1559" s="9">
        <v>0</v>
      </c>
      <c r="E1559" s="9">
        <v>1998</v>
      </c>
      <c r="F1559" s="9">
        <v>1</v>
      </c>
      <c r="G1559" s="9">
        <v>31</v>
      </c>
      <c r="H1559" s="9">
        <v>18</v>
      </c>
      <c r="I1559" s="9">
        <v>32</v>
      </c>
      <c r="J1559" s="12">
        <v>14.3</v>
      </c>
      <c r="K1559" s="35">
        <v>0.22500000000000001</v>
      </c>
      <c r="L1559" s="2">
        <v>0.01</v>
      </c>
      <c r="M1559" t="s">
        <v>174</v>
      </c>
    </row>
    <row r="1560" spans="1:13" x14ac:dyDescent="0.25">
      <c r="A1560" s="20">
        <v>3.4438337854803436</v>
      </c>
      <c r="B1560" s="86">
        <v>-112.511</v>
      </c>
      <c r="C1560" s="24">
        <v>37.988999999999997</v>
      </c>
      <c r="D1560" s="9">
        <v>1</v>
      </c>
      <c r="E1560" s="9">
        <v>1998</v>
      </c>
      <c r="F1560" s="9">
        <v>2</v>
      </c>
      <c r="G1560" s="9">
        <v>1</v>
      </c>
      <c r="H1560" s="9">
        <v>2</v>
      </c>
      <c r="I1560" s="9">
        <v>9</v>
      </c>
      <c r="J1560" s="12">
        <v>22.1</v>
      </c>
      <c r="K1560" s="35">
        <v>0.10535699111194734</v>
      </c>
      <c r="L1560" s="2">
        <v>0.01</v>
      </c>
      <c r="M1560" t="s">
        <v>175</v>
      </c>
    </row>
    <row r="1561" spans="1:13" x14ac:dyDescent="0.25">
      <c r="A1561" s="20">
        <v>3.3975924376908067</v>
      </c>
      <c r="B1561" s="86">
        <v>-112.51600000000001</v>
      </c>
      <c r="C1561" s="24">
        <v>37.975999999999999</v>
      </c>
      <c r="D1561" s="9">
        <v>0</v>
      </c>
      <c r="E1561" s="9">
        <v>1998</v>
      </c>
      <c r="F1561" s="9">
        <v>2</v>
      </c>
      <c r="G1561" s="9">
        <v>1</v>
      </c>
      <c r="H1561" s="9">
        <v>2</v>
      </c>
      <c r="I1561" s="9">
        <v>16</v>
      </c>
      <c r="J1561" s="12">
        <v>56.3</v>
      </c>
      <c r="K1561" s="35">
        <v>0.10535699111194734</v>
      </c>
      <c r="L1561" s="2">
        <v>0.01</v>
      </c>
      <c r="M1561" t="s">
        <v>175</v>
      </c>
    </row>
    <row r="1562" spans="1:13" x14ac:dyDescent="0.25">
      <c r="A1562" s="20">
        <v>3.2485403764653822</v>
      </c>
      <c r="B1562" s="86">
        <v>-112.50700000000001</v>
      </c>
      <c r="C1562" s="24">
        <v>37.987000000000002</v>
      </c>
      <c r="D1562" s="9">
        <v>1</v>
      </c>
      <c r="E1562" s="9">
        <v>1998</v>
      </c>
      <c r="F1562" s="9">
        <v>2</v>
      </c>
      <c r="G1562" s="9">
        <v>1</v>
      </c>
      <c r="H1562" s="9">
        <v>8</v>
      </c>
      <c r="I1562" s="9">
        <v>53</v>
      </c>
      <c r="J1562" s="12">
        <v>16.5</v>
      </c>
      <c r="K1562" s="35">
        <v>0.10535699111194734</v>
      </c>
      <c r="L1562" s="2">
        <v>0.01</v>
      </c>
      <c r="M1562" t="s">
        <v>175</v>
      </c>
    </row>
    <row r="1563" spans="1:13" x14ac:dyDescent="0.25">
      <c r="A1563" s="20">
        <v>3.3461985392396976</v>
      </c>
      <c r="B1563" s="86">
        <v>-112.501</v>
      </c>
      <c r="C1563" s="24">
        <v>37.978000000000002</v>
      </c>
      <c r="D1563" s="9">
        <v>0</v>
      </c>
      <c r="E1563" s="9">
        <v>1998</v>
      </c>
      <c r="F1563" s="9">
        <v>2</v>
      </c>
      <c r="G1563" s="9">
        <v>1</v>
      </c>
      <c r="H1563" s="9">
        <v>14</v>
      </c>
      <c r="I1563" s="9">
        <v>19</v>
      </c>
      <c r="J1563" s="12">
        <v>7.1</v>
      </c>
      <c r="K1563" s="35">
        <v>0.10535699111194734</v>
      </c>
      <c r="L1563" s="2">
        <v>0.01</v>
      </c>
      <c r="M1563" t="s">
        <v>175</v>
      </c>
    </row>
    <row r="1564" spans="1:13" x14ac:dyDescent="0.25">
      <c r="A1564" s="20">
        <v>3.5324899999999997</v>
      </c>
      <c r="B1564" s="80">
        <v>-114.91800000000001</v>
      </c>
      <c r="C1564" s="23">
        <v>37.301000000000002</v>
      </c>
      <c r="D1564" s="1">
        <v>5</v>
      </c>
      <c r="E1564" s="1">
        <v>1998</v>
      </c>
      <c r="F1564" s="1">
        <v>2</v>
      </c>
      <c r="G1564" s="1">
        <v>1</v>
      </c>
      <c r="H1564" s="1">
        <v>16</v>
      </c>
      <c r="I1564" s="1">
        <v>20</v>
      </c>
      <c r="J1564" s="1">
        <v>8.4700000000000006</v>
      </c>
      <c r="K1564" s="35">
        <v>0.23</v>
      </c>
      <c r="L1564" s="2">
        <v>0.01</v>
      </c>
      <c r="M1564" t="s">
        <v>174</v>
      </c>
    </row>
    <row r="1565" spans="1:13" x14ac:dyDescent="0.25">
      <c r="A1565" s="20">
        <v>3.6239251215670851</v>
      </c>
      <c r="B1565" s="86">
        <v>-112.50700000000001</v>
      </c>
      <c r="C1565" s="24">
        <v>37.985999999999997</v>
      </c>
      <c r="D1565" s="9">
        <v>1</v>
      </c>
      <c r="E1565" s="9">
        <v>1998</v>
      </c>
      <c r="F1565" s="9">
        <v>2</v>
      </c>
      <c r="G1565" s="9">
        <v>1</v>
      </c>
      <c r="H1565" s="9">
        <v>21</v>
      </c>
      <c r="I1565" s="9">
        <v>29</v>
      </c>
      <c r="J1565" s="12">
        <v>4.7</v>
      </c>
      <c r="K1565" s="35">
        <v>0.1026800070380199</v>
      </c>
      <c r="L1565" s="2">
        <v>0.01</v>
      </c>
      <c r="M1565" t="s">
        <v>175</v>
      </c>
    </row>
    <row r="1566" spans="1:13" x14ac:dyDescent="0.25">
      <c r="A1566" s="20">
        <v>2.6238200000000003</v>
      </c>
      <c r="B1566" s="86">
        <v>-112.497</v>
      </c>
      <c r="C1566" s="24">
        <v>37.984000000000002</v>
      </c>
      <c r="D1566" s="9">
        <v>1</v>
      </c>
      <c r="E1566" s="9">
        <v>1998</v>
      </c>
      <c r="F1566" s="9">
        <v>2</v>
      </c>
      <c r="G1566" s="9">
        <v>2</v>
      </c>
      <c r="H1566" s="9">
        <v>0</v>
      </c>
      <c r="I1566" s="9">
        <v>45</v>
      </c>
      <c r="J1566" s="12">
        <v>5.9</v>
      </c>
      <c r="K1566" s="35">
        <v>0.22500000000000001</v>
      </c>
      <c r="L1566" s="2">
        <v>0.01</v>
      </c>
      <c r="M1566" t="s">
        <v>174</v>
      </c>
    </row>
    <row r="1567" spans="1:13" x14ac:dyDescent="0.25">
      <c r="A1567" s="20">
        <v>3.6532135354353761</v>
      </c>
      <c r="B1567" s="86">
        <v>-112.509</v>
      </c>
      <c r="C1567" s="24">
        <v>37.984999999999999</v>
      </c>
      <c r="D1567" s="9">
        <v>0</v>
      </c>
      <c r="E1567" s="9">
        <v>1998</v>
      </c>
      <c r="F1567" s="9">
        <v>2</v>
      </c>
      <c r="G1567" s="9">
        <v>2</v>
      </c>
      <c r="H1567" s="9">
        <v>0</v>
      </c>
      <c r="I1567" s="9">
        <v>49</v>
      </c>
      <c r="J1567" s="12">
        <v>5.8</v>
      </c>
      <c r="K1567" s="35">
        <v>0.10535699111194734</v>
      </c>
      <c r="L1567" s="2">
        <v>0.01</v>
      </c>
      <c r="M1567" t="s">
        <v>175</v>
      </c>
    </row>
    <row r="1568" spans="1:13" x14ac:dyDescent="0.25">
      <c r="A1568" s="20">
        <v>3.4298735186354823</v>
      </c>
      <c r="B1568" s="86">
        <v>-112.505</v>
      </c>
      <c r="C1568" s="24">
        <v>37.982999999999997</v>
      </c>
      <c r="D1568" s="9">
        <v>5</v>
      </c>
      <c r="E1568" s="9">
        <v>1998</v>
      </c>
      <c r="F1568" s="9">
        <v>2</v>
      </c>
      <c r="G1568" s="9">
        <v>3</v>
      </c>
      <c r="H1568" s="9">
        <v>12</v>
      </c>
      <c r="I1568" s="9">
        <v>44</v>
      </c>
      <c r="J1568" s="12">
        <v>17.2</v>
      </c>
      <c r="K1568" s="35">
        <v>0.10535699111194734</v>
      </c>
      <c r="L1568" s="2">
        <v>0.01</v>
      </c>
      <c r="M1568" t="s">
        <v>175</v>
      </c>
    </row>
    <row r="1569" spans="1:13" x14ac:dyDescent="0.25">
      <c r="A1569" s="20">
        <v>2.5959499999999998</v>
      </c>
      <c r="B1569" s="86">
        <v>-112.512</v>
      </c>
      <c r="C1569" s="24">
        <v>37.985999999999997</v>
      </c>
      <c r="D1569" s="9">
        <v>6</v>
      </c>
      <c r="E1569" s="9">
        <v>1998</v>
      </c>
      <c r="F1569" s="9">
        <v>2</v>
      </c>
      <c r="G1569" s="9">
        <v>3</v>
      </c>
      <c r="H1569" s="9">
        <v>19</v>
      </c>
      <c r="I1569" s="9">
        <v>58</v>
      </c>
      <c r="J1569" s="12">
        <v>37.799999999999997</v>
      </c>
      <c r="K1569" s="35">
        <v>0.22500000000000001</v>
      </c>
      <c r="L1569" s="2">
        <v>0.01</v>
      </c>
      <c r="M1569" t="s">
        <v>174</v>
      </c>
    </row>
    <row r="1570" spans="1:13" x14ac:dyDescent="0.25">
      <c r="A1570" s="20">
        <v>2.7920934675320965</v>
      </c>
      <c r="B1570" s="86">
        <v>-112.517</v>
      </c>
      <c r="C1570" s="24">
        <v>37.975999999999999</v>
      </c>
      <c r="D1570" s="9">
        <v>7</v>
      </c>
      <c r="E1570" s="9">
        <v>1998</v>
      </c>
      <c r="F1570" s="9">
        <v>2</v>
      </c>
      <c r="G1570" s="9">
        <v>4</v>
      </c>
      <c r="H1570" s="9">
        <v>13</v>
      </c>
      <c r="I1570" s="9">
        <v>8</v>
      </c>
      <c r="J1570" s="12">
        <v>55.2</v>
      </c>
      <c r="K1570" s="35">
        <v>0.11825400999467875</v>
      </c>
      <c r="L1570" s="2">
        <v>0.01</v>
      </c>
      <c r="M1570" t="s">
        <v>175</v>
      </c>
    </row>
    <row r="1571" spans="1:13" x14ac:dyDescent="0.25">
      <c r="A1571" s="20">
        <v>2.50305</v>
      </c>
      <c r="B1571" s="86">
        <v>-112.512</v>
      </c>
      <c r="C1571" s="24">
        <v>37.979999999999997</v>
      </c>
      <c r="D1571" s="9">
        <v>1</v>
      </c>
      <c r="E1571" s="9">
        <v>1998</v>
      </c>
      <c r="F1571" s="9">
        <v>2</v>
      </c>
      <c r="G1571" s="9">
        <v>4</v>
      </c>
      <c r="H1571" s="9">
        <v>18</v>
      </c>
      <c r="I1571" s="9">
        <v>17</v>
      </c>
      <c r="J1571" s="12">
        <v>3.4</v>
      </c>
      <c r="K1571" s="35">
        <v>0.22500000000000001</v>
      </c>
      <c r="L1571" s="2">
        <v>0.01</v>
      </c>
      <c r="M1571" t="s">
        <v>174</v>
      </c>
    </row>
    <row r="1572" spans="1:13" x14ac:dyDescent="0.25">
      <c r="A1572" s="20">
        <v>3.3430600081017903</v>
      </c>
      <c r="B1572" s="86">
        <v>-112.51</v>
      </c>
      <c r="C1572" s="24">
        <v>37.981000000000002</v>
      </c>
      <c r="D1572" s="9">
        <v>1</v>
      </c>
      <c r="E1572" s="9">
        <v>1998</v>
      </c>
      <c r="F1572" s="9">
        <v>2</v>
      </c>
      <c r="G1572" s="9">
        <v>4</v>
      </c>
      <c r="H1572" s="9">
        <v>19</v>
      </c>
      <c r="I1572" s="9">
        <v>35</v>
      </c>
      <c r="J1572" s="12">
        <v>41.7</v>
      </c>
      <c r="K1572" s="35">
        <v>0.10535699111194734</v>
      </c>
      <c r="L1572" s="2">
        <v>0.01</v>
      </c>
      <c r="M1572" t="s">
        <v>175</v>
      </c>
    </row>
    <row r="1573" spans="1:13" x14ac:dyDescent="0.25">
      <c r="A1573" s="20">
        <v>3.3306661802965145</v>
      </c>
      <c r="B1573" s="86">
        <v>-112.51600000000001</v>
      </c>
      <c r="C1573" s="24">
        <v>37.978999999999999</v>
      </c>
      <c r="D1573" s="9">
        <v>0</v>
      </c>
      <c r="E1573" s="9">
        <v>1998</v>
      </c>
      <c r="F1573" s="9">
        <v>2</v>
      </c>
      <c r="G1573" s="9">
        <v>4</v>
      </c>
      <c r="H1573" s="9">
        <v>23</v>
      </c>
      <c r="I1573" s="9">
        <v>51</v>
      </c>
      <c r="J1573" s="12">
        <v>35.6</v>
      </c>
      <c r="K1573" s="35">
        <v>0.10535699111194734</v>
      </c>
      <c r="L1573" s="2">
        <v>0.01</v>
      </c>
      <c r="M1573" t="s">
        <v>175</v>
      </c>
    </row>
    <row r="1574" spans="1:13" x14ac:dyDescent="0.25">
      <c r="A1574" s="20">
        <v>2.8448043143281962</v>
      </c>
      <c r="B1574" s="86">
        <v>-112.52</v>
      </c>
      <c r="C1574" s="24">
        <v>37.966000000000001</v>
      </c>
      <c r="D1574" s="9">
        <v>1</v>
      </c>
      <c r="E1574" s="9">
        <v>1998</v>
      </c>
      <c r="F1574" s="9">
        <v>2</v>
      </c>
      <c r="G1574" s="9">
        <v>6</v>
      </c>
      <c r="H1574" s="9">
        <v>13</v>
      </c>
      <c r="I1574" s="9">
        <v>11</v>
      </c>
      <c r="J1574" s="12">
        <v>16</v>
      </c>
      <c r="K1574" s="35">
        <v>0.11825400999467875</v>
      </c>
      <c r="L1574" s="2">
        <v>0.01</v>
      </c>
      <c r="M1574" t="s">
        <v>175</v>
      </c>
    </row>
    <row r="1575" spans="1:13" x14ac:dyDescent="0.25">
      <c r="A1575" s="20">
        <v>2.5773699999999997</v>
      </c>
      <c r="B1575" s="86">
        <v>-112.518</v>
      </c>
      <c r="C1575" s="24">
        <v>37.976999999999997</v>
      </c>
      <c r="D1575" s="9">
        <v>8</v>
      </c>
      <c r="E1575" s="9">
        <v>1998</v>
      </c>
      <c r="F1575" s="9">
        <v>2</v>
      </c>
      <c r="G1575" s="9">
        <v>10</v>
      </c>
      <c r="H1575" s="9">
        <v>7</v>
      </c>
      <c r="I1575" s="9">
        <v>18</v>
      </c>
      <c r="J1575" s="12">
        <v>41.4</v>
      </c>
      <c r="K1575" s="35">
        <v>0.22500000000000001</v>
      </c>
      <c r="L1575" s="2">
        <v>0.01</v>
      </c>
      <c r="M1575" t="s">
        <v>174</v>
      </c>
    </row>
    <row r="1576" spans="1:13" x14ac:dyDescent="0.25">
      <c r="A1576" s="20">
        <v>3.2143516133874708</v>
      </c>
      <c r="B1576" s="86">
        <v>-112.51900000000001</v>
      </c>
      <c r="C1576" s="24">
        <v>37.979999999999997</v>
      </c>
      <c r="D1576" s="9">
        <v>0</v>
      </c>
      <c r="E1576" s="9">
        <v>1998</v>
      </c>
      <c r="F1576" s="9">
        <v>2</v>
      </c>
      <c r="G1576" s="9">
        <v>11</v>
      </c>
      <c r="H1576" s="9">
        <v>14</v>
      </c>
      <c r="I1576" s="9">
        <v>29</v>
      </c>
      <c r="J1576" s="12">
        <v>49.1</v>
      </c>
      <c r="K1576" s="35">
        <v>0.11825400999467875</v>
      </c>
      <c r="L1576" s="2">
        <v>0.01</v>
      </c>
      <c r="M1576" t="s">
        <v>175</v>
      </c>
    </row>
    <row r="1577" spans="1:13" x14ac:dyDescent="0.25">
      <c r="A1577" s="20">
        <v>3.1049902105910276</v>
      </c>
      <c r="B1577" s="86">
        <v>-112.044</v>
      </c>
      <c r="C1577" s="24">
        <v>39.472000000000001</v>
      </c>
      <c r="D1577" s="9">
        <v>4</v>
      </c>
      <c r="E1577" s="9">
        <v>1998</v>
      </c>
      <c r="F1577" s="9">
        <v>2</v>
      </c>
      <c r="G1577" s="9">
        <v>11</v>
      </c>
      <c r="H1577" s="9">
        <v>21</v>
      </c>
      <c r="I1577" s="9">
        <v>15</v>
      </c>
      <c r="J1577" s="12">
        <v>41.4</v>
      </c>
      <c r="K1577" s="35">
        <v>0.11825400999467875</v>
      </c>
      <c r="L1577" s="2">
        <v>0.01</v>
      </c>
      <c r="M1577" t="s">
        <v>175</v>
      </c>
    </row>
    <row r="1578" spans="1:13" x14ac:dyDescent="0.25">
      <c r="A1578" s="20">
        <v>2.6675374776255971</v>
      </c>
      <c r="B1578" s="86">
        <v>-110.44199999999999</v>
      </c>
      <c r="C1578" s="24">
        <v>41.259</v>
      </c>
      <c r="D1578" s="9">
        <v>6</v>
      </c>
      <c r="E1578" s="9">
        <v>1998</v>
      </c>
      <c r="F1578" s="9">
        <v>2</v>
      </c>
      <c r="G1578" s="9">
        <v>13</v>
      </c>
      <c r="H1578" s="9">
        <v>16</v>
      </c>
      <c r="I1578" s="9">
        <v>10</v>
      </c>
      <c r="J1578" s="12">
        <v>35</v>
      </c>
      <c r="K1578" s="35">
        <v>0.11825400999467875</v>
      </c>
      <c r="L1578" s="2">
        <v>0.01</v>
      </c>
      <c r="M1578" t="s">
        <v>175</v>
      </c>
    </row>
    <row r="1579" spans="1:13" x14ac:dyDescent="0.25">
      <c r="A1579" s="20">
        <v>2.8538905717267609</v>
      </c>
      <c r="B1579" s="86">
        <v>-110.339</v>
      </c>
      <c r="C1579" s="24">
        <v>41.180999999999997</v>
      </c>
      <c r="D1579" s="9">
        <v>1</v>
      </c>
      <c r="E1579" s="9">
        <v>1998</v>
      </c>
      <c r="F1579" s="9">
        <v>2</v>
      </c>
      <c r="G1579" s="9">
        <v>15</v>
      </c>
      <c r="H1579" s="9">
        <v>0</v>
      </c>
      <c r="I1579" s="9">
        <v>5</v>
      </c>
      <c r="J1579" s="12">
        <v>3</v>
      </c>
      <c r="K1579" s="35">
        <v>0.11825400999467875</v>
      </c>
      <c r="L1579" s="2">
        <v>0.01</v>
      </c>
      <c r="M1579" t="s">
        <v>175</v>
      </c>
    </row>
    <row r="1580" spans="1:13" x14ac:dyDescent="0.25">
      <c r="A1580" s="20">
        <v>2.8550760453778632</v>
      </c>
      <c r="B1580" s="86">
        <v>-112.09399999999999</v>
      </c>
      <c r="C1580" s="24">
        <v>42.161999999999999</v>
      </c>
      <c r="D1580" s="9">
        <v>11</v>
      </c>
      <c r="E1580" s="9">
        <v>1998</v>
      </c>
      <c r="F1580" s="9">
        <v>2</v>
      </c>
      <c r="G1580" s="9">
        <v>16</v>
      </c>
      <c r="H1580" s="9">
        <v>4</v>
      </c>
      <c r="I1580" s="9">
        <v>6</v>
      </c>
      <c r="J1580" s="12">
        <v>29.9</v>
      </c>
      <c r="K1580" s="35">
        <v>0.11825400999467875</v>
      </c>
      <c r="L1580" s="2">
        <v>0.01</v>
      </c>
      <c r="M1580" t="s">
        <v>175</v>
      </c>
    </row>
    <row r="1581" spans="1:13" x14ac:dyDescent="0.25">
      <c r="A1581" s="20">
        <v>2.5495000000000001</v>
      </c>
      <c r="B1581" s="86">
        <v>-112.925</v>
      </c>
      <c r="C1581" s="24">
        <v>36.856000000000002</v>
      </c>
      <c r="D1581" s="9">
        <v>4</v>
      </c>
      <c r="E1581" s="9">
        <v>1998</v>
      </c>
      <c r="F1581" s="9">
        <v>2</v>
      </c>
      <c r="G1581" s="9">
        <v>19</v>
      </c>
      <c r="H1581" s="9">
        <v>6</v>
      </c>
      <c r="I1581" s="9">
        <v>4</v>
      </c>
      <c r="J1581" s="12">
        <v>56.6</v>
      </c>
      <c r="K1581" s="35">
        <v>0.22500000000000001</v>
      </c>
      <c r="L1581" s="2">
        <v>0.01</v>
      </c>
      <c r="M1581" t="s">
        <v>174</v>
      </c>
    </row>
    <row r="1582" spans="1:13" x14ac:dyDescent="0.25">
      <c r="A1582" s="20">
        <v>2.8183477275326685</v>
      </c>
      <c r="B1582" s="86">
        <v>-113.179</v>
      </c>
      <c r="C1582" s="24">
        <v>37.837000000000003</v>
      </c>
      <c r="D1582" s="9">
        <v>1</v>
      </c>
      <c r="E1582" s="9">
        <v>1998</v>
      </c>
      <c r="F1582" s="9">
        <v>2</v>
      </c>
      <c r="G1582" s="9">
        <v>21</v>
      </c>
      <c r="H1582" s="9">
        <v>23</v>
      </c>
      <c r="I1582" s="9">
        <v>23</v>
      </c>
      <c r="J1582" s="12">
        <v>18.3</v>
      </c>
      <c r="K1582" s="35">
        <v>0.11825400999467875</v>
      </c>
      <c r="L1582" s="2">
        <v>0.01</v>
      </c>
      <c r="M1582" t="s">
        <v>175</v>
      </c>
    </row>
    <row r="1583" spans="1:13" x14ac:dyDescent="0.25">
      <c r="A1583" s="20">
        <v>3.12548</v>
      </c>
      <c r="B1583" s="86">
        <v>-109.191</v>
      </c>
      <c r="C1583" s="24">
        <v>41.780999999999999</v>
      </c>
      <c r="D1583" s="9">
        <v>7</v>
      </c>
      <c r="E1583" s="9">
        <v>1998</v>
      </c>
      <c r="F1583" s="9">
        <v>3</v>
      </c>
      <c r="G1583" s="9">
        <v>1</v>
      </c>
      <c r="H1583" s="9">
        <v>1</v>
      </c>
      <c r="I1583" s="9">
        <v>2</v>
      </c>
      <c r="J1583" s="12">
        <v>4.8</v>
      </c>
      <c r="K1583" s="35">
        <v>0.22500000000000001</v>
      </c>
      <c r="L1583" s="2">
        <v>0.01</v>
      </c>
      <c r="M1583" t="s">
        <v>174</v>
      </c>
    </row>
    <row r="1584" spans="1:13" x14ac:dyDescent="0.25">
      <c r="A1584" s="20">
        <v>2.8096199999999998</v>
      </c>
      <c r="B1584" s="86">
        <v>-111.652</v>
      </c>
      <c r="C1584" s="24">
        <v>38.58</v>
      </c>
      <c r="D1584" s="9">
        <v>1</v>
      </c>
      <c r="E1584" s="9">
        <v>1998</v>
      </c>
      <c r="F1584" s="9">
        <v>3</v>
      </c>
      <c r="G1584" s="9">
        <v>11</v>
      </c>
      <c r="H1584" s="9">
        <v>14</v>
      </c>
      <c r="I1584" s="9">
        <v>31</v>
      </c>
      <c r="J1584" s="12">
        <v>5.6</v>
      </c>
      <c r="K1584" s="35">
        <v>0.22500000000000001</v>
      </c>
      <c r="L1584" s="2">
        <v>0.01</v>
      </c>
      <c r="M1584" t="s">
        <v>174</v>
      </c>
    </row>
    <row r="1585" spans="1:13" x14ac:dyDescent="0.25">
      <c r="A1585" s="20">
        <v>2.9901192131479872</v>
      </c>
      <c r="B1585" s="86">
        <v>-112.521</v>
      </c>
      <c r="C1585" s="24">
        <v>37.972000000000001</v>
      </c>
      <c r="D1585" s="9">
        <v>7</v>
      </c>
      <c r="E1585" s="9">
        <v>1998</v>
      </c>
      <c r="F1585" s="9">
        <v>3</v>
      </c>
      <c r="G1585" s="9">
        <v>18</v>
      </c>
      <c r="H1585" s="9">
        <v>10</v>
      </c>
      <c r="I1585" s="9">
        <v>13</v>
      </c>
      <c r="J1585" s="12">
        <v>3.2</v>
      </c>
      <c r="K1585" s="35">
        <v>0.10535699111194734</v>
      </c>
      <c r="L1585" s="2">
        <v>0.01</v>
      </c>
      <c r="M1585" t="s">
        <v>175</v>
      </c>
    </row>
    <row r="1586" spans="1:13" x14ac:dyDescent="0.25">
      <c r="A1586" s="20">
        <v>3.3742900000000002</v>
      </c>
      <c r="B1586" s="80">
        <v>-114.48699999999999</v>
      </c>
      <c r="C1586" s="23">
        <v>36.817</v>
      </c>
      <c r="D1586" s="1">
        <v>5</v>
      </c>
      <c r="E1586" s="1">
        <v>1998</v>
      </c>
      <c r="F1586" s="1">
        <v>3</v>
      </c>
      <c r="G1586" s="1">
        <v>19</v>
      </c>
      <c r="H1586" s="1">
        <v>21</v>
      </c>
      <c r="I1586" s="1">
        <v>29</v>
      </c>
      <c r="J1586" s="1">
        <v>3.16</v>
      </c>
      <c r="K1586" s="35">
        <v>0.23</v>
      </c>
      <c r="L1586" s="2">
        <v>0.01</v>
      </c>
      <c r="M1586" t="s">
        <v>174</v>
      </c>
    </row>
    <row r="1587" spans="1:13" x14ac:dyDescent="0.25">
      <c r="A1587" s="20">
        <v>2.8281999999999998</v>
      </c>
      <c r="B1587" s="86">
        <v>-113.03400000000001</v>
      </c>
      <c r="C1587" s="24">
        <v>37.817</v>
      </c>
      <c r="D1587" s="9">
        <v>10</v>
      </c>
      <c r="E1587" s="9">
        <v>1998</v>
      </c>
      <c r="F1587" s="9">
        <v>3</v>
      </c>
      <c r="G1587" s="9">
        <v>25</v>
      </c>
      <c r="H1587" s="9">
        <v>16</v>
      </c>
      <c r="I1587" s="9">
        <v>40</v>
      </c>
      <c r="J1587" s="12">
        <v>10.1</v>
      </c>
      <c r="K1587" s="35">
        <v>0.22500000000000001</v>
      </c>
      <c r="L1587" s="2">
        <v>0.01</v>
      </c>
      <c r="M1587" t="s">
        <v>174</v>
      </c>
    </row>
    <row r="1588" spans="1:13" x14ac:dyDescent="0.25">
      <c r="A1588" s="20">
        <v>3.3019768640325631</v>
      </c>
      <c r="B1588" s="86">
        <v>-111.32899999999999</v>
      </c>
      <c r="C1588" s="24">
        <v>38.244</v>
      </c>
      <c r="D1588" s="9">
        <v>1</v>
      </c>
      <c r="E1588" s="9">
        <v>1998</v>
      </c>
      <c r="F1588" s="9">
        <v>3</v>
      </c>
      <c r="G1588" s="9">
        <v>29</v>
      </c>
      <c r="H1588" s="9">
        <v>12</v>
      </c>
      <c r="I1588" s="9">
        <v>12</v>
      </c>
      <c r="J1588" s="12">
        <v>42.8</v>
      </c>
      <c r="K1588" s="35">
        <v>0.10535699111194734</v>
      </c>
      <c r="L1588" s="2">
        <v>0.01</v>
      </c>
      <c r="M1588" t="s">
        <v>175</v>
      </c>
    </row>
    <row r="1589" spans="1:13" x14ac:dyDescent="0.25">
      <c r="A1589" s="20">
        <v>3.3440355290871535</v>
      </c>
      <c r="B1589" s="86">
        <v>-112.509</v>
      </c>
      <c r="C1589" s="24">
        <v>37.979999999999997</v>
      </c>
      <c r="D1589" s="9">
        <v>0</v>
      </c>
      <c r="E1589" s="9">
        <v>1998</v>
      </c>
      <c r="F1589" s="9">
        <v>4</v>
      </c>
      <c r="G1589" s="9">
        <v>5</v>
      </c>
      <c r="H1589" s="9">
        <v>20</v>
      </c>
      <c r="I1589" s="9">
        <v>14</v>
      </c>
      <c r="J1589" s="12">
        <v>55.3</v>
      </c>
      <c r="K1589" s="35">
        <v>0.10535699111194734</v>
      </c>
      <c r="L1589" s="2">
        <v>0.01</v>
      </c>
      <c r="M1589" t="s">
        <v>175</v>
      </c>
    </row>
    <row r="1590" spans="1:13" x14ac:dyDescent="0.25">
      <c r="A1590" s="20">
        <v>3.3176046864724218</v>
      </c>
      <c r="B1590" s="86">
        <v>-113.003</v>
      </c>
      <c r="C1590" s="24">
        <v>38.423999999999999</v>
      </c>
      <c r="D1590" s="9">
        <v>2</v>
      </c>
      <c r="E1590" s="9">
        <v>1998</v>
      </c>
      <c r="F1590" s="9">
        <v>4</v>
      </c>
      <c r="G1590" s="9">
        <v>9</v>
      </c>
      <c r="H1590" s="9">
        <v>21</v>
      </c>
      <c r="I1590" s="9">
        <v>39</v>
      </c>
      <c r="J1590" s="12">
        <v>34.4</v>
      </c>
      <c r="K1590" s="35">
        <v>0.11825400999467875</v>
      </c>
      <c r="L1590" s="2">
        <v>0.01</v>
      </c>
      <c r="M1590" t="s">
        <v>175</v>
      </c>
    </row>
    <row r="1591" spans="1:13" x14ac:dyDescent="0.25">
      <c r="A1591" s="20">
        <v>3.2662816401223802</v>
      </c>
      <c r="B1591" s="86">
        <v>-112.99</v>
      </c>
      <c r="C1591" s="24">
        <v>38.427999999999997</v>
      </c>
      <c r="D1591" s="9">
        <v>2</v>
      </c>
      <c r="E1591" s="9">
        <v>1998</v>
      </c>
      <c r="F1591" s="9">
        <v>4</v>
      </c>
      <c r="G1591" s="9">
        <v>9</v>
      </c>
      <c r="H1591" s="9">
        <v>21</v>
      </c>
      <c r="I1591" s="9">
        <v>40</v>
      </c>
      <c r="J1591" s="12">
        <v>58.8</v>
      </c>
      <c r="K1591" s="35">
        <v>0.11825400999467875</v>
      </c>
      <c r="L1591" s="2">
        <v>0.01</v>
      </c>
      <c r="M1591" t="s">
        <v>175</v>
      </c>
    </row>
    <row r="1592" spans="1:13" x14ac:dyDescent="0.25">
      <c r="A1592" s="20">
        <v>2.998194960112087</v>
      </c>
      <c r="B1592" s="86">
        <v>-113.006</v>
      </c>
      <c r="C1592" s="24">
        <v>38.417999999999999</v>
      </c>
      <c r="D1592" s="9">
        <v>1</v>
      </c>
      <c r="E1592" s="9">
        <v>1998</v>
      </c>
      <c r="F1592" s="9">
        <v>4</v>
      </c>
      <c r="G1592" s="9">
        <v>10</v>
      </c>
      <c r="H1592" s="9">
        <v>0</v>
      </c>
      <c r="I1592" s="9">
        <v>4</v>
      </c>
      <c r="J1592" s="12">
        <v>30.2</v>
      </c>
      <c r="K1592" s="35">
        <v>0.11825400999467875</v>
      </c>
      <c r="L1592" s="2">
        <v>0.01</v>
      </c>
      <c r="M1592" t="s">
        <v>175</v>
      </c>
    </row>
    <row r="1593" spans="1:13" x14ac:dyDescent="0.25">
      <c r="A1593" s="20">
        <v>3.1369900000000004</v>
      </c>
      <c r="B1593" s="86">
        <v>-108.827</v>
      </c>
      <c r="C1593" s="24">
        <v>38.268000000000001</v>
      </c>
      <c r="D1593" s="9">
        <v>5</v>
      </c>
      <c r="E1593" s="9">
        <v>1998</v>
      </c>
      <c r="F1593" s="9">
        <v>4</v>
      </c>
      <c r="G1593" s="9">
        <v>10</v>
      </c>
      <c r="H1593" s="9">
        <v>6</v>
      </c>
      <c r="I1593" s="9">
        <v>52</v>
      </c>
      <c r="J1593" s="9">
        <v>16.399999999999999</v>
      </c>
      <c r="K1593" s="35">
        <v>0.23200000000000001</v>
      </c>
      <c r="L1593" s="2">
        <v>0.01</v>
      </c>
      <c r="M1593" t="s">
        <v>174</v>
      </c>
    </row>
    <row r="1594" spans="1:13" x14ac:dyDescent="0.25">
      <c r="A1594" s="20">
        <v>2.9520042183970494</v>
      </c>
      <c r="B1594" s="86">
        <v>-113.004</v>
      </c>
      <c r="C1594" s="24">
        <v>38.433999999999997</v>
      </c>
      <c r="D1594" s="9">
        <v>0</v>
      </c>
      <c r="E1594" s="9">
        <v>1998</v>
      </c>
      <c r="F1594" s="9">
        <v>4</v>
      </c>
      <c r="G1594" s="9">
        <v>10</v>
      </c>
      <c r="H1594" s="9">
        <v>21</v>
      </c>
      <c r="I1594" s="9">
        <v>21</v>
      </c>
      <c r="J1594" s="12">
        <v>43.6</v>
      </c>
      <c r="K1594" s="35">
        <v>0.11825400999467875</v>
      </c>
      <c r="L1594" s="2">
        <v>0.01</v>
      </c>
      <c r="M1594" t="s">
        <v>175</v>
      </c>
    </row>
    <row r="1595" spans="1:13" x14ac:dyDescent="0.25">
      <c r="A1595" s="20">
        <v>2.9345081050120667</v>
      </c>
      <c r="B1595" s="86">
        <v>-112.994</v>
      </c>
      <c r="C1595" s="24">
        <v>38.42</v>
      </c>
      <c r="D1595" s="9">
        <v>0</v>
      </c>
      <c r="E1595" s="9">
        <v>1998</v>
      </c>
      <c r="F1595" s="9">
        <v>4</v>
      </c>
      <c r="G1595" s="9">
        <v>11</v>
      </c>
      <c r="H1595" s="9">
        <v>4</v>
      </c>
      <c r="I1595" s="9">
        <v>7</v>
      </c>
      <c r="J1595" s="12">
        <v>51.2</v>
      </c>
      <c r="K1595" s="35">
        <v>0.10535699111194734</v>
      </c>
      <c r="L1595" s="2">
        <v>0.01</v>
      </c>
      <c r="M1595" t="s">
        <v>175</v>
      </c>
    </row>
    <row r="1596" spans="1:13" x14ac:dyDescent="0.25">
      <c r="A1596" s="20">
        <v>3.3097039027249595</v>
      </c>
      <c r="B1596" s="86">
        <v>-112.526</v>
      </c>
      <c r="C1596" s="24">
        <v>37.968000000000004</v>
      </c>
      <c r="D1596" s="9">
        <v>1</v>
      </c>
      <c r="E1596" s="9">
        <v>1998</v>
      </c>
      <c r="F1596" s="9">
        <v>4</v>
      </c>
      <c r="G1596" s="9">
        <v>19</v>
      </c>
      <c r="H1596" s="9">
        <v>4</v>
      </c>
      <c r="I1596" s="9">
        <v>51</v>
      </c>
      <c r="J1596" s="12">
        <v>27.5</v>
      </c>
      <c r="K1596" s="35">
        <v>0.11825400999467875</v>
      </c>
      <c r="L1596" s="2">
        <v>0.01</v>
      </c>
      <c r="M1596" t="s">
        <v>175</v>
      </c>
    </row>
    <row r="1597" spans="1:13" x14ac:dyDescent="0.25">
      <c r="A1597" s="20">
        <v>2.9405470136962801</v>
      </c>
      <c r="B1597" s="86">
        <v>-112.503</v>
      </c>
      <c r="C1597" s="24">
        <v>37.973999999999997</v>
      </c>
      <c r="D1597" s="9">
        <v>0</v>
      </c>
      <c r="E1597" s="9">
        <v>1998</v>
      </c>
      <c r="F1597" s="9">
        <v>4</v>
      </c>
      <c r="G1597" s="9">
        <v>20</v>
      </c>
      <c r="H1597" s="9">
        <v>20</v>
      </c>
      <c r="I1597" s="9">
        <v>47</v>
      </c>
      <c r="J1597" s="12">
        <v>28.4</v>
      </c>
      <c r="K1597" s="35">
        <v>0.11825400999467875</v>
      </c>
      <c r="L1597" s="2">
        <v>0.01</v>
      </c>
      <c r="M1597" t="s">
        <v>175</v>
      </c>
    </row>
    <row r="1598" spans="1:13" x14ac:dyDescent="0.25">
      <c r="A1598" s="20">
        <v>3.5588890317939064</v>
      </c>
      <c r="B1598" s="86">
        <v>-112.33199999999999</v>
      </c>
      <c r="C1598" s="24">
        <v>41.85</v>
      </c>
      <c r="D1598" s="9">
        <v>7</v>
      </c>
      <c r="E1598" s="9">
        <v>1998</v>
      </c>
      <c r="F1598" s="9">
        <v>4</v>
      </c>
      <c r="G1598" s="9">
        <v>24</v>
      </c>
      <c r="H1598" s="9">
        <v>5</v>
      </c>
      <c r="I1598" s="9">
        <v>5</v>
      </c>
      <c r="J1598" s="12">
        <v>49.5</v>
      </c>
      <c r="K1598" s="35">
        <v>0.10535699111194734</v>
      </c>
      <c r="L1598" s="2">
        <v>0.01</v>
      </c>
      <c r="M1598" t="s">
        <v>175</v>
      </c>
    </row>
    <row r="1599" spans="1:13" x14ac:dyDescent="0.25">
      <c r="A1599" s="20">
        <v>3.2285701754210394</v>
      </c>
      <c r="B1599" s="86">
        <v>-112.453</v>
      </c>
      <c r="C1599" s="24">
        <v>41.488999999999997</v>
      </c>
      <c r="D1599" s="9">
        <v>1</v>
      </c>
      <c r="E1599" s="9">
        <v>1998</v>
      </c>
      <c r="F1599" s="9">
        <v>4</v>
      </c>
      <c r="G1599" s="9">
        <v>27</v>
      </c>
      <c r="H1599" s="9">
        <v>3</v>
      </c>
      <c r="I1599" s="9">
        <v>36</v>
      </c>
      <c r="J1599" s="12">
        <v>32.700000000000003</v>
      </c>
      <c r="K1599" s="35">
        <v>0.11825400999467875</v>
      </c>
      <c r="L1599" s="2">
        <v>0.01</v>
      </c>
      <c r="M1599" t="s">
        <v>175</v>
      </c>
    </row>
    <row r="1600" spans="1:13" x14ac:dyDescent="0.25">
      <c r="A1600" s="20">
        <v>3.0418699999999999</v>
      </c>
      <c r="B1600" s="86">
        <v>-109.102</v>
      </c>
      <c r="C1600" s="24">
        <v>38.317</v>
      </c>
      <c r="D1600" s="9">
        <v>3</v>
      </c>
      <c r="E1600" s="9">
        <v>1998</v>
      </c>
      <c r="F1600" s="9">
        <v>5</v>
      </c>
      <c r="G1600" s="9">
        <v>8</v>
      </c>
      <c r="H1600" s="9">
        <v>19</v>
      </c>
      <c r="I1600" s="9">
        <v>45</v>
      </c>
      <c r="J1600" s="12">
        <v>0.6</v>
      </c>
      <c r="K1600" s="35">
        <v>0.22500000000000001</v>
      </c>
      <c r="L1600" s="2">
        <v>0.01</v>
      </c>
      <c r="M1600" t="s">
        <v>174</v>
      </c>
    </row>
    <row r="1601" spans="1:13" x14ac:dyDescent="0.25">
      <c r="A1601" s="20">
        <v>3.1894009812144675</v>
      </c>
      <c r="B1601" s="80">
        <v>-111.164</v>
      </c>
      <c r="C1601" s="23">
        <v>42.665999999999997</v>
      </c>
      <c r="D1601" s="1">
        <v>5</v>
      </c>
      <c r="E1601" s="1">
        <v>1998</v>
      </c>
      <c r="F1601" s="1">
        <v>5</v>
      </c>
      <c r="G1601" s="1">
        <v>11</v>
      </c>
      <c r="H1601" s="1">
        <v>16</v>
      </c>
      <c r="I1601" s="1">
        <v>55</v>
      </c>
      <c r="J1601" s="11">
        <v>46.7</v>
      </c>
      <c r="K1601" s="35">
        <v>0.10516774409862768</v>
      </c>
      <c r="L1601" s="2">
        <v>0.01</v>
      </c>
      <c r="M1601" t="s">
        <v>175</v>
      </c>
    </row>
    <row r="1602" spans="1:13" x14ac:dyDescent="0.25">
      <c r="A1602" s="20">
        <v>3.0877717228635655</v>
      </c>
      <c r="B1602" s="86">
        <v>-111.551</v>
      </c>
      <c r="C1602" s="24">
        <v>42.381999999999998</v>
      </c>
      <c r="D1602" s="9">
        <v>1</v>
      </c>
      <c r="E1602" s="9">
        <v>1998</v>
      </c>
      <c r="F1602" s="9">
        <v>5</v>
      </c>
      <c r="G1602" s="9">
        <v>14</v>
      </c>
      <c r="H1602" s="9">
        <v>12</v>
      </c>
      <c r="I1602" s="9">
        <v>26</v>
      </c>
      <c r="J1602" s="12">
        <v>24.9</v>
      </c>
      <c r="K1602" s="35">
        <v>0.10535699111194734</v>
      </c>
      <c r="L1602" s="2">
        <v>0.01</v>
      </c>
      <c r="M1602" t="s">
        <v>175</v>
      </c>
    </row>
    <row r="1603" spans="1:13" x14ac:dyDescent="0.25">
      <c r="A1603" s="20">
        <v>2.50305</v>
      </c>
      <c r="B1603" s="86">
        <v>-109.033</v>
      </c>
      <c r="C1603" s="24">
        <v>38.320999999999998</v>
      </c>
      <c r="D1603" s="9">
        <v>1</v>
      </c>
      <c r="E1603" s="9">
        <v>1998</v>
      </c>
      <c r="F1603" s="9">
        <v>5</v>
      </c>
      <c r="G1603" s="9">
        <v>16</v>
      </c>
      <c r="H1603" s="9">
        <v>4</v>
      </c>
      <c r="I1603" s="9">
        <v>30</v>
      </c>
      <c r="J1603" s="12">
        <v>40.5</v>
      </c>
      <c r="K1603" s="35">
        <v>0.22500000000000001</v>
      </c>
      <c r="L1603" s="2">
        <v>0.01</v>
      </c>
      <c r="M1603" t="s">
        <v>174</v>
      </c>
    </row>
    <row r="1604" spans="1:13" x14ac:dyDescent="0.25">
      <c r="A1604" s="20">
        <v>3.3556994394246993</v>
      </c>
      <c r="B1604" s="86">
        <v>-112.426</v>
      </c>
      <c r="C1604" s="24">
        <v>38.01</v>
      </c>
      <c r="D1604" s="9">
        <v>1</v>
      </c>
      <c r="E1604" s="9">
        <v>1998</v>
      </c>
      <c r="F1604" s="9">
        <v>5</v>
      </c>
      <c r="G1604" s="9">
        <v>22</v>
      </c>
      <c r="H1604" s="9">
        <v>2</v>
      </c>
      <c r="I1604" s="9">
        <v>8</v>
      </c>
      <c r="J1604" s="12">
        <v>16.899999999999999</v>
      </c>
      <c r="K1604" s="35">
        <v>0.11825400999467875</v>
      </c>
      <c r="L1604" s="2">
        <v>0.01</v>
      </c>
      <c r="M1604" t="s">
        <v>175</v>
      </c>
    </row>
    <row r="1605" spans="1:13" x14ac:dyDescent="0.25">
      <c r="A1605" s="20">
        <v>3.0620152064718664</v>
      </c>
      <c r="B1605" s="80">
        <v>-110.68</v>
      </c>
      <c r="C1605" s="23">
        <v>43.29</v>
      </c>
      <c r="D1605" s="1">
        <v>1</v>
      </c>
      <c r="E1605" s="1">
        <v>1998</v>
      </c>
      <c r="F1605" s="1">
        <v>6</v>
      </c>
      <c r="G1605" s="1">
        <v>16</v>
      </c>
      <c r="H1605" s="1">
        <v>18</v>
      </c>
      <c r="I1605" s="1">
        <v>57</v>
      </c>
      <c r="J1605" s="1">
        <v>46</v>
      </c>
      <c r="K1605" s="35">
        <v>0.16083765575665815</v>
      </c>
      <c r="L1605" s="2">
        <v>0.01</v>
      </c>
      <c r="M1605" t="s">
        <v>175</v>
      </c>
    </row>
    <row r="1606" spans="1:13" x14ac:dyDescent="0.25">
      <c r="A1606" s="20">
        <v>2.826053306264833</v>
      </c>
      <c r="B1606" s="86">
        <v>-112.58499999999999</v>
      </c>
      <c r="C1606" s="24">
        <v>41.466000000000001</v>
      </c>
      <c r="D1606" s="9">
        <v>3</v>
      </c>
      <c r="E1606" s="9">
        <v>1998</v>
      </c>
      <c r="F1606" s="9">
        <v>6</v>
      </c>
      <c r="G1606" s="9">
        <v>17</v>
      </c>
      <c r="H1606" s="9">
        <v>7</v>
      </c>
      <c r="I1606" s="9">
        <v>17</v>
      </c>
      <c r="J1606" s="12">
        <v>17.2</v>
      </c>
      <c r="K1606" s="35">
        <v>0.11825400999467875</v>
      </c>
      <c r="L1606" s="2">
        <v>0.01</v>
      </c>
      <c r="M1606" t="s">
        <v>175</v>
      </c>
    </row>
    <row r="1607" spans="1:13" x14ac:dyDescent="0.25">
      <c r="A1607" s="20">
        <v>3.1726064839410761</v>
      </c>
      <c r="B1607" s="80">
        <v>-110.68</v>
      </c>
      <c r="C1607" s="23">
        <v>43.29</v>
      </c>
      <c r="D1607" s="1">
        <v>1</v>
      </c>
      <c r="E1607" s="1">
        <v>1998</v>
      </c>
      <c r="F1607" s="1">
        <v>6</v>
      </c>
      <c r="G1607" s="1">
        <v>17</v>
      </c>
      <c r="H1607" s="1">
        <v>20</v>
      </c>
      <c r="I1607" s="1">
        <v>10</v>
      </c>
      <c r="J1607" s="1">
        <v>19</v>
      </c>
      <c r="K1607" s="35">
        <v>0.16083765575665815</v>
      </c>
      <c r="L1607" s="2">
        <v>0.01</v>
      </c>
      <c r="M1607" t="s">
        <v>175</v>
      </c>
    </row>
    <row r="1608" spans="1:13" x14ac:dyDescent="0.25">
      <c r="A1608" s="20">
        <v>3.1474625670127985</v>
      </c>
      <c r="B1608" s="80">
        <v>-110.68</v>
      </c>
      <c r="C1608" s="23">
        <v>43.29</v>
      </c>
      <c r="D1608" s="1">
        <v>1</v>
      </c>
      <c r="E1608" s="1">
        <v>1998</v>
      </c>
      <c r="F1608" s="1">
        <v>6</v>
      </c>
      <c r="G1608" s="1">
        <v>17</v>
      </c>
      <c r="H1608" s="1">
        <v>22</v>
      </c>
      <c r="I1608" s="1">
        <v>4</v>
      </c>
      <c r="J1608" s="1">
        <v>18</v>
      </c>
      <c r="K1608" s="35">
        <v>0.16083765575665815</v>
      </c>
      <c r="L1608" s="2">
        <v>0.01</v>
      </c>
      <c r="M1608" t="s">
        <v>175</v>
      </c>
    </row>
    <row r="1609" spans="1:13" x14ac:dyDescent="0.25">
      <c r="A1609" s="20">
        <v>2.8369106523603929</v>
      </c>
      <c r="B1609" s="86">
        <v>-112.51</v>
      </c>
      <c r="C1609" s="24">
        <v>37.978000000000002</v>
      </c>
      <c r="D1609" s="9">
        <v>0</v>
      </c>
      <c r="E1609" s="9">
        <v>1998</v>
      </c>
      <c r="F1609" s="9">
        <v>6</v>
      </c>
      <c r="G1609" s="9">
        <v>18</v>
      </c>
      <c r="H1609" s="9">
        <v>17</v>
      </c>
      <c r="I1609" s="9">
        <v>54</v>
      </c>
      <c r="J1609" s="12">
        <v>8.1</v>
      </c>
      <c r="K1609" s="35">
        <v>0.11825400999467875</v>
      </c>
      <c r="L1609" s="2">
        <v>0.01</v>
      </c>
      <c r="M1609" t="s">
        <v>175</v>
      </c>
    </row>
    <row r="1610" spans="1:13" x14ac:dyDescent="0.25">
      <c r="A1610" s="20">
        <v>3.9499704504409618</v>
      </c>
      <c r="B1610" s="80">
        <v>-111.18899999999999</v>
      </c>
      <c r="C1610" s="23">
        <v>42.539000000000001</v>
      </c>
      <c r="D1610" s="1">
        <v>0</v>
      </c>
      <c r="E1610" s="1">
        <v>1998</v>
      </c>
      <c r="F1610" s="1">
        <v>6</v>
      </c>
      <c r="G1610" s="1">
        <v>19</v>
      </c>
      <c r="H1610" s="1">
        <v>12</v>
      </c>
      <c r="I1610" s="1">
        <v>34</v>
      </c>
      <c r="J1610" s="11">
        <v>2.2999999999999998</v>
      </c>
      <c r="K1610" s="35">
        <v>0.10516774409862768</v>
      </c>
      <c r="L1610" s="2">
        <v>0.01</v>
      </c>
      <c r="M1610" t="s">
        <v>175</v>
      </c>
    </row>
    <row r="1611" spans="1:13" x14ac:dyDescent="0.25">
      <c r="A1611" s="20">
        <v>4.3555354288669097</v>
      </c>
      <c r="B1611" s="80">
        <v>-110.68</v>
      </c>
      <c r="C1611" s="23">
        <v>43.28</v>
      </c>
      <c r="D1611" s="1">
        <v>0</v>
      </c>
      <c r="E1611" s="1">
        <v>1998</v>
      </c>
      <c r="F1611" s="1">
        <v>6</v>
      </c>
      <c r="G1611" s="1">
        <v>20</v>
      </c>
      <c r="H1611" s="1">
        <v>21</v>
      </c>
      <c r="I1611" s="1">
        <v>16</v>
      </c>
      <c r="J1611" s="1">
        <v>21</v>
      </c>
      <c r="K1611" s="35">
        <v>9.3760786345676014E-2</v>
      </c>
      <c r="L1611" s="2">
        <v>0.01</v>
      </c>
      <c r="M1611" t="s">
        <v>175</v>
      </c>
    </row>
    <row r="1612" spans="1:13" x14ac:dyDescent="0.25">
      <c r="A1612" s="20">
        <v>3.2160899999999999</v>
      </c>
      <c r="B1612" s="80">
        <v>-110.684</v>
      </c>
      <c r="C1612" s="23">
        <v>43.256</v>
      </c>
      <c r="D1612" s="1">
        <v>5</v>
      </c>
      <c r="E1612" s="1">
        <v>1998</v>
      </c>
      <c r="F1612" s="1">
        <v>6</v>
      </c>
      <c r="G1612" s="1">
        <v>20</v>
      </c>
      <c r="H1612" s="1">
        <v>21</v>
      </c>
      <c r="I1612" s="1">
        <v>22</v>
      </c>
      <c r="J1612" s="1">
        <v>58.06</v>
      </c>
      <c r="K1612" s="35">
        <v>0.23</v>
      </c>
      <c r="L1612" s="2">
        <v>0.01</v>
      </c>
      <c r="M1612" t="s">
        <v>174</v>
      </c>
    </row>
    <row r="1613" spans="1:13" x14ac:dyDescent="0.25">
      <c r="A1613" s="20">
        <v>2.8468672492063982</v>
      </c>
      <c r="B1613" s="80">
        <v>-110.67</v>
      </c>
      <c r="C1613" s="23">
        <v>43.3</v>
      </c>
      <c r="D1613" s="1">
        <v>1</v>
      </c>
      <c r="E1613" s="1">
        <v>1998</v>
      </c>
      <c r="F1613" s="1">
        <v>6</v>
      </c>
      <c r="G1613" s="1">
        <v>22</v>
      </c>
      <c r="H1613" s="1">
        <v>0</v>
      </c>
      <c r="I1613" s="1">
        <v>38</v>
      </c>
      <c r="J1613" s="1">
        <v>9</v>
      </c>
      <c r="K1613" s="35">
        <v>0.10516774409862768</v>
      </c>
      <c r="L1613" s="2">
        <v>0.01</v>
      </c>
      <c r="M1613" t="s">
        <v>175</v>
      </c>
    </row>
    <row r="1614" spans="1:13" x14ac:dyDescent="0.25">
      <c r="A1614" s="20">
        <v>2.8915949146484432</v>
      </c>
      <c r="B1614" s="80">
        <v>-111.059</v>
      </c>
      <c r="C1614" s="23">
        <v>42.651000000000003</v>
      </c>
      <c r="D1614" s="1">
        <v>0</v>
      </c>
      <c r="E1614" s="1">
        <v>1998</v>
      </c>
      <c r="F1614" s="1">
        <v>6</v>
      </c>
      <c r="G1614" s="1">
        <v>23</v>
      </c>
      <c r="H1614" s="1">
        <v>1</v>
      </c>
      <c r="I1614" s="1">
        <v>0</v>
      </c>
      <c r="J1614" s="11">
        <v>11.2</v>
      </c>
      <c r="K1614" s="35">
        <v>0.11825400999467875</v>
      </c>
      <c r="L1614" s="2">
        <v>0.01</v>
      </c>
      <c r="M1614" t="s">
        <v>175</v>
      </c>
    </row>
    <row r="1615" spans="1:13" x14ac:dyDescent="0.25">
      <c r="A1615" s="20">
        <v>3.5899800000000002</v>
      </c>
      <c r="B1615" s="80">
        <v>-108.657</v>
      </c>
      <c r="C1615" s="23">
        <v>41.728000000000002</v>
      </c>
      <c r="D1615" s="1">
        <v>7</v>
      </c>
      <c r="E1615" s="1">
        <v>1998</v>
      </c>
      <c r="F1615" s="1">
        <v>6</v>
      </c>
      <c r="G1615" s="1">
        <v>30</v>
      </c>
      <c r="H1615" s="1">
        <v>18</v>
      </c>
      <c r="I1615" s="1">
        <v>23</v>
      </c>
      <c r="J1615" s="11">
        <v>15.6</v>
      </c>
      <c r="K1615" s="35">
        <v>0.22500000000000001</v>
      </c>
      <c r="L1615" s="2">
        <v>0.01</v>
      </c>
      <c r="M1615" t="s">
        <v>174</v>
      </c>
    </row>
    <row r="1616" spans="1:13" x14ac:dyDescent="0.25">
      <c r="A1616" s="20">
        <v>3.6656014058831934</v>
      </c>
      <c r="B1616" s="86">
        <v>-113.53</v>
      </c>
      <c r="C1616" s="24">
        <v>37.155999999999999</v>
      </c>
      <c r="D1616" s="9">
        <v>0</v>
      </c>
      <c r="E1616" s="9">
        <v>1998</v>
      </c>
      <c r="F1616" s="9">
        <v>7</v>
      </c>
      <c r="G1616" s="9">
        <v>16</v>
      </c>
      <c r="H1616" s="9">
        <v>13</v>
      </c>
      <c r="I1616" s="9">
        <v>11</v>
      </c>
      <c r="J1616" s="12">
        <v>34.799999999999997</v>
      </c>
      <c r="K1616" s="35">
        <v>0.10535699111194734</v>
      </c>
      <c r="L1616" s="2">
        <v>0.01</v>
      </c>
      <c r="M1616" t="s">
        <v>175</v>
      </c>
    </row>
    <row r="1617" spans="1:13" x14ac:dyDescent="0.25">
      <c r="A1617" s="20">
        <v>2.5587899999999997</v>
      </c>
      <c r="B1617" s="86">
        <v>-113.53100000000001</v>
      </c>
      <c r="C1617" s="24">
        <v>37.133000000000003</v>
      </c>
      <c r="D1617" s="9">
        <v>0</v>
      </c>
      <c r="E1617" s="9">
        <v>1998</v>
      </c>
      <c r="F1617" s="9">
        <v>7</v>
      </c>
      <c r="G1617" s="9">
        <v>21</v>
      </c>
      <c r="H1617" s="9">
        <v>11</v>
      </c>
      <c r="I1617" s="9">
        <v>24</v>
      </c>
      <c r="J1617" s="12">
        <v>59.3</v>
      </c>
      <c r="K1617" s="35">
        <v>0.22500000000000001</v>
      </c>
      <c r="L1617" s="2">
        <v>0.01</v>
      </c>
      <c r="M1617" t="s">
        <v>174</v>
      </c>
    </row>
    <row r="1618" spans="1:13" x14ac:dyDescent="0.25">
      <c r="A1618" s="20">
        <v>3.2279774385954885</v>
      </c>
      <c r="B1618" s="86">
        <v>-112.84</v>
      </c>
      <c r="C1618" s="24">
        <v>42.058999999999997</v>
      </c>
      <c r="D1618" s="9">
        <v>5</v>
      </c>
      <c r="E1618" s="9">
        <v>1998</v>
      </c>
      <c r="F1618" s="9">
        <v>7</v>
      </c>
      <c r="G1618" s="9">
        <v>24</v>
      </c>
      <c r="H1618" s="9">
        <v>9</v>
      </c>
      <c r="I1618" s="9">
        <v>14</v>
      </c>
      <c r="J1618" s="12">
        <v>42.4</v>
      </c>
      <c r="K1618" s="35">
        <v>0.11825400999467875</v>
      </c>
      <c r="L1618" s="2">
        <v>0.01</v>
      </c>
      <c r="M1618" t="s">
        <v>175</v>
      </c>
    </row>
    <row r="1619" spans="1:13" x14ac:dyDescent="0.25">
      <c r="A1619" s="20">
        <v>2.7539987145798186</v>
      </c>
      <c r="B1619" s="86">
        <v>-112.45699999999999</v>
      </c>
      <c r="C1619" s="24">
        <v>41.478999999999999</v>
      </c>
      <c r="D1619" s="9">
        <v>2</v>
      </c>
      <c r="E1619" s="9">
        <v>1998</v>
      </c>
      <c r="F1619" s="9">
        <v>7</v>
      </c>
      <c r="G1619" s="9">
        <v>30</v>
      </c>
      <c r="H1619" s="9">
        <v>10</v>
      </c>
      <c r="I1619" s="9">
        <v>51</v>
      </c>
      <c r="J1619" s="12">
        <v>25.8</v>
      </c>
      <c r="K1619" s="35">
        <v>0.11825400999467875</v>
      </c>
      <c r="L1619" s="2">
        <v>0.01</v>
      </c>
      <c r="M1619" t="s">
        <v>175</v>
      </c>
    </row>
    <row r="1620" spans="1:13" x14ac:dyDescent="0.25">
      <c r="A1620" s="20">
        <v>2.8281999999999998</v>
      </c>
      <c r="B1620" s="80">
        <v>-111.229</v>
      </c>
      <c r="C1620" s="23">
        <v>43.462000000000003</v>
      </c>
      <c r="D1620" s="1">
        <v>2</v>
      </c>
      <c r="E1620" s="1">
        <v>1998</v>
      </c>
      <c r="F1620" s="1">
        <v>7</v>
      </c>
      <c r="G1620" s="1">
        <v>30</v>
      </c>
      <c r="H1620" s="1">
        <v>13</v>
      </c>
      <c r="I1620" s="1">
        <v>38</v>
      </c>
      <c r="J1620" s="11">
        <v>54.1</v>
      </c>
      <c r="K1620" s="35">
        <v>0.22500000000000001</v>
      </c>
      <c r="L1620" s="2">
        <v>0.01</v>
      </c>
      <c r="M1620" t="s">
        <v>174</v>
      </c>
    </row>
    <row r="1621" spans="1:13" x14ac:dyDescent="0.25">
      <c r="A1621" s="20">
        <v>3.3826345379557883</v>
      </c>
      <c r="B1621" s="80">
        <v>-111.35599999999999</v>
      </c>
      <c r="C1621" s="23">
        <v>42.834000000000003</v>
      </c>
      <c r="D1621" s="1">
        <v>0</v>
      </c>
      <c r="E1621" s="1">
        <v>1998</v>
      </c>
      <c r="F1621" s="1">
        <v>8</v>
      </c>
      <c r="G1621" s="1">
        <v>3</v>
      </c>
      <c r="H1621" s="1">
        <v>9</v>
      </c>
      <c r="I1621" s="1">
        <v>7</v>
      </c>
      <c r="J1621" s="11">
        <v>50.2</v>
      </c>
      <c r="K1621" s="35">
        <v>0.10516774409862768</v>
      </c>
      <c r="L1621" s="2">
        <v>0.01</v>
      </c>
      <c r="M1621" t="s">
        <v>175</v>
      </c>
    </row>
    <row r="1622" spans="1:13" x14ac:dyDescent="0.25">
      <c r="A1622" s="20">
        <v>3.1817246814317715</v>
      </c>
      <c r="B1622" s="80">
        <v>-111.34699999999999</v>
      </c>
      <c r="C1622" s="23">
        <v>42.834000000000003</v>
      </c>
      <c r="D1622" s="1">
        <v>3</v>
      </c>
      <c r="E1622" s="1">
        <v>1998</v>
      </c>
      <c r="F1622" s="1">
        <v>8</v>
      </c>
      <c r="G1622" s="1">
        <v>3</v>
      </c>
      <c r="H1622" s="1">
        <v>12</v>
      </c>
      <c r="I1622" s="1">
        <v>40</v>
      </c>
      <c r="J1622" s="11">
        <v>28.1</v>
      </c>
      <c r="K1622" s="35">
        <v>0.10516774409862768</v>
      </c>
      <c r="L1622" s="2">
        <v>0.01</v>
      </c>
      <c r="M1622" t="s">
        <v>175</v>
      </c>
    </row>
    <row r="1623" spans="1:13" x14ac:dyDescent="0.25">
      <c r="A1623" s="20">
        <v>2.8998789866468426</v>
      </c>
      <c r="B1623" s="86">
        <v>-111.553</v>
      </c>
      <c r="C1623" s="24">
        <v>42.338999999999999</v>
      </c>
      <c r="D1623" s="9">
        <v>0</v>
      </c>
      <c r="E1623" s="9">
        <v>1998</v>
      </c>
      <c r="F1623" s="9">
        <v>8</v>
      </c>
      <c r="G1623" s="9">
        <v>16</v>
      </c>
      <c r="H1623" s="9">
        <v>2</v>
      </c>
      <c r="I1623" s="9">
        <v>14</v>
      </c>
      <c r="J1623" s="12">
        <v>39.1</v>
      </c>
      <c r="K1623" s="35">
        <v>0.11825400999467875</v>
      </c>
      <c r="L1623" s="2">
        <v>0.01</v>
      </c>
      <c r="M1623" t="s">
        <v>175</v>
      </c>
    </row>
    <row r="1624" spans="1:13" x14ac:dyDescent="0.25">
      <c r="A1624" s="20">
        <v>3.4242014899782651</v>
      </c>
      <c r="B1624" s="80">
        <v>-113.98399999999999</v>
      </c>
      <c r="C1624" s="23">
        <v>36.280999999999999</v>
      </c>
      <c r="D1624" s="1">
        <v>5</v>
      </c>
      <c r="E1624" s="1">
        <v>1998</v>
      </c>
      <c r="F1624" s="1">
        <v>8</v>
      </c>
      <c r="G1624" s="1">
        <v>22</v>
      </c>
      <c r="H1624" s="1">
        <v>23</v>
      </c>
      <c r="I1624" s="1">
        <v>20</v>
      </c>
      <c r="J1624" s="1">
        <v>28.78</v>
      </c>
      <c r="K1624" s="35">
        <v>0.16083765575665815</v>
      </c>
      <c r="L1624" s="2">
        <v>0.01</v>
      </c>
      <c r="M1624" t="s">
        <v>175</v>
      </c>
    </row>
    <row r="1625" spans="1:13" x14ac:dyDescent="0.25">
      <c r="A1625" s="20">
        <v>2.5680800000000001</v>
      </c>
      <c r="B1625" s="86">
        <v>-110.768</v>
      </c>
      <c r="C1625" s="24">
        <v>37.749000000000002</v>
      </c>
      <c r="D1625" s="9">
        <v>0</v>
      </c>
      <c r="E1625" s="9">
        <v>1998</v>
      </c>
      <c r="F1625" s="9">
        <v>8</v>
      </c>
      <c r="G1625" s="9">
        <v>27</v>
      </c>
      <c r="H1625" s="9">
        <v>19</v>
      </c>
      <c r="I1625" s="9">
        <v>42</v>
      </c>
      <c r="J1625" s="12">
        <v>46.8</v>
      </c>
      <c r="K1625" s="35">
        <v>0.22500000000000001</v>
      </c>
      <c r="L1625" s="2">
        <v>0.01</v>
      </c>
      <c r="M1625" t="s">
        <v>174</v>
      </c>
    </row>
    <row r="1626" spans="1:13" x14ac:dyDescent="0.25">
      <c r="A1626" s="20">
        <v>2.6052400000000002</v>
      </c>
      <c r="B1626" s="86">
        <v>-110.64700000000001</v>
      </c>
      <c r="C1626" s="24">
        <v>37.752000000000002</v>
      </c>
      <c r="D1626" s="9">
        <v>0</v>
      </c>
      <c r="E1626" s="9">
        <v>1998</v>
      </c>
      <c r="F1626" s="9">
        <v>8</v>
      </c>
      <c r="G1626" s="9">
        <v>31</v>
      </c>
      <c r="H1626" s="9">
        <v>0</v>
      </c>
      <c r="I1626" s="9">
        <v>41</v>
      </c>
      <c r="J1626" s="12">
        <v>5.3</v>
      </c>
      <c r="K1626" s="35">
        <v>0.22500000000000001</v>
      </c>
      <c r="L1626" s="2">
        <v>0.01</v>
      </c>
      <c r="M1626" t="s">
        <v>174</v>
      </c>
    </row>
    <row r="1627" spans="1:13" x14ac:dyDescent="0.25">
      <c r="A1627" s="20">
        <v>2.5866600000000002</v>
      </c>
      <c r="B1627" s="80">
        <v>-114.877</v>
      </c>
      <c r="C1627" s="23">
        <v>39.362000000000002</v>
      </c>
      <c r="D1627" s="1">
        <v>7</v>
      </c>
      <c r="E1627" s="1">
        <v>1998</v>
      </c>
      <c r="F1627" s="1">
        <v>9</v>
      </c>
      <c r="G1627" s="1">
        <v>2</v>
      </c>
      <c r="H1627" s="1">
        <v>20</v>
      </c>
      <c r="I1627" s="1">
        <v>59</v>
      </c>
      <c r="J1627" s="11">
        <v>41.9</v>
      </c>
      <c r="K1627" s="35">
        <v>0.22500000000000001</v>
      </c>
      <c r="L1627" s="2">
        <v>0.01</v>
      </c>
      <c r="M1627" t="s">
        <v>174</v>
      </c>
    </row>
    <row r="1628" spans="1:13" x14ac:dyDescent="0.25">
      <c r="A1628" s="20">
        <v>2.7660486561061393</v>
      </c>
      <c r="B1628" s="86">
        <v>-111.17400000000001</v>
      </c>
      <c r="C1628" s="24">
        <v>41.112000000000002</v>
      </c>
      <c r="D1628" s="9">
        <v>1</v>
      </c>
      <c r="E1628" s="9">
        <v>1998</v>
      </c>
      <c r="F1628" s="9">
        <v>9</v>
      </c>
      <c r="G1628" s="9">
        <v>8</v>
      </c>
      <c r="H1628" s="9">
        <v>12</v>
      </c>
      <c r="I1628" s="9">
        <v>24</v>
      </c>
      <c r="J1628" s="12">
        <v>8.6999999999999993</v>
      </c>
      <c r="K1628" s="35">
        <v>0.11825400999467875</v>
      </c>
      <c r="L1628" s="2">
        <v>0.01</v>
      </c>
      <c r="M1628" t="s">
        <v>175</v>
      </c>
    </row>
    <row r="1629" spans="1:13" x14ac:dyDescent="0.25">
      <c r="A1629" s="20">
        <v>2.8643503860120667</v>
      </c>
      <c r="B1629" s="86">
        <v>-111.191</v>
      </c>
      <c r="C1629" s="24">
        <v>41.119</v>
      </c>
      <c r="D1629" s="9">
        <v>0</v>
      </c>
      <c r="E1629" s="9">
        <v>1998</v>
      </c>
      <c r="F1629" s="9">
        <v>9</v>
      </c>
      <c r="G1629" s="9">
        <v>11</v>
      </c>
      <c r="H1629" s="9">
        <v>15</v>
      </c>
      <c r="I1629" s="9">
        <v>31</v>
      </c>
      <c r="J1629" s="12">
        <v>0.5</v>
      </c>
      <c r="K1629" s="35">
        <v>0.11825400999467875</v>
      </c>
      <c r="L1629" s="2">
        <v>0.01</v>
      </c>
      <c r="M1629" t="s">
        <v>175</v>
      </c>
    </row>
    <row r="1630" spans="1:13" x14ac:dyDescent="0.25">
      <c r="A1630" s="20">
        <v>2.8201330597889802</v>
      </c>
      <c r="B1630" s="86">
        <v>-111.937</v>
      </c>
      <c r="C1630" s="24">
        <v>39.448999999999998</v>
      </c>
      <c r="D1630" s="9">
        <v>5</v>
      </c>
      <c r="E1630" s="9">
        <v>1998</v>
      </c>
      <c r="F1630" s="9">
        <v>9</v>
      </c>
      <c r="G1630" s="9">
        <v>23</v>
      </c>
      <c r="H1630" s="9">
        <v>10</v>
      </c>
      <c r="I1630" s="9">
        <v>2</v>
      </c>
      <c r="J1630" s="12">
        <v>6.6</v>
      </c>
      <c r="K1630" s="35">
        <v>0.11825400999467875</v>
      </c>
      <c r="L1630" s="2">
        <v>0.01</v>
      </c>
      <c r="M1630" t="s">
        <v>175</v>
      </c>
    </row>
    <row r="1631" spans="1:13" x14ac:dyDescent="0.25">
      <c r="A1631" s="20">
        <v>3.3577300000000001</v>
      </c>
      <c r="B1631" s="80">
        <v>-108.289</v>
      </c>
      <c r="C1631" s="23">
        <v>38.857999999999997</v>
      </c>
      <c r="D1631" s="1">
        <v>0</v>
      </c>
      <c r="E1631" s="1">
        <v>1998</v>
      </c>
      <c r="F1631" s="1">
        <v>9</v>
      </c>
      <c r="G1631" s="1">
        <v>25</v>
      </c>
      <c r="H1631" s="1">
        <v>5</v>
      </c>
      <c r="I1631" s="1">
        <v>39</v>
      </c>
      <c r="J1631" s="11">
        <v>50.1</v>
      </c>
      <c r="K1631" s="35">
        <v>0.22500000000000001</v>
      </c>
      <c r="L1631" s="2">
        <v>0.01</v>
      </c>
      <c r="M1631" t="s">
        <v>174</v>
      </c>
    </row>
    <row r="1632" spans="1:13" x14ac:dyDescent="0.25">
      <c r="A1632" s="20">
        <v>2.50305</v>
      </c>
      <c r="B1632" s="80">
        <v>-111.556</v>
      </c>
      <c r="C1632" s="23">
        <v>43.21</v>
      </c>
      <c r="D1632" s="1">
        <v>2</v>
      </c>
      <c r="E1632" s="1">
        <v>1998</v>
      </c>
      <c r="F1632" s="1">
        <v>10</v>
      </c>
      <c r="G1632" s="1">
        <v>7</v>
      </c>
      <c r="H1632" s="1">
        <v>21</v>
      </c>
      <c r="I1632" s="1">
        <v>43</v>
      </c>
      <c r="J1632" s="11">
        <v>52.9</v>
      </c>
      <c r="K1632" s="35">
        <v>0.22500000000000001</v>
      </c>
      <c r="L1632" s="2">
        <v>0.01</v>
      </c>
      <c r="M1632" t="s">
        <v>174</v>
      </c>
    </row>
    <row r="1633" spans="1:13" x14ac:dyDescent="0.25">
      <c r="A1633" s="20">
        <v>3.1709293507848915</v>
      </c>
      <c r="B1633" s="86">
        <v>-113.072</v>
      </c>
      <c r="C1633" s="24">
        <v>38.348999999999997</v>
      </c>
      <c r="D1633" s="9">
        <v>1</v>
      </c>
      <c r="E1633" s="9">
        <v>1998</v>
      </c>
      <c r="F1633" s="9">
        <v>10</v>
      </c>
      <c r="G1633" s="9">
        <v>8</v>
      </c>
      <c r="H1633" s="9">
        <v>17</v>
      </c>
      <c r="I1633" s="9">
        <v>19</v>
      </c>
      <c r="J1633" s="12">
        <v>11.9</v>
      </c>
      <c r="K1633" s="35">
        <v>0.11825400999467875</v>
      </c>
      <c r="L1633" s="2">
        <v>0.01</v>
      </c>
      <c r="M1633" t="s">
        <v>175</v>
      </c>
    </row>
    <row r="1634" spans="1:13" x14ac:dyDescent="0.25">
      <c r="A1634" s="20">
        <v>2.6423999999999999</v>
      </c>
      <c r="B1634" s="86">
        <v>-109.274</v>
      </c>
      <c r="C1634" s="24">
        <v>38.363</v>
      </c>
      <c r="D1634" s="9">
        <v>6</v>
      </c>
      <c r="E1634" s="9">
        <v>1998</v>
      </c>
      <c r="F1634" s="9">
        <v>10</v>
      </c>
      <c r="G1634" s="9">
        <v>12</v>
      </c>
      <c r="H1634" s="9">
        <v>8</v>
      </c>
      <c r="I1634" s="9">
        <v>16</v>
      </c>
      <c r="J1634" s="12">
        <v>10.3</v>
      </c>
      <c r="K1634" s="35">
        <v>0.22500000000000001</v>
      </c>
      <c r="L1634" s="2">
        <v>0.01</v>
      </c>
      <c r="M1634" t="s">
        <v>174</v>
      </c>
    </row>
    <row r="1635" spans="1:13" x14ac:dyDescent="0.25">
      <c r="A1635" s="20">
        <v>3.5324899999999997</v>
      </c>
      <c r="B1635" s="80">
        <v>-111.09099999999999</v>
      </c>
      <c r="C1635" s="23">
        <v>36.033000000000001</v>
      </c>
      <c r="D1635" s="1">
        <v>5</v>
      </c>
      <c r="E1635" s="1">
        <v>1998</v>
      </c>
      <c r="F1635" s="1">
        <v>10</v>
      </c>
      <c r="G1635" s="1">
        <v>18</v>
      </c>
      <c r="H1635" s="1">
        <v>7</v>
      </c>
      <c r="I1635" s="1">
        <v>13</v>
      </c>
      <c r="J1635" s="1">
        <v>10.65</v>
      </c>
      <c r="K1635" s="35">
        <v>0.23</v>
      </c>
      <c r="L1635" s="2">
        <v>0.01</v>
      </c>
      <c r="M1635" t="s">
        <v>174</v>
      </c>
    </row>
    <row r="1636" spans="1:13" x14ac:dyDescent="0.25">
      <c r="A1636" s="20">
        <v>3.3191734483744604</v>
      </c>
      <c r="B1636" s="86">
        <v>-109.864</v>
      </c>
      <c r="C1636" s="24">
        <v>41.856000000000002</v>
      </c>
      <c r="D1636" s="9">
        <v>6</v>
      </c>
      <c r="E1636" s="9">
        <v>1998</v>
      </c>
      <c r="F1636" s="9">
        <v>10</v>
      </c>
      <c r="G1636" s="9">
        <v>22</v>
      </c>
      <c r="H1636" s="9">
        <v>21</v>
      </c>
      <c r="I1636" s="9">
        <v>18</v>
      </c>
      <c r="J1636" s="12">
        <v>7.4</v>
      </c>
      <c r="K1636" s="35">
        <v>0.11825400999467875</v>
      </c>
      <c r="L1636" s="2">
        <v>0.01</v>
      </c>
      <c r="M1636" t="s">
        <v>175</v>
      </c>
    </row>
    <row r="1637" spans="1:13" x14ac:dyDescent="0.25">
      <c r="A1637" s="20">
        <v>2.6516899999999999</v>
      </c>
      <c r="B1637" s="80">
        <v>-112.369</v>
      </c>
      <c r="C1637" s="23">
        <v>36.466999999999999</v>
      </c>
      <c r="D1637" s="1">
        <v>3</v>
      </c>
      <c r="E1637" s="1">
        <v>1998</v>
      </c>
      <c r="F1637" s="1">
        <v>10</v>
      </c>
      <c r="G1637" s="1">
        <v>23</v>
      </c>
      <c r="H1637" s="1">
        <v>22</v>
      </c>
      <c r="I1637" s="1">
        <v>37</v>
      </c>
      <c r="J1637" s="11">
        <v>4.5</v>
      </c>
      <c r="K1637" s="35">
        <v>0.22500000000000001</v>
      </c>
      <c r="L1637" s="2">
        <v>0.01</v>
      </c>
      <c r="M1637" t="s">
        <v>174</v>
      </c>
    </row>
    <row r="1638" spans="1:13" x14ac:dyDescent="0.25">
      <c r="A1638" s="20">
        <v>3.0321476770651645</v>
      </c>
      <c r="B1638" s="86">
        <v>-112.38</v>
      </c>
      <c r="C1638" s="24">
        <v>41.789000000000001</v>
      </c>
      <c r="D1638" s="9">
        <v>1</v>
      </c>
      <c r="E1638" s="9">
        <v>1998</v>
      </c>
      <c r="F1638" s="9">
        <v>10</v>
      </c>
      <c r="G1638" s="9">
        <v>28</v>
      </c>
      <c r="H1638" s="9">
        <v>20</v>
      </c>
      <c r="I1638" s="9">
        <v>29</v>
      </c>
      <c r="J1638" s="12">
        <v>31.2</v>
      </c>
      <c r="K1638" s="35">
        <v>0.11825400999467875</v>
      </c>
      <c r="L1638" s="2">
        <v>0.01</v>
      </c>
      <c r="M1638" t="s">
        <v>175</v>
      </c>
    </row>
    <row r="1639" spans="1:13" x14ac:dyDescent="0.25">
      <c r="A1639" s="20">
        <v>3.0769607027288091</v>
      </c>
      <c r="B1639" s="80">
        <v>-111.11</v>
      </c>
      <c r="C1639" s="23">
        <v>42.975999999999999</v>
      </c>
      <c r="D1639" s="1">
        <v>5</v>
      </c>
      <c r="E1639" s="1">
        <v>1998</v>
      </c>
      <c r="F1639" s="1">
        <v>10</v>
      </c>
      <c r="G1639" s="1">
        <v>31</v>
      </c>
      <c r="H1639" s="1">
        <v>14</v>
      </c>
      <c r="I1639" s="1">
        <v>25</v>
      </c>
      <c r="J1639" s="1">
        <v>14.03</v>
      </c>
      <c r="K1639" s="35">
        <v>0.16083765575665815</v>
      </c>
      <c r="L1639" s="2">
        <v>0.01</v>
      </c>
      <c r="M1639" t="s">
        <v>175</v>
      </c>
    </row>
    <row r="1640" spans="1:13" x14ac:dyDescent="0.25">
      <c r="A1640" s="20">
        <v>3.2951899999999998</v>
      </c>
      <c r="B1640" s="80">
        <v>-112.41800000000001</v>
      </c>
      <c r="C1640" s="23">
        <v>36.326000000000001</v>
      </c>
      <c r="D1640" s="1">
        <v>5</v>
      </c>
      <c r="E1640" s="1">
        <v>1998</v>
      </c>
      <c r="F1640" s="1">
        <v>11</v>
      </c>
      <c r="G1640" s="1">
        <v>1</v>
      </c>
      <c r="H1640" s="1">
        <v>3</v>
      </c>
      <c r="I1640" s="1">
        <v>34</v>
      </c>
      <c r="J1640" s="1">
        <v>8.3800000000000008</v>
      </c>
      <c r="K1640" s="35">
        <v>0.23</v>
      </c>
      <c r="L1640" s="2">
        <v>0.01</v>
      </c>
      <c r="M1640" t="s">
        <v>174</v>
      </c>
    </row>
    <row r="1641" spans="1:13" x14ac:dyDescent="0.25">
      <c r="A1641" s="20">
        <v>3.4099602632214432</v>
      </c>
      <c r="B1641" s="80">
        <v>-112.47</v>
      </c>
      <c r="C1641" s="23">
        <v>36.216000000000001</v>
      </c>
      <c r="D1641" s="1">
        <v>5</v>
      </c>
      <c r="E1641" s="1">
        <v>1998</v>
      </c>
      <c r="F1641" s="1">
        <v>11</v>
      </c>
      <c r="G1641" s="1">
        <v>8</v>
      </c>
      <c r="H1641" s="1">
        <v>0</v>
      </c>
      <c r="I1641" s="1">
        <v>24</v>
      </c>
      <c r="J1641" s="1">
        <v>18.21</v>
      </c>
      <c r="K1641" s="35">
        <v>0.16083765575665815</v>
      </c>
      <c r="L1641" s="2">
        <v>0.01</v>
      </c>
      <c r="M1641" t="s">
        <v>175</v>
      </c>
    </row>
    <row r="1642" spans="1:13" x14ac:dyDescent="0.25">
      <c r="A1642" s="20">
        <v>2.8281999999999998</v>
      </c>
      <c r="B1642" s="86">
        <v>-114.07899999999999</v>
      </c>
      <c r="C1642" s="24">
        <v>36.799999999999997</v>
      </c>
      <c r="D1642" s="9">
        <v>1</v>
      </c>
      <c r="E1642" s="9">
        <v>1998</v>
      </c>
      <c r="F1642" s="9">
        <v>11</v>
      </c>
      <c r="G1642" s="9">
        <v>17</v>
      </c>
      <c r="H1642" s="9">
        <v>0</v>
      </c>
      <c r="I1642" s="9">
        <v>6</v>
      </c>
      <c r="J1642" s="12">
        <v>27.4</v>
      </c>
      <c r="K1642" s="35">
        <v>0.22500000000000001</v>
      </c>
      <c r="L1642" s="2">
        <v>0.01</v>
      </c>
      <c r="M1642" t="s">
        <v>174</v>
      </c>
    </row>
    <row r="1643" spans="1:13" x14ac:dyDescent="0.25">
      <c r="A1643" s="20">
        <v>2.9716434510618353</v>
      </c>
      <c r="B1643" s="86">
        <v>-109.529</v>
      </c>
      <c r="C1643" s="24">
        <v>40.593000000000004</v>
      </c>
      <c r="D1643" s="9">
        <v>2</v>
      </c>
      <c r="E1643" s="9">
        <v>1998</v>
      </c>
      <c r="F1643" s="9">
        <v>11</v>
      </c>
      <c r="G1643" s="9">
        <v>25</v>
      </c>
      <c r="H1643" s="9">
        <v>7</v>
      </c>
      <c r="I1643" s="9">
        <v>1</v>
      </c>
      <c r="J1643" s="12">
        <v>8.6</v>
      </c>
      <c r="K1643" s="35">
        <v>0.10535699111194734</v>
      </c>
      <c r="L1643" s="2">
        <v>0.01</v>
      </c>
      <c r="M1643" t="s">
        <v>175</v>
      </c>
    </row>
    <row r="1644" spans="1:13" x14ac:dyDescent="0.25">
      <c r="A1644" s="20">
        <v>2.9861300000000002</v>
      </c>
      <c r="B1644" s="86">
        <v>-114.053</v>
      </c>
      <c r="C1644" s="24">
        <v>36.792999999999999</v>
      </c>
      <c r="D1644" s="9">
        <v>0</v>
      </c>
      <c r="E1644" s="9">
        <v>1998</v>
      </c>
      <c r="F1644" s="9">
        <v>12</v>
      </c>
      <c r="G1644" s="9">
        <v>7</v>
      </c>
      <c r="H1644" s="9">
        <v>20</v>
      </c>
      <c r="I1644" s="9">
        <v>32</v>
      </c>
      <c r="J1644" s="12">
        <v>45.3</v>
      </c>
      <c r="K1644" s="35">
        <v>0.22500000000000001</v>
      </c>
      <c r="L1644" s="2">
        <v>0.01</v>
      </c>
      <c r="M1644" t="s">
        <v>174</v>
      </c>
    </row>
    <row r="1645" spans="1:13" x14ac:dyDescent="0.25">
      <c r="A1645" s="20">
        <v>3.1845409324335918</v>
      </c>
      <c r="B1645" s="80">
        <v>-108.65</v>
      </c>
      <c r="C1645" s="23">
        <v>39.94</v>
      </c>
      <c r="D1645" s="1">
        <v>6</v>
      </c>
      <c r="E1645" s="1">
        <v>1998</v>
      </c>
      <c r="F1645" s="1">
        <v>12</v>
      </c>
      <c r="G1645" s="1">
        <v>9</v>
      </c>
      <c r="H1645" s="1">
        <v>23</v>
      </c>
      <c r="I1645" s="1">
        <v>50</v>
      </c>
      <c r="J1645" s="11">
        <v>10.3</v>
      </c>
      <c r="K1645" s="35">
        <v>0.11825400999467875</v>
      </c>
      <c r="L1645" s="2">
        <v>0.01</v>
      </c>
      <c r="M1645" t="s">
        <v>175</v>
      </c>
    </row>
    <row r="1646" spans="1:13" x14ac:dyDescent="0.25">
      <c r="A1646" s="20">
        <v>2.894356271981243</v>
      </c>
      <c r="B1646" s="86">
        <v>-111.83</v>
      </c>
      <c r="C1646" s="24">
        <v>39.972000000000001</v>
      </c>
      <c r="D1646" s="9">
        <v>2</v>
      </c>
      <c r="E1646" s="9">
        <v>1998</v>
      </c>
      <c r="F1646" s="9">
        <v>12</v>
      </c>
      <c r="G1646" s="9">
        <v>13</v>
      </c>
      <c r="H1646" s="9">
        <v>2</v>
      </c>
      <c r="I1646" s="9">
        <v>4</v>
      </c>
      <c r="J1646" s="12">
        <v>55.5</v>
      </c>
      <c r="K1646" s="35">
        <v>0.11825400999467875</v>
      </c>
      <c r="L1646" s="2">
        <v>0.01</v>
      </c>
      <c r="M1646" t="s">
        <v>175</v>
      </c>
    </row>
    <row r="1647" spans="1:13" x14ac:dyDescent="0.25">
      <c r="A1647" s="20">
        <v>2.6238200000000003</v>
      </c>
      <c r="B1647" s="86">
        <v>-109.197</v>
      </c>
      <c r="C1647" s="24">
        <v>38.344000000000001</v>
      </c>
      <c r="D1647" s="9">
        <v>4</v>
      </c>
      <c r="E1647" s="9">
        <v>1998</v>
      </c>
      <c r="F1647" s="9">
        <v>12</v>
      </c>
      <c r="G1647" s="9">
        <v>15</v>
      </c>
      <c r="H1647" s="9">
        <v>11</v>
      </c>
      <c r="I1647" s="9">
        <v>44</v>
      </c>
      <c r="J1647" s="12">
        <v>40.200000000000003</v>
      </c>
      <c r="K1647" s="35">
        <v>0.22500000000000001</v>
      </c>
      <c r="L1647" s="2">
        <v>0.01</v>
      </c>
      <c r="M1647" t="s">
        <v>174</v>
      </c>
    </row>
    <row r="1648" spans="1:13" x14ac:dyDescent="0.25">
      <c r="A1648" s="20">
        <v>2.5806858306407801</v>
      </c>
      <c r="B1648" s="80">
        <v>-110.86199999999999</v>
      </c>
      <c r="C1648" s="23">
        <v>42.844000000000001</v>
      </c>
      <c r="D1648" s="1">
        <v>3</v>
      </c>
      <c r="E1648" s="1">
        <v>1999</v>
      </c>
      <c r="F1648" s="1">
        <v>1</v>
      </c>
      <c r="G1648" s="1">
        <v>4</v>
      </c>
      <c r="H1648" s="1">
        <v>5</v>
      </c>
      <c r="I1648" s="1">
        <v>52</v>
      </c>
      <c r="J1648" s="11">
        <v>35</v>
      </c>
      <c r="K1648" s="35">
        <v>0.11825400999467875</v>
      </c>
      <c r="L1648" s="2">
        <v>0.01</v>
      </c>
      <c r="M1648" t="s">
        <v>175</v>
      </c>
    </row>
    <row r="1649" spans="1:13" x14ac:dyDescent="0.25">
      <c r="A1649" s="20">
        <v>3.5077165283218479</v>
      </c>
      <c r="B1649" s="80">
        <v>-114.255</v>
      </c>
      <c r="C1649" s="23">
        <v>37.375999999999998</v>
      </c>
      <c r="D1649" s="1">
        <v>11</v>
      </c>
      <c r="E1649" s="1">
        <v>1999</v>
      </c>
      <c r="F1649" s="1">
        <v>1</v>
      </c>
      <c r="G1649" s="1">
        <v>5</v>
      </c>
      <c r="H1649" s="1">
        <v>10</v>
      </c>
      <c r="I1649" s="1">
        <v>57</v>
      </c>
      <c r="J1649" s="11">
        <v>50.1</v>
      </c>
      <c r="K1649" s="35">
        <v>0.11825400999467875</v>
      </c>
      <c r="L1649" s="2">
        <v>0.01</v>
      </c>
      <c r="M1649" t="s">
        <v>175</v>
      </c>
    </row>
    <row r="1650" spans="1:13" x14ac:dyDescent="0.25">
      <c r="A1650" s="20">
        <v>3.1812200000000002</v>
      </c>
      <c r="B1650" s="86">
        <v>-114.026</v>
      </c>
      <c r="C1650" s="24">
        <v>36.822000000000003</v>
      </c>
      <c r="D1650" s="9">
        <v>1</v>
      </c>
      <c r="E1650" s="9">
        <v>1999</v>
      </c>
      <c r="F1650" s="9">
        <v>1</v>
      </c>
      <c r="G1650" s="9">
        <v>5</v>
      </c>
      <c r="H1650" s="9">
        <v>23</v>
      </c>
      <c r="I1650" s="9">
        <v>24</v>
      </c>
      <c r="J1650" s="12">
        <v>0.3</v>
      </c>
      <c r="K1650" s="35">
        <v>0.22500000000000001</v>
      </c>
      <c r="L1650" s="2">
        <v>0.01</v>
      </c>
      <c r="M1650" t="s">
        <v>174</v>
      </c>
    </row>
    <row r="1651" spans="1:13" x14ac:dyDescent="0.25">
      <c r="A1651" s="20">
        <v>2.9316702048723302</v>
      </c>
      <c r="B1651" s="80">
        <v>-114.55</v>
      </c>
      <c r="C1651" s="23">
        <v>37.322000000000003</v>
      </c>
      <c r="D1651" s="1">
        <v>1</v>
      </c>
      <c r="E1651" s="1">
        <v>1999</v>
      </c>
      <c r="F1651" s="1">
        <v>1</v>
      </c>
      <c r="G1651" s="1">
        <v>7</v>
      </c>
      <c r="H1651" s="1">
        <v>1</v>
      </c>
      <c r="I1651" s="1">
        <v>51</v>
      </c>
      <c r="J1651" s="11">
        <v>26.2</v>
      </c>
      <c r="K1651" s="35">
        <v>0.11825400999467875</v>
      </c>
      <c r="L1651" s="2">
        <v>0.01</v>
      </c>
      <c r="M1651" t="s">
        <v>175</v>
      </c>
    </row>
    <row r="1652" spans="1:13" x14ac:dyDescent="0.25">
      <c r="A1652" s="20">
        <v>2.8953465406170475</v>
      </c>
      <c r="B1652" s="80">
        <v>-114.28400000000001</v>
      </c>
      <c r="C1652" s="23">
        <v>37.783999999999999</v>
      </c>
      <c r="D1652" s="1">
        <v>7</v>
      </c>
      <c r="E1652" s="1">
        <v>1999</v>
      </c>
      <c r="F1652" s="1">
        <v>1</v>
      </c>
      <c r="G1652" s="1">
        <v>11</v>
      </c>
      <c r="H1652" s="1">
        <v>17</v>
      </c>
      <c r="I1652" s="1">
        <v>44</v>
      </c>
      <c r="J1652" s="11">
        <v>56.2</v>
      </c>
      <c r="K1652" s="35">
        <v>0.11825400999467875</v>
      </c>
      <c r="L1652" s="2">
        <v>0.01</v>
      </c>
      <c r="M1652" t="s">
        <v>175</v>
      </c>
    </row>
    <row r="1653" spans="1:13" x14ac:dyDescent="0.25">
      <c r="A1653" s="20">
        <v>3.2990488834243559</v>
      </c>
      <c r="B1653" s="86">
        <v>-112.98699999999999</v>
      </c>
      <c r="C1653" s="24">
        <v>38.427999999999997</v>
      </c>
      <c r="D1653" s="9">
        <v>5</v>
      </c>
      <c r="E1653" s="9">
        <v>1999</v>
      </c>
      <c r="F1653" s="9">
        <v>1</v>
      </c>
      <c r="G1653" s="9">
        <v>14</v>
      </c>
      <c r="H1653" s="9">
        <v>10</v>
      </c>
      <c r="I1653" s="9">
        <v>36</v>
      </c>
      <c r="J1653" s="12">
        <v>51.5</v>
      </c>
      <c r="K1653" s="35">
        <v>0.11825400999467875</v>
      </c>
      <c r="L1653" s="2">
        <v>0.01</v>
      </c>
      <c r="M1653" t="s">
        <v>175</v>
      </c>
    </row>
    <row r="1654" spans="1:13" x14ac:dyDescent="0.25">
      <c r="A1654" s="20">
        <v>3.02899590970177</v>
      </c>
      <c r="B1654" s="86">
        <v>-112.988</v>
      </c>
      <c r="C1654" s="24">
        <v>38.438000000000002</v>
      </c>
      <c r="D1654" s="9">
        <v>1</v>
      </c>
      <c r="E1654" s="9">
        <v>1999</v>
      </c>
      <c r="F1654" s="9">
        <v>1</v>
      </c>
      <c r="G1654" s="9">
        <v>14</v>
      </c>
      <c r="H1654" s="9">
        <v>13</v>
      </c>
      <c r="I1654" s="9">
        <v>56</v>
      </c>
      <c r="J1654" s="12">
        <v>54</v>
      </c>
      <c r="K1654" s="35">
        <v>0.11825400999467875</v>
      </c>
      <c r="L1654" s="2">
        <v>0.01</v>
      </c>
      <c r="M1654" t="s">
        <v>175</v>
      </c>
    </row>
    <row r="1655" spans="1:13" x14ac:dyDescent="0.25">
      <c r="A1655" s="20">
        <v>3.226401554913791</v>
      </c>
      <c r="B1655" s="86">
        <v>-112.99</v>
      </c>
      <c r="C1655" s="24">
        <v>38.420999999999999</v>
      </c>
      <c r="D1655" s="9">
        <v>3</v>
      </c>
      <c r="E1655" s="9">
        <v>1999</v>
      </c>
      <c r="F1655" s="9">
        <v>1</v>
      </c>
      <c r="G1655" s="9">
        <v>14</v>
      </c>
      <c r="H1655" s="9">
        <v>17</v>
      </c>
      <c r="I1655" s="9">
        <v>30</v>
      </c>
      <c r="J1655" s="12">
        <v>8.1</v>
      </c>
      <c r="K1655" s="35">
        <v>0.11825400999467875</v>
      </c>
      <c r="L1655" s="2">
        <v>0.01</v>
      </c>
      <c r="M1655" t="s">
        <v>175</v>
      </c>
    </row>
    <row r="1656" spans="1:13" x14ac:dyDescent="0.25">
      <c r="A1656" s="20">
        <v>2.9904965031595809</v>
      </c>
      <c r="B1656" s="80">
        <v>-114.267</v>
      </c>
      <c r="C1656" s="23">
        <v>37.790999999999997</v>
      </c>
      <c r="D1656" s="1">
        <v>4</v>
      </c>
      <c r="E1656" s="1">
        <v>1999</v>
      </c>
      <c r="F1656" s="1">
        <v>1</v>
      </c>
      <c r="G1656" s="1">
        <v>15</v>
      </c>
      <c r="H1656" s="1">
        <v>14</v>
      </c>
      <c r="I1656" s="1">
        <v>14</v>
      </c>
      <c r="J1656" s="11">
        <v>37.299999999999997</v>
      </c>
      <c r="K1656" s="35">
        <v>0.11825400999467875</v>
      </c>
      <c r="L1656" s="2">
        <v>0.01</v>
      </c>
      <c r="M1656" t="s">
        <v>175</v>
      </c>
    </row>
    <row r="1657" spans="1:13" x14ac:dyDescent="0.25">
      <c r="A1657" s="20">
        <v>2.7603164928659254</v>
      </c>
      <c r="B1657" s="86">
        <v>-111.874</v>
      </c>
      <c r="C1657" s="24">
        <v>39.963999999999999</v>
      </c>
      <c r="D1657" s="9">
        <v>1</v>
      </c>
      <c r="E1657" s="9">
        <v>1999</v>
      </c>
      <c r="F1657" s="9">
        <v>1</v>
      </c>
      <c r="G1657" s="9">
        <v>25</v>
      </c>
      <c r="H1657" s="9">
        <v>3</v>
      </c>
      <c r="I1657" s="9">
        <v>57</v>
      </c>
      <c r="J1657" s="12">
        <v>36.299999999999997</v>
      </c>
      <c r="K1657" s="35">
        <v>0.11825400999467875</v>
      </c>
      <c r="L1657" s="2">
        <v>0.01</v>
      </c>
      <c r="M1657" t="s">
        <v>175</v>
      </c>
    </row>
    <row r="1658" spans="1:13" x14ac:dyDescent="0.25">
      <c r="A1658" s="20">
        <v>3.3089159608841112</v>
      </c>
      <c r="B1658" s="86">
        <v>-112.497</v>
      </c>
      <c r="C1658" s="24">
        <v>38.725999999999999</v>
      </c>
      <c r="D1658" s="9">
        <v>0</v>
      </c>
      <c r="E1658" s="9">
        <v>1999</v>
      </c>
      <c r="F1658" s="9">
        <v>1</v>
      </c>
      <c r="G1658" s="9">
        <v>26</v>
      </c>
      <c r="H1658" s="9">
        <v>21</v>
      </c>
      <c r="I1658" s="9">
        <v>49</v>
      </c>
      <c r="J1658" s="12">
        <v>28.2</v>
      </c>
      <c r="K1658" s="35">
        <v>0.11825400999467875</v>
      </c>
      <c r="L1658" s="2">
        <v>0.01</v>
      </c>
      <c r="M1658" t="s">
        <v>175</v>
      </c>
    </row>
    <row r="1659" spans="1:13" x14ac:dyDescent="0.25">
      <c r="A1659" s="20">
        <v>2.69814</v>
      </c>
      <c r="B1659" s="86">
        <v>-112.49</v>
      </c>
      <c r="C1659" s="24">
        <v>38.707999999999998</v>
      </c>
      <c r="D1659" s="9">
        <v>4</v>
      </c>
      <c r="E1659" s="9">
        <v>1999</v>
      </c>
      <c r="F1659" s="9">
        <v>1</v>
      </c>
      <c r="G1659" s="9">
        <v>26</v>
      </c>
      <c r="H1659" s="9">
        <v>21</v>
      </c>
      <c r="I1659" s="9">
        <v>51</v>
      </c>
      <c r="J1659" s="12">
        <v>8.6</v>
      </c>
      <c r="K1659" s="35">
        <v>0.22500000000000001</v>
      </c>
      <c r="L1659" s="2">
        <v>0.01</v>
      </c>
      <c r="M1659" t="s">
        <v>174</v>
      </c>
    </row>
    <row r="1660" spans="1:13" x14ac:dyDescent="0.25">
      <c r="A1660" s="20">
        <v>3.0518960755439912</v>
      </c>
      <c r="B1660" s="86">
        <v>-112.49299999999999</v>
      </c>
      <c r="C1660" s="24">
        <v>38.718000000000004</v>
      </c>
      <c r="D1660" s="9">
        <v>1</v>
      </c>
      <c r="E1660" s="9">
        <v>1999</v>
      </c>
      <c r="F1660" s="9">
        <v>1</v>
      </c>
      <c r="G1660" s="9">
        <v>26</v>
      </c>
      <c r="H1660" s="9">
        <v>21</v>
      </c>
      <c r="I1660" s="9">
        <v>55</v>
      </c>
      <c r="J1660" s="12">
        <v>35.700000000000003</v>
      </c>
      <c r="K1660" s="35">
        <v>0.11825400999467875</v>
      </c>
      <c r="L1660" s="2">
        <v>0.01</v>
      </c>
      <c r="M1660" t="s">
        <v>175</v>
      </c>
    </row>
    <row r="1661" spans="1:13" x14ac:dyDescent="0.25">
      <c r="A1661" s="20">
        <v>3.1028215900837797</v>
      </c>
      <c r="B1661" s="86">
        <v>-112.501</v>
      </c>
      <c r="C1661" s="24">
        <v>38.731000000000002</v>
      </c>
      <c r="D1661" s="9">
        <v>1</v>
      </c>
      <c r="E1661" s="9">
        <v>1999</v>
      </c>
      <c r="F1661" s="9">
        <v>1</v>
      </c>
      <c r="G1661" s="9">
        <v>26</v>
      </c>
      <c r="H1661" s="9">
        <v>22</v>
      </c>
      <c r="I1661" s="9">
        <v>2</v>
      </c>
      <c r="J1661" s="12">
        <v>46.6</v>
      </c>
      <c r="K1661" s="35">
        <v>0.11825400999467875</v>
      </c>
      <c r="L1661" s="2">
        <v>0.01</v>
      </c>
      <c r="M1661" t="s">
        <v>175</v>
      </c>
    </row>
    <row r="1662" spans="1:13" x14ac:dyDescent="0.25">
      <c r="A1662" s="20">
        <v>2.764270445629486</v>
      </c>
      <c r="B1662" s="86">
        <v>-112.497</v>
      </c>
      <c r="C1662" s="24">
        <v>38.723999999999997</v>
      </c>
      <c r="D1662" s="9">
        <v>2</v>
      </c>
      <c r="E1662" s="9">
        <v>1999</v>
      </c>
      <c r="F1662" s="9">
        <v>1</v>
      </c>
      <c r="G1662" s="9">
        <v>26</v>
      </c>
      <c r="H1662" s="9">
        <v>23</v>
      </c>
      <c r="I1662" s="9">
        <v>34</v>
      </c>
      <c r="J1662" s="12">
        <v>0.6</v>
      </c>
      <c r="K1662" s="35">
        <v>0.11825400999467875</v>
      </c>
      <c r="L1662" s="2">
        <v>0.01</v>
      </c>
      <c r="M1662" t="s">
        <v>175</v>
      </c>
    </row>
    <row r="1663" spans="1:13" x14ac:dyDescent="0.25">
      <c r="A1663" s="20">
        <v>3.0240588100820633</v>
      </c>
      <c r="B1663" s="80">
        <v>-111.169</v>
      </c>
      <c r="C1663" s="23">
        <v>42.588000000000001</v>
      </c>
      <c r="D1663" s="1">
        <v>0</v>
      </c>
      <c r="E1663" s="1">
        <v>1999</v>
      </c>
      <c r="F1663" s="1">
        <v>1</v>
      </c>
      <c r="G1663" s="1">
        <v>28</v>
      </c>
      <c r="H1663" s="1">
        <v>19</v>
      </c>
      <c r="I1663" s="1">
        <v>29</v>
      </c>
      <c r="J1663" s="11">
        <v>6.5</v>
      </c>
      <c r="K1663" s="35">
        <v>0.11825400999467875</v>
      </c>
      <c r="L1663" s="2">
        <v>0.01</v>
      </c>
      <c r="M1663" t="s">
        <v>175</v>
      </c>
    </row>
    <row r="1664" spans="1:13" x14ac:dyDescent="0.25">
      <c r="A1664" s="20">
        <v>2.9494380660795474</v>
      </c>
      <c r="B1664" s="80">
        <v>-110.76</v>
      </c>
      <c r="C1664" s="23">
        <v>43.18</v>
      </c>
      <c r="D1664" s="1">
        <v>0</v>
      </c>
      <c r="E1664" s="1">
        <v>1999</v>
      </c>
      <c r="F1664" s="1">
        <v>1</v>
      </c>
      <c r="G1664" s="1">
        <v>30</v>
      </c>
      <c r="H1664" s="1">
        <v>4</v>
      </c>
      <c r="I1664" s="1">
        <v>17</v>
      </c>
      <c r="J1664" s="1">
        <v>9</v>
      </c>
      <c r="K1664" s="35">
        <v>0.11825400999467875</v>
      </c>
      <c r="L1664" s="2">
        <v>0.01</v>
      </c>
      <c r="M1664" t="s">
        <v>175</v>
      </c>
    </row>
    <row r="1665" spans="1:13" x14ac:dyDescent="0.25">
      <c r="A1665" s="20">
        <v>2.9113653763869962</v>
      </c>
      <c r="B1665" s="80">
        <v>-110.753</v>
      </c>
      <c r="C1665" s="23">
        <v>43.149000000000001</v>
      </c>
      <c r="D1665" s="1">
        <v>5</v>
      </c>
      <c r="E1665" s="1">
        <v>1999</v>
      </c>
      <c r="F1665" s="1">
        <v>1</v>
      </c>
      <c r="G1665" s="1">
        <v>30</v>
      </c>
      <c r="H1665" s="1">
        <v>5</v>
      </c>
      <c r="I1665" s="1">
        <v>1</v>
      </c>
      <c r="J1665" s="1">
        <v>33.03</v>
      </c>
      <c r="K1665" s="35">
        <v>0.10516774409862768</v>
      </c>
      <c r="L1665" s="2">
        <v>0.01</v>
      </c>
      <c r="M1665" t="s">
        <v>175</v>
      </c>
    </row>
    <row r="1666" spans="1:13" x14ac:dyDescent="0.25">
      <c r="A1666" s="20">
        <v>3.1693463453235355</v>
      </c>
      <c r="B1666" s="86">
        <v>-112.218</v>
      </c>
      <c r="C1666" s="24">
        <v>37.561999999999998</v>
      </c>
      <c r="D1666" s="9">
        <v>1</v>
      </c>
      <c r="E1666" s="9">
        <v>1999</v>
      </c>
      <c r="F1666" s="9">
        <v>1</v>
      </c>
      <c r="G1666" s="9">
        <v>30</v>
      </c>
      <c r="H1666" s="9">
        <v>9</v>
      </c>
      <c r="I1666" s="9">
        <v>5</v>
      </c>
      <c r="J1666" s="12">
        <v>47.4</v>
      </c>
      <c r="K1666" s="35">
        <v>0.11825400999467875</v>
      </c>
      <c r="L1666" s="2">
        <v>0.01</v>
      </c>
      <c r="M1666" t="s">
        <v>175</v>
      </c>
    </row>
    <row r="1667" spans="1:13" x14ac:dyDescent="0.25">
      <c r="A1667" s="20">
        <v>2.8707672445114998</v>
      </c>
      <c r="B1667" s="80">
        <v>-110.788</v>
      </c>
      <c r="C1667" s="23">
        <v>43.189</v>
      </c>
      <c r="D1667" s="1">
        <v>10</v>
      </c>
      <c r="E1667" s="1">
        <v>1999</v>
      </c>
      <c r="F1667" s="1">
        <v>1</v>
      </c>
      <c r="G1667" s="1">
        <v>30</v>
      </c>
      <c r="H1667" s="1">
        <v>20</v>
      </c>
      <c r="I1667" s="1">
        <v>23</v>
      </c>
      <c r="J1667" s="1">
        <v>32.76</v>
      </c>
      <c r="K1667" s="35">
        <v>0.10516774409862768</v>
      </c>
      <c r="L1667" s="2">
        <v>0.01</v>
      </c>
      <c r="M1667" t="s">
        <v>175</v>
      </c>
    </row>
    <row r="1668" spans="1:13" x14ac:dyDescent="0.25">
      <c r="A1668" s="20">
        <v>3.5991924735988756</v>
      </c>
      <c r="B1668" s="80">
        <v>-110.752</v>
      </c>
      <c r="C1668" s="23">
        <v>43.143000000000001</v>
      </c>
      <c r="D1668" s="1">
        <v>5</v>
      </c>
      <c r="E1668" s="1">
        <v>1999</v>
      </c>
      <c r="F1668" s="1">
        <v>1</v>
      </c>
      <c r="G1668" s="1">
        <v>30</v>
      </c>
      <c r="H1668" s="1">
        <v>20</v>
      </c>
      <c r="I1668" s="1">
        <v>29</v>
      </c>
      <c r="J1668" s="1">
        <v>15.99</v>
      </c>
      <c r="K1668" s="35">
        <v>0.10516774409862768</v>
      </c>
      <c r="L1668" s="2">
        <v>0.01</v>
      </c>
      <c r="M1668" t="s">
        <v>175</v>
      </c>
    </row>
    <row r="1669" spans="1:13" x14ac:dyDescent="0.25">
      <c r="A1669" s="20">
        <v>3.223428125823899</v>
      </c>
      <c r="B1669" s="80">
        <v>-110.771</v>
      </c>
      <c r="C1669" s="23">
        <v>43.171999999999997</v>
      </c>
      <c r="D1669" s="1">
        <v>5</v>
      </c>
      <c r="E1669" s="1">
        <v>1999</v>
      </c>
      <c r="F1669" s="1">
        <v>1</v>
      </c>
      <c r="G1669" s="1">
        <v>30</v>
      </c>
      <c r="H1669" s="1">
        <v>20</v>
      </c>
      <c r="I1669" s="1">
        <v>44</v>
      </c>
      <c r="J1669" s="1">
        <v>52.22</v>
      </c>
      <c r="K1669" s="35">
        <v>0.10516774409862768</v>
      </c>
      <c r="L1669" s="2">
        <v>0.01</v>
      </c>
      <c r="M1669" t="s">
        <v>175</v>
      </c>
    </row>
    <row r="1670" spans="1:13" x14ac:dyDescent="0.25">
      <c r="A1670" s="20">
        <v>2.7289299282303494</v>
      </c>
      <c r="B1670" s="80">
        <v>-110.78400000000001</v>
      </c>
      <c r="C1670" s="23">
        <v>43.156999999999996</v>
      </c>
      <c r="D1670" s="1">
        <v>0</v>
      </c>
      <c r="E1670" s="1">
        <v>1999</v>
      </c>
      <c r="F1670" s="1">
        <v>1</v>
      </c>
      <c r="G1670" s="1">
        <v>31</v>
      </c>
      <c r="H1670" s="1">
        <v>1</v>
      </c>
      <c r="I1670" s="1">
        <v>53</v>
      </c>
      <c r="J1670" s="11">
        <v>36.4</v>
      </c>
      <c r="K1670" s="35">
        <v>0.11825400999467875</v>
      </c>
      <c r="L1670" s="2">
        <v>0.01</v>
      </c>
      <c r="M1670" t="s">
        <v>175</v>
      </c>
    </row>
    <row r="1671" spans="1:13" x14ac:dyDescent="0.25">
      <c r="A1671" s="20">
        <v>2.6916231171189207</v>
      </c>
      <c r="B1671" s="80">
        <v>-110.76900000000001</v>
      </c>
      <c r="C1671" s="23">
        <v>43.171999999999997</v>
      </c>
      <c r="D1671" s="1">
        <v>7</v>
      </c>
      <c r="E1671" s="1">
        <v>1999</v>
      </c>
      <c r="F1671" s="1">
        <v>1</v>
      </c>
      <c r="G1671" s="1">
        <v>31</v>
      </c>
      <c r="H1671" s="1">
        <v>5</v>
      </c>
      <c r="I1671" s="1">
        <v>9</v>
      </c>
      <c r="J1671" s="11">
        <v>44.1</v>
      </c>
      <c r="K1671" s="35">
        <v>0.11825400999467875</v>
      </c>
      <c r="L1671" s="2">
        <v>0.01</v>
      </c>
      <c r="M1671" t="s">
        <v>175</v>
      </c>
    </row>
    <row r="1672" spans="1:13" x14ac:dyDescent="0.25">
      <c r="A1672" s="20">
        <v>2.7859861718977887</v>
      </c>
      <c r="B1672" s="80">
        <v>-110.741</v>
      </c>
      <c r="C1672" s="23">
        <v>43.167999999999999</v>
      </c>
      <c r="D1672" s="1">
        <v>5</v>
      </c>
      <c r="E1672" s="1">
        <v>1999</v>
      </c>
      <c r="F1672" s="1">
        <v>1</v>
      </c>
      <c r="G1672" s="1">
        <v>31</v>
      </c>
      <c r="H1672" s="1">
        <v>9</v>
      </c>
      <c r="I1672" s="1">
        <v>48</v>
      </c>
      <c r="J1672" s="1">
        <v>15.55</v>
      </c>
      <c r="K1672" s="35">
        <v>0.10516774409862768</v>
      </c>
      <c r="L1672" s="2">
        <v>0.01</v>
      </c>
      <c r="M1672" t="s">
        <v>175</v>
      </c>
    </row>
    <row r="1673" spans="1:13" x14ac:dyDescent="0.25">
      <c r="A1673" s="20">
        <v>2.6442469017527808</v>
      </c>
      <c r="B1673" s="80">
        <v>-111.29600000000001</v>
      </c>
      <c r="C1673" s="23">
        <v>43.304000000000002</v>
      </c>
      <c r="D1673" s="1">
        <v>0</v>
      </c>
      <c r="E1673" s="1">
        <v>1999</v>
      </c>
      <c r="F1673" s="1">
        <v>2</v>
      </c>
      <c r="G1673" s="1">
        <v>4</v>
      </c>
      <c r="H1673" s="1">
        <v>11</v>
      </c>
      <c r="I1673" s="1">
        <v>15</v>
      </c>
      <c r="J1673" s="11">
        <v>31.5</v>
      </c>
      <c r="K1673" s="35">
        <v>0.11825400999467875</v>
      </c>
      <c r="L1673" s="2">
        <v>0.01</v>
      </c>
      <c r="M1673" t="s">
        <v>175</v>
      </c>
    </row>
    <row r="1674" spans="1:13" x14ac:dyDescent="0.25">
      <c r="A1674" s="20">
        <v>3.0047100000000002</v>
      </c>
      <c r="B1674" s="86">
        <v>-108.92</v>
      </c>
      <c r="C1674" s="24">
        <v>38.286000000000001</v>
      </c>
      <c r="D1674" s="9">
        <v>1</v>
      </c>
      <c r="E1674" s="9">
        <v>1999</v>
      </c>
      <c r="F1674" s="9">
        <v>2</v>
      </c>
      <c r="G1674" s="9">
        <v>4</v>
      </c>
      <c r="H1674" s="9">
        <v>13</v>
      </c>
      <c r="I1674" s="9">
        <v>38</v>
      </c>
      <c r="J1674" s="12">
        <v>55.2</v>
      </c>
      <c r="K1674" s="35">
        <v>0.22500000000000001</v>
      </c>
      <c r="L1674" s="2">
        <v>0.01</v>
      </c>
      <c r="M1674" t="s">
        <v>174</v>
      </c>
    </row>
    <row r="1675" spans="1:13" x14ac:dyDescent="0.25">
      <c r="A1675" s="20">
        <v>3.1369899999999999</v>
      </c>
      <c r="B1675" s="80">
        <v>-113.518</v>
      </c>
      <c r="C1675" s="23">
        <v>36.551000000000002</v>
      </c>
      <c r="D1675" s="1">
        <v>5</v>
      </c>
      <c r="E1675" s="1">
        <v>1999</v>
      </c>
      <c r="F1675" s="1">
        <v>2</v>
      </c>
      <c r="G1675" s="1">
        <v>10</v>
      </c>
      <c r="H1675" s="1">
        <v>5</v>
      </c>
      <c r="I1675" s="1">
        <v>9</v>
      </c>
      <c r="J1675" s="1">
        <v>46.65</v>
      </c>
      <c r="K1675" s="35">
        <v>0.23</v>
      </c>
      <c r="L1675" s="2">
        <v>0.01</v>
      </c>
      <c r="M1675" t="s">
        <v>174</v>
      </c>
    </row>
    <row r="1676" spans="1:13" x14ac:dyDescent="0.25">
      <c r="A1676" s="20">
        <v>2.6795599999999999</v>
      </c>
      <c r="B1676" s="86">
        <v>-112.428</v>
      </c>
      <c r="C1676" s="24">
        <v>38.030999999999999</v>
      </c>
      <c r="D1676" s="9">
        <v>0</v>
      </c>
      <c r="E1676" s="9">
        <v>1999</v>
      </c>
      <c r="F1676" s="9">
        <v>2</v>
      </c>
      <c r="G1676" s="9">
        <v>10</v>
      </c>
      <c r="H1676" s="9">
        <v>7</v>
      </c>
      <c r="I1676" s="9">
        <v>24</v>
      </c>
      <c r="J1676" s="12">
        <v>3.7</v>
      </c>
      <c r="K1676" s="35">
        <v>0.22500000000000001</v>
      </c>
      <c r="L1676" s="2">
        <v>0.01</v>
      </c>
      <c r="M1676" t="s">
        <v>174</v>
      </c>
    </row>
    <row r="1677" spans="1:13" x14ac:dyDescent="0.25">
      <c r="A1677" s="20">
        <v>3.4699406520452829</v>
      </c>
      <c r="B1677" s="80">
        <v>-111.151</v>
      </c>
      <c r="C1677" s="23">
        <v>42.622999999999998</v>
      </c>
      <c r="D1677" s="1">
        <v>0</v>
      </c>
      <c r="E1677" s="1">
        <v>1999</v>
      </c>
      <c r="F1677" s="1">
        <v>2</v>
      </c>
      <c r="G1677" s="1">
        <v>15</v>
      </c>
      <c r="H1677" s="1">
        <v>21</v>
      </c>
      <c r="I1677" s="1">
        <v>40</v>
      </c>
      <c r="J1677" s="11">
        <v>18.5</v>
      </c>
      <c r="K1677" s="35">
        <v>0.10516774409862768</v>
      </c>
      <c r="L1677" s="2">
        <v>0.01</v>
      </c>
      <c r="M1677" t="s">
        <v>175</v>
      </c>
    </row>
    <row r="1678" spans="1:13" x14ac:dyDescent="0.25">
      <c r="A1678" s="20">
        <v>2.6238200000000003</v>
      </c>
      <c r="B1678" s="86">
        <v>-112.318</v>
      </c>
      <c r="C1678" s="24">
        <v>37.518999999999998</v>
      </c>
      <c r="D1678" s="9">
        <v>7</v>
      </c>
      <c r="E1678" s="9">
        <v>1999</v>
      </c>
      <c r="F1678" s="9">
        <v>2</v>
      </c>
      <c r="G1678" s="9">
        <v>21</v>
      </c>
      <c r="H1678" s="9">
        <v>1</v>
      </c>
      <c r="I1678" s="9">
        <v>59</v>
      </c>
      <c r="J1678" s="12">
        <v>16.8</v>
      </c>
      <c r="K1678" s="35">
        <v>0.22500000000000001</v>
      </c>
      <c r="L1678" s="2">
        <v>0.01</v>
      </c>
      <c r="M1678" t="s">
        <v>174</v>
      </c>
    </row>
    <row r="1679" spans="1:13" x14ac:dyDescent="0.25">
      <c r="A1679" s="20">
        <v>2.9227862742687218</v>
      </c>
      <c r="B1679" s="86">
        <v>-111.35899999999999</v>
      </c>
      <c r="C1679" s="24">
        <v>40.494999999999997</v>
      </c>
      <c r="D1679" s="9">
        <v>13</v>
      </c>
      <c r="E1679" s="9">
        <v>1999</v>
      </c>
      <c r="F1679" s="9">
        <v>2</v>
      </c>
      <c r="G1679" s="9">
        <v>21</v>
      </c>
      <c r="H1679" s="9">
        <v>4</v>
      </c>
      <c r="I1679" s="9">
        <v>47</v>
      </c>
      <c r="J1679" s="12">
        <v>8.6999999999999993</v>
      </c>
      <c r="K1679" s="35">
        <v>0.11825400999467875</v>
      </c>
      <c r="L1679" s="2">
        <v>0.01</v>
      </c>
      <c r="M1679" t="s">
        <v>175</v>
      </c>
    </row>
    <row r="1680" spans="1:13" x14ac:dyDescent="0.25">
      <c r="A1680" s="20">
        <v>2.7160991666428389</v>
      </c>
      <c r="B1680" s="86">
        <v>-111.355</v>
      </c>
      <c r="C1680" s="24">
        <v>40.493000000000002</v>
      </c>
      <c r="D1680" s="9">
        <v>13</v>
      </c>
      <c r="E1680" s="9">
        <v>1999</v>
      </c>
      <c r="F1680" s="9">
        <v>2</v>
      </c>
      <c r="G1680" s="9">
        <v>21</v>
      </c>
      <c r="H1680" s="9">
        <v>5</v>
      </c>
      <c r="I1680" s="9">
        <v>6</v>
      </c>
      <c r="J1680" s="12">
        <v>49.2</v>
      </c>
      <c r="K1680" s="35">
        <v>0.11825400999467875</v>
      </c>
      <c r="L1680" s="2">
        <v>0.01</v>
      </c>
      <c r="M1680" t="s">
        <v>175</v>
      </c>
    </row>
    <row r="1681" spans="1:13" x14ac:dyDescent="0.25">
      <c r="A1681" s="20">
        <v>3.1987594944671609</v>
      </c>
      <c r="B1681" s="86">
        <v>-112.34</v>
      </c>
      <c r="C1681" s="24">
        <v>37.076999999999998</v>
      </c>
      <c r="D1681" s="9">
        <v>11</v>
      </c>
      <c r="E1681" s="9">
        <v>1999</v>
      </c>
      <c r="F1681" s="9">
        <v>2</v>
      </c>
      <c r="G1681" s="9">
        <v>23</v>
      </c>
      <c r="H1681" s="9">
        <v>3</v>
      </c>
      <c r="I1681" s="9">
        <v>20</v>
      </c>
      <c r="J1681" s="12">
        <v>41.5</v>
      </c>
      <c r="K1681" s="35">
        <v>0.11825400999467875</v>
      </c>
      <c r="L1681" s="2">
        <v>0.01</v>
      </c>
      <c r="M1681" t="s">
        <v>175</v>
      </c>
    </row>
    <row r="1682" spans="1:13" x14ac:dyDescent="0.25">
      <c r="A1682" s="20">
        <v>3.4225026615908969</v>
      </c>
      <c r="B1682" s="80">
        <v>-111.111</v>
      </c>
      <c r="C1682" s="23">
        <v>42.710999999999999</v>
      </c>
      <c r="D1682" s="1">
        <v>1</v>
      </c>
      <c r="E1682" s="1">
        <v>1999</v>
      </c>
      <c r="F1682" s="1">
        <v>3</v>
      </c>
      <c r="G1682" s="1">
        <v>1</v>
      </c>
      <c r="H1682" s="1">
        <v>15</v>
      </c>
      <c r="I1682" s="1">
        <v>48</v>
      </c>
      <c r="J1682" s="11">
        <v>15.2</v>
      </c>
      <c r="K1682" s="35">
        <v>0.10516774409862768</v>
      </c>
      <c r="L1682" s="2">
        <v>0.01</v>
      </c>
      <c r="M1682" t="s">
        <v>175</v>
      </c>
    </row>
    <row r="1683" spans="1:13" x14ac:dyDescent="0.25">
      <c r="A1683" s="20">
        <v>3.1087816928278187</v>
      </c>
      <c r="B1683" s="80">
        <v>-114.515</v>
      </c>
      <c r="C1683" s="23">
        <v>36.457999999999998</v>
      </c>
      <c r="D1683" s="1">
        <v>5</v>
      </c>
      <c r="E1683" s="1">
        <v>1999</v>
      </c>
      <c r="F1683" s="1">
        <v>3</v>
      </c>
      <c r="G1683" s="1">
        <v>2</v>
      </c>
      <c r="H1683" s="1">
        <v>19</v>
      </c>
      <c r="I1683" s="1">
        <v>8</v>
      </c>
      <c r="J1683" s="1">
        <v>22.28</v>
      </c>
      <c r="K1683" s="35">
        <v>0.16083765575665815</v>
      </c>
      <c r="L1683" s="2">
        <v>0.01</v>
      </c>
      <c r="M1683" t="s">
        <v>175</v>
      </c>
    </row>
    <row r="1684" spans="1:13" x14ac:dyDescent="0.25">
      <c r="A1684" s="20">
        <v>2.8462839966191735</v>
      </c>
      <c r="B1684" s="80">
        <v>-114.33799999999999</v>
      </c>
      <c r="C1684" s="23">
        <v>37.838999999999999</v>
      </c>
      <c r="D1684" s="1">
        <v>5</v>
      </c>
      <c r="E1684" s="1">
        <v>1999</v>
      </c>
      <c r="F1684" s="1">
        <v>3</v>
      </c>
      <c r="G1684" s="1">
        <v>3</v>
      </c>
      <c r="H1684" s="1">
        <v>14</v>
      </c>
      <c r="I1684" s="1">
        <v>29</v>
      </c>
      <c r="J1684" s="1">
        <v>8.7100000000000009</v>
      </c>
      <c r="K1684" s="35">
        <v>0.16083765575665815</v>
      </c>
      <c r="L1684" s="2">
        <v>0.01</v>
      </c>
      <c r="M1684" t="s">
        <v>175</v>
      </c>
    </row>
    <row r="1685" spans="1:13" x14ac:dyDescent="0.25">
      <c r="A1685" s="20">
        <v>3.4509144615789729</v>
      </c>
      <c r="B1685" s="86">
        <v>-112.363</v>
      </c>
      <c r="C1685" s="24">
        <v>37.834000000000003</v>
      </c>
      <c r="D1685" s="9">
        <v>1</v>
      </c>
      <c r="E1685" s="9">
        <v>1999</v>
      </c>
      <c r="F1685" s="9">
        <v>3</v>
      </c>
      <c r="G1685" s="9">
        <v>9</v>
      </c>
      <c r="H1685" s="9">
        <v>12</v>
      </c>
      <c r="I1685" s="9">
        <v>39</v>
      </c>
      <c r="J1685" s="12">
        <v>9.6999999999999993</v>
      </c>
      <c r="K1685" s="35">
        <v>0.10535699111194734</v>
      </c>
      <c r="L1685" s="2">
        <v>0.01</v>
      </c>
      <c r="M1685" t="s">
        <v>175</v>
      </c>
    </row>
    <row r="1686" spans="1:13" x14ac:dyDescent="0.25">
      <c r="A1686" s="20">
        <v>2.9856037179066965</v>
      </c>
      <c r="B1686" s="86">
        <v>-112.367</v>
      </c>
      <c r="C1686" s="24">
        <v>37.838999999999999</v>
      </c>
      <c r="D1686" s="9">
        <v>1</v>
      </c>
      <c r="E1686" s="9">
        <v>1999</v>
      </c>
      <c r="F1686" s="9">
        <v>3</v>
      </c>
      <c r="G1686" s="9">
        <v>12</v>
      </c>
      <c r="H1686" s="9">
        <v>4</v>
      </c>
      <c r="I1686" s="9">
        <v>36</v>
      </c>
      <c r="J1686" s="12">
        <v>33.6</v>
      </c>
      <c r="K1686" s="35">
        <v>0.10535699111194734</v>
      </c>
      <c r="L1686" s="2">
        <v>0.01</v>
      </c>
      <c r="M1686" t="s">
        <v>175</v>
      </c>
    </row>
    <row r="1687" spans="1:13" x14ac:dyDescent="0.25">
      <c r="A1687" s="20">
        <v>3.2125182359123823</v>
      </c>
      <c r="B1687" s="86">
        <v>-111.53700000000001</v>
      </c>
      <c r="C1687" s="24">
        <v>42.37</v>
      </c>
      <c r="D1687" s="9">
        <v>1</v>
      </c>
      <c r="E1687" s="9">
        <v>1999</v>
      </c>
      <c r="F1687" s="9">
        <v>3</v>
      </c>
      <c r="G1687" s="9">
        <v>16</v>
      </c>
      <c r="H1687" s="9">
        <v>10</v>
      </c>
      <c r="I1687" s="9">
        <v>13</v>
      </c>
      <c r="J1687" s="12">
        <v>49</v>
      </c>
      <c r="K1687" s="35">
        <v>0.10535699111194734</v>
      </c>
      <c r="L1687" s="2">
        <v>0.01</v>
      </c>
      <c r="M1687" t="s">
        <v>175</v>
      </c>
    </row>
    <row r="1688" spans="1:13" x14ac:dyDescent="0.25">
      <c r="A1688" s="20">
        <v>3.0232637464615562</v>
      </c>
      <c r="B1688" s="86">
        <v>-111.495</v>
      </c>
      <c r="C1688" s="24">
        <v>42.384</v>
      </c>
      <c r="D1688" s="9">
        <v>6</v>
      </c>
      <c r="E1688" s="9">
        <v>1999</v>
      </c>
      <c r="F1688" s="9">
        <v>3</v>
      </c>
      <c r="G1688" s="9">
        <v>17</v>
      </c>
      <c r="H1688" s="9">
        <v>5</v>
      </c>
      <c r="I1688" s="9">
        <v>18</v>
      </c>
      <c r="J1688" s="12">
        <v>58.5</v>
      </c>
      <c r="K1688" s="35">
        <v>0.11825400999467875</v>
      </c>
      <c r="L1688" s="2">
        <v>0.01</v>
      </c>
      <c r="M1688" t="s">
        <v>175</v>
      </c>
    </row>
    <row r="1689" spans="1:13" x14ac:dyDescent="0.25">
      <c r="A1689" s="20">
        <v>2.5866600000000002</v>
      </c>
      <c r="B1689" s="86">
        <v>-109.06</v>
      </c>
      <c r="C1689" s="24">
        <v>38.298999999999999</v>
      </c>
      <c r="D1689" s="9">
        <v>1</v>
      </c>
      <c r="E1689" s="9">
        <v>1999</v>
      </c>
      <c r="F1689" s="9">
        <v>3</v>
      </c>
      <c r="G1689" s="9">
        <v>20</v>
      </c>
      <c r="H1689" s="9">
        <v>15</v>
      </c>
      <c r="I1689" s="9">
        <v>12</v>
      </c>
      <c r="J1689" s="12">
        <v>32.799999999999997</v>
      </c>
      <c r="K1689" s="35">
        <v>0.22500000000000001</v>
      </c>
      <c r="L1689" s="2">
        <v>0.01</v>
      </c>
      <c r="M1689" t="s">
        <v>174</v>
      </c>
    </row>
    <row r="1690" spans="1:13" x14ac:dyDescent="0.25">
      <c r="A1690" s="20">
        <v>2.7631700000000001</v>
      </c>
      <c r="B1690" s="86">
        <v>-109.05</v>
      </c>
      <c r="C1690" s="24">
        <v>38.311</v>
      </c>
      <c r="D1690" s="9">
        <v>0</v>
      </c>
      <c r="E1690" s="9">
        <v>1999</v>
      </c>
      <c r="F1690" s="9">
        <v>3</v>
      </c>
      <c r="G1690" s="9">
        <v>21</v>
      </c>
      <c r="H1690" s="9">
        <v>6</v>
      </c>
      <c r="I1690" s="9">
        <v>14</v>
      </c>
      <c r="J1690" s="12">
        <v>24.9</v>
      </c>
      <c r="K1690" s="35">
        <v>0.22500000000000001</v>
      </c>
      <c r="L1690" s="2">
        <v>0.01</v>
      </c>
      <c r="M1690" t="s">
        <v>174</v>
      </c>
    </row>
    <row r="1691" spans="1:13" x14ac:dyDescent="0.25">
      <c r="A1691" s="20">
        <v>3.7199121070540135</v>
      </c>
      <c r="B1691" s="80">
        <v>-109.845</v>
      </c>
      <c r="C1691" s="23">
        <v>36.372999999999998</v>
      </c>
      <c r="D1691" s="1">
        <v>7</v>
      </c>
      <c r="E1691" s="1">
        <v>1999</v>
      </c>
      <c r="F1691" s="1">
        <v>3</v>
      </c>
      <c r="G1691" s="1">
        <v>24</v>
      </c>
      <c r="H1691" s="1">
        <v>21</v>
      </c>
      <c r="I1691" s="1">
        <v>7</v>
      </c>
      <c r="J1691" s="11">
        <v>27.3</v>
      </c>
      <c r="K1691" s="35">
        <v>0.11825400999467875</v>
      </c>
      <c r="L1691" s="2">
        <v>0.01</v>
      </c>
      <c r="M1691" t="s">
        <v>175</v>
      </c>
    </row>
    <row r="1692" spans="1:13" x14ac:dyDescent="0.25">
      <c r="A1692" s="20">
        <v>2.8560699999999999</v>
      </c>
      <c r="B1692" s="86">
        <v>-114.04300000000001</v>
      </c>
      <c r="C1692" s="24">
        <v>36.814</v>
      </c>
      <c r="D1692" s="9">
        <v>1</v>
      </c>
      <c r="E1692" s="9">
        <v>1999</v>
      </c>
      <c r="F1692" s="9">
        <v>3</v>
      </c>
      <c r="G1692" s="9">
        <v>30</v>
      </c>
      <c r="H1692" s="9">
        <v>21</v>
      </c>
      <c r="I1692" s="9">
        <v>41</v>
      </c>
      <c r="J1692" s="12">
        <v>13.1</v>
      </c>
      <c r="K1692" s="35">
        <v>0.22500000000000001</v>
      </c>
      <c r="L1692" s="2">
        <v>0.01</v>
      </c>
      <c r="M1692" t="s">
        <v>174</v>
      </c>
    </row>
    <row r="1693" spans="1:13" x14ac:dyDescent="0.25">
      <c r="A1693" s="20">
        <v>3.3235284840024044</v>
      </c>
      <c r="B1693" s="86">
        <v>-112.145</v>
      </c>
      <c r="C1693" s="24">
        <v>38.731999999999999</v>
      </c>
      <c r="D1693" s="9">
        <v>0</v>
      </c>
      <c r="E1693" s="9">
        <v>1999</v>
      </c>
      <c r="F1693" s="9">
        <v>4</v>
      </c>
      <c r="G1693" s="9">
        <v>19</v>
      </c>
      <c r="H1693" s="9">
        <v>14</v>
      </c>
      <c r="I1693" s="9">
        <v>42</v>
      </c>
      <c r="J1693" s="12">
        <v>32.1</v>
      </c>
      <c r="K1693" s="35">
        <v>0.10535699111194734</v>
      </c>
      <c r="L1693" s="2">
        <v>0.01</v>
      </c>
      <c r="M1693" t="s">
        <v>175</v>
      </c>
    </row>
    <row r="1694" spans="1:13" x14ac:dyDescent="0.25">
      <c r="A1694" s="20">
        <v>2.7790746227089471</v>
      </c>
      <c r="B1694" s="86">
        <v>-112.14</v>
      </c>
      <c r="C1694" s="24">
        <v>38.725999999999999</v>
      </c>
      <c r="D1694" s="9">
        <v>2</v>
      </c>
      <c r="E1694" s="9">
        <v>1999</v>
      </c>
      <c r="F1694" s="9">
        <v>4</v>
      </c>
      <c r="G1694" s="9">
        <v>19</v>
      </c>
      <c r="H1694" s="9">
        <v>15</v>
      </c>
      <c r="I1694" s="9">
        <v>2</v>
      </c>
      <c r="J1694" s="12">
        <v>24.2</v>
      </c>
      <c r="K1694" s="35">
        <v>0.11825400999467875</v>
      </c>
      <c r="L1694" s="2">
        <v>0.01</v>
      </c>
      <c r="M1694" t="s">
        <v>175</v>
      </c>
    </row>
    <row r="1695" spans="1:13" x14ac:dyDescent="0.25">
      <c r="A1695" s="20">
        <v>3.1750902573648712</v>
      </c>
      <c r="B1695" s="86">
        <v>-112.14100000000001</v>
      </c>
      <c r="C1695" s="24">
        <v>38.732999999999997</v>
      </c>
      <c r="D1695" s="9">
        <v>0</v>
      </c>
      <c r="E1695" s="9">
        <v>1999</v>
      </c>
      <c r="F1695" s="9">
        <v>4</v>
      </c>
      <c r="G1695" s="9">
        <v>20</v>
      </c>
      <c r="H1695" s="9">
        <v>10</v>
      </c>
      <c r="I1695" s="9">
        <v>34</v>
      </c>
      <c r="J1695" s="12">
        <v>37.4</v>
      </c>
      <c r="K1695" s="35">
        <v>0.10535699111194734</v>
      </c>
      <c r="L1695" s="2">
        <v>0.01</v>
      </c>
      <c r="M1695" t="s">
        <v>175</v>
      </c>
    </row>
    <row r="1696" spans="1:13" x14ac:dyDescent="0.25">
      <c r="A1696" s="20">
        <v>2.7468929944528639</v>
      </c>
      <c r="B1696" s="86">
        <v>-111.685</v>
      </c>
      <c r="C1696" s="24">
        <v>41.615000000000002</v>
      </c>
      <c r="D1696" s="9">
        <v>15</v>
      </c>
      <c r="E1696" s="9">
        <v>1999</v>
      </c>
      <c r="F1696" s="9">
        <v>4</v>
      </c>
      <c r="G1696" s="9">
        <v>20</v>
      </c>
      <c r="H1696" s="9">
        <v>10</v>
      </c>
      <c r="I1696" s="9">
        <v>37</v>
      </c>
      <c r="J1696" s="12">
        <v>35.799999999999997</v>
      </c>
      <c r="K1696" s="35">
        <v>0.11825400999467875</v>
      </c>
      <c r="L1696" s="2">
        <v>0.01</v>
      </c>
      <c r="M1696" t="s">
        <v>175</v>
      </c>
    </row>
    <row r="1697" spans="1:13" x14ac:dyDescent="0.25">
      <c r="A1697" s="20">
        <v>2.8596156131873167</v>
      </c>
      <c r="B1697" s="86">
        <v>-112.13800000000001</v>
      </c>
      <c r="C1697" s="24">
        <v>38.734999999999999</v>
      </c>
      <c r="D1697" s="9">
        <v>1</v>
      </c>
      <c r="E1697" s="9">
        <v>1999</v>
      </c>
      <c r="F1697" s="9">
        <v>4</v>
      </c>
      <c r="G1697" s="9">
        <v>20</v>
      </c>
      <c r="H1697" s="9">
        <v>11</v>
      </c>
      <c r="I1697" s="9">
        <v>6</v>
      </c>
      <c r="J1697" s="12">
        <v>27.6</v>
      </c>
      <c r="K1697" s="35">
        <v>0.11825400999467875</v>
      </c>
      <c r="L1697" s="2">
        <v>0.01</v>
      </c>
      <c r="M1697" t="s">
        <v>175</v>
      </c>
    </row>
    <row r="1698" spans="1:13" x14ac:dyDescent="0.25">
      <c r="A1698" s="20">
        <v>3.0349835968341408</v>
      </c>
      <c r="B1698" s="86">
        <v>-112.131</v>
      </c>
      <c r="C1698" s="24">
        <v>38.734000000000002</v>
      </c>
      <c r="D1698" s="9">
        <v>0</v>
      </c>
      <c r="E1698" s="9">
        <v>1999</v>
      </c>
      <c r="F1698" s="9">
        <v>4</v>
      </c>
      <c r="G1698" s="9">
        <v>20</v>
      </c>
      <c r="H1698" s="9">
        <v>13</v>
      </c>
      <c r="I1698" s="9">
        <v>31</v>
      </c>
      <c r="J1698" s="12">
        <v>57.2</v>
      </c>
      <c r="K1698" s="35">
        <v>0.10535699111194734</v>
      </c>
      <c r="L1698" s="2">
        <v>0.01</v>
      </c>
      <c r="M1698" t="s">
        <v>175</v>
      </c>
    </row>
    <row r="1699" spans="1:13" x14ac:dyDescent="0.25">
      <c r="A1699" s="20">
        <v>2.6677398044205534</v>
      </c>
      <c r="B1699" s="86">
        <v>-112.139</v>
      </c>
      <c r="C1699" s="24">
        <v>38.734999999999999</v>
      </c>
      <c r="D1699" s="9">
        <v>1</v>
      </c>
      <c r="E1699" s="9">
        <v>1999</v>
      </c>
      <c r="F1699" s="9">
        <v>4</v>
      </c>
      <c r="G1699" s="9">
        <v>20</v>
      </c>
      <c r="H1699" s="9">
        <v>15</v>
      </c>
      <c r="I1699" s="9">
        <v>19</v>
      </c>
      <c r="J1699" s="12">
        <v>40</v>
      </c>
      <c r="K1699" s="35">
        <v>0.11825400999467875</v>
      </c>
      <c r="L1699" s="2">
        <v>0.01</v>
      </c>
      <c r="M1699" t="s">
        <v>175</v>
      </c>
    </row>
    <row r="1700" spans="1:13" x14ac:dyDescent="0.25">
      <c r="A1700" s="20">
        <v>3.3742900000000002</v>
      </c>
      <c r="B1700" s="86">
        <v>-112.14100000000001</v>
      </c>
      <c r="C1700" s="24">
        <v>38.725999999999999</v>
      </c>
      <c r="D1700" s="9">
        <v>2</v>
      </c>
      <c r="E1700" s="9">
        <v>1999</v>
      </c>
      <c r="F1700" s="9">
        <v>4</v>
      </c>
      <c r="G1700" s="9">
        <v>21</v>
      </c>
      <c r="H1700" s="9">
        <v>10</v>
      </c>
      <c r="I1700" s="9">
        <v>51</v>
      </c>
      <c r="J1700" s="12">
        <v>27.3</v>
      </c>
      <c r="K1700" s="35">
        <v>0.13900000000000001</v>
      </c>
      <c r="L1700" s="2">
        <v>0.01</v>
      </c>
      <c r="M1700" t="s">
        <v>174</v>
      </c>
    </row>
    <row r="1701" spans="1:13" x14ac:dyDescent="0.25">
      <c r="A1701" s="20">
        <v>3.2800955485660368</v>
      </c>
      <c r="B1701" s="86">
        <v>-112.14</v>
      </c>
      <c r="C1701" s="24">
        <v>38.725000000000001</v>
      </c>
      <c r="D1701" s="9">
        <v>0</v>
      </c>
      <c r="E1701" s="9">
        <v>1999</v>
      </c>
      <c r="F1701" s="9">
        <v>4</v>
      </c>
      <c r="G1701" s="9">
        <v>21</v>
      </c>
      <c r="H1701" s="9">
        <v>11</v>
      </c>
      <c r="I1701" s="9">
        <v>22</v>
      </c>
      <c r="J1701" s="12">
        <v>4.9000000000000004</v>
      </c>
      <c r="K1701" s="35">
        <v>0.11825400999467875</v>
      </c>
      <c r="L1701" s="2">
        <v>0.01</v>
      </c>
      <c r="M1701" t="s">
        <v>175</v>
      </c>
    </row>
    <row r="1702" spans="1:13" x14ac:dyDescent="0.25">
      <c r="A1702" s="20">
        <v>3.2204741866582793</v>
      </c>
      <c r="B1702" s="86">
        <v>-112.499</v>
      </c>
      <c r="C1702" s="24">
        <v>37.768999999999998</v>
      </c>
      <c r="D1702" s="9">
        <v>1</v>
      </c>
      <c r="E1702" s="9">
        <v>1999</v>
      </c>
      <c r="F1702" s="9">
        <v>4</v>
      </c>
      <c r="G1702" s="9">
        <v>25</v>
      </c>
      <c r="H1702" s="9">
        <v>5</v>
      </c>
      <c r="I1702" s="9">
        <v>22</v>
      </c>
      <c r="J1702" s="12">
        <v>7.7</v>
      </c>
      <c r="K1702" s="35">
        <v>0.11825400999467875</v>
      </c>
      <c r="L1702" s="2">
        <v>0.01</v>
      </c>
      <c r="M1702" t="s">
        <v>175</v>
      </c>
    </row>
    <row r="1703" spans="1:13" x14ac:dyDescent="0.25">
      <c r="A1703" s="20">
        <v>2.9303900000000001</v>
      </c>
      <c r="B1703" s="86">
        <v>-114.063</v>
      </c>
      <c r="C1703" s="24">
        <v>36.793999999999997</v>
      </c>
      <c r="D1703" s="9">
        <v>1</v>
      </c>
      <c r="E1703" s="9">
        <v>1999</v>
      </c>
      <c r="F1703" s="9">
        <v>5</v>
      </c>
      <c r="G1703" s="9">
        <v>5</v>
      </c>
      <c r="H1703" s="9">
        <v>19</v>
      </c>
      <c r="I1703" s="9">
        <v>4</v>
      </c>
      <c r="J1703" s="12">
        <v>40.9</v>
      </c>
      <c r="K1703" s="35">
        <v>0.22500000000000001</v>
      </c>
      <c r="L1703" s="2">
        <v>0.01</v>
      </c>
      <c r="M1703" t="s">
        <v>174</v>
      </c>
    </row>
    <row r="1704" spans="1:13" x14ac:dyDescent="0.25">
      <c r="A1704" s="20">
        <v>2.7453171107711665</v>
      </c>
      <c r="B1704" s="80">
        <v>-114.577</v>
      </c>
      <c r="C1704" s="23">
        <v>39.491999999999997</v>
      </c>
      <c r="D1704" s="1">
        <v>6</v>
      </c>
      <c r="E1704" s="1">
        <v>1999</v>
      </c>
      <c r="F1704" s="1">
        <v>5</v>
      </c>
      <c r="G1704" s="1">
        <v>16</v>
      </c>
      <c r="H1704" s="1">
        <v>23</v>
      </c>
      <c r="I1704" s="1">
        <v>46</v>
      </c>
      <c r="J1704" s="11">
        <v>41.8</v>
      </c>
      <c r="K1704" s="35">
        <v>0.11825400999467875</v>
      </c>
      <c r="L1704" s="2">
        <v>0.01</v>
      </c>
      <c r="M1704" t="s">
        <v>175</v>
      </c>
    </row>
    <row r="1705" spans="1:13" x14ac:dyDescent="0.25">
      <c r="A1705" s="20">
        <v>2.51234</v>
      </c>
      <c r="B1705" s="86">
        <v>-113.46899999999999</v>
      </c>
      <c r="C1705" s="24">
        <v>36.914999999999999</v>
      </c>
      <c r="D1705" s="9">
        <v>0</v>
      </c>
      <c r="E1705" s="9">
        <v>1999</v>
      </c>
      <c r="F1705" s="9">
        <v>6</v>
      </c>
      <c r="G1705" s="9">
        <v>1</v>
      </c>
      <c r="H1705" s="9">
        <v>1</v>
      </c>
      <c r="I1705" s="9">
        <v>21</v>
      </c>
      <c r="J1705" s="12">
        <v>15</v>
      </c>
      <c r="K1705" s="35">
        <v>0.22500000000000001</v>
      </c>
      <c r="L1705" s="2">
        <v>0.01</v>
      </c>
      <c r="M1705" t="s">
        <v>174</v>
      </c>
    </row>
    <row r="1706" spans="1:13" x14ac:dyDescent="0.25">
      <c r="A1706" s="20">
        <v>3.6638916292734662</v>
      </c>
      <c r="B1706" s="86">
        <v>-108.94</v>
      </c>
      <c r="C1706" s="24">
        <v>38.261000000000003</v>
      </c>
      <c r="D1706" s="9">
        <v>1</v>
      </c>
      <c r="E1706" s="9">
        <v>1999</v>
      </c>
      <c r="F1706" s="9">
        <v>6</v>
      </c>
      <c r="G1706" s="9">
        <v>3</v>
      </c>
      <c r="H1706" s="9">
        <v>15</v>
      </c>
      <c r="I1706" s="9">
        <v>35</v>
      </c>
      <c r="J1706" s="12">
        <v>34.200000000000003</v>
      </c>
      <c r="K1706" s="35">
        <v>0.10535699111194734</v>
      </c>
      <c r="L1706" s="2">
        <v>0.01</v>
      </c>
      <c r="M1706" t="s">
        <v>175</v>
      </c>
    </row>
    <row r="1707" spans="1:13" x14ac:dyDescent="0.25">
      <c r="A1707" s="20">
        <v>3.2951899999999998</v>
      </c>
      <c r="B1707" s="80">
        <v>-110.75</v>
      </c>
      <c r="C1707" s="23">
        <v>43.18</v>
      </c>
      <c r="D1707" s="1">
        <v>7</v>
      </c>
      <c r="E1707" s="1">
        <v>1999</v>
      </c>
      <c r="F1707" s="1">
        <v>6</v>
      </c>
      <c r="G1707" s="1">
        <v>18</v>
      </c>
      <c r="H1707" s="1">
        <v>1</v>
      </c>
      <c r="I1707" s="1">
        <v>27</v>
      </c>
      <c r="J1707" s="1">
        <v>33</v>
      </c>
      <c r="K1707" s="35">
        <v>0.23</v>
      </c>
      <c r="L1707" s="2">
        <v>0.01</v>
      </c>
      <c r="M1707" t="s">
        <v>174</v>
      </c>
    </row>
    <row r="1708" spans="1:13" x14ac:dyDescent="0.25">
      <c r="A1708" s="20">
        <v>3.6934930656817881</v>
      </c>
      <c r="B1708" s="86">
        <v>-108.879</v>
      </c>
      <c r="C1708" s="24">
        <v>38.276000000000003</v>
      </c>
      <c r="D1708" s="9">
        <v>1</v>
      </c>
      <c r="E1708" s="9">
        <v>1999</v>
      </c>
      <c r="F1708" s="9">
        <v>7</v>
      </c>
      <c r="G1708" s="9">
        <v>6</v>
      </c>
      <c r="H1708" s="9">
        <v>22</v>
      </c>
      <c r="I1708" s="9">
        <v>5</v>
      </c>
      <c r="J1708" s="12">
        <v>45</v>
      </c>
      <c r="K1708" s="35">
        <v>0.10535699111194734</v>
      </c>
      <c r="L1708" s="2">
        <v>0.01</v>
      </c>
      <c r="M1708" t="s">
        <v>175</v>
      </c>
    </row>
    <row r="1709" spans="1:13" x14ac:dyDescent="0.25">
      <c r="A1709" s="20">
        <v>3.0811068978926603</v>
      </c>
      <c r="B1709" s="86">
        <v>-111.974</v>
      </c>
      <c r="C1709" s="24">
        <v>38.866999999999997</v>
      </c>
      <c r="D1709" s="9">
        <v>3</v>
      </c>
      <c r="E1709" s="9">
        <v>1999</v>
      </c>
      <c r="F1709" s="9">
        <v>7</v>
      </c>
      <c r="G1709" s="9">
        <v>18</v>
      </c>
      <c r="H1709" s="9">
        <v>22</v>
      </c>
      <c r="I1709" s="9">
        <v>34</v>
      </c>
      <c r="J1709" s="12">
        <v>21</v>
      </c>
      <c r="K1709" s="35">
        <v>0.11825400999467875</v>
      </c>
      <c r="L1709" s="2">
        <v>0.01</v>
      </c>
      <c r="M1709" t="s">
        <v>175</v>
      </c>
    </row>
    <row r="1710" spans="1:13" x14ac:dyDescent="0.25">
      <c r="A1710" s="20">
        <v>3.419740628773607</v>
      </c>
      <c r="B1710" s="86">
        <v>-111.97799999999999</v>
      </c>
      <c r="C1710" s="24">
        <v>38.865000000000002</v>
      </c>
      <c r="D1710" s="9">
        <v>4</v>
      </c>
      <c r="E1710" s="9">
        <v>1999</v>
      </c>
      <c r="F1710" s="9">
        <v>7</v>
      </c>
      <c r="G1710" s="9">
        <v>18</v>
      </c>
      <c r="H1710" s="9">
        <v>23</v>
      </c>
      <c r="I1710" s="9">
        <v>20</v>
      </c>
      <c r="J1710" s="12">
        <v>50</v>
      </c>
      <c r="K1710" s="35">
        <v>0.10535699111194734</v>
      </c>
      <c r="L1710" s="2">
        <v>0.01</v>
      </c>
      <c r="M1710" t="s">
        <v>175</v>
      </c>
    </row>
    <row r="1711" spans="1:13" x14ac:dyDescent="0.25">
      <c r="A1711" s="20">
        <v>3.1876217696815523</v>
      </c>
      <c r="B1711" s="86">
        <v>-111.98099999999999</v>
      </c>
      <c r="C1711" s="24">
        <v>38.871000000000002</v>
      </c>
      <c r="D1711" s="9">
        <v>4</v>
      </c>
      <c r="E1711" s="9">
        <v>1999</v>
      </c>
      <c r="F1711" s="9">
        <v>7</v>
      </c>
      <c r="G1711" s="9">
        <v>18</v>
      </c>
      <c r="H1711" s="9">
        <v>23</v>
      </c>
      <c r="I1711" s="9">
        <v>23</v>
      </c>
      <c r="J1711" s="12">
        <v>28.9</v>
      </c>
      <c r="K1711" s="35">
        <v>0.10535699111194734</v>
      </c>
      <c r="L1711" s="2">
        <v>0.01</v>
      </c>
      <c r="M1711" t="s">
        <v>175</v>
      </c>
    </row>
    <row r="1712" spans="1:13" x14ac:dyDescent="0.25">
      <c r="A1712" s="20">
        <v>3.0047100000000002</v>
      </c>
      <c r="B1712" s="86">
        <v>-111.96599999999999</v>
      </c>
      <c r="C1712" s="24">
        <v>38.871000000000002</v>
      </c>
      <c r="D1712" s="9">
        <v>2</v>
      </c>
      <c r="E1712" s="9">
        <v>1999</v>
      </c>
      <c r="F1712" s="9">
        <v>7</v>
      </c>
      <c r="G1712" s="9">
        <v>18</v>
      </c>
      <c r="H1712" s="9">
        <v>23</v>
      </c>
      <c r="I1712" s="9">
        <v>25</v>
      </c>
      <c r="J1712" s="12">
        <v>40.6</v>
      </c>
      <c r="K1712" s="35">
        <v>0.22500000000000001</v>
      </c>
      <c r="L1712" s="2">
        <v>0.01</v>
      </c>
      <c r="M1712" t="s">
        <v>174</v>
      </c>
    </row>
    <row r="1713" spans="1:13" x14ac:dyDescent="0.25">
      <c r="A1713" s="20">
        <v>2.8580326077259599</v>
      </c>
      <c r="B1713" s="86">
        <v>-111.986</v>
      </c>
      <c r="C1713" s="24">
        <v>38.866</v>
      </c>
      <c r="D1713" s="9">
        <v>6</v>
      </c>
      <c r="E1713" s="9">
        <v>1999</v>
      </c>
      <c r="F1713" s="9">
        <v>7</v>
      </c>
      <c r="G1713" s="9">
        <v>18</v>
      </c>
      <c r="H1713" s="9">
        <v>23</v>
      </c>
      <c r="I1713" s="9">
        <v>49</v>
      </c>
      <c r="J1713" s="12">
        <v>31.6</v>
      </c>
      <c r="K1713" s="35">
        <v>0.11825400999467875</v>
      </c>
      <c r="L1713" s="2">
        <v>0.01</v>
      </c>
      <c r="M1713" t="s">
        <v>175</v>
      </c>
    </row>
    <row r="1714" spans="1:13" x14ac:dyDescent="0.25">
      <c r="A1714" s="20">
        <v>3.0593922057015419</v>
      </c>
      <c r="B1714" s="86">
        <v>-111.96899999999999</v>
      </c>
      <c r="C1714" s="24">
        <v>38.869</v>
      </c>
      <c r="D1714" s="9">
        <v>5</v>
      </c>
      <c r="E1714" s="9">
        <v>1999</v>
      </c>
      <c r="F1714" s="9">
        <v>7</v>
      </c>
      <c r="G1714" s="9">
        <v>19</v>
      </c>
      <c r="H1714" s="9">
        <v>0</v>
      </c>
      <c r="I1714" s="9">
        <v>3</v>
      </c>
      <c r="J1714" s="12">
        <v>26.7</v>
      </c>
      <c r="K1714" s="35">
        <v>0.11825400999467875</v>
      </c>
      <c r="L1714" s="2">
        <v>0.01</v>
      </c>
      <c r="M1714" t="s">
        <v>175</v>
      </c>
    </row>
    <row r="1715" spans="1:13" x14ac:dyDescent="0.25">
      <c r="A1715" s="20">
        <v>3.1426485753751212</v>
      </c>
      <c r="B1715" s="86">
        <v>-111.30200000000001</v>
      </c>
      <c r="C1715" s="24">
        <v>40.328000000000003</v>
      </c>
      <c r="D1715" s="9">
        <v>2</v>
      </c>
      <c r="E1715" s="9">
        <v>1999</v>
      </c>
      <c r="F1715" s="9">
        <v>7</v>
      </c>
      <c r="G1715" s="9">
        <v>19</v>
      </c>
      <c r="H1715" s="9">
        <v>10</v>
      </c>
      <c r="I1715" s="9">
        <v>26</v>
      </c>
      <c r="J1715" s="12">
        <v>38.4</v>
      </c>
      <c r="K1715" s="35">
        <v>0.10535699111194734</v>
      </c>
      <c r="L1715" s="2">
        <v>0.01</v>
      </c>
      <c r="M1715" t="s">
        <v>175</v>
      </c>
    </row>
    <row r="1716" spans="1:13" x14ac:dyDescent="0.25">
      <c r="A1716" s="20">
        <v>3.3742900000000002</v>
      </c>
      <c r="B1716" s="80">
        <v>-108.459</v>
      </c>
      <c r="C1716" s="23">
        <v>42.558999999999997</v>
      </c>
      <c r="D1716" s="1">
        <v>5</v>
      </c>
      <c r="E1716" s="1">
        <v>1999</v>
      </c>
      <c r="F1716" s="1">
        <v>7</v>
      </c>
      <c r="G1716" s="1">
        <v>21</v>
      </c>
      <c r="H1716" s="1">
        <v>2</v>
      </c>
      <c r="I1716" s="1">
        <v>36</v>
      </c>
      <c r="J1716" s="1">
        <v>6.98</v>
      </c>
      <c r="K1716" s="35">
        <v>0.23</v>
      </c>
      <c r="L1716" s="2">
        <v>0.01</v>
      </c>
      <c r="M1716" t="s">
        <v>174</v>
      </c>
    </row>
    <row r="1717" spans="1:13" x14ac:dyDescent="0.25">
      <c r="A1717" s="20">
        <v>2.8876480836645415</v>
      </c>
      <c r="B1717" s="86">
        <v>-111.357</v>
      </c>
      <c r="C1717" s="24">
        <v>42.265000000000001</v>
      </c>
      <c r="D1717" s="9">
        <v>6</v>
      </c>
      <c r="E1717" s="9">
        <v>1999</v>
      </c>
      <c r="F1717" s="9">
        <v>7</v>
      </c>
      <c r="G1717" s="9">
        <v>22</v>
      </c>
      <c r="H1717" s="9">
        <v>2</v>
      </c>
      <c r="I1717" s="9">
        <v>0</v>
      </c>
      <c r="J1717" s="12">
        <v>10.4</v>
      </c>
      <c r="K1717" s="35">
        <v>0.11825400999467875</v>
      </c>
      <c r="L1717" s="2">
        <v>0.01</v>
      </c>
      <c r="M1717" t="s">
        <v>175</v>
      </c>
    </row>
    <row r="1718" spans="1:13" x14ac:dyDescent="0.25">
      <c r="A1718" s="20">
        <v>2.6618124361650422</v>
      </c>
      <c r="B1718" s="86">
        <v>-111.35299999999999</v>
      </c>
      <c r="C1718" s="24">
        <v>42.268999999999998</v>
      </c>
      <c r="D1718" s="9">
        <v>5</v>
      </c>
      <c r="E1718" s="9">
        <v>1999</v>
      </c>
      <c r="F1718" s="9">
        <v>7</v>
      </c>
      <c r="G1718" s="9">
        <v>22</v>
      </c>
      <c r="H1718" s="9">
        <v>2</v>
      </c>
      <c r="I1718" s="9">
        <v>50</v>
      </c>
      <c r="J1718" s="12">
        <v>4.9000000000000004</v>
      </c>
      <c r="K1718" s="35">
        <v>0.11825400999467875</v>
      </c>
      <c r="L1718" s="2">
        <v>0.01</v>
      </c>
      <c r="M1718" t="s">
        <v>175</v>
      </c>
    </row>
    <row r="1719" spans="1:13" x14ac:dyDescent="0.25">
      <c r="A1719" s="20">
        <v>3.8241756541538887</v>
      </c>
      <c r="B1719" s="80">
        <v>-111.13800000000001</v>
      </c>
      <c r="C1719" s="23">
        <v>43.036999999999999</v>
      </c>
      <c r="D1719" s="1">
        <v>5</v>
      </c>
      <c r="E1719" s="1">
        <v>1999</v>
      </c>
      <c r="F1719" s="1">
        <v>7</v>
      </c>
      <c r="G1719" s="1">
        <v>22</v>
      </c>
      <c r="H1719" s="1">
        <v>15</v>
      </c>
      <c r="I1719" s="1">
        <v>23</v>
      </c>
      <c r="J1719" s="1">
        <v>14.58</v>
      </c>
      <c r="K1719" s="35">
        <v>0.10516774409862768</v>
      </c>
      <c r="L1719" s="2">
        <v>0.01</v>
      </c>
      <c r="M1719" t="s">
        <v>175</v>
      </c>
    </row>
    <row r="1720" spans="1:13" x14ac:dyDescent="0.25">
      <c r="A1720" s="20">
        <v>3.2890182614007006</v>
      </c>
      <c r="B1720" s="80">
        <v>-111.14400000000001</v>
      </c>
      <c r="C1720" s="23">
        <v>43.055</v>
      </c>
      <c r="D1720" s="1">
        <v>5</v>
      </c>
      <c r="E1720" s="1">
        <v>1999</v>
      </c>
      <c r="F1720" s="1">
        <v>7</v>
      </c>
      <c r="G1720" s="1">
        <v>22</v>
      </c>
      <c r="H1720" s="1">
        <v>16</v>
      </c>
      <c r="I1720" s="1">
        <v>56</v>
      </c>
      <c r="J1720" s="1">
        <v>12.61</v>
      </c>
      <c r="K1720" s="35">
        <v>0.10516774409862768</v>
      </c>
      <c r="L1720" s="2">
        <v>0.01</v>
      </c>
      <c r="M1720" t="s">
        <v>175</v>
      </c>
    </row>
    <row r="1721" spans="1:13" x14ac:dyDescent="0.25">
      <c r="A1721" s="20">
        <v>3.0282008460812624</v>
      </c>
      <c r="B1721" s="86">
        <v>-111.363</v>
      </c>
      <c r="C1721" s="24">
        <v>42.289000000000001</v>
      </c>
      <c r="D1721" s="9">
        <v>0</v>
      </c>
      <c r="E1721" s="9">
        <v>1999</v>
      </c>
      <c r="F1721" s="9">
        <v>7</v>
      </c>
      <c r="G1721" s="9">
        <v>24</v>
      </c>
      <c r="H1721" s="9">
        <v>0</v>
      </c>
      <c r="I1721" s="9">
        <v>25</v>
      </c>
      <c r="J1721" s="12">
        <v>39.700000000000003</v>
      </c>
      <c r="K1721" s="35">
        <v>0.11825400999467875</v>
      </c>
      <c r="L1721" s="2">
        <v>0.01</v>
      </c>
      <c r="M1721" t="s">
        <v>175</v>
      </c>
    </row>
    <row r="1722" spans="1:13" x14ac:dyDescent="0.25">
      <c r="A1722" s="20">
        <v>2.879949626712035</v>
      </c>
      <c r="B1722" s="80">
        <v>-111.113</v>
      </c>
      <c r="C1722" s="23">
        <v>43.067999999999998</v>
      </c>
      <c r="D1722" s="1">
        <v>1</v>
      </c>
      <c r="E1722" s="1">
        <v>1999</v>
      </c>
      <c r="F1722" s="1">
        <v>7</v>
      </c>
      <c r="G1722" s="1">
        <v>24</v>
      </c>
      <c r="H1722" s="1">
        <v>1</v>
      </c>
      <c r="I1722" s="1">
        <v>40</v>
      </c>
      <c r="J1722" s="11">
        <v>14</v>
      </c>
      <c r="K1722" s="35">
        <v>0.11825400999467875</v>
      </c>
      <c r="L1722" s="2">
        <v>0.01</v>
      </c>
      <c r="M1722" t="s">
        <v>175</v>
      </c>
    </row>
    <row r="1723" spans="1:13" x14ac:dyDescent="0.25">
      <c r="A1723" s="20">
        <v>3.3183706273348079</v>
      </c>
      <c r="B1723" s="80">
        <v>-111.14400000000001</v>
      </c>
      <c r="C1723" s="23">
        <v>43.036999999999999</v>
      </c>
      <c r="D1723" s="1">
        <v>5</v>
      </c>
      <c r="E1723" s="1">
        <v>1999</v>
      </c>
      <c r="F1723" s="1">
        <v>7</v>
      </c>
      <c r="G1723" s="1">
        <v>25</v>
      </c>
      <c r="H1723" s="1">
        <v>14</v>
      </c>
      <c r="I1723" s="1">
        <v>38</v>
      </c>
      <c r="J1723" s="1">
        <v>40.229999999999997</v>
      </c>
      <c r="K1723" s="35">
        <v>0.10516774409862768</v>
      </c>
      <c r="L1723" s="2">
        <v>0.01</v>
      </c>
      <c r="M1723" t="s">
        <v>175</v>
      </c>
    </row>
    <row r="1724" spans="1:13" x14ac:dyDescent="0.25">
      <c r="A1724" s="20">
        <v>2.7660415343264808</v>
      </c>
      <c r="B1724" s="86">
        <v>-114.08799999999999</v>
      </c>
      <c r="C1724" s="24">
        <v>37.473999999999997</v>
      </c>
      <c r="D1724" s="9">
        <v>1</v>
      </c>
      <c r="E1724" s="9">
        <v>1999</v>
      </c>
      <c r="F1724" s="9">
        <v>7</v>
      </c>
      <c r="G1724" s="9">
        <v>27</v>
      </c>
      <c r="H1724" s="9">
        <v>8</v>
      </c>
      <c r="I1724" s="9">
        <v>25</v>
      </c>
      <c r="J1724" s="12">
        <v>22.2</v>
      </c>
      <c r="K1724" s="35">
        <v>0.11825400999467875</v>
      </c>
      <c r="L1724" s="2">
        <v>0.01</v>
      </c>
      <c r="M1724" t="s">
        <v>175</v>
      </c>
    </row>
    <row r="1725" spans="1:13" x14ac:dyDescent="0.25">
      <c r="A1725" s="20">
        <v>2.5495000000000001</v>
      </c>
      <c r="B1725" s="86">
        <v>-109.40600000000001</v>
      </c>
      <c r="C1725" s="24">
        <v>40.587000000000003</v>
      </c>
      <c r="D1725" s="9">
        <v>8</v>
      </c>
      <c r="E1725" s="9">
        <v>1999</v>
      </c>
      <c r="F1725" s="9">
        <v>7</v>
      </c>
      <c r="G1725" s="9">
        <v>27</v>
      </c>
      <c r="H1725" s="9">
        <v>20</v>
      </c>
      <c r="I1725" s="9">
        <v>13</v>
      </c>
      <c r="J1725" s="12">
        <v>33.200000000000003</v>
      </c>
      <c r="K1725" s="35">
        <v>0.22500000000000001</v>
      </c>
      <c r="L1725" s="2">
        <v>0.01</v>
      </c>
      <c r="M1725" t="s">
        <v>174</v>
      </c>
    </row>
    <row r="1726" spans="1:13" x14ac:dyDescent="0.25">
      <c r="A1726" s="20">
        <v>2.9303900000000001</v>
      </c>
      <c r="B1726" s="80">
        <v>-113.49299999999999</v>
      </c>
      <c r="C1726" s="23">
        <v>36.505000000000003</v>
      </c>
      <c r="D1726" s="1">
        <v>4</v>
      </c>
      <c r="E1726" s="1">
        <v>1999</v>
      </c>
      <c r="F1726" s="1">
        <v>8</v>
      </c>
      <c r="G1726" s="1">
        <v>3</v>
      </c>
      <c r="H1726" s="1">
        <v>13</v>
      </c>
      <c r="I1726" s="1">
        <v>26</v>
      </c>
      <c r="J1726" s="11">
        <v>37.299999999999997</v>
      </c>
      <c r="K1726" s="35">
        <v>0.22500000000000001</v>
      </c>
      <c r="L1726" s="2">
        <v>0.01</v>
      </c>
      <c r="M1726" t="s">
        <v>174</v>
      </c>
    </row>
    <row r="1727" spans="1:13" x14ac:dyDescent="0.25">
      <c r="A1727" s="20">
        <v>3.3543187607582996</v>
      </c>
      <c r="B1727" s="86">
        <v>-112.18600000000001</v>
      </c>
      <c r="C1727" s="24">
        <v>38.588000000000001</v>
      </c>
      <c r="D1727" s="9">
        <v>0</v>
      </c>
      <c r="E1727" s="9">
        <v>1999</v>
      </c>
      <c r="F1727" s="9">
        <v>8</v>
      </c>
      <c r="G1727" s="9">
        <v>4</v>
      </c>
      <c r="H1727" s="9">
        <v>3</v>
      </c>
      <c r="I1727" s="9">
        <v>14</v>
      </c>
      <c r="J1727" s="12">
        <v>46.6</v>
      </c>
      <c r="K1727" s="35">
        <v>0.11825400999467875</v>
      </c>
      <c r="L1727" s="2">
        <v>0.01</v>
      </c>
      <c r="M1727" t="s">
        <v>175</v>
      </c>
    </row>
    <row r="1728" spans="1:13" x14ac:dyDescent="0.25">
      <c r="A1728" s="20">
        <v>3.0562333165584885</v>
      </c>
      <c r="B1728" s="86">
        <v>-112.179</v>
      </c>
      <c r="C1728" s="24">
        <v>38.573</v>
      </c>
      <c r="D1728" s="9">
        <v>1</v>
      </c>
      <c r="E1728" s="9">
        <v>1999</v>
      </c>
      <c r="F1728" s="9">
        <v>8</v>
      </c>
      <c r="G1728" s="9">
        <v>4</v>
      </c>
      <c r="H1728" s="9">
        <v>3</v>
      </c>
      <c r="I1728" s="9">
        <v>55</v>
      </c>
      <c r="J1728" s="12">
        <v>52.2</v>
      </c>
      <c r="K1728" s="35">
        <v>0.11825400999467875</v>
      </c>
      <c r="L1728" s="2">
        <v>0.01</v>
      </c>
      <c r="M1728" t="s">
        <v>175</v>
      </c>
    </row>
    <row r="1729" spans="1:13" x14ac:dyDescent="0.25">
      <c r="A1729" s="20">
        <v>3.3997215606324884</v>
      </c>
      <c r="B1729" s="86">
        <v>-112.187</v>
      </c>
      <c r="C1729" s="24">
        <v>38.593000000000004</v>
      </c>
      <c r="D1729" s="9">
        <v>0</v>
      </c>
      <c r="E1729" s="9">
        <v>1999</v>
      </c>
      <c r="F1729" s="9">
        <v>8</v>
      </c>
      <c r="G1729" s="9">
        <v>4</v>
      </c>
      <c r="H1729" s="9">
        <v>18</v>
      </c>
      <c r="I1729" s="9">
        <v>33</v>
      </c>
      <c r="J1729" s="12">
        <v>12.9</v>
      </c>
      <c r="K1729" s="35">
        <v>0.11825400999467875</v>
      </c>
      <c r="L1729" s="2">
        <v>0.01</v>
      </c>
      <c r="M1729" t="s">
        <v>175</v>
      </c>
    </row>
    <row r="1730" spans="1:13" x14ac:dyDescent="0.25">
      <c r="A1730" s="20">
        <v>2.6436541649272294</v>
      </c>
      <c r="B1730" s="86">
        <v>-112.84699999999999</v>
      </c>
      <c r="C1730" s="24">
        <v>41.456000000000003</v>
      </c>
      <c r="D1730" s="9">
        <v>7</v>
      </c>
      <c r="E1730" s="9">
        <v>1999</v>
      </c>
      <c r="F1730" s="9">
        <v>8</v>
      </c>
      <c r="G1730" s="9">
        <v>11</v>
      </c>
      <c r="H1730" s="9">
        <v>22</v>
      </c>
      <c r="I1730" s="9">
        <v>33</v>
      </c>
      <c r="J1730" s="12">
        <v>5.8</v>
      </c>
      <c r="K1730" s="35">
        <v>0.11825400999467875</v>
      </c>
      <c r="L1730" s="2">
        <v>0.01</v>
      </c>
      <c r="M1730" t="s">
        <v>175</v>
      </c>
    </row>
    <row r="1731" spans="1:13" x14ac:dyDescent="0.25">
      <c r="A1731" s="20">
        <v>3.2769366594229838</v>
      </c>
      <c r="B1731" s="86">
        <v>-111.51</v>
      </c>
      <c r="C1731" s="24">
        <v>42.365000000000002</v>
      </c>
      <c r="D1731" s="9">
        <v>8</v>
      </c>
      <c r="E1731" s="9">
        <v>1999</v>
      </c>
      <c r="F1731" s="9">
        <v>8</v>
      </c>
      <c r="G1731" s="9">
        <v>23</v>
      </c>
      <c r="H1731" s="9">
        <v>0</v>
      </c>
      <c r="I1731" s="9">
        <v>28</v>
      </c>
      <c r="J1731" s="12">
        <v>51.2</v>
      </c>
      <c r="K1731" s="35">
        <v>0.11825400999467875</v>
      </c>
      <c r="L1731" s="2">
        <v>0.01</v>
      </c>
      <c r="M1731" t="s">
        <v>175</v>
      </c>
    </row>
    <row r="1732" spans="1:13" x14ac:dyDescent="0.25">
      <c r="A1732" s="20">
        <v>3.0331308239213106</v>
      </c>
      <c r="B1732" s="86">
        <v>-112.527</v>
      </c>
      <c r="C1732" s="24">
        <v>37.999000000000002</v>
      </c>
      <c r="D1732" s="9">
        <v>1</v>
      </c>
      <c r="E1732" s="9">
        <v>1999</v>
      </c>
      <c r="F1732" s="9">
        <v>8</v>
      </c>
      <c r="G1732" s="9">
        <v>23</v>
      </c>
      <c r="H1732" s="9">
        <v>8</v>
      </c>
      <c r="I1732" s="9">
        <v>55</v>
      </c>
      <c r="J1732" s="12">
        <v>54.3</v>
      </c>
      <c r="K1732" s="35">
        <v>0.11825400999467875</v>
      </c>
      <c r="L1732" s="2">
        <v>0.01</v>
      </c>
      <c r="M1732" t="s">
        <v>175</v>
      </c>
    </row>
    <row r="1733" spans="1:13" x14ac:dyDescent="0.25">
      <c r="A1733" s="20">
        <v>2.8067095613759188</v>
      </c>
      <c r="B1733" s="86">
        <v>-112.527</v>
      </c>
      <c r="C1733" s="24">
        <v>38.003999999999998</v>
      </c>
      <c r="D1733" s="9">
        <v>1</v>
      </c>
      <c r="E1733" s="9">
        <v>1999</v>
      </c>
      <c r="F1733" s="9">
        <v>8</v>
      </c>
      <c r="G1733" s="9">
        <v>23</v>
      </c>
      <c r="H1733" s="9">
        <v>8</v>
      </c>
      <c r="I1733" s="9">
        <v>57</v>
      </c>
      <c r="J1733" s="12">
        <v>43.5</v>
      </c>
      <c r="K1733" s="35">
        <v>0.11825400999467875</v>
      </c>
      <c r="L1733" s="2">
        <v>0.01</v>
      </c>
      <c r="M1733" t="s">
        <v>175</v>
      </c>
    </row>
    <row r="1734" spans="1:13" x14ac:dyDescent="0.25">
      <c r="A1734" s="20">
        <v>3.4427723029035828</v>
      </c>
      <c r="B1734" s="80">
        <v>-114.613</v>
      </c>
      <c r="C1734" s="23">
        <v>37.137999999999998</v>
      </c>
      <c r="D1734" s="1">
        <v>5</v>
      </c>
      <c r="E1734" s="1">
        <v>1999</v>
      </c>
      <c r="F1734" s="1">
        <v>8</v>
      </c>
      <c r="G1734" s="1">
        <v>23</v>
      </c>
      <c r="H1734" s="1">
        <v>20</v>
      </c>
      <c r="I1734" s="1">
        <v>56</v>
      </c>
      <c r="J1734" s="1">
        <v>21.57</v>
      </c>
      <c r="K1734" s="35">
        <v>0.10516774409862768</v>
      </c>
      <c r="L1734" s="2">
        <v>0.01</v>
      </c>
      <c r="M1734" t="s">
        <v>175</v>
      </c>
    </row>
    <row r="1735" spans="1:13" x14ac:dyDescent="0.25">
      <c r="A1735" s="20">
        <v>4.3796300000000006</v>
      </c>
      <c r="B1735" s="80">
        <v>-113.486</v>
      </c>
      <c r="C1735" s="23">
        <v>36.466999999999999</v>
      </c>
      <c r="D1735" s="1">
        <v>1</v>
      </c>
      <c r="E1735" s="1">
        <v>1999</v>
      </c>
      <c r="F1735" s="1">
        <v>8</v>
      </c>
      <c r="G1735" s="1">
        <v>24</v>
      </c>
      <c r="H1735" s="1">
        <v>13</v>
      </c>
      <c r="I1735" s="1">
        <v>5</v>
      </c>
      <c r="J1735" s="11">
        <v>10.3</v>
      </c>
      <c r="K1735" s="35">
        <v>0.22500000000000001</v>
      </c>
      <c r="L1735" s="2">
        <v>0.01</v>
      </c>
      <c r="M1735" t="s">
        <v>174</v>
      </c>
    </row>
    <row r="1736" spans="1:13" x14ac:dyDescent="0.25">
      <c r="A1736" s="20">
        <v>3.2556400000000001</v>
      </c>
      <c r="B1736" s="86">
        <v>-112.187</v>
      </c>
      <c r="C1736" s="24">
        <v>38.566000000000003</v>
      </c>
      <c r="D1736" s="9">
        <v>1</v>
      </c>
      <c r="E1736" s="9">
        <v>1999</v>
      </c>
      <c r="F1736" s="9">
        <v>9</v>
      </c>
      <c r="G1736" s="9">
        <v>5</v>
      </c>
      <c r="H1736" s="9">
        <v>15</v>
      </c>
      <c r="I1736" s="9">
        <v>28</v>
      </c>
      <c r="J1736" s="12">
        <v>28.1</v>
      </c>
      <c r="K1736" s="35">
        <v>0.13900000000000001</v>
      </c>
      <c r="L1736" s="2">
        <v>0.01</v>
      </c>
      <c r="M1736" t="s">
        <v>174</v>
      </c>
    </row>
    <row r="1737" spans="1:13" x14ac:dyDescent="0.25">
      <c r="A1737" s="20">
        <v>3.180203691419095</v>
      </c>
      <c r="B1737" s="86">
        <v>-112.18600000000001</v>
      </c>
      <c r="C1737" s="24">
        <v>38.573999999999998</v>
      </c>
      <c r="D1737" s="9">
        <v>1</v>
      </c>
      <c r="E1737" s="9">
        <v>1999</v>
      </c>
      <c r="F1737" s="9">
        <v>9</v>
      </c>
      <c r="G1737" s="9">
        <v>5</v>
      </c>
      <c r="H1737" s="9">
        <v>15</v>
      </c>
      <c r="I1737" s="9">
        <v>38</v>
      </c>
      <c r="J1737" s="12">
        <v>59.6</v>
      </c>
      <c r="K1737" s="35">
        <v>0.11825400999467875</v>
      </c>
      <c r="L1737" s="2">
        <v>0.01</v>
      </c>
      <c r="M1737" t="s">
        <v>175</v>
      </c>
    </row>
    <row r="1738" spans="1:13" x14ac:dyDescent="0.25">
      <c r="A1738" s="20">
        <v>3.0013609710347988</v>
      </c>
      <c r="B1738" s="86">
        <v>-112.179</v>
      </c>
      <c r="C1738" s="24">
        <v>38.552999999999997</v>
      </c>
      <c r="D1738" s="9">
        <v>0</v>
      </c>
      <c r="E1738" s="9">
        <v>1999</v>
      </c>
      <c r="F1738" s="9">
        <v>9</v>
      </c>
      <c r="G1738" s="9">
        <v>5</v>
      </c>
      <c r="H1738" s="9">
        <v>16</v>
      </c>
      <c r="I1738" s="9">
        <v>50</v>
      </c>
      <c r="J1738" s="12">
        <v>3.7</v>
      </c>
      <c r="K1738" s="35">
        <v>0.11825400999467875</v>
      </c>
      <c r="L1738" s="2">
        <v>0.01</v>
      </c>
      <c r="M1738" t="s">
        <v>175</v>
      </c>
    </row>
    <row r="1739" spans="1:13" x14ac:dyDescent="0.25">
      <c r="A1739" s="20">
        <v>2.8047700000000004</v>
      </c>
      <c r="B1739" s="86">
        <v>-112.184</v>
      </c>
      <c r="C1739" s="24">
        <v>38.567</v>
      </c>
      <c r="D1739" s="9">
        <v>1</v>
      </c>
      <c r="E1739" s="9">
        <v>1999</v>
      </c>
      <c r="F1739" s="9">
        <v>9</v>
      </c>
      <c r="G1739" s="9">
        <v>5</v>
      </c>
      <c r="H1739" s="9">
        <v>19</v>
      </c>
      <c r="I1739" s="9">
        <v>57</v>
      </c>
      <c r="J1739" s="12">
        <v>8.1999999999999993</v>
      </c>
      <c r="K1739" s="35">
        <v>0.13900000000000001</v>
      </c>
      <c r="L1739" s="2">
        <v>0.01</v>
      </c>
      <c r="M1739" t="s">
        <v>174</v>
      </c>
    </row>
    <row r="1740" spans="1:13" x14ac:dyDescent="0.25">
      <c r="A1740" s="20">
        <v>2.5773699999999997</v>
      </c>
      <c r="B1740" s="80">
        <v>-113.42700000000001</v>
      </c>
      <c r="C1740" s="23">
        <v>36.640999999999998</v>
      </c>
      <c r="D1740" s="1">
        <v>0</v>
      </c>
      <c r="E1740" s="1">
        <v>1999</v>
      </c>
      <c r="F1740" s="1">
        <v>9</v>
      </c>
      <c r="G1740" s="1">
        <v>5</v>
      </c>
      <c r="H1740" s="1">
        <v>20</v>
      </c>
      <c r="I1740" s="1">
        <v>7</v>
      </c>
      <c r="J1740" s="11">
        <v>23.4</v>
      </c>
      <c r="K1740" s="35">
        <v>0.22500000000000001</v>
      </c>
      <c r="L1740" s="2">
        <v>0.01</v>
      </c>
      <c r="M1740" t="s">
        <v>174</v>
      </c>
    </row>
    <row r="1741" spans="1:13" x14ac:dyDescent="0.25">
      <c r="A1741" s="20">
        <v>3.1093345733851834</v>
      </c>
      <c r="B1741" s="86">
        <v>-111.999</v>
      </c>
      <c r="C1741" s="24">
        <v>38.850999999999999</v>
      </c>
      <c r="D1741" s="9">
        <v>3</v>
      </c>
      <c r="E1741" s="9">
        <v>1999</v>
      </c>
      <c r="F1741" s="9">
        <v>9</v>
      </c>
      <c r="G1741" s="9">
        <v>7</v>
      </c>
      <c r="H1741" s="9">
        <v>1</v>
      </c>
      <c r="I1741" s="9">
        <v>29</v>
      </c>
      <c r="J1741" s="12">
        <v>46</v>
      </c>
      <c r="K1741" s="35">
        <v>0.11825400999467875</v>
      </c>
      <c r="L1741" s="2">
        <v>0.01</v>
      </c>
      <c r="M1741" t="s">
        <v>175</v>
      </c>
    </row>
    <row r="1742" spans="1:13" x14ac:dyDescent="0.25">
      <c r="A1742" s="20">
        <v>2.7964449521059103</v>
      </c>
      <c r="B1742" s="86">
        <v>-111.999</v>
      </c>
      <c r="C1742" s="24">
        <v>38.86</v>
      </c>
      <c r="D1742" s="9">
        <v>0</v>
      </c>
      <c r="E1742" s="9">
        <v>1999</v>
      </c>
      <c r="F1742" s="9">
        <v>9</v>
      </c>
      <c r="G1742" s="9">
        <v>7</v>
      </c>
      <c r="H1742" s="9">
        <v>1</v>
      </c>
      <c r="I1742" s="9">
        <v>34</v>
      </c>
      <c r="J1742" s="12">
        <v>12.8</v>
      </c>
      <c r="K1742" s="35">
        <v>0.11825400999467875</v>
      </c>
      <c r="L1742" s="2">
        <v>0.01</v>
      </c>
      <c r="M1742" t="s">
        <v>175</v>
      </c>
    </row>
    <row r="1743" spans="1:13" x14ac:dyDescent="0.25">
      <c r="A1743" s="20">
        <v>2.8005869881051098</v>
      </c>
      <c r="B1743" s="86">
        <v>-111.98399999999999</v>
      </c>
      <c r="C1743" s="24">
        <v>38.857999999999997</v>
      </c>
      <c r="D1743" s="9">
        <v>4</v>
      </c>
      <c r="E1743" s="9">
        <v>1999</v>
      </c>
      <c r="F1743" s="9">
        <v>9</v>
      </c>
      <c r="G1743" s="9">
        <v>7</v>
      </c>
      <c r="H1743" s="9">
        <v>12</v>
      </c>
      <c r="I1743" s="9">
        <v>15</v>
      </c>
      <c r="J1743" s="12">
        <v>4.7</v>
      </c>
      <c r="K1743" s="35">
        <v>0.11825400999467875</v>
      </c>
      <c r="L1743" s="2">
        <v>0.01</v>
      </c>
      <c r="M1743" t="s">
        <v>175</v>
      </c>
    </row>
    <row r="1744" spans="1:13" x14ac:dyDescent="0.25">
      <c r="A1744" s="20">
        <v>3.2844327895805341</v>
      </c>
      <c r="B1744" s="86">
        <v>-111.98399999999999</v>
      </c>
      <c r="C1744" s="24">
        <v>38.860999999999997</v>
      </c>
      <c r="D1744" s="9">
        <v>2</v>
      </c>
      <c r="E1744" s="9">
        <v>1999</v>
      </c>
      <c r="F1744" s="9">
        <v>9</v>
      </c>
      <c r="G1744" s="9">
        <v>9</v>
      </c>
      <c r="H1744" s="9">
        <v>9</v>
      </c>
      <c r="I1744" s="9">
        <v>44</v>
      </c>
      <c r="J1744" s="12">
        <v>20.2</v>
      </c>
      <c r="K1744" s="35">
        <v>0.11825400999467875</v>
      </c>
      <c r="L1744" s="2">
        <v>0.01</v>
      </c>
      <c r="M1744" t="s">
        <v>175</v>
      </c>
    </row>
    <row r="1745" spans="1:13" x14ac:dyDescent="0.25">
      <c r="A1745" s="20">
        <v>2.8284242535670376</v>
      </c>
      <c r="B1745" s="86">
        <v>-111.97</v>
      </c>
      <c r="C1745" s="24">
        <v>38.871000000000002</v>
      </c>
      <c r="D1745" s="9">
        <v>0</v>
      </c>
      <c r="E1745" s="9">
        <v>1999</v>
      </c>
      <c r="F1745" s="9">
        <v>9</v>
      </c>
      <c r="G1745" s="9">
        <v>9</v>
      </c>
      <c r="H1745" s="9">
        <v>9</v>
      </c>
      <c r="I1745" s="9">
        <v>46</v>
      </c>
      <c r="J1745" s="12">
        <v>14.4</v>
      </c>
      <c r="K1745" s="35">
        <v>0.11825400999467875</v>
      </c>
      <c r="L1745" s="2">
        <v>0.01</v>
      </c>
      <c r="M1745" t="s">
        <v>175</v>
      </c>
    </row>
    <row r="1746" spans="1:13" x14ac:dyDescent="0.25">
      <c r="A1746" s="20">
        <v>2.977073004746519</v>
      </c>
      <c r="B1746" s="86">
        <v>-111.98099999999999</v>
      </c>
      <c r="C1746" s="24">
        <v>38.862000000000002</v>
      </c>
      <c r="D1746" s="9">
        <v>1</v>
      </c>
      <c r="E1746" s="9">
        <v>1999</v>
      </c>
      <c r="F1746" s="9">
        <v>9</v>
      </c>
      <c r="G1746" s="9">
        <v>9</v>
      </c>
      <c r="H1746" s="9">
        <v>10</v>
      </c>
      <c r="I1746" s="9">
        <v>11</v>
      </c>
      <c r="J1746" s="12">
        <v>21.4</v>
      </c>
      <c r="K1746" s="35">
        <v>0.11825400999467875</v>
      </c>
      <c r="L1746" s="2">
        <v>0.01</v>
      </c>
      <c r="M1746" t="s">
        <v>175</v>
      </c>
    </row>
    <row r="1747" spans="1:13" x14ac:dyDescent="0.25">
      <c r="A1747" s="20">
        <v>3.5021474546862863</v>
      </c>
      <c r="B1747" s="86">
        <v>-111.97499999999999</v>
      </c>
      <c r="C1747" s="24">
        <v>38.866999999999997</v>
      </c>
      <c r="D1747" s="9">
        <v>3</v>
      </c>
      <c r="E1747" s="9">
        <v>1999</v>
      </c>
      <c r="F1747" s="9">
        <v>9</v>
      </c>
      <c r="G1747" s="9">
        <v>9</v>
      </c>
      <c r="H1747" s="9">
        <v>10</v>
      </c>
      <c r="I1747" s="9">
        <v>14</v>
      </c>
      <c r="J1747" s="12">
        <v>15.4</v>
      </c>
      <c r="K1747" s="35">
        <v>0.10535699111194734</v>
      </c>
      <c r="L1747" s="2">
        <v>0.01</v>
      </c>
      <c r="M1747" t="s">
        <v>175</v>
      </c>
    </row>
    <row r="1748" spans="1:13" x14ac:dyDescent="0.25">
      <c r="A1748" s="20">
        <v>2.8175669074714782</v>
      </c>
      <c r="B1748" s="86">
        <v>-111.98399999999999</v>
      </c>
      <c r="C1748" s="24">
        <v>38.865000000000002</v>
      </c>
      <c r="D1748" s="9">
        <v>2</v>
      </c>
      <c r="E1748" s="9">
        <v>1999</v>
      </c>
      <c r="F1748" s="9">
        <v>9</v>
      </c>
      <c r="G1748" s="9">
        <v>9</v>
      </c>
      <c r="H1748" s="9">
        <v>10</v>
      </c>
      <c r="I1748" s="9">
        <v>16</v>
      </c>
      <c r="J1748" s="12">
        <v>55.1</v>
      </c>
      <c r="K1748" s="35">
        <v>0.11825400999467875</v>
      </c>
      <c r="L1748" s="2">
        <v>0.01</v>
      </c>
      <c r="M1748" t="s">
        <v>175</v>
      </c>
    </row>
    <row r="1749" spans="1:13" x14ac:dyDescent="0.25">
      <c r="A1749" s="20">
        <v>3.2329145382151943</v>
      </c>
      <c r="B1749" s="86">
        <v>-111.98699999999999</v>
      </c>
      <c r="C1749" s="24">
        <v>38.848999999999997</v>
      </c>
      <c r="D1749" s="9">
        <v>1</v>
      </c>
      <c r="E1749" s="9">
        <v>1999</v>
      </c>
      <c r="F1749" s="9">
        <v>9</v>
      </c>
      <c r="G1749" s="9">
        <v>9</v>
      </c>
      <c r="H1749" s="9">
        <v>19</v>
      </c>
      <c r="I1749" s="9">
        <v>34</v>
      </c>
      <c r="J1749" s="12">
        <v>12.5</v>
      </c>
      <c r="K1749" s="35">
        <v>0.11825400999467875</v>
      </c>
      <c r="L1749" s="2">
        <v>0.01</v>
      </c>
      <c r="M1749" t="s">
        <v>175</v>
      </c>
    </row>
    <row r="1750" spans="1:13" x14ac:dyDescent="0.25">
      <c r="A1750" s="20">
        <v>2.8426356938209478</v>
      </c>
      <c r="B1750" s="86">
        <v>-111.962</v>
      </c>
      <c r="C1750" s="24">
        <v>38.859000000000002</v>
      </c>
      <c r="D1750" s="9">
        <v>4</v>
      </c>
      <c r="E1750" s="9">
        <v>1999</v>
      </c>
      <c r="F1750" s="9">
        <v>9</v>
      </c>
      <c r="G1750" s="9">
        <v>10</v>
      </c>
      <c r="H1750" s="9">
        <v>10</v>
      </c>
      <c r="I1750" s="9">
        <v>39</v>
      </c>
      <c r="J1750" s="12">
        <v>0.2</v>
      </c>
      <c r="K1750" s="35">
        <v>0.11825400999467875</v>
      </c>
      <c r="L1750" s="2">
        <v>0.01</v>
      </c>
      <c r="M1750" t="s">
        <v>175</v>
      </c>
    </row>
    <row r="1751" spans="1:13" x14ac:dyDescent="0.25">
      <c r="A1751" s="20">
        <v>3.0161238251203946</v>
      </c>
      <c r="B1751" s="86">
        <v>-108.907</v>
      </c>
      <c r="C1751" s="24">
        <v>38.31</v>
      </c>
      <c r="D1751" s="9">
        <v>5</v>
      </c>
      <c r="E1751" s="9">
        <v>1999</v>
      </c>
      <c r="F1751" s="9">
        <v>9</v>
      </c>
      <c r="G1751" s="9">
        <v>16</v>
      </c>
      <c r="H1751" s="9">
        <v>0</v>
      </c>
      <c r="I1751" s="9">
        <v>35</v>
      </c>
      <c r="J1751" s="9">
        <v>3.03</v>
      </c>
      <c r="K1751" s="35">
        <v>0.16151704475634704</v>
      </c>
      <c r="L1751" s="2">
        <v>0.01</v>
      </c>
      <c r="M1751" t="s">
        <v>175</v>
      </c>
    </row>
    <row r="1752" spans="1:13" x14ac:dyDescent="0.25">
      <c r="A1752" s="20">
        <v>3.2741199999999999</v>
      </c>
      <c r="B1752" s="80">
        <v>-112.199</v>
      </c>
      <c r="C1752" s="23">
        <v>36.598999999999997</v>
      </c>
      <c r="D1752" s="1">
        <v>12</v>
      </c>
      <c r="E1752" s="1">
        <v>1999</v>
      </c>
      <c r="F1752" s="1">
        <v>9</v>
      </c>
      <c r="G1752" s="1">
        <v>18</v>
      </c>
      <c r="H1752" s="1">
        <v>13</v>
      </c>
      <c r="I1752" s="1">
        <v>8</v>
      </c>
      <c r="J1752" s="11">
        <v>25.3</v>
      </c>
      <c r="K1752" s="35">
        <v>0.22500000000000001</v>
      </c>
      <c r="L1752" s="2">
        <v>0.01</v>
      </c>
      <c r="M1752" t="s">
        <v>174</v>
      </c>
    </row>
    <row r="1753" spans="1:13" x14ac:dyDescent="0.25">
      <c r="A1753" s="20">
        <v>2.6145299999999998</v>
      </c>
      <c r="B1753" s="86">
        <v>-111.792</v>
      </c>
      <c r="C1753" s="24">
        <v>36.9</v>
      </c>
      <c r="D1753" s="9">
        <v>10</v>
      </c>
      <c r="E1753" s="9">
        <v>1999</v>
      </c>
      <c r="F1753" s="9">
        <v>10</v>
      </c>
      <c r="G1753" s="9">
        <v>2</v>
      </c>
      <c r="H1753" s="9">
        <v>20</v>
      </c>
      <c r="I1753" s="9">
        <v>45</v>
      </c>
      <c r="J1753" s="12">
        <v>40.200000000000003</v>
      </c>
      <c r="K1753" s="35">
        <v>0.22500000000000001</v>
      </c>
      <c r="L1753" s="2">
        <v>0.01</v>
      </c>
      <c r="M1753" t="s">
        <v>174</v>
      </c>
    </row>
    <row r="1754" spans="1:13" x14ac:dyDescent="0.25">
      <c r="A1754" s="20">
        <v>2.7353000000000001</v>
      </c>
      <c r="B1754" s="86">
        <v>-108.88800000000001</v>
      </c>
      <c r="C1754" s="24">
        <v>38.273000000000003</v>
      </c>
      <c r="D1754" s="9">
        <v>1</v>
      </c>
      <c r="E1754" s="9">
        <v>1999</v>
      </c>
      <c r="F1754" s="9">
        <v>10</v>
      </c>
      <c r="G1754" s="9">
        <v>11</v>
      </c>
      <c r="H1754" s="9">
        <v>21</v>
      </c>
      <c r="I1754" s="9">
        <v>43</v>
      </c>
      <c r="J1754" s="12">
        <v>5</v>
      </c>
      <c r="K1754" s="35">
        <v>0.22500000000000001</v>
      </c>
      <c r="L1754" s="2">
        <v>0.01</v>
      </c>
      <c r="M1754" t="s">
        <v>174</v>
      </c>
    </row>
    <row r="1755" spans="1:13" x14ac:dyDescent="0.25">
      <c r="A1755" s="20">
        <v>2.7026756682297775</v>
      </c>
      <c r="B1755" s="86">
        <v>-111.92700000000001</v>
      </c>
      <c r="C1755" s="24">
        <v>39.401000000000003</v>
      </c>
      <c r="D1755" s="9">
        <v>10</v>
      </c>
      <c r="E1755" s="9">
        <v>1999</v>
      </c>
      <c r="F1755" s="9">
        <v>10</v>
      </c>
      <c r="G1755" s="9">
        <v>18</v>
      </c>
      <c r="H1755" s="9">
        <v>7</v>
      </c>
      <c r="I1755" s="9">
        <v>20</v>
      </c>
      <c r="J1755" s="12">
        <v>7.8</v>
      </c>
      <c r="K1755" s="35">
        <v>0.11825400999467875</v>
      </c>
      <c r="L1755" s="2">
        <v>0.01</v>
      </c>
      <c r="M1755" t="s">
        <v>175</v>
      </c>
    </row>
    <row r="1756" spans="1:13" x14ac:dyDescent="0.25">
      <c r="A1756" s="20">
        <v>2.8935683301403943</v>
      </c>
      <c r="B1756" s="86">
        <v>-112.73699999999999</v>
      </c>
      <c r="C1756" s="24">
        <v>38.103999999999999</v>
      </c>
      <c r="D1756" s="9">
        <v>0</v>
      </c>
      <c r="E1756" s="9">
        <v>1999</v>
      </c>
      <c r="F1756" s="9">
        <v>10</v>
      </c>
      <c r="G1756" s="9">
        <v>22</v>
      </c>
      <c r="H1756" s="9">
        <v>19</v>
      </c>
      <c r="I1756" s="9">
        <v>6</v>
      </c>
      <c r="J1756" s="12">
        <v>5</v>
      </c>
      <c r="K1756" s="35">
        <v>0.11825400999467875</v>
      </c>
      <c r="L1756" s="2">
        <v>0.01</v>
      </c>
      <c r="M1756" t="s">
        <v>175</v>
      </c>
    </row>
    <row r="1757" spans="1:13" x14ac:dyDescent="0.25">
      <c r="A1757" s="20">
        <v>3.2945021938352443</v>
      </c>
      <c r="B1757" s="86">
        <v>-112.738</v>
      </c>
      <c r="C1757" s="24">
        <v>38.097000000000001</v>
      </c>
      <c r="D1757" s="9">
        <v>1</v>
      </c>
      <c r="E1757" s="9">
        <v>1999</v>
      </c>
      <c r="F1757" s="9">
        <v>10</v>
      </c>
      <c r="G1757" s="9">
        <v>23</v>
      </c>
      <c r="H1757" s="9">
        <v>0</v>
      </c>
      <c r="I1757" s="9">
        <v>2</v>
      </c>
      <c r="J1757" s="12">
        <v>18.7</v>
      </c>
      <c r="K1757" s="35">
        <v>0.11825400999467875</v>
      </c>
      <c r="L1757" s="2">
        <v>0.01</v>
      </c>
      <c r="M1757" t="s">
        <v>175</v>
      </c>
    </row>
    <row r="1758" spans="1:13" x14ac:dyDescent="0.25">
      <c r="A1758" s="20">
        <v>3.4689081162311801</v>
      </c>
      <c r="B1758" s="86">
        <v>-112.73699999999999</v>
      </c>
      <c r="C1758" s="24">
        <v>38.1</v>
      </c>
      <c r="D1758" s="9">
        <v>0</v>
      </c>
      <c r="E1758" s="9">
        <v>1999</v>
      </c>
      <c r="F1758" s="9">
        <v>10</v>
      </c>
      <c r="G1758" s="9">
        <v>23</v>
      </c>
      <c r="H1758" s="9">
        <v>23</v>
      </c>
      <c r="I1758" s="9">
        <v>20</v>
      </c>
      <c r="J1758" s="12">
        <v>29.2</v>
      </c>
      <c r="K1758" s="35">
        <v>0.10535699111194734</v>
      </c>
      <c r="L1758" s="2">
        <v>0.01</v>
      </c>
      <c r="M1758" t="s">
        <v>175</v>
      </c>
    </row>
    <row r="1759" spans="1:13" x14ac:dyDescent="0.25">
      <c r="A1759" s="20">
        <v>2.70743</v>
      </c>
      <c r="B1759" s="86">
        <v>-112.738</v>
      </c>
      <c r="C1759" s="24">
        <v>38.106000000000002</v>
      </c>
      <c r="D1759" s="9">
        <v>0</v>
      </c>
      <c r="E1759" s="9">
        <v>1999</v>
      </c>
      <c r="F1759" s="9">
        <v>10</v>
      </c>
      <c r="G1759" s="9">
        <v>24</v>
      </c>
      <c r="H1759" s="9">
        <v>4</v>
      </c>
      <c r="I1759" s="9">
        <v>31</v>
      </c>
      <c r="J1759" s="12">
        <v>20.8</v>
      </c>
      <c r="K1759" s="35">
        <v>0.22500000000000001</v>
      </c>
      <c r="L1759" s="2">
        <v>0.01</v>
      </c>
      <c r="M1759" t="s">
        <v>174</v>
      </c>
    </row>
    <row r="1760" spans="1:13" x14ac:dyDescent="0.25">
      <c r="A1760" s="20">
        <v>2.70743</v>
      </c>
      <c r="B1760" s="86">
        <v>-108.81399999999999</v>
      </c>
      <c r="C1760" s="24">
        <v>38.241999999999997</v>
      </c>
      <c r="D1760" s="9">
        <v>5</v>
      </c>
      <c r="E1760" s="9">
        <v>1999</v>
      </c>
      <c r="F1760" s="9">
        <v>11</v>
      </c>
      <c r="G1760" s="9">
        <v>4</v>
      </c>
      <c r="H1760" s="9">
        <v>11</v>
      </c>
      <c r="I1760" s="9">
        <v>0</v>
      </c>
      <c r="J1760" s="12">
        <v>19</v>
      </c>
      <c r="K1760" s="35">
        <v>0.22500000000000001</v>
      </c>
      <c r="L1760" s="2">
        <v>0.01</v>
      </c>
      <c r="M1760" t="s">
        <v>174</v>
      </c>
    </row>
    <row r="1761" spans="1:13" x14ac:dyDescent="0.25">
      <c r="A1761" s="20">
        <v>3.3932085773310847</v>
      </c>
      <c r="B1761" s="80">
        <v>-111.024</v>
      </c>
      <c r="C1761" s="23">
        <v>42.53</v>
      </c>
      <c r="D1761" s="1">
        <v>0</v>
      </c>
      <c r="E1761" s="1">
        <v>1999</v>
      </c>
      <c r="F1761" s="1">
        <v>11</v>
      </c>
      <c r="G1761" s="1">
        <v>7</v>
      </c>
      <c r="H1761" s="1">
        <v>21</v>
      </c>
      <c r="I1761" s="1">
        <v>18</v>
      </c>
      <c r="J1761" s="11">
        <v>52.7</v>
      </c>
      <c r="K1761" s="35">
        <v>0.11825400999467875</v>
      </c>
      <c r="L1761" s="2">
        <v>0.01</v>
      </c>
      <c r="M1761" t="s">
        <v>175</v>
      </c>
    </row>
    <row r="1762" spans="1:13" x14ac:dyDescent="0.25">
      <c r="A1762" s="20">
        <v>2.7423534266434109</v>
      </c>
      <c r="B1762" s="86">
        <v>-111.754</v>
      </c>
      <c r="C1762" s="24">
        <v>36.866</v>
      </c>
      <c r="D1762" s="9">
        <v>2</v>
      </c>
      <c r="E1762" s="9">
        <v>1999</v>
      </c>
      <c r="F1762" s="9">
        <v>11</v>
      </c>
      <c r="G1762" s="9">
        <v>10</v>
      </c>
      <c r="H1762" s="9">
        <v>5</v>
      </c>
      <c r="I1762" s="9">
        <v>37</v>
      </c>
      <c r="J1762" s="12">
        <v>42.3</v>
      </c>
      <c r="K1762" s="35">
        <v>0.11825400999467875</v>
      </c>
      <c r="L1762" s="2">
        <v>0.01</v>
      </c>
      <c r="M1762" t="s">
        <v>175</v>
      </c>
    </row>
    <row r="1763" spans="1:13" x14ac:dyDescent="0.25">
      <c r="A1763" s="20">
        <v>3.0011586442398421</v>
      </c>
      <c r="B1763" s="86">
        <v>-112.875</v>
      </c>
      <c r="C1763" s="24">
        <v>41.423999999999999</v>
      </c>
      <c r="D1763" s="9">
        <v>6</v>
      </c>
      <c r="E1763" s="9">
        <v>1999</v>
      </c>
      <c r="F1763" s="9">
        <v>11</v>
      </c>
      <c r="G1763" s="9">
        <v>13</v>
      </c>
      <c r="H1763" s="9">
        <v>19</v>
      </c>
      <c r="I1763" s="9">
        <v>21</v>
      </c>
      <c r="J1763" s="12">
        <v>11.2</v>
      </c>
      <c r="K1763" s="35">
        <v>0.11825400999467875</v>
      </c>
      <c r="L1763" s="2">
        <v>0.01</v>
      </c>
      <c r="M1763" t="s">
        <v>175</v>
      </c>
    </row>
    <row r="1764" spans="1:13" x14ac:dyDescent="0.25">
      <c r="A1764" s="20">
        <v>2.9302895262059305</v>
      </c>
      <c r="B1764" s="86">
        <v>-112.873</v>
      </c>
      <c r="C1764" s="24">
        <v>41.427</v>
      </c>
      <c r="D1764" s="9">
        <v>7</v>
      </c>
      <c r="E1764" s="9">
        <v>1999</v>
      </c>
      <c r="F1764" s="9">
        <v>11</v>
      </c>
      <c r="G1764" s="9">
        <v>13</v>
      </c>
      <c r="H1764" s="9">
        <v>21</v>
      </c>
      <c r="I1764" s="9">
        <v>23</v>
      </c>
      <c r="J1764" s="12">
        <v>19.899999999999999</v>
      </c>
      <c r="K1764" s="35">
        <v>0.11825400999467875</v>
      </c>
      <c r="L1764" s="2">
        <v>0.01</v>
      </c>
      <c r="M1764" t="s">
        <v>175</v>
      </c>
    </row>
    <row r="1765" spans="1:13" x14ac:dyDescent="0.25">
      <c r="A1765" s="20">
        <v>3.2833981948142137</v>
      </c>
      <c r="B1765" s="80">
        <v>-110.34699999999999</v>
      </c>
      <c r="C1765" s="23">
        <v>43.338999999999999</v>
      </c>
      <c r="D1765" s="1">
        <v>5</v>
      </c>
      <c r="E1765" s="1">
        <v>1999</v>
      </c>
      <c r="F1765" s="1">
        <v>11</v>
      </c>
      <c r="G1765" s="1">
        <v>16</v>
      </c>
      <c r="H1765" s="1">
        <v>21</v>
      </c>
      <c r="I1765" s="1">
        <v>37</v>
      </c>
      <c r="J1765" s="1">
        <v>43.26</v>
      </c>
      <c r="K1765" s="35">
        <v>0.10516774409862768</v>
      </c>
      <c r="L1765" s="2">
        <v>0.01</v>
      </c>
      <c r="M1765" t="s">
        <v>175</v>
      </c>
    </row>
    <row r="1766" spans="1:13" x14ac:dyDescent="0.25">
      <c r="A1766" s="20">
        <v>2.806514356360621</v>
      </c>
      <c r="B1766" s="86">
        <v>-112.877</v>
      </c>
      <c r="C1766" s="24">
        <v>41.424999999999997</v>
      </c>
      <c r="D1766" s="9">
        <v>6</v>
      </c>
      <c r="E1766" s="9">
        <v>1999</v>
      </c>
      <c r="F1766" s="9">
        <v>11</v>
      </c>
      <c r="G1766" s="9">
        <v>17</v>
      </c>
      <c r="H1766" s="9">
        <v>13</v>
      </c>
      <c r="I1766" s="9">
        <v>38</v>
      </c>
      <c r="J1766" s="12">
        <v>11.3</v>
      </c>
      <c r="K1766" s="35">
        <v>0.11825400999467875</v>
      </c>
      <c r="L1766" s="2">
        <v>0.01</v>
      </c>
      <c r="M1766" t="s">
        <v>175</v>
      </c>
    </row>
    <row r="1767" spans="1:13" x14ac:dyDescent="0.25">
      <c r="A1767" s="20">
        <v>2.9219983324278735</v>
      </c>
      <c r="B1767" s="86">
        <v>-112.88200000000001</v>
      </c>
      <c r="C1767" s="24">
        <v>41.42</v>
      </c>
      <c r="D1767" s="9">
        <v>6</v>
      </c>
      <c r="E1767" s="9">
        <v>1999</v>
      </c>
      <c r="F1767" s="9">
        <v>11</v>
      </c>
      <c r="G1767" s="9">
        <v>26</v>
      </c>
      <c r="H1767" s="9">
        <v>23</v>
      </c>
      <c r="I1767" s="9">
        <v>6</v>
      </c>
      <c r="J1767" s="12">
        <v>52</v>
      </c>
      <c r="K1767" s="35">
        <v>0.11825400999467875</v>
      </c>
      <c r="L1767" s="2">
        <v>0.01</v>
      </c>
      <c r="M1767" t="s">
        <v>175</v>
      </c>
    </row>
    <row r="1768" spans="1:13" x14ac:dyDescent="0.25">
      <c r="A1768" s="20">
        <v>2.7743327281045378</v>
      </c>
      <c r="B1768" s="80">
        <v>-111.127</v>
      </c>
      <c r="C1768" s="23">
        <v>42.615000000000002</v>
      </c>
      <c r="D1768" s="1">
        <v>5</v>
      </c>
      <c r="E1768" s="1">
        <v>1999</v>
      </c>
      <c r="F1768" s="1">
        <v>11</v>
      </c>
      <c r="G1768" s="1">
        <v>29</v>
      </c>
      <c r="H1768" s="1">
        <v>15</v>
      </c>
      <c r="I1768" s="1">
        <v>30</v>
      </c>
      <c r="J1768" s="11">
        <v>33.4</v>
      </c>
      <c r="K1768" s="35">
        <v>0.11825400999467875</v>
      </c>
      <c r="L1768" s="2">
        <v>0.01</v>
      </c>
      <c r="M1768" t="s">
        <v>175</v>
      </c>
    </row>
    <row r="1769" spans="1:13" x14ac:dyDescent="0.25">
      <c r="A1769" s="20">
        <v>2.7666342711520318</v>
      </c>
      <c r="B1769" s="86">
        <v>-112.19199999999999</v>
      </c>
      <c r="C1769" s="24">
        <v>38.593000000000004</v>
      </c>
      <c r="D1769" s="9">
        <v>0</v>
      </c>
      <c r="E1769" s="9">
        <v>1999</v>
      </c>
      <c r="F1769" s="9">
        <v>12</v>
      </c>
      <c r="G1769" s="9">
        <v>4</v>
      </c>
      <c r="H1769" s="9">
        <v>20</v>
      </c>
      <c r="I1769" s="9">
        <v>10</v>
      </c>
      <c r="J1769" s="12">
        <v>3.9</v>
      </c>
      <c r="K1769" s="35">
        <v>0.11825400999467875</v>
      </c>
      <c r="L1769" s="2">
        <v>0.01</v>
      </c>
      <c r="M1769" t="s">
        <v>175</v>
      </c>
    </row>
    <row r="1770" spans="1:13" x14ac:dyDescent="0.25">
      <c r="A1770" s="20">
        <v>2.7631700000000001</v>
      </c>
      <c r="B1770" s="86">
        <v>-113.962</v>
      </c>
      <c r="C1770" s="24">
        <v>36.851999999999997</v>
      </c>
      <c r="D1770" s="9">
        <v>1</v>
      </c>
      <c r="E1770" s="9">
        <v>1999</v>
      </c>
      <c r="F1770" s="9">
        <v>12</v>
      </c>
      <c r="G1770" s="9">
        <v>7</v>
      </c>
      <c r="H1770" s="9">
        <v>19</v>
      </c>
      <c r="I1770" s="9">
        <v>25</v>
      </c>
      <c r="J1770" s="12">
        <v>21.7</v>
      </c>
      <c r="K1770" s="35">
        <v>0.22500000000000001</v>
      </c>
      <c r="L1770" s="2">
        <v>0.01</v>
      </c>
      <c r="M1770" t="s">
        <v>174</v>
      </c>
    </row>
    <row r="1771" spans="1:13" x14ac:dyDescent="0.25">
      <c r="A1771" s="20">
        <v>3.4000167624765338</v>
      </c>
      <c r="B1771" s="80">
        <v>-111.32299999999999</v>
      </c>
      <c r="C1771" s="23">
        <v>42.615000000000002</v>
      </c>
      <c r="D1771" s="1">
        <v>0</v>
      </c>
      <c r="E1771" s="1">
        <v>1999</v>
      </c>
      <c r="F1771" s="1">
        <v>12</v>
      </c>
      <c r="G1771" s="1">
        <v>10</v>
      </c>
      <c r="H1771" s="1">
        <v>16</v>
      </c>
      <c r="I1771" s="1">
        <v>44</v>
      </c>
      <c r="J1771" s="11">
        <v>31.9</v>
      </c>
      <c r="K1771" s="35">
        <v>0.10516774409862768</v>
      </c>
      <c r="L1771" s="2">
        <v>0.01</v>
      </c>
      <c r="M1771" t="s">
        <v>175</v>
      </c>
    </row>
    <row r="1772" spans="1:13" x14ac:dyDescent="0.25">
      <c r="A1772" s="20">
        <v>2.9099555126812113</v>
      </c>
      <c r="B1772" s="86">
        <v>-112.837</v>
      </c>
      <c r="C1772" s="24">
        <v>41.667999999999999</v>
      </c>
      <c r="D1772" s="9">
        <v>2</v>
      </c>
      <c r="E1772" s="9">
        <v>1999</v>
      </c>
      <c r="F1772" s="9">
        <v>12</v>
      </c>
      <c r="G1772" s="9">
        <v>15</v>
      </c>
      <c r="H1772" s="9">
        <v>19</v>
      </c>
      <c r="I1772" s="9">
        <v>55</v>
      </c>
      <c r="J1772" s="12">
        <v>55.4</v>
      </c>
      <c r="K1772" s="35">
        <v>0.11825400999467875</v>
      </c>
      <c r="L1772" s="2">
        <v>0.01</v>
      </c>
      <c r="M1772" t="s">
        <v>175</v>
      </c>
    </row>
    <row r="1773" spans="1:13" x14ac:dyDescent="0.25">
      <c r="A1773" s="20">
        <v>2.50305</v>
      </c>
      <c r="B1773" s="86">
        <v>-114.008</v>
      </c>
      <c r="C1773" s="24">
        <v>36.889000000000003</v>
      </c>
      <c r="D1773" s="9">
        <v>2</v>
      </c>
      <c r="E1773" s="9">
        <v>2000</v>
      </c>
      <c r="F1773" s="9">
        <v>1</v>
      </c>
      <c r="G1773" s="9">
        <v>1</v>
      </c>
      <c r="H1773" s="9">
        <v>2</v>
      </c>
      <c r="I1773" s="9">
        <v>59</v>
      </c>
      <c r="J1773" s="12">
        <v>59.9</v>
      </c>
      <c r="K1773" s="35">
        <v>0.22500000000000001</v>
      </c>
      <c r="L1773" s="2">
        <v>0.01</v>
      </c>
      <c r="M1773" t="s">
        <v>174</v>
      </c>
    </row>
    <row r="1774" spans="1:13" x14ac:dyDescent="0.25">
      <c r="A1774" s="20">
        <v>3.1477433782544386</v>
      </c>
      <c r="B1774" s="86">
        <v>-110.369</v>
      </c>
      <c r="C1774" s="24">
        <v>42.076999999999998</v>
      </c>
      <c r="D1774" s="9">
        <v>12</v>
      </c>
      <c r="E1774" s="9">
        <v>2000</v>
      </c>
      <c r="F1774" s="9">
        <v>1</v>
      </c>
      <c r="G1774" s="9">
        <v>8</v>
      </c>
      <c r="H1774" s="9">
        <v>22</v>
      </c>
      <c r="I1774" s="9">
        <v>43</v>
      </c>
      <c r="J1774" s="12">
        <v>37.799999999999997</v>
      </c>
      <c r="K1774" s="35">
        <v>0.10535699111194734</v>
      </c>
      <c r="L1774" s="2">
        <v>0.01</v>
      </c>
      <c r="M1774" t="s">
        <v>175</v>
      </c>
    </row>
    <row r="1775" spans="1:13" x14ac:dyDescent="0.25">
      <c r="A1775" s="20">
        <v>2.7415654848025621</v>
      </c>
      <c r="B1775" s="86">
        <v>-111.70699999999999</v>
      </c>
      <c r="C1775" s="24">
        <v>41.667999999999999</v>
      </c>
      <c r="D1775" s="9">
        <v>0</v>
      </c>
      <c r="E1775" s="9">
        <v>2000</v>
      </c>
      <c r="F1775" s="9">
        <v>1</v>
      </c>
      <c r="G1775" s="9">
        <v>11</v>
      </c>
      <c r="H1775" s="9">
        <v>15</v>
      </c>
      <c r="I1775" s="9">
        <v>38</v>
      </c>
      <c r="J1775" s="12">
        <v>30.8</v>
      </c>
      <c r="K1775" s="35">
        <v>0.11825400999467875</v>
      </c>
      <c r="L1775" s="2">
        <v>0.01</v>
      </c>
      <c r="M1775" t="s">
        <v>175</v>
      </c>
    </row>
    <row r="1776" spans="1:13" x14ac:dyDescent="0.25">
      <c r="A1776" s="20">
        <v>2.735052501501158</v>
      </c>
      <c r="B1776" s="86">
        <v>-112.898</v>
      </c>
      <c r="C1776" s="24">
        <v>41.423999999999999</v>
      </c>
      <c r="D1776" s="9">
        <v>0</v>
      </c>
      <c r="E1776" s="9">
        <v>2000</v>
      </c>
      <c r="F1776" s="9">
        <v>1</v>
      </c>
      <c r="G1776" s="9">
        <v>24</v>
      </c>
      <c r="H1776" s="9">
        <v>19</v>
      </c>
      <c r="I1776" s="9">
        <v>32</v>
      </c>
      <c r="J1776" s="12">
        <v>43.9</v>
      </c>
      <c r="K1776" s="35">
        <v>0.11825400999467875</v>
      </c>
      <c r="L1776" s="2">
        <v>0.01</v>
      </c>
      <c r="M1776" t="s">
        <v>175</v>
      </c>
    </row>
    <row r="1777" spans="1:13" x14ac:dyDescent="0.25">
      <c r="A1777" s="20">
        <v>2.6602365524833447</v>
      </c>
      <c r="B1777" s="86">
        <v>-111.97799999999999</v>
      </c>
      <c r="C1777" s="24">
        <v>38.887</v>
      </c>
      <c r="D1777" s="9">
        <v>4</v>
      </c>
      <c r="E1777" s="9">
        <v>2000</v>
      </c>
      <c r="F1777" s="9">
        <v>3</v>
      </c>
      <c r="G1777" s="9">
        <v>8</v>
      </c>
      <c r="H1777" s="9">
        <v>15</v>
      </c>
      <c r="I1777" s="9">
        <v>4</v>
      </c>
      <c r="J1777" s="12">
        <v>36.6</v>
      </c>
      <c r="K1777" s="35">
        <v>0.11825400999467875</v>
      </c>
      <c r="L1777" s="2">
        <v>0.01</v>
      </c>
      <c r="M1777" t="s">
        <v>175</v>
      </c>
    </row>
    <row r="1778" spans="1:13" x14ac:dyDescent="0.25">
      <c r="A1778" s="20">
        <v>2.9695697528093103</v>
      </c>
      <c r="B1778" s="86">
        <v>-111.973</v>
      </c>
      <c r="C1778" s="24">
        <v>38.866999999999997</v>
      </c>
      <c r="D1778" s="9">
        <v>4</v>
      </c>
      <c r="E1778" s="9">
        <v>2000</v>
      </c>
      <c r="F1778" s="9">
        <v>3</v>
      </c>
      <c r="G1778" s="9">
        <v>8</v>
      </c>
      <c r="H1778" s="9">
        <v>15</v>
      </c>
      <c r="I1778" s="9">
        <v>17</v>
      </c>
      <c r="J1778" s="12">
        <v>6.7</v>
      </c>
      <c r="K1778" s="35">
        <v>0.11825400999467875</v>
      </c>
      <c r="L1778" s="2">
        <v>0.01</v>
      </c>
      <c r="M1778" t="s">
        <v>175</v>
      </c>
    </row>
    <row r="1779" spans="1:13" x14ac:dyDescent="0.25">
      <c r="A1779" s="20">
        <v>3.434664546221371</v>
      </c>
      <c r="B1779" s="86">
        <v>-111.98099999999999</v>
      </c>
      <c r="C1779" s="24">
        <v>38.887</v>
      </c>
      <c r="D1779" s="9">
        <v>1</v>
      </c>
      <c r="E1779" s="9">
        <v>2000</v>
      </c>
      <c r="F1779" s="9">
        <v>3</v>
      </c>
      <c r="G1779" s="9">
        <v>8</v>
      </c>
      <c r="H1779" s="9">
        <v>15</v>
      </c>
      <c r="I1779" s="9">
        <v>25</v>
      </c>
      <c r="J1779" s="12">
        <v>4.0999999999999996</v>
      </c>
      <c r="K1779" s="35">
        <v>0.11825400999467875</v>
      </c>
      <c r="L1779" s="2">
        <v>0.01</v>
      </c>
      <c r="M1779" t="s">
        <v>175</v>
      </c>
    </row>
    <row r="1780" spans="1:13" x14ac:dyDescent="0.25">
      <c r="A1780" s="20">
        <v>2.52163</v>
      </c>
      <c r="B1780" s="86">
        <v>-111.652</v>
      </c>
      <c r="C1780" s="24">
        <v>37.128</v>
      </c>
      <c r="D1780" s="9">
        <v>4</v>
      </c>
      <c r="E1780" s="9">
        <v>2000</v>
      </c>
      <c r="F1780" s="9">
        <v>3</v>
      </c>
      <c r="G1780" s="9">
        <v>13</v>
      </c>
      <c r="H1780" s="9">
        <v>20</v>
      </c>
      <c r="I1780" s="9">
        <v>47</v>
      </c>
      <c r="J1780" s="12">
        <v>29.5</v>
      </c>
      <c r="K1780" s="35">
        <v>0.22500000000000001</v>
      </c>
      <c r="L1780" s="2">
        <v>0.01</v>
      </c>
      <c r="M1780" t="s">
        <v>174</v>
      </c>
    </row>
    <row r="1781" spans="1:13" x14ac:dyDescent="0.25">
      <c r="A1781" s="20">
        <v>2.9762850629056703</v>
      </c>
      <c r="B1781" s="86">
        <v>-112.875</v>
      </c>
      <c r="C1781" s="24">
        <v>41.420999999999999</v>
      </c>
      <c r="D1781" s="9">
        <v>6</v>
      </c>
      <c r="E1781" s="9">
        <v>2000</v>
      </c>
      <c r="F1781" s="9">
        <v>3</v>
      </c>
      <c r="G1781" s="9">
        <v>15</v>
      </c>
      <c r="H1781" s="9">
        <v>4</v>
      </c>
      <c r="I1781" s="9">
        <v>48</v>
      </c>
      <c r="J1781" s="12">
        <v>20.5</v>
      </c>
      <c r="K1781" s="35">
        <v>0.11825400999467875</v>
      </c>
      <c r="L1781" s="2">
        <v>0.01</v>
      </c>
      <c r="M1781" t="s">
        <v>175</v>
      </c>
    </row>
    <row r="1782" spans="1:13" x14ac:dyDescent="0.25">
      <c r="A1782" s="20">
        <v>3.2263062912959737</v>
      </c>
      <c r="B1782" s="86">
        <v>-108.911</v>
      </c>
      <c r="C1782" s="24">
        <v>38.277000000000001</v>
      </c>
      <c r="D1782" s="9">
        <v>2</v>
      </c>
      <c r="E1782" s="9">
        <v>2000</v>
      </c>
      <c r="F1782" s="9">
        <v>3</v>
      </c>
      <c r="G1782" s="9">
        <v>15</v>
      </c>
      <c r="H1782" s="9">
        <v>12</v>
      </c>
      <c r="I1782" s="9">
        <v>14</v>
      </c>
      <c r="J1782" s="12">
        <v>27.6</v>
      </c>
      <c r="K1782" s="35">
        <v>0.10535699111194734</v>
      </c>
      <c r="L1782" s="2">
        <v>0.01</v>
      </c>
      <c r="M1782" t="s">
        <v>175</v>
      </c>
    </row>
    <row r="1783" spans="1:13" x14ac:dyDescent="0.25">
      <c r="A1783" s="20">
        <v>2.7245855654361937</v>
      </c>
      <c r="B1783" s="86">
        <v>-111.68600000000001</v>
      </c>
      <c r="C1783" s="24">
        <v>41.393000000000001</v>
      </c>
      <c r="D1783" s="9">
        <v>10</v>
      </c>
      <c r="E1783" s="9">
        <v>2000</v>
      </c>
      <c r="F1783" s="9">
        <v>3</v>
      </c>
      <c r="G1783" s="9">
        <v>20</v>
      </c>
      <c r="H1783" s="9">
        <v>19</v>
      </c>
      <c r="I1783" s="9">
        <v>19</v>
      </c>
      <c r="J1783" s="12">
        <v>49.2</v>
      </c>
      <c r="K1783" s="35">
        <v>0.11825400999467875</v>
      </c>
      <c r="L1783" s="2">
        <v>0.01</v>
      </c>
      <c r="M1783" t="s">
        <v>175</v>
      </c>
    </row>
    <row r="1784" spans="1:13" x14ac:dyDescent="0.25">
      <c r="A1784" s="20">
        <v>2.6347702343236215</v>
      </c>
      <c r="B1784" s="86">
        <v>-112.44</v>
      </c>
      <c r="C1784" s="24">
        <v>38.704999999999998</v>
      </c>
      <c r="D1784" s="9">
        <v>3</v>
      </c>
      <c r="E1784" s="9">
        <v>2000</v>
      </c>
      <c r="F1784" s="9">
        <v>3</v>
      </c>
      <c r="G1784" s="9">
        <v>24</v>
      </c>
      <c r="H1784" s="9">
        <v>0</v>
      </c>
      <c r="I1784" s="9">
        <v>8</v>
      </c>
      <c r="J1784" s="12">
        <v>0.2</v>
      </c>
      <c r="K1784" s="35">
        <v>0.11825400999467875</v>
      </c>
      <c r="L1784" s="2">
        <v>0.01</v>
      </c>
      <c r="M1784" t="s">
        <v>175</v>
      </c>
    </row>
    <row r="1785" spans="1:13" x14ac:dyDescent="0.25">
      <c r="A1785" s="20">
        <v>3.1273047613873564</v>
      </c>
      <c r="B1785" s="86">
        <v>-112.45699999999999</v>
      </c>
      <c r="C1785" s="24">
        <v>38.723999999999997</v>
      </c>
      <c r="D1785" s="9">
        <v>0</v>
      </c>
      <c r="E1785" s="9">
        <v>2000</v>
      </c>
      <c r="F1785" s="9">
        <v>3</v>
      </c>
      <c r="G1785" s="9">
        <v>24</v>
      </c>
      <c r="H1785" s="9">
        <v>1</v>
      </c>
      <c r="I1785" s="9">
        <v>4</v>
      </c>
      <c r="J1785" s="12">
        <v>23.7</v>
      </c>
      <c r="K1785" s="35">
        <v>0.11825400999467875</v>
      </c>
      <c r="L1785" s="2">
        <v>0.01</v>
      </c>
      <c r="M1785" t="s">
        <v>175</v>
      </c>
    </row>
    <row r="1786" spans="1:13" x14ac:dyDescent="0.25">
      <c r="A1786" s="20">
        <v>2.7305129336917053</v>
      </c>
      <c r="B1786" s="86">
        <v>-112.449</v>
      </c>
      <c r="C1786" s="24">
        <v>38.726999999999997</v>
      </c>
      <c r="D1786" s="9">
        <v>0</v>
      </c>
      <c r="E1786" s="9">
        <v>2000</v>
      </c>
      <c r="F1786" s="9">
        <v>3</v>
      </c>
      <c r="G1786" s="9">
        <v>24</v>
      </c>
      <c r="H1786" s="9">
        <v>1</v>
      </c>
      <c r="I1786" s="9">
        <v>8</v>
      </c>
      <c r="J1786" s="12">
        <v>26.5</v>
      </c>
      <c r="K1786" s="35">
        <v>0.11825400999467875</v>
      </c>
      <c r="L1786" s="2">
        <v>0.01</v>
      </c>
      <c r="M1786" t="s">
        <v>175</v>
      </c>
    </row>
    <row r="1787" spans="1:13" x14ac:dyDescent="0.25">
      <c r="A1787" s="20">
        <v>2.7342645596603097</v>
      </c>
      <c r="B1787" s="86">
        <v>-112.437</v>
      </c>
      <c r="C1787" s="24">
        <v>38.726999999999997</v>
      </c>
      <c r="D1787" s="9">
        <v>1</v>
      </c>
      <c r="E1787" s="9">
        <v>2000</v>
      </c>
      <c r="F1787" s="9">
        <v>3</v>
      </c>
      <c r="G1787" s="9">
        <v>24</v>
      </c>
      <c r="H1787" s="9">
        <v>1</v>
      </c>
      <c r="I1787" s="9">
        <v>13</v>
      </c>
      <c r="J1787" s="12">
        <v>14.5</v>
      </c>
      <c r="K1787" s="35">
        <v>0.11825400999467875</v>
      </c>
      <c r="L1787" s="2">
        <v>0.01</v>
      </c>
      <c r="M1787" t="s">
        <v>175</v>
      </c>
    </row>
    <row r="1788" spans="1:13" x14ac:dyDescent="0.25">
      <c r="A1788" s="20">
        <v>2.8913997096331459</v>
      </c>
      <c r="B1788" s="86">
        <v>-112.434</v>
      </c>
      <c r="C1788" s="24">
        <v>38.706000000000003</v>
      </c>
      <c r="D1788" s="9">
        <v>2</v>
      </c>
      <c r="E1788" s="9">
        <v>2000</v>
      </c>
      <c r="F1788" s="9">
        <v>3</v>
      </c>
      <c r="G1788" s="9">
        <v>24</v>
      </c>
      <c r="H1788" s="9">
        <v>2</v>
      </c>
      <c r="I1788" s="9">
        <v>5</v>
      </c>
      <c r="J1788" s="12">
        <v>54.7</v>
      </c>
      <c r="K1788" s="35">
        <v>0.11825400999467875</v>
      </c>
      <c r="L1788" s="2">
        <v>0.01</v>
      </c>
      <c r="M1788" t="s">
        <v>175</v>
      </c>
    </row>
    <row r="1789" spans="1:13" x14ac:dyDescent="0.25">
      <c r="A1789" s="20">
        <v>3.1325170707558554</v>
      </c>
      <c r="B1789" s="80">
        <v>-113.51</v>
      </c>
      <c r="C1789" s="23">
        <v>36.512</v>
      </c>
      <c r="D1789" s="1">
        <v>5</v>
      </c>
      <c r="E1789" s="1">
        <v>2000</v>
      </c>
      <c r="F1789" s="1">
        <v>3</v>
      </c>
      <c r="G1789" s="1">
        <v>28</v>
      </c>
      <c r="H1789" s="1">
        <v>4</v>
      </c>
      <c r="I1789" s="1">
        <v>45</v>
      </c>
      <c r="J1789" s="1">
        <v>20.49</v>
      </c>
      <c r="K1789" s="35">
        <v>0.16083765575665815</v>
      </c>
      <c r="L1789" s="2">
        <v>0.01</v>
      </c>
      <c r="M1789" t="s">
        <v>175</v>
      </c>
    </row>
    <row r="1790" spans="1:13" x14ac:dyDescent="0.25">
      <c r="A1790" s="20">
        <v>3.2104804554901052</v>
      </c>
      <c r="B1790" s="80">
        <v>-111.063</v>
      </c>
      <c r="C1790" s="23">
        <v>42.69</v>
      </c>
      <c r="D1790" s="1">
        <v>5</v>
      </c>
      <c r="E1790" s="1">
        <v>2000</v>
      </c>
      <c r="F1790" s="1">
        <v>4</v>
      </c>
      <c r="G1790" s="1">
        <v>6</v>
      </c>
      <c r="H1790" s="1">
        <v>3</v>
      </c>
      <c r="I1790" s="1">
        <v>9</v>
      </c>
      <c r="J1790" s="11">
        <v>33.6</v>
      </c>
      <c r="K1790" s="35">
        <v>0.10516774409862768</v>
      </c>
      <c r="L1790" s="2">
        <v>0.01</v>
      </c>
      <c r="M1790" t="s">
        <v>175</v>
      </c>
    </row>
    <row r="1791" spans="1:13" x14ac:dyDescent="0.25">
      <c r="A1791" s="20">
        <v>2.8637576491865153</v>
      </c>
      <c r="B1791" s="80">
        <v>-110.88</v>
      </c>
      <c r="C1791" s="23">
        <v>43.46</v>
      </c>
      <c r="D1791" s="1">
        <v>5</v>
      </c>
      <c r="E1791" s="1">
        <v>2000</v>
      </c>
      <c r="F1791" s="1">
        <v>4</v>
      </c>
      <c r="G1791" s="1">
        <v>9</v>
      </c>
      <c r="H1791" s="1">
        <v>7</v>
      </c>
      <c r="I1791" s="1">
        <v>39</v>
      </c>
      <c r="J1791" s="1">
        <v>10</v>
      </c>
      <c r="K1791" s="35">
        <v>0.11825400999467875</v>
      </c>
      <c r="L1791" s="2">
        <v>0.01</v>
      </c>
      <c r="M1791" t="s">
        <v>175</v>
      </c>
    </row>
    <row r="1792" spans="1:13" x14ac:dyDescent="0.25">
      <c r="A1792" s="20">
        <v>2.8349372368684413</v>
      </c>
      <c r="B1792" s="86">
        <v>-111.833</v>
      </c>
      <c r="C1792" s="24">
        <v>42.494999999999997</v>
      </c>
      <c r="D1792" s="9">
        <v>2</v>
      </c>
      <c r="E1792" s="9">
        <v>2000</v>
      </c>
      <c r="F1792" s="9">
        <v>4</v>
      </c>
      <c r="G1792" s="9">
        <v>20</v>
      </c>
      <c r="H1792" s="9">
        <v>21</v>
      </c>
      <c r="I1792" s="9">
        <v>51</v>
      </c>
      <c r="J1792" s="12">
        <v>36.200000000000003</v>
      </c>
      <c r="K1792" s="35">
        <v>0.11825400999467875</v>
      </c>
      <c r="L1792" s="2">
        <v>0.01</v>
      </c>
      <c r="M1792" t="s">
        <v>175</v>
      </c>
    </row>
    <row r="1793" spans="1:13" x14ac:dyDescent="0.25">
      <c r="A1793" s="20">
        <v>2.6381243284819718</v>
      </c>
      <c r="B1793" s="80">
        <v>-111.84</v>
      </c>
      <c r="C1793" s="23">
        <v>42.502000000000002</v>
      </c>
      <c r="D1793" s="1">
        <v>2</v>
      </c>
      <c r="E1793" s="1">
        <v>2000</v>
      </c>
      <c r="F1793" s="1">
        <v>4</v>
      </c>
      <c r="G1793" s="1">
        <v>20</v>
      </c>
      <c r="H1793" s="1">
        <v>21</v>
      </c>
      <c r="I1793" s="1">
        <v>53</v>
      </c>
      <c r="J1793" s="11">
        <v>47.5</v>
      </c>
      <c r="K1793" s="35">
        <v>0.11825400999467875</v>
      </c>
      <c r="L1793" s="2">
        <v>0.01</v>
      </c>
      <c r="M1793" t="s">
        <v>175</v>
      </c>
    </row>
    <row r="1794" spans="1:13" x14ac:dyDescent="0.25">
      <c r="A1794" s="20">
        <v>2.8189100000000002</v>
      </c>
      <c r="B1794" s="80">
        <v>-114.13</v>
      </c>
      <c r="C1794" s="23">
        <v>36.729999999999997</v>
      </c>
      <c r="D1794" s="1">
        <v>0</v>
      </c>
      <c r="E1794" s="1">
        <v>2000</v>
      </c>
      <c r="F1794" s="1">
        <v>5</v>
      </c>
      <c r="G1794" s="1">
        <v>2</v>
      </c>
      <c r="H1794" s="1">
        <v>19</v>
      </c>
      <c r="I1794" s="1">
        <v>4</v>
      </c>
      <c r="J1794" s="11">
        <v>51.1</v>
      </c>
      <c r="K1794" s="35">
        <v>0.22500000000000001</v>
      </c>
      <c r="L1794" s="2">
        <v>0.01</v>
      </c>
      <c r="M1794" t="s">
        <v>174</v>
      </c>
    </row>
    <row r="1795" spans="1:13" x14ac:dyDescent="0.25">
      <c r="A1795" s="20">
        <v>3.0701008186428393</v>
      </c>
      <c r="B1795" s="80">
        <v>-113.004</v>
      </c>
      <c r="C1795" s="23">
        <v>36.716000000000001</v>
      </c>
      <c r="D1795" s="1">
        <v>3</v>
      </c>
      <c r="E1795" s="1">
        <v>2000</v>
      </c>
      <c r="F1795" s="1">
        <v>5</v>
      </c>
      <c r="G1795" s="1">
        <v>4</v>
      </c>
      <c r="H1795" s="1">
        <v>7</v>
      </c>
      <c r="I1795" s="1">
        <v>42</v>
      </c>
      <c r="J1795" s="11">
        <v>17.8</v>
      </c>
      <c r="K1795" s="35">
        <v>0.16083765575665815</v>
      </c>
      <c r="L1795" s="2">
        <v>0.01</v>
      </c>
      <c r="M1795" t="s">
        <v>175</v>
      </c>
    </row>
    <row r="1796" spans="1:13" x14ac:dyDescent="0.25">
      <c r="A1796" s="20">
        <v>2.705241820547279</v>
      </c>
      <c r="B1796" s="86">
        <v>-112.08</v>
      </c>
      <c r="C1796" s="24">
        <v>38.832000000000001</v>
      </c>
      <c r="D1796" s="9">
        <v>2</v>
      </c>
      <c r="E1796" s="9">
        <v>2000</v>
      </c>
      <c r="F1796" s="9">
        <v>5</v>
      </c>
      <c r="G1796" s="9">
        <v>12</v>
      </c>
      <c r="H1796" s="9">
        <v>19</v>
      </c>
      <c r="I1796" s="9">
        <v>37</v>
      </c>
      <c r="J1796" s="12">
        <v>59.2</v>
      </c>
      <c r="K1796" s="35">
        <v>0.11825400999467875</v>
      </c>
      <c r="L1796" s="2">
        <v>0.01</v>
      </c>
      <c r="M1796" t="s">
        <v>175</v>
      </c>
    </row>
    <row r="1797" spans="1:13" x14ac:dyDescent="0.25">
      <c r="A1797" s="20">
        <v>2.7910399999999997</v>
      </c>
      <c r="B1797" s="80">
        <v>-114.098</v>
      </c>
      <c r="C1797" s="23">
        <v>36.738</v>
      </c>
      <c r="D1797" s="1">
        <v>0</v>
      </c>
      <c r="E1797" s="1">
        <v>2000</v>
      </c>
      <c r="F1797" s="1">
        <v>5</v>
      </c>
      <c r="G1797" s="1">
        <v>23</v>
      </c>
      <c r="H1797" s="1">
        <v>21</v>
      </c>
      <c r="I1797" s="1">
        <v>35</v>
      </c>
      <c r="J1797" s="11">
        <v>1.4</v>
      </c>
      <c r="K1797" s="35">
        <v>0.22500000000000001</v>
      </c>
      <c r="L1797" s="2">
        <v>0.01</v>
      </c>
      <c r="M1797" t="s">
        <v>174</v>
      </c>
    </row>
    <row r="1798" spans="1:13" x14ac:dyDescent="0.25">
      <c r="A1798" s="20">
        <v>3.4526276124438855</v>
      </c>
      <c r="B1798" s="86">
        <v>-112.19499999999999</v>
      </c>
      <c r="C1798" s="24">
        <v>38.075000000000003</v>
      </c>
      <c r="D1798" s="9">
        <v>1</v>
      </c>
      <c r="E1798" s="9">
        <v>2000</v>
      </c>
      <c r="F1798" s="9">
        <v>5</v>
      </c>
      <c r="G1798" s="9">
        <v>26</v>
      </c>
      <c r="H1798" s="9">
        <v>3</v>
      </c>
      <c r="I1798" s="9">
        <v>24</v>
      </c>
      <c r="J1798" s="12">
        <v>4.8</v>
      </c>
      <c r="K1798" s="35">
        <v>0.11825400999467875</v>
      </c>
      <c r="L1798" s="2">
        <v>0.01</v>
      </c>
      <c r="M1798" t="s">
        <v>175</v>
      </c>
    </row>
    <row r="1799" spans="1:13" x14ac:dyDescent="0.25">
      <c r="A1799" s="20">
        <v>3.4533900000000002</v>
      </c>
      <c r="B1799" s="80">
        <v>-111.066</v>
      </c>
      <c r="C1799" s="23">
        <v>42.646999999999998</v>
      </c>
      <c r="D1799" s="1">
        <v>5</v>
      </c>
      <c r="E1799" s="1">
        <v>2000</v>
      </c>
      <c r="F1799" s="1">
        <v>6</v>
      </c>
      <c r="G1799" s="1">
        <v>12</v>
      </c>
      <c r="H1799" s="1">
        <v>4</v>
      </c>
      <c r="I1799" s="1">
        <v>19</v>
      </c>
      <c r="J1799" s="1">
        <v>10.95</v>
      </c>
      <c r="K1799" s="35">
        <v>0.23</v>
      </c>
      <c r="L1799" s="2">
        <v>0.01</v>
      </c>
      <c r="M1799" t="s">
        <v>174</v>
      </c>
    </row>
    <row r="1800" spans="1:13" x14ac:dyDescent="0.25">
      <c r="A1800" s="20">
        <v>3.0177339100162985</v>
      </c>
      <c r="B1800" s="86">
        <v>-110.175</v>
      </c>
      <c r="C1800" s="24">
        <v>42.378</v>
      </c>
      <c r="D1800" s="9">
        <v>12</v>
      </c>
      <c r="E1800" s="9">
        <v>2000</v>
      </c>
      <c r="F1800" s="9">
        <v>6</v>
      </c>
      <c r="G1800" s="9">
        <v>27</v>
      </c>
      <c r="H1800" s="9">
        <v>15</v>
      </c>
      <c r="I1800" s="9">
        <v>15</v>
      </c>
      <c r="J1800" s="12">
        <v>24.6</v>
      </c>
      <c r="K1800" s="35">
        <v>0.11825400999467875</v>
      </c>
      <c r="L1800" s="2">
        <v>0.01</v>
      </c>
      <c r="M1800" t="s">
        <v>175</v>
      </c>
    </row>
    <row r="1801" spans="1:13" x14ac:dyDescent="0.25">
      <c r="A1801" s="20">
        <v>3.3600341593656537</v>
      </c>
      <c r="B1801" s="80">
        <v>-114.386</v>
      </c>
      <c r="C1801" s="23">
        <v>37.651000000000003</v>
      </c>
      <c r="D1801" s="1">
        <v>5</v>
      </c>
      <c r="E1801" s="1">
        <v>2000</v>
      </c>
      <c r="F1801" s="1">
        <v>6</v>
      </c>
      <c r="G1801" s="1">
        <v>27</v>
      </c>
      <c r="H1801" s="1">
        <v>18</v>
      </c>
      <c r="I1801" s="1">
        <v>40</v>
      </c>
      <c r="J1801" s="1">
        <v>26.11</v>
      </c>
      <c r="K1801" s="35">
        <v>0.10516774409862768</v>
      </c>
      <c r="L1801" s="2">
        <v>0.01</v>
      </c>
      <c r="M1801" t="s">
        <v>175</v>
      </c>
    </row>
    <row r="1802" spans="1:13" x14ac:dyDescent="0.25">
      <c r="A1802" s="20">
        <v>2.5587899999999997</v>
      </c>
      <c r="B1802" s="86">
        <v>-111.846</v>
      </c>
      <c r="C1802" s="24">
        <v>39.962000000000003</v>
      </c>
      <c r="D1802" s="9">
        <v>3</v>
      </c>
      <c r="E1802" s="9">
        <v>2000</v>
      </c>
      <c r="F1802" s="9">
        <v>7</v>
      </c>
      <c r="G1802" s="9">
        <v>21</v>
      </c>
      <c r="H1802" s="9">
        <v>0</v>
      </c>
      <c r="I1802" s="9">
        <v>15</v>
      </c>
      <c r="J1802" s="12">
        <v>44.2</v>
      </c>
      <c r="K1802" s="35">
        <v>0.22500000000000001</v>
      </c>
      <c r="L1802" s="2">
        <v>0.01</v>
      </c>
      <c r="M1802" t="s">
        <v>174</v>
      </c>
    </row>
    <row r="1803" spans="1:13" x14ac:dyDescent="0.25">
      <c r="A1803" s="20">
        <v>2.623912888228062</v>
      </c>
      <c r="B1803" s="86">
        <v>-112.124</v>
      </c>
      <c r="C1803" s="24">
        <v>42.27</v>
      </c>
      <c r="D1803" s="9">
        <v>3</v>
      </c>
      <c r="E1803" s="9">
        <v>2000</v>
      </c>
      <c r="F1803" s="9">
        <v>7</v>
      </c>
      <c r="G1803" s="9">
        <v>26</v>
      </c>
      <c r="H1803" s="9">
        <v>2</v>
      </c>
      <c r="I1803" s="9">
        <v>51</v>
      </c>
      <c r="J1803" s="12">
        <v>11.9</v>
      </c>
      <c r="K1803" s="35">
        <v>0.11825400999467875</v>
      </c>
      <c r="L1803" s="2">
        <v>0.01</v>
      </c>
      <c r="M1803" t="s">
        <v>175</v>
      </c>
    </row>
    <row r="1804" spans="1:13" x14ac:dyDescent="0.25">
      <c r="A1804" s="20">
        <v>2.8365202423297977</v>
      </c>
      <c r="B1804" s="86">
        <v>-112.119</v>
      </c>
      <c r="C1804" s="24">
        <v>42.261000000000003</v>
      </c>
      <c r="D1804" s="9">
        <v>4</v>
      </c>
      <c r="E1804" s="9">
        <v>2000</v>
      </c>
      <c r="F1804" s="9">
        <v>7</v>
      </c>
      <c r="G1804" s="9">
        <v>26</v>
      </c>
      <c r="H1804" s="9">
        <v>2</v>
      </c>
      <c r="I1804" s="9">
        <v>56</v>
      </c>
      <c r="J1804" s="12">
        <v>5.8</v>
      </c>
      <c r="K1804" s="35">
        <v>0.11825400999467875</v>
      </c>
      <c r="L1804" s="2">
        <v>0.01</v>
      </c>
      <c r="M1804" t="s">
        <v>175</v>
      </c>
    </row>
    <row r="1805" spans="1:13" x14ac:dyDescent="0.25">
      <c r="A1805" s="20">
        <v>2.697543363594773</v>
      </c>
      <c r="B1805" s="86">
        <v>-111.693</v>
      </c>
      <c r="C1805" s="24">
        <v>39.573999999999998</v>
      </c>
      <c r="D1805" s="9">
        <v>4</v>
      </c>
      <c r="E1805" s="9">
        <v>2000</v>
      </c>
      <c r="F1805" s="9">
        <v>8</v>
      </c>
      <c r="G1805" s="9">
        <v>3</v>
      </c>
      <c r="H1805" s="9">
        <v>13</v>
      </c>
      <c r="I1805" s="9">
        <v>27</v>
      </c>
      <c r="J1805" s="12">
        <v>26.7</v>
      </c>
      <c r="K1805" s="35">
        <v>0.11825400999467875</v>
      </c>
      <c r="L1805" s="2">
        <v>0.01</v>
      </c>
      <c r="M1805" t="s">
        <v>175</v>
      </c>
    </row>
    <row r="1806" spans="1:13" x14ac:dyDescent="0.25">
      <c r="A1806" s="20">
        <v>3.2021207104051697</v>
      </c>
      <c r="B1806" s="86">
        <v>-111.69199999999999</v>
      </c>
      <c r="C1806" s="24">
        <v>39.576999999999998</v>
      </c>
      <c r="D1806" s="9">
        <v>4</v>
      </c>
      <c r="E1806" s="9">
        <v>2000</v>
      </c>
      <c r="F1806" s="9">
        <v>8</v>
      </c>
      <c r="G1806" s="9">
        <v>3</v>
      </c>
      <c r="H1806" s="9">
        <v>13</v>
      </c>
      <c r="I1806" s="9">
        <v>34</v>
      </c>
      <c r="J1806" s="12">
        <v>12.8</v>
      </c>
      <c r="K1806" s="35">
        <v>0.11825400999467875</v>
      </c>
      <c r="L1806" s="2">
        <v>0.01</v>
      </c>
      <c r="M1806" t="s">
        <v>175</v>
      </c>
    </row>
    <row r="1807" spans="1:13" x14ac:dyDescent="0.25">
      <c r="A1807" s="20">
        <v>3.334382279043834</v>
      </c>
      <c r="B1807" s="80">
        <v>-111.46</v>
      </c>
      <c r="C1807" s="23">
        <v>42.637999999999998</v>
      </c>
      <c r="D1807" s="1">
        <v>3</v>
      </c>
      <c r="E1807" s="1">
        <v>2000</v>
      </c>
      <c r="F1807" s="1">
        <v>8</v>
      </c>
      <c r="G1807" s="1">
        <v>6</v>
      </c>
      <c r="H1807" s="1">
        <v>20</v>
      </c>
      <c r="I1807" s="1">
        <v>16</v>
      </c>
      <c r="J1807" s="11">
        <v>26.6</v>
      </c>
      <c r="K1807" s="35">
        <v>0.11825400999467875</v>
      </c>
      <c r="L1807" s="2">
        <v>0.01</v>
      </c>
      <c r="M1807" t="s">
        <v>175</v>
      </c>
    </row>
    <row r="1808" spans="1:13" x14ac:dyDescent="0.25">
      <c r="A1808" s="20">
        <v>2.8090805086781234</v>
      </c>
      <c r="B1808" s="80">
        <v>-114.258</v>
      </c>
      <c r="C1808" s="23">
        <v>41.755000000000003</v>
      </c>
      <c r="D1808" s="1">
        <v>5</v>
      </c>
      <c r="E1808" s="1">
        <v>2000</v>
      </c>
      <c r="F1808" s="1">
        <v>8</v>
      </c>
      <c r="G1808" s="1">
        <v>10</v>
      </c>
      <c r="H1808" s="1">
        <v>4</v>
      </c>
      <c r="I1808" s="1">
        <v>38</v>
      </c>
      <c r="J1808" s="11">
        <v>54.9</v>
      </c>
      <c r="K1808" s="35">
        <v>0.11825400999467875</v>
      </c>
      <c r="L1808" s="2">
        <v>0.01</v>
      </c>
      <c r="M1808" t="s">
        <v>175</v>
      </c>
    </row>
    <row r="1809" spans="1:13" x14ac:dyDescent="0.25">
      <c r="A1809" s="20">
        <v>3.4533900000000002</v>
      </c>
      <c r="B1809" s="80">
        <v>-108.26</v>
      </c>
      <c r="C1809" s="23">
        <v>42.554000000000002</v>
      </c>
      <c r="D1809" s="1">
        <v>5</v>
      </c>
      <c r="E1809" s="1">
        <v>2000</v>
      </c>
      <c r="F1809" s="1">
        <v>8</v>
      </c>
      <c r="G1809" s="1">
        <v>19</v>
      </c>
      <c r="H1809" s="1">
        <v>2</v>
      </c>
      <c r="I1809" s="1">
        <v>55</v>
      </c>
      <c r="J1809" s="1">
        <v>43.79</v>
      </c>
      <c r="K1809" s="35">
        <v>0.23</v>
      </c>
      <c r="L1809" s="2">
        <v>0.01</v>
      </c>
      <c r="M1809" t="s">
        <v>174</v>
      </c>
    </row>
    <row r="1810" spans="1:13" x14ac:dyDescent="0.25">
      <c r="A1810" s="20">
        <v>2.7115595988333858</v>
      </c>
      <c r="B1810" s="86">
        <v>-113.10299999999999</v>
      </c>
      <c r="C1810" s="24">
        <v>37.837000000000003</v>
      </c>
      <c r="D1810" s="9">
        <v>0</v>
      </c>
      <c r="E1810" s="9">
        <v>2000</v>
      </c>
      <c r="F1810" s="9">
        <v>9</v>
      </c>
      <c r="G1810" s="9">
        <v>9</v>
      </c>
      <c r="H1810" s="9">
        <v>11</v>
      </c>
      <c r="I1810" s="9">
        <v>22</v>
      </c>
      <c r="J1810" s="12">
        <v>39.799999999999997</v>
      </c>
      <c r="K1810" s="35">
        <v>0.11825400999467875</v>
      </c>
      <c r="L1810" s="2">
        <v>0.01</v>
      </c>
      <c r="M1810" t="s">
        <v>175</v>
      </c>
    </row>
    <row r="1811" spans="1:13" x14ac:dyDescent="0.25">
      <c r="A1811" s="20">
        <v>2.9050184130615051</v>
      </c>
      <c r="B1811" s="80">
        <v>-110.744</v>
      </c>
      <c r="C1811" s="23">
        <v>42.874000000000002</v>
      </c>
      <c r="D1811" s="1">
        <v>0</v>
      </c>
      <c r="E1811" s="1">
        <v>2000</v>
      </c>
      <c r="F1811" s="1">
        <v>9</v>
      </c>
      <c r="G1811" s="1">
        <v>10</v>
      </c>
      <c r="H1811" s="1">
        <v>10</v>
      </c>
      <c r="I1811" s="1">
        <v>28</v>
      </c>
      <c r="J1811" s="11">
        <v>58.7</v>
      </c>
      <c r="K1811" s="35">
        <v>0.11825400999467875</v>
      </c>
      <c r="L1811" s="2">
        <v>0.01</v>
      </c>
      <c r="M1811" t="s">
        <v>175</v>
      </c>
    </row>
    <row r="1812" spans="1:13" x14ac:dyDescent="0.25">
      <c r="A1812" s="20">
        <v>2.6609799999999999</v>
      </c>
      <c r="B1812" s="80">
        <v>-111.146</v>
      </c>
      <c r="C1812" s="23">
        <v>42.662999999999997</v>
      </c>
      <c r="D1812" s="1">
        <v>0</v>
      </c>
      <c r="E1812" s="1">
        <v>2000</v>
      </c>
      <c r="F1812" s="1">
        <v>9</v>
      </c>
      <c r="G1812" s="1">
        <v>19</v>
      </c>
      <c r="H1812" s="1">
        <v>21</v>
      </c>
      <c r="I1812" s="1">
        <v>9</v>
      </c>
      <c r="J1812" s="11">
        <v>18</v>
      </c>
      <c r="K1812" s="35">
        <v>0.22500000000000001</v>
      </c>
      <c r="L1812" s="2">
        <v>0.01</v>
      </c>
      <c r="M1812" t="s">
        <v>174</v>
      </c>
    </row>
    <row r="1813" spans="1:13" x14ac:dyDescent="0.25">
      <c r="A1813" s="20">
        <v>2.8189547079175368</v>
      </c>
      <c r="B1813" s="86">
        <v>-112.265</v>
      </c>
      <c r="C1813" s="24">
        <v>38.548000000000002</v>
      </c>
      <c r="D1813" s="9">
        <v>0</v>
      </c>
      <c r="E1813" s="9">
        <v>2000</v>
      </c>
      <c r="F1813" s="9">
        <v>9</v>
      </c>
      <c r="G1813" s="9">
        <v>24</v>
      </c>
      <c r="H1813" s="9">
        <v>11</v>
      </c>
      <c r="I1813" s="9">
        <v>36</v>
      </c>
      <c r="J1813" s="12">
        <v>33.5</v>
      </c>
      <c r="K1813" s="35">
        <v>0.11825400999467875</v>
      </c>
      <c r="L1813" s="2">
        <v>0.01</v>
      </c>
      <c r="M1813" t="s">
        <v>175</v>
      </c>
    </row>
    <row r="1814" spans="1:13" x14ac:dyDescent="0.25">
      <c r="A1814" s="20">
        <v>2.7348501747062022</v>
      </c>
      <c r="B1814" s="80">
        <v>-111.471</v>
      </c>
      <c r="C1814" s="23">
        <v>42.646999999999998</v>
      </c>
      <c r="D1814" s="1">
        <v>1</v>
      </c>
      <c r="E1814" s="1">
        <v>2000</v>
      </c>
      <c r="F1814" s="1">
        <v>10</v>
      </c>
      <c r="G1814" s="1">
        <v>17</v>
      </c>
      <c r="H1814" s="1">
        <v>12</v>
      </c>
      <c r="I1814" s="1">
        <v>11</v>
      </c>
      <c r="J1814" s="11">
        <v>1.9</v>
      </c>
      <c r="K1814" s="35">
        <v>0.11825400999467875</v>
      </c>
      <c r="L1814" s="2">
        <v>0.01</v>
      </c>
      <c r="M1814" t="s">
        <v>175</v>
      </c>
    </row>
    <row r="1815" spans="1:13" x14ac:dyDescent="0.25">
      <c r="A1815" s="20">
        <v>2.9904965031595809</v>
      </c>
      <c r="B1815" s="86">
        <v>-112.874</v>
      </c>
      <c r="C1815" s="24">
        <v>41.423000000000002</v>
      </c>
      <c r="D1815" s="9">
        <v>5</v>
      </c>
      <c r="E1815" s="9">
        <v>2000</v>
      </c>
      <c r="F1815" s="9">
        <v>10</v>
      </c>
      <c r="G1815" s="9">
        <v>18</v>
      </c>
      <c r="H1815" s="9">
        <v>16</v>
      </c>
      <c r="I1815" s="9">
        <v>39</v>
      </c>
      <c r="J1815" s="12">
        <v>32.1</v>
      </c>
      <c r="K1815" s="35">
        <v>0.11825400999467875</v>
      </c>
      <c r="L1815" s="2">
        <v>0.01</v>
      </c>
      <c r="M1815" t="s">
        <v>175</v>
      </c>
    </row>
    <row r="1816" spans="1:13" x14ac:dyDescent="0.25">
      <c r="A1816" s="20">
        <v>3.6364216760072057</v>
      </c>
      <c r="B1816" s="86">
        <v>-111.38</v>
      </c>
      <c r="C1816" s="24">
        <v>42.351999999999997</v>
      </c>
      <c r="D1816" s="9">
        <v>2</v>
      </c>
      <c r="E1816" s="9">
        <v>2000</v>
      </c>
      <c r="F1816" s="9">
        <v>10</v>
      </c>
      <c r="G1816" s="9">
        <v>27</v>
      </c>
      <c r="H1816" s="9">
        <v>13</v>
      </c>
      <c r="I1816" s="9">
        <v>17</v>
      </c>
      <c r="J1816" s="12">
        <v>56.1</v>
      </c>
      <c r="K1816" s="35">
        <v>0.11825400999467875</v>
      </c>
      <c r="L1816" s="2">
        <v>0.01</v>
      </c>
      <c r="M1816" t="s">
        <v>175</v>
      </c>
    </row>
    <row r="1817" spans="1:13" x14ac:dyDescent="0.25">
      <c r="A1817" s="20">
        <v>2.9158757591570641</v>
      </c>
      <c r="B1817" s="86">
        <v>-112.044</v>
      </c>
      <c r="C1817" s="24">
        <v>38.793999999999997</v>
      </c>
      <c r="D1817" s="9">
        <v>0</v>
      </c>
      <c r="E1817" s="9">
        <v>2000</v>
      </c>
      <c r="F1817" s="9">
        <v>11</v>
      </c>
      <c r="G1817" s="9">
        <v>8</v>
      </c>
      <c r="H1817" s="9">
        <v>20</v>
      </c>
      <c r="I1817" s="9">
        <v>41</v>
      </c>
      <c r="J1817" s="12">
        <v>1.1000000000000001</v>
      </c>
      <c r="K1817" s="35">
        <v>0.11825400999467875</v>
      </c>
      <c r="L1817" s="2">
        <v>0.01</v>
      </c>
      <c r="M1817" t="s">
        <v>175</v>
      </c>
    </row>
    <row r="1818" spans="1:13" x14ac:dyDescent="0.25">
      <c r="A1818" s="20">
        <v>2.6957651531181201</v>
      </c>
      <c r="B1818" s="86">
        <v>-112.04300000000001</v>
      </c>
      <c r="C1818" s="24">
        <v>38.792000000000002</v>
      </c>
      <c r="D1818" s="9">
        <v>2</v>
      </c>
      <c r="E1818" s="9">
        <v>2000</v>
      </c>
      <c r="F1818" s="9">
        <v>11</v>
      </c>
      <c r="G1818" s="9">
        <v>8</v>
      </c>
      <c r="H1818" s="9">
        <v>21</v>
      </c>
      <c r="I1818" s="9">
        <v>15</v>
      </c>
      <c r="J1818" s="12">
        <v>4.5</v>
      </c>
      <c r="K1818" s="35">
        <v>0.11825400999467875</v>
      </c>
      <c r="L1818" s="2">
        <v>0.01</v>
      </c>
      <c r="M1818" t="s">
        <v>175</v>
      </c>
    </row>
    <row r="1819" spans="1:13" x14ac:dyDescent="0.25">
      <c r="A1819" s="20">
        <v>3.6608977255311244</v>
      </c>
      <c r="B1819" s="86">
        <v>-109.194</v>
      </c>
      <c r="C1819" s="24">
        <v>40.246000000000002</v>
      </c>
      <c r="D1819" s="9">
        <v>1</v>
      </c>
      <c r="E1819" s="9">
        <v>2000</v>
      </c>
      <c r="F1819" s="9">
        <v>11</v>
      </c>
      <c r="G1819" s="9">
        <v>11</v>
      </c>
      <c r="H1819" s="9">
        <v>21</v>
      </c>
      <c r="I1819" s="9">
        <v>17</v>
      </c>
      <c r="J1819" s="12">
        <v>52.7</v>
      </c>
      <c r="K1819" s="35">
        <v>0.11825400999467875</v>
      </c>
      <c r="L1819" s="2">
        <v>0.01</v>
      </c>
      <c r="M1819" t="s">
        <v>175</v>
      </c>
    </row>
    <row r="1820" spans="1:13" x14ac:dyDescent="0.25">
      <c r="A1820" s="20">
        <v>3.003327264747091</v>
      </c>
      <c r="B1820" s="86">
        <v>-112.047</v>
      </c>
      <c r="C1820" s="24">
        <v>38.792000000000002</v>
      </c>
      <c r="D1820" s="9">
        <v>0</v>
      </c>
      <c r="E1820" s="9">
        <v>2000</v>
      </c>
      <c r="F1820" s="9">
        <v>11</v>
      </c>
      <c r="G1820" s="9">
        <v>27</v>
      </c>
      <c r="H1820" s="9">
        <v>7</v>
      </c>
      <c r="I1820" s="9">
        <v>34</v>
      </c>
      <c r="J1820" s="12">
        <v>15.5</v>
      </c>
      <c r="K1820" s="35">
        <v>0.11825400999467875</v>
      </c>
      <c r="L1820" s="2">
        <v>0.01</v>
      </c>
      <c r="M1820" t="s">
        <v>175</v>
      </c>
    </row>
    <row r="1821" spans="1:13" x14ac:dyDescent="0.25">
      <c r="A1821" s="20">
        <v>3.227018567455032</v>
      </c>
      <c r="B1821" s="80">
        <v>-110.745</v>
      </c>
      <c r="C1821" s="23">
        <v>43.173999999999999</v>
      </c>
      <c r="D1821" s="1">
        <v>5</v>
      </c>
      <c r="E1821" s="1">
        <v>2000</v>
      </c>
      <c r="F1821" s="1">
        <v>12</v>
      </c>
      <c r="G1821" s="1">
        <v>1</v>
      </c>
      <c r="H1821" s="1">
        <v>12</v>
      </c>
      <c r="I1821" s="1">
        <v>16</v>
      </c>
      <c r="J1821" s="1">
        <v>2.72</v>
      </c>
      <c r="K1821" s="35">
        <v>0.10516774409862768</v>
      </c>
      <c r="L1821" s="2">
        <v>0.01</v>
      </c>
      <c r="M1821" t="s">
        <v>175</v>
      </c>
    </row>
    <row r="1822" spans="1:13" x14ac:dyDescent="0.25">
      <c r="A1822" s="20">
        <v>3.0862392025276644</v>
      </c>
      <c r="B1822" s="86">
        <v>-111.348</v>
      </c>
      <c r="C1822" s="24">
        <v>40.502000000000002</v>
      </c>
      <c r="D1822" s="9">
        <v>13</v>
      </c>
      <c r="E1822" s="9">
        <v>2000</v>
      </c>
      <c r="F1822" s="9">
        <v>12</v>
      </c>
      <c r="G1822" s="9">
        <v>10</v>
      </c>
      <c r="H1822" s="9">
        <v>19</v>
      </c>
      <c r="I1822" s="9">
        <v>39</v>
      </c>
      <c r="J1822" s="12">
        <v>1.6</v>
      </c>
      <c r="K1822" s="35">
        <v>0.11825400999467875</v>
      </c>
      <c r="L1822" s="2">
        <v>0.01</v>
      </c>
      <c r="M1822" t="s">
        <v>175</v>
      </c>
    </row>
    <row r="1823" spans="1:13" x14ac:dyDescent="0.25">
      <c r="A1823" s="20">
        <v>2.52163</v>
      </c>
      <c r="B1823" s="86">
        <v>-112.944</v>
      </c>
      <c r="C1823" s="24">
        <v>36.755000000000003</v>
      </c>
      <c r="D1823" s="9">
        <v>2</v>
      </c>
      <c r="E1823" s="9">
        <v>2000</v>
      </c>
      <c r="F1823" s="9">
        <v>12</v>
      </c>
      <c r="G1823" s="9">
        <v>12</v>
      </c>
      <c r="H1823" s="9">
        <v>13</v>
      </c>
      <c r="I1823" s="9">
        <v>49</v>
      </c>
      <c r="J1823" s="12">
        <v>13.6</v>
      </c>
      <c r="K1823" s="35">
        <v>0.22500000000000001</v>
      </c>
      <c r="L1823" s="2">
        <v>0.01</v>
      </c>
      <c r="M1823" t="s">
        <v>174</v>
      </c>
    </row>
    <row r="1824" spans="1:13" x14ac:dyDescent="0.25">
      <c r="A1824" s="20">
        <v>3.0095439907252342</v>
      </c>
      <c r="B1824" s="80">
        <v>-111.08499999999999</v>
      </c>
      <c r="C1824" s="23">
        <v>42.607999999999997</v>
      </c>
      <c r="D1824" s="1">
        <v>4</v>
      </c>
      <c r="E1824" s="1">
        <v>2001</v>
      </c>
      <c r="F1824" s="1">
        <v>1</v>
      </c>
      <c r="G1824" s="1">
        <v>5</v>
      </c>
      <c r="H1824" s="1">
        <v>13</v>
      </c>
      <c r="I1824" s="1">
        <v>56</v>
      </c>
      <c r="J1824" s="11">
        <v>24.6</v>
      </c>
      <c r="K1824" s="35">
        <v>0.10516774409862768</v>
      </c>
      <c r="L1824" s="2">
        <v>0.01</v>
      </c>
      <c r="M1824" t="s">
        <v>175</v>
      </c>
    </row>
    <row r="1825" spans="1:13" x14ac:dyDescent="0.25">
      <c r="A1825" s="20">
        <v>2.72601</v>
      </c>
      <c r="B1825" s="80">
        <v>-112.21299999999999</v>
      </c>
      <c r="C1825" s="23">
        <v>36.406999999999996</v>
      </c>
      <c r="D1825" s="1">
        <v>4</v>
      </c>
      <c r="E1825" s="1">
        <v>2001</v>
      </c>
      <c r="F1825" s="1">
        <v>1</v>
      </c>
      <c r="G1825" s="1">
        <v>21</v>
      </c>
      <c r="H1825" s="1">
        <v>16</v>
      </c>
      <c r="I1825" s="1">
        <v>33</v>
      </c>
      <c r="J1825" s="11">
        <v>19.3</v>
      </c>
      <c r="K1825" s="35">
        <v>0.22500000000000001</v>
      </c>
      <c r="L1825" s="2">
        <v>0.01</v>
      </c>
      <c r="M1825" t="s">
        <v>174</v>
      </c>
    </row>
    <row r="1826" spans="1:13" x14ac:dyDescent="0.25">
      <c r="A1826" s="20">
        <v>2.8082854450576162</v>
      </c>
      <c r="B1826" s="86">
        <v>-113.38200000000001</v>
      </c>
      <c r="C1826" s="24">
        <v>37.125999999999998</v>
      </c>
      <c r="D1826" s="9">
        <v>1</v>
      </c>
      <c r="E1826" s="9">
        <v>2001</v>
      </c>
      <c r="F1826" s="9">
        <v>1</v>
      </c>
      <c r="G1826" s="9">
        <v>26</v>
      </c>
      <c r="H1826" s="9">
        <v>23</v>
      </c>
      <c r="I1826" s="9">
        <v>10</v>
      </c>
      <c r="J1826" s="12">
        <v>51.7</v>
      </c>
      <c r="K1826" s="35">
        <v>0.11825400999467875</v>
      </c>
      <c r="L1826" s="2">
        <v>0.01</v>
      </c>
      <c r="M1826" t="s">
        <v>175</v>
      </c>
    </row>
    <row r="1827" spans="1:13" x14ac:dyDescent="0.25">
      <c r="A1827" s="20">
        <v>2.5402100000000001</v>
      </c>
      <c r="B1827" s="86">
        <v>-113.38800000000001</v>
      </c>
      <c r="C1827" s="24">
        <v>37.103000000000002</v>
      </c>
      <c r="D1827" s="9">
        <v>1</v>
      </c>
      <c r="E1827" s="9">
        <v>2001</v>
      </c>
      <c r="F1827" s="9">
        <v>2</v>
      </c>
      <c r="G1827" s="9">
        <v>3</v>
      </c>
      <c r="H1827" s="9">
        <v>20</v>
      </c>
      <c r="I1827" s="9">
        <v>12</v>
      </c>
      <c r="J1827" s="12">
        <v>25.5</v>
      </c>
      <c r="K1827" s="35">
        <v>0.22500000000000001</v>
      </c>
      <c r="L1827" s="2">
        <v>0.01</v>
      </c>
      <c r="M1827" t="s">
        <v>174</v>
      </c>
    </row>
    <row r="1828" spans="1:13" x14ac:dyDescent="0.25">
      <c r="A1828" s="20">
        <v>3.4005166242529952</v>
      </c>
      <c r="B1828" s="86">
        <v>-112.54900000000001</v>
      </c>
      <c r="C1828" s="24">
        <v>38.716999999999999</v>
      </c>
      <c r="D1828" s="9">
        <v>0</v>
      </c>
      <c r="E1828" s="9">
        <v>2001</v>
      </c>
      <c r="F1828" s="9">
        <v>2</v>
      </c>
      <c r="G1828" s="9">
        <v>10</v>
      </c>
      <c r="H1828" s="9">
        <v>10</v>
      </c>
      <c r="I1828" s="9">
        <v>56</v>
      </c>
      <c r="J1828" s="12">
        <v>15.1</v>
      </c>
      <c r="K1828" s="35">
        <v>0.11825400999467875</v>
      </c>
      <c r="L1828" s="2">
        <v>0.01</v>
      </c>
      <c r="M1828" t="s">
        <v>175</v>
      </c>
    </row>
    <row r="1829" spans="1:13" x14ac:dyDescent="0.25">
      <c r="A1829" s="20">
        <v>3.0453759704629286</v>
      </c>
      <c r="B1829" s="86">
        <v>-111.38</v>
      </c>
      <c r="C1829" s="24">
        <v>42.35</v>
      </c>
      <c r="D1829" s="9">
        <v>0</v>
      </c>
      <c r="E1829" s="9">
        <v>2001</v>
      </c>
      <c r="F1829" s="9">
        <v>2</v>
      </c>
      <c r="G1829" s="9">
        <v>13</v>
      </c>
      <c r="H1829" s="9">
        <v>1</v>
      </c>
      <c r="I1829" s="9">
        <v>40</v>
      </c>
      <c r="J1829" s="9">
        <v>45</v>
      </c>
      <c r="K1829" s="35">
        <v>0.11825400999467875</v>
      </c>
      <c r="L1829" s="2">
        <v>0.01</v>
      </c>
      <c r="M1829" t="s">
        <v>175</v>
      </c>
    </row>
    <row r="1830" spans="1:13" x14ac:dyDescent="0.25">
      <c r="A1830" s="20">
        <v>3.0489323914162361</v>
      </c>
      <c r="B1830" s="86">
        <v>-114.178</v>
      </c>
      <c r="C1830" s="24">
        <v>40.712000000000003</v>
      </c>
      <c r="D1830" s="9">
        <v>6</v>
      </c>
      <c r="E1830" s="9">
        <v>2001</v>
      </c>
      <c r="F1830" s="9">
        <v>2</v>
      </c>
      <c r="G1830" s="9">
        <v>14</v>
      </c>
      <c r="H1830" s="9">
        <v>17</v>
      </c>
      <c r="I1830" s="9">
        <v>4</v>
      </c>
      <c r="J1830" s="12">
        <v>9.9</v>
      </c>
      <c r="K1830" s="35">
        <v>0.11825400999467875</v>
      </c>
      <c r="L1830" s="2">
        <v>0.01</v>
      </c>
      <c r="M1830" t="s">
        <v>175</v>
      </c>
    </row>
    <row r="1831" spans="1:13" x14ac:dyDescent="0.25">
      <c r="A1831" s="20">
        <v>2.7451147839762102</v>
      </c>
      <c r="B1831" s="86">
        <v>-111.759</v>
      </c>
      <c r="C1831" s="24">
        <v>40.070999999999998</v>
      </c>
      <c r="D1831" s="9">
        <v>2</v>
      </c>
      <c r="E1831" s="9">
        <v>2001</v>
      </c>
      <c r="F1831" s="9">
        <v>2</v>
      </c>
      <c r="G1831" s="9">
        <v>23</v>
      </c>
      <c r="H1831" s="9">
        <v>4</v>
      </c>
      <c r="I1831" s="9">
        <v>56</v>
      </c>
      <c r="J1831" s="12">
        <v>23.7</v>
      </c>
      <c r="K1831" s="35">
        <v>0.11825400999467875</v>
      </c>
      <c r="L1831" s="2">
        <v>0.01</v>
      </c>
      <c r="M1831" t="s">
        <v>175</v>
      </c>
    </row>
    <row r="1832" spans="1:13" x14ac:dyDescent="0.25">
      <c r="A1832" s="20">
        <v>2.7496614735653222</v>
      </c>
      <c r="B1832" s="86">
        <v>-112.556</v>
      </c>
      <c r="C1832" s="24">
        <v>38.709000000000003</v>
      </c>
      <c r="D1832" s="9">
        <v>0</v>
      </c>
      <c r="E1832" s="9">
        <v>2001</v>
      </c>
      <c r="F1832" s="9">
        <v>2</v>
      </c>
      <c r="G1832" s="9">
        <v>23</v>
      </c>
      <c r="H1832" s="9">
        <v>21</v>
      </c>
      <c r="I1832" s="9">
        <v>0</v>
      </c>
      <c r="J1832" s="12">
        <v>0.8</v>
      </c>
      <c r="K1832" s="35">
        <v>0.11825400999467875</v>
      </c>
      <c r="L1832" s="2">
        <v>0.01</v>
      </c>
      <c r="M1832" t="s">
        <v>175</v>
      </c>
    </row>
    <row r="1833" spans="1:13" x14ac:dyDescent="0.25">
      <c r="A1833" s="20">
        <v>2.7421582216281135</v>
      </c>
      <c r="B1833" s="86">
        <v>-112.566</v>
      </c>
      <c r="C1833" s="24">
        <v>38.728000000000002</v>
      </c>
      <c r="D1833" s="9">
        <v>1</v>
      </c>
      <c r="E1833" s="9">
        <v>2001</v>
      </c>
      <c r="F1833" s="9">
        <v>2</v>
      </c>
      <c r="G1833" s="9">
        <v>23</v>
      </c>
      <c r="H1833" s="9">
        <v>22</v>
      </c>
      <c r="I1833" s="9">
        <v>32</v>
      </c>
      <c r="J1833" s="12">
        <v>52.1</v>
      </c>
      <c r="K1833" s="35">
        <v>0.11825400999467875</v>
      </c>
      <c r="L1833" s="2">
        <v>0.01</v>
      </c>
      <c r="M1833" t="s">
        <v>175</v>
      </c>
    </row>
    <row r="1834" spans="1:13" x14ac:dyDescent="0.25">
      <c r="A1834" s="20">
        <v>3.108156221513739</v>
      </c>
      <c r="B1834" s="86">
        <v>-112.544</v>
      </c>
      <c r="C1834" s="24">
        <v>38.741999999999997</v>
      </c>
      <c r="D1834" s="9">
        <v>1</v>
      </c>
      <c r="E1834" s="9">
        <v>2001</v>
      </c>
      <c r="F1834" s="9">
        <v>2</v>
      </c>
      <c r="G1834" s="9">
        <v>24</v>
      </c>
      <c r="H1834" s="9">
        <v>10</v>
      </c>
      <c r="I1834" s="9">
        <v>55</v>
      </c>
      <c r="J1834" s="12">
        <v>48.8</v>
      </c>
      <c r="K1834" s="35">
        <v>0.11825400999467875</v>
      </c>
      <c r="L1834" s="2">
        <v>0.01</v>
      </c>
      <c r="M1834" t="s">
        <v>175</v>
      </c>
    </row>
    <row r="1835" spans="1:13" x14ac:dyDescent="0.25">
      <c r="A1835" s="20">
        <v>2.7654559192805879</v>
      </c>
      <c r="B1835" s="86">
        <v>-112.551</v>
      </c>
      <c r="C1835" s="24">
        <v>38.72</v>
      </c>
      <c r="D1835" s="9">
        <v>0</v>
      </c>
      <c r="E1835" s="9">
        <v>2001</v>
      </c>
      <c r="F1835" s="9">
        <v>2</v>
      </c>
      <c r="G1835" s="9">
        <v>27</v>
      </c>
      <c r="H1835" s="9">
        <v>23</v>
      </c>
      <c r="I1835" s="9">
        <v>10</v>
      </c>
      <c r="J1835" s="12">
        <v>58.5</v>
      </c>
      <c r="K1835" s="35">
        <v>0.11825400999467875</v>
      </c>
      <c r="L1835" s="2">
        <v>0.01</v>
      </c>
      <c r="M1835" t="s">
        <v>175</v>
      </c>
    </row>
    <row r="1836" spans="1:13" x14ac:dyDescent="0.25">
      <c r="A1836" s="20">
        <v>3.5775953777199558</v>
      </c>
      <c r="B1836" s="86">
        <v>-112.545</v>
      </c>
      <c r="C1836" s="24">
        <v>38.722999999999999</v>
      </c>
      <c r="D1836" s="9">
        <v>0</v>
      </c>
      <c r="E1836" s="9">
        <v>2001</v>
      </c>
      <c r="F1836" s="9">
        <v>2</v>
      </c>
      <c r="G1836" s="9">
        <v>28</v>
      </c>
      <c r="H1836" s="9">
        <v>4</v>
      </c>
      <c r="I1836" s="9">
        <v>9</v>
      </c>
      <c r="J1836" s="12">
        <v>46</v>
      </c>
      <c r="K1836" s="35">
        <v>0.11825400999467875</v>
      </c>
      <c r="L1836" s="2">
        <v>0.01</v>
      </c>
      <c r="M1836" t="s">
        <v>175</v>
      </c>
    </row>
    <row r="1837" spans="1:13" x14ac:dyDescent="0.25">
      <c r="A1837" s="20">
        <v>2.72601</v>
      </c>
      <c r="B1837" s="86">
        <v>-112.92400000000001</v>
      </c>
      <c r="C1837" s="24">
        <v>37.104999999999997</v>
      </c>
      <c r="D1837" s="9">
        <v>0</v>
      </c>
      <c r="E1837" s="9">
        <v>2001</v>
      </c>
      <c r="F1837" s="9">
        <v>3</v>
      </c>
      <c r="G1837" s="9">
        <v>7</v>
      </c>
      <c r="H1837" s="9">
        <v>5</v>
      </c>
      <c r="I1837" s="9">
        <v>48</v>
      </c>
      <c r="J1837" s="12">
        <v>16.8</v>
      </c>
      <c r="K1837" s="35">
        <v>0.22500000000000001</v>
      </c>
      <c r="L1837" s="2">
        <v>0.01</v>
      </c>
      <c r="M1837" t="s">
        <v>174</v>
      </c>
    </row>
    <row r="1838" spans="1:13" x14ac:dyDescent="0.25">
      <c r="A1838" s="20">
        <v>2.8345468268378466</v>
      </c>
      <c r="B1838" s="86">
        <v>-112.541</v>
      </c>
      <c r="C1838" s="24">
        <v>38.706000000000003</v>
      </c>
      <c r="D1838" s="9">
        <v>0</v>
      </c>
      <c r="E1838" s="9">
        <v>2001</v>
      </c>
      <c r="F1838" s="9">
        <v>3</v>
      </c>
      <c r="G1838" s="9">
        <v>13</v>
      </c>
      <c r="H1838" s="9">
        <v>1</v>
      </c>
      <c r="I1838" s="9">
        <v>27</v>
      </c>
      <c r="J1838" s="12">
        <v>26.1</v>
      </c>
      <c r="K1838" s="35">
        <v>0.11825400999467875</v>
      </c>
      <c r="L1838" s="2">
        <v>0.01</v>
      </c>
      <c r="M1838" t="s">
        <v>175</v>
      </c>
    </row>
    <row r="1839" spans="1:13" x14ac:dyDescent="0.25">
      <c r="A1839" s="20">
        <v>2.9946100000000002</v>
      </c>
      <c r="B1839" s="86">
        <v>-112.544</v>
      </c>
      <c r="C1839" s="24">
        <v>38.703000000000003</v>
      </c>
      <c r="D1839" s="9">
        <v>1</v>
      </c>
      <c r="E1839" s="9">
        <v>2001</v>
      </c>
      <c r="F1839" s="9">
        <v>3</v>
      </c>
      <c r="G1839" s="9">
        <v>13</v>
      </c>
      <c r="H1839" s="9">
        <v>4</v>
      </c>
      <c r="I1839" s="9">
        <v>54</v>
      </c>
      <c r="J1839" s="12">
        <v>15.6</v>
      </c>
      <c r="K1839" s="35">
        <v>0.13900000000000001</v>
      </c>
      <c r="L1839" s="2">
        <v>0.01</v>
      </c>
      <c r="M1839" t="s">
        <v>174</v>
      </c>
    </row>
    <row r="1840" spans="1:13" x14ac:dyDescent="0.25">
      <c r="A1840" s="20">
        <v>3.2848374431704461</v>
      </c>
      <c r="B1840" s="86">
        <v>-112.54300000000001</v>
      </c>
      <c r="C1840" s="24">
        <v>38.722999999999999</v>
      </c>
      <c r="D1840" s="9">
        <v>0</v>
      </c>
      <c r="E1840" s="9">
        <v>2001</v>
      </c>
      <c r="F1840" s="9">
        <v>3</v>
      </c>
      <c r="G1840" s="9">
        <v>13</v>
      </c>
      <c r="H1840" s="9">
        <v>13</v>
      </c>
      <c r="I1840" s="9">
        <v>43</v>
      </c>
      <c r="J1840" s="12">
        <v>4.0999999999999996</v>
      </c>
      <c r="K1840" s="35">
        <v>0.11825400999467875</v>
      </c>
      <c r="L1840" s="2">
        <v>0.01</v>
      </c>
      <c r="M1840" t="s">
        <v>175</v>
      </c>
    </row>
    <row r="1841" spans="1:13" x14ac:dyDescent="0.25">
      <c r="A1841" s="20">
        <v>2.7374163270237042</v>
      </c>
      <c r="B1841" s="86">
        <v>-110.995</v>
      </c>
      <c r="C1841" s="24">
        <v>40.898000000000003</v>
      </c>
      <c r="D1841" s="9">
        <v>11</v>
      </c>
      <c r="E1841" s="9">
        <v>2001</v>
      </c>
      <c r="F1841" s="9">
        <v>3</v>
      </c>
      <c r="G1841" s="9">
        <v>15</v>
      </c>
      <c r="H1841" s="9">
        <v>15</v>
      </c>
      <c r="I1841" s="9">
        <v>57</v>
      </c>
      <c r="J1841" s="12">
        <v>55.1</v>
      </c>
      <c r="K1841" s="35">
        <v>0.11825400999467875</v>
      </c>
      <c r="L1841" s="2">
        <v>0.01</v>
      </c>
      <c r="M1841" t="s">
        <v>175</v>
      </c>
    </row>
    <row r="1842" spans="1:13" x14ac:dyDescent="0.25">
      <c r="A1842" s="20">
        <v>2.7950642734395106</v>
      </c>
      <c r="B1842" s="86">
        <v>-112.55200000000001</v>
      </c>
      <c r="C1842" s="24">
        <v>38.731999999999999</v>
      </c>
      <c r="D1842" s="9">
        <v>0</v>
      </c>
      <c r="E1842" s="9">
        <v>2001</v>
      </c>
      <c r="F1842" s="9">
        <v>3</v>
      </c>
      <c r="G1842" s="9">
        <v>21</v>
      </c>
      <c r="H1842" s="9">
        <v>16</v>
      </c>
      <c r="I1842" s="9">
        <v>3</v>
      </c>
      <c r="J1842" s="12">
        <v>42.2</v>
      </c>
      <c r="K1842" s="35">
        <v>0.11825400999467875</v>
      </c>
      <c r="L1842" s="2">
        <v>0.01</v>
      </c>
      <c r="M1842" t="s">
        <v>175</v>
      </c>
    </row>
    <row r="1843" spans="1:13" x14ac:dyDescent="0.25">
      <c r="A1843" s="20">
        <v>2.7703858971206361</v>
      </c>
      <c r="B1843" s="86">
        <v>-113.374</v>
      </c>
      <c r="C1843" s="24">
        <v>37.122</v>
      </c>
      <c r="D1843" s="9">
        <v>6</v>
      </c>
      <c r="E1843" s="9">
        <v>2001</v>
      </c>
      <c r="F1843" s="9">
        <v>3</v>
      </c>
      <c r="G1843" s="9">
        <v>24</v>
      </c>
      <c r="H1843" s="9">
        <v>1</v>
      </c>
      <c r="I1843" s="9">
        <v>36</v>
      </c>
      <c r="J1843" s="12">
        <v>30.4</v>
      </c>
      <c r="K1843" s="35">
        <v>0.11825400999467875</v>
      </c>
      <c r="L1843" s="2">
        <v>0.01</v>
      </c>
      <c r="M1843" t="s">
        <v>175</v>
      </c>
    </row>
    <row r="1844" spans="1:13" x14ac:dyDescent="0.25">
      <c r="A1844" s="20">
        <v>3.0868220922821452</v>
      </c>
      <c r="B1844" s="80">
        <v>-111.003</v>
      </c>
      <c r="C1844" s="23">
        <v>43.222000000000001</v>
      </c>
      <c r="D1844" s="1">
        <v>5</v>
      </c>
      <c r="E1844" s="1">
        <v>2001</v>
      </c>
      <c r="F1844" s="1">
        <v>4</v>
      </c>
      <c r="G1844" s="1">
        <v>1</v>
      </c>
      <c r="H1844" s="1">
        <v>23</v>
      </c>
      <c r="I1844" s="1">
        <v>58</v>
      </c>
      <c r="J1844" s="1">
        <v>8.08</v>
      </c>
      <c r="K1844" s="35">
        <v>0.10516774409862768</v>
      </c>
      <c r="L1844" s="2">
        <v>0.01</v>
      </c>
      <c r="M1844" t="s">
        <v>175</v>
      </c>
    </row>
    <row r="1845" spans="1:13" x14ac:dyDescent="0.25">
      <c r="A1845" s="20">
        <v>2.7378138588339578</v>
      </c>
      <c r="B1845" s="80">
        <v>-111.124</v>
      </c>
      <c r="C1845" s="23">
        <v>42.787999999999997</v>
      </c>
      <c r="D1845" s="1">
        <v>0</v>
      </c>
      <c r="E1845" s="1">
        <v>2001</v>
      </c>
      <c r="F1845" s="1">
        <v>4</v>
      </c>
      <c r="G1845" s="1">
        <v>3</v>
      </c>
      <c r="H1845" s="1">
        <v>22</v>
      </c>
      <c r="I1845" s="1">
        <v>5</v>
      </c>
      <c r="J1845" s="11">
        <v>54.6</v>
      </c>
      <c r="K1845" s="35">
        <v>0.11825400999467875</v>
      </c>
      <c r="L1845" s="2">
        <v>0.01</v>
      </c>
      <c r="M1845" t="s">
        <v>175</v>
      </c>
    </row>
    <row r="1846" spans="1:13" x14ac:dyDescent="0.25">
      <c r="A1846" s="20">
        <v>3.69069</v>
      </c>
      <c r="B1846" s="80">
        <v>-111.367</v>
      </c>
      <c r="C1846" s="23">
        <v>42.908999999999999</v>
      </c>
      <c r="D1846" s="1">
        <v>5</v>
      </c>
      <c r="E1846" s="1">
        <v>2001</v>
      </c>
      <c r="F1846" s="1">
        <v>4</v>
      </c>
      <c r="G1846" s="1">
        <v>21</v>
      </c>
      <c r="H1846" s="1">
        <v>17</v>
      </c>
      <c r="I1846" s="1">
        <v>13</v>
      </c>
      <c r="J1846" s="1">
        <v>48.73</v>
      </c>
      <c r="K1846" s="35">
        <v>0.23</v>
      </c>
      <c r="L1846" s="2">
        <v>0.01</v>
      </c>
      <c r="M1846" t="s">
        <v>174</v>
      </c>
    </row>
    <row r="1847" spans="1:13" x14ac:dyDescent="0.25">
      <c r="A1847" s="20">
        <v>2.8791545630915278</v>
      </c>
      <c r="B1847" s="80">
        <v>-111.373</v>
      </c>
      <c r="C1847" s="23">
        <v>42.957999999999998</v>
      </c>
      <c r="D1847" s="1">
        <v>6</v>
      </c>
      <c r="E1847" s="1">
        <v>2001</v>
      </c>
      <c r="F1847" s="1">
        <v>4</v>
      </c>
      <c r="G1847" s="1">
        <v>21</v>
      </c>
      <c r="H1847" s="1">
        <v>21</v>
      </c>
      <c r="I1847" s="1">
        <v>4</v>
      </c>
      <c r="J1847" s="11">
        <v>11.2</v>
      </c>
      <c r="K1847" s="35">
        <v>0.11825400999467875</v>
      </c>
      <c r="L1847" s="2">
        <v>0.01</v>
      </c>
      <c r="M1847" t="s">
        <v>175</v>
      </c>
    </row>
    <row r="1848" spans="1:13" x14ac:dyDescent="0.25">
      <c r="A1848" s="20">
        <v>2.5402100000000001</v>
      </c>
      <c r="B1848" s="86">
        <v>-113.387</v>
      </c>
      <c r="C1848" s="24">
        <v>37.125999999999998</v>
      </c>
      <c r="D1848" s="9">
        <v>6</v>
      </c>
      <c r="E1848" s="9">
        <v>2001</v>
      </c>
      <c r="F1848" s="9">
        <v>4</v>
      </c>
      <c r="G1848" s="9">
        <v>24</v>
      </c>
      <c r="H1848" s="9">
        <v>23</v>
      </c>
      <c r="I1848" s="9">
        <v>14</v>
      </c>
      <c r="J1848" s="12">
        <v>38.6</v>
      </c>
      <c r="K1848" s="35">
        <v>0.22500000000000001</v>
      </c>
      <c r="L1848" s="2">
        <v>0.01</v>
      </c>
      <c r="M1848" t="s">
        <v>174</v>
      </c>
    </row>
    <row r="1849" spans="1:13" x14ac:dyDescent="0.25">
      <c r="A1849" s="20">
        <v>2.50305</v>
      </c>
      <c r="B1849" s="86">
        <v>-114.14</v>
      </c>
      <c r="C1849" s="24">
        <v>37.348999999999997</v>
      </c>
      <c r="D1849" s="9">
        <v>5</v>
      </c>
      <c r="E1849" s="9">
        <v>2001</v>
      </c>
      <c r="F1849" s="9">
        <v>5</v>
      </c>
      <c r="G1849" s="9">
        <v>7</v>
      </c>
      <c r="H1849" s="9">
        <v>10</v>
      </c>
      <c r="I1849" s="9">
        <v>55</v>
      </c>
      <c r="J1849" s="12">
        <v>23.4</v>
      </c>
      <c r="K1849" s="35">
        <v>0.22500000000000001</v>
      </c>
      <c r="L1849" s="2">
        <v>0.01</v>
      </c>
      <c r="M1849" t="s">
        <v>174</v>
      </c>
    </row>
    <row r="1850" spans="1:13" x14ac:dyDescent="0.25">
      <c r="A1850" s="20">
        <v>3.0208999209390104</v>
      </c>
      <c r="B1850" s="86">
        <v>-112.56100000000001</v>
      </c>
      <c r="C1850" s="24">
        <v>38.725999999999999</v>
      </c>
      <c r="D1850" s="9">
        <v>0</v>
      </c>
      <c r="E1850" s="9">
        <v>2001</v>
      </c>
      <c r="F1850" s="9">
        <v>5</v>
      </c>
      <c r="G1850" s="9">
        <v>8</v>
      </c>
      <c r="H1850" s="9">
        <v>14</v>
      </c>
      <c r="I1850" s="9">
        <v>41</v>
      </c>
      <c r="J1850" s="12">
        <v>50.7</v>
      </c>
      <c r="K1850" s="35">
        <v>0.11825400999467875</v>
      </c>
      <c r="L1850" s="2">
        <v>0.01</v>
      </c>
      <c r="M1850" t="s">
        <v>175</v>
      </c>
    </row>
    <row r="1851" spans="1:13" x14ac:dyDescent="0.25">
      <c r="A1851" s="20">
        <v>3.4449362772710379</v>
      </c>
      <c r="B1851" s="86">
        <v>-112.547</v>
      </c>
      <c r="C1851" s="24">
        <v>38.734000000000002</v>
      </c>
      <c r="D1851" s="9">
        <v>0</v>
      </c>
      <c r="E1851" s="9">
        <v>2001</v>
      </c>
      <c r="F1851" s="9">
        <v>5</v>
      </c>
      <c r="G1851" s="9">
        <v>9</v>
      </c>
      <c r="H1851" s="9">
        <v>10</v>
      </c>
      <c r="I1851" s="9">
        <v>13</v>
      </c>
      <c r="J1851" s="12">
        <v>4.0999999999999996</v>
      </c>
      <c r="K1851" s="35">
        <v>0.11825400999467875</v>
      </c>
      <c r="L1851" s="2">
        <v>0.01</v>
      </c>
      <c r="M1851" t="s">
        <v>175</v>
      </c>
    </row>
    <row r="1852" spans="1:13" x14ac:dyDescent="0.25">
      <c r="A1852" s="20">
        <v>3.325100816629972</v>
      </c>
      <c r="B1852" s="86">
        <v>-113.386</v>
      </c>
      <c r="C1852" s="24">
        <v>36.984999999999999</v>
      </c>
      <c r="D1852" s="9">
        <v>0</v>
      </c>
      <c r="E1852" s="9">
        <v>2001</v>
      </c>
      <c r="F1852" s="9">
        <v>5</v>
      </c>
      <c r="G1852" s="9">
        <v>20</v>
      </c>
      <c r="H1852" s="9">
        <v>10</v>
      </c>
      <c r="I1852" s="9">
        <v>35</v>
      </c>
      <c r="J1852" s="12">
        <v>58.3</v>
      </c>
      <c r="K1852" s="35">
        <v>0.11825400999467875</v>
      </c>
      <c r="L1852" s="2">
        <v>0.01</v>
      </c>
      <c r="M1852" t="s">
        <v>175</v>
      </c>
    </row>
    <row r="1853" spans="1:13" x14ac:dyDescent="0.25">
      <c r="A1853" s="20">
        <v>2.8631649123609644</v>
      </c>
      <c r="B1853" s="86">
        <v>-110.85899999999999</v>
      </c>
      <c r="C1853" s="24">
        <v>39.143999999999998</v>
      </c>
      <c r="D1853" s="9">
        <v>11</v>
      </c>
      <c r="E1853" s="9">
        <v>2001</v>
      </c>
      <c r="F1853" s="9">
        <v>5</v>
      </c>
      <c r="G1853" s="9">
        <v>23</v>
      </c>
      <c r="H1853" s="9">
        <v>7</v>
      </c>
      <c r="I1853" s="9">
        <v>42</v>
      </c>
      <c r="J1853" s="12">
        <v>31.7</v>
      </c>
      <c r="K1853" s="35">
        <v>0.11825400999467875</v>
      </c>
      <c r="L1853" s="2">
        <v>0.01</v>
      </c>
      <c r="M1853" t="s">
        <v>175</v>
      </c>
    </row>
    <row r="1854" spans="1:13" x14ac:dyDescent="0.25">
      <c r="A1854" s="20">
        <v>3.4557865015869389</v>
      </c>
      <c r="B1854" s="86">
        <v>-111.931</v>
      </c>
      <c r="C1854" s="24">
        <v>40.378</v>
      </c>
      <c r="D1854" s="9">
        <v>5</v>
      </c>
      <c r="E1854" s="9">
        <v>2001</v>
      </c>
      <c r="F1854" s="9">
        <v>5</v>
      </c>
      <c r="G1854" s="9">
        <v>24</v>
      </c>
      <c r="H1854" s="9">
        <v>2</v>
      </c>
      <c r="I1854" s="9">
        <v>40</v>
      </c>
      <c r="J1854" s="12">
        <v>40.9</v>
      </c>
      <c r="K1854" s="35">
        <v>0.11825400999467875</v>
      </c>
      <c r="L1854" s="2">
        <v>0.01</v>
      </c>
      <c r="M1854" t="s">
        <v>175</v>
      </c>
    </row>
    <row r="1855" spans="1:13" x14ac:dyDescent="0.25">
      <c r="A1855" s="20">
        <v>2.9010644602979445</v>
      </c>
      <c r="B1855" s="86">
        <v>-112.749</v>
      </c>
      <c r="C1855" s="24">
        <v>37.689</v>
      </c>
      <c r="D1855" s="9">
        <v>6</v>
      </c>
      <c r="E1855" s="9">
        <v>2001</v>
      </c>
      <c r="F1855" s="9">
        <v>5</v>
      </c>
      <c r="G1855" s="9">
        <v>26</v>
      </c>
      <c r="H1855" s="9">
        <v>6</v>
      </c>
      <c r="I1855" s="9">
        <v>11</v>
      </c>
      <c r="J1855" s="12">
        <v>14.6</v>
      </c>
      <c r="K1855" s="35">
        <v>0.11825400999467875</v>
      </c>
      <c r="L1855" s="2">
        <v>0.01</v>
      </c>
      <c r="M1855" t="s">
        <v>175</v>
      </c>
    </row>
    <row r="1856" spans="1:13" x14ac:dyDescent="0.25">
      <c r="A1856" s="20">
        <v>2.8965320142681499</v>
      </c>
      <c r="B1856" s="80">
        <v>-110.84399999999999</v>
      </c>
      <c r="C1856" s="23">
        <v>43.296999999999997</v>
      </c>
      <c r="D1856" s="1">
        <v>2</v>
      </c>
      <c r="E1856" s="1">
        <v>2001</v>
      </c>
      <c r="F1856" s="1">
        <v>6</v>
      </c>
      <c r="G1856" s="1">
        <v>14</v>
      </c>
      <c r="H1856" s="1">
        <v>22</v>
      </c>
      <c r="I1856" s="1">
        <v>15</v>
      </c>
      <c r="J1856" s="11">
        <v>14.7</v>
      </c>
      <c r="K1856" s="35">
        <v>0.11825400999467875</v>
      </c>
      <c r="L1856" s="2">
        <v>0.01</v>
      </c>
      <c r="M1856" t="s">
        <v>175</v>
      </c>
    </row>
    <row r="1857" spans="1:13" x14ac:dyDescent="0.25">
      <c r="A1857" s="20">
        <v>2.8985054297601009</v>
      </c>
      <c r="B1857" s="86">
        <v>-111.399</v>
      </c>
      <c r="C1857" s="24">
        <v>40.018000000000001</v>
      </c>
      <c r="D1857" s="9">
        <v>5</v>
      </c>
      <c r="E1857" s="9">
        <v>2001</v>
      </c>
      <c r="F1857" s="9">
        <v>6</v>
      </c>
      <c r="G1857" s="9">
        <v>22</v>
      </c>
      <c r="H1857" s="9">
        <v>12</v>
      </c>
      <c r="I1857" s="9">
        <v>2</v>
      </c>
      <c r="J1857" s="12">
        <v>28.7</v>
      </c>
      <c r="K1857" s="35">
        <v>0.11825400999467875</v>
      </c>
      <c r="L1857" s="2">
        <v>0.01</v>
      </c>
      <c r="M1857" t="s">
        <v>175</v>
      </c>
    </row>
    <row r="1858" spans="1:13" x14ac:dyDescent="0.25">
      <c r="A1858" s="20">
        <v>2.7353000000000001</v>
      </c>
      <c r="B1858" s="80">
        <v>-114.91500000000001</v>
      </c>
      <c r="C1858" s="23">
        <v>37.125999999999998</v>
      </c>
      <c r="D1858" s="1">
        <v>0</v>
      </c>
      <c r="E1858" s="1">
        <v>2001</v>
      </c>
      <c r="F1858" s="1">
        <v>7</v>
      </c>
      <c r="G1858" s="1">
        <v>5</v>
      </c>
      <c r="H1858" s="1">
        <v>23</v>
      </c>
      <c r="I1858" s="1">
        <v>22</v>
      </c>
      <c r="J1858" s="11">
        <v>21.3</v>
      </c>
      <c r="K1858" s="35">
        <v>0.22500000000000001</v>
      </c>
      <c r="L1858" s="2">
        <v>0.01</v>
      </c>
      <c r="M1858" t="s">
        <v>174</v>
      </c>
    </row>
    <row r="1859" spans="1:13" x14ac:dyDescent="0.25">
      <c r="A1859" s="20">
        <v>3.4159135381580072</v>
      </c>
      <c r="B1859" s="86">
        <v>-112.074</v>
      </c>
      <c r="C1859" s="24">
        <v>40.746000000000002</v>
      </c>
      <c r="D1859" s="9">
        <v>9</v>
      </c>
      <c r="E1859" s="9">
        <v>2001</v>
      </c>
      <c r="F1859" s="9">
        <v>7</v>
      </c>
      <c r="G1859" s="9">
        <v>8</v>
      </c>
      <c r="H1859" s="9">
        <v>13</v>
      </c>
      <c r="I1859" s="9">
        <v>55</v>
      </c>
      <c r="J1859" s="12">
        <v>51.4</v>
      </c>
      <c r="K1859" s="35">
        <v>0.11825400999467875</v>
      </c>
      <c r="L1859" s="2">
        <v>0.01</v>
      </c>
      <c r="M1859" t="s">
        <v>175</v>
      </c>
    </row>
    <row r="1860" spans="1:13" x14ac:dyDescent="0.25">
      <c r="A1860" s="20">
        <v>2.7048442887370259</v>
      </c>
      <c r="B1860" s="86">
        <v>-112.468</v>
      </c>
      <c r="C1860" s="24">
        <v>38.548000000000002</v>
      </c>
      <c r="D1860" s="9">
        <v>1</v>
      </c>
      <c r="E1860" s="9">
        <v>2001</v>
      </c>
      <c r="F1860" s="9">
        <v>7</v>
      </c>
      <c r="G1860" s="9">
        <v>24</v>
      </c>
      <c r="H1860" s="9">
        <v>21</v>
      </c>
      <c r="I1860" s="9">
        <v>45</v>
      </c>
      <c r="J1860" s="12">
        <v>8.1999999999999993</v>
      </c>
      <c r="K1860" s="35">
        <v>0.11825400999467875</v>
      </c>
      <c r="L1860" s="2">
        <v>0.01</v>
      </c>
      <c r="M1860" t="s">
        <v>175</v>
      </c>
    </row>
    <row r="1861" spans="1:13" x14ac:dyDescent="0.25">
      <c r="A1861" s="20">
        <v>2.8809327735681811</v>
      </c>
      <c r="B1861" s="86">
        <v>-112.46599999999999</v>
      </c>
      <c r="C1861" s="24">
        <v>38.555</v>
      </c>
      <c r="D1861" s="9">
        <v>0</v>
      </c>
      <c r="E1861" s="9">
        <v>2001</v>
      </c>
      <c r="F1861" s="9">
        <v>7</v>
      </c>
      <c r="G1861" s="9">
        <v>31</v>
      </c>
      <c r="H1861" s="9">
        <v>9</v>
      </c>
      <c r="I1861" s="9">
        <v>48</v>
      </c>
      <c r="J1861" s="12">
        <v>52.5</v>
      </c>
      <c r="K1861" s="35">
        <v>0.11825400999467875</v>
      </c>
      <c r="L1861" s="2">
        <v>0.01</v>
      </c>
      <c r="M1861" t="s">
        <v>175</v>
      </c>
    </row>
    <row r="1862" spans="1:13" x14ac:dyDescent="0.25">
      <c r="A1862" s="20">
        <v>2.9934530655076776</v>
      </c>
      <c r="B1862" s="86">
        <v>-111.956</v>
      </c>
      <c r="C1862" s="24">
        <v>39.942</v>
      </c>
      <c r="D1862" s="9">
        <v>1</v>
      </c>
      <c r="E1862" s="9">
        <v>2001</v>
      </c>
      <c r="F1862" s="9">
        <v>8</v>
      </c>
      <c r="G1862" s="9">
        <v>2</v>
      </c>
      <c r="H1862" s="9">
        <v>13</v>
      </c>
      <c r="I1862" s="9">
        <v>59</v>
      </c>
      <c r="J1862" s="12">
        <v>46.5</v>
      </c>
      <c r="K1862" s="35">
        <v>0.11825400999467875</v>
      </c>
      <c r="L1862" s="2">
        <v>0.01</v>
      </c>
      <c r="M1862" t="s">
        <v>175</v>
      </c>
    </row>
    <row r="1863" spans="1:13" x14ac:dyDescent="0.25">
      <c r="A1863" s="20">
        <v>2.7630778501987248</v>
      </c>
      <c r="B1863" s="86">
        <v>-113.38200000000001</v>
      </c>
      <c r="C1863" s="24">
        <v>37.130000000000003</v>
      </c>
      <c r="D1863" s="9">
        <v>1</v>
      </c>
      <c r="E1863" s="9">
        <v>2001</v>
      </c>
      <c r="F1863" s="9">
        <v>8</v>
      </c>
      <c r="G1863" s="9">
        <v>3</v>
      </c>
      <c r="H1863" s="9">
        <v>1</v>
      </c>
      <c r="I1863" s="9">
        <v>52</v>
      </c>
      <c r="J1863" s="12">
        <v>59.9</v>
      </c>
      <c r="K1863" s="35">
        <v>0.11825400999467875</v>
      </c>
      <c r="L1863" s="2">
        <v>0.01</v>
      </c>
      <c r="M1863" t="s">
        <v>175</v>
      </c>
    </row>
    <row r="1864" spans="1:13" x14ac:dyDescent="0.25">
      <c r="A1864" s="20">
        <v>2.8675163969347786</v>
      </c>
      <c r="B1864" s="80">
        <v>-111.05500000000001</v>
      </c>
      <c r="C1864" s="23">
        <v>42.703000000000003</v>
      </c>
      <c r="D1864" s="1">
        <v>0</v>
      </c>
      <c r="E1864" s="1">
        <v>2001</v>
      </c>
      <c r="F1864" s="1">
        <v>8</v>
      </c>
      <c r="G1864" s="1">
        <v>8</v>
      </c>
      <c r="H1864" s="1">
        <v>21</v>
      </c>
      <c r="I1864" s="1">
        <v>36</v>
      </c>
      <c r="J1864" s="11">
        <v>30.2</v>
      </c>
      <c r="K1864" s="35">
        <v>0.11825400999467875</v>
      </c>
      <c r="L1864" s="2">
        <v>0.01</v>
      </c>
      <c r="M1864" t="s">
        <v>175</v>
      </c>
    </row>
    <row r="1865" spans="1:13" x14ac:dyDescent="0.25">
      <c r="A1865" s="20">
        <v>2.90252</v>
      </c>
      <c r="B1865" s="86">
        <v>-111.526</v>
      </c>
      <c r="C1865" s="24">
        <v>40.792999999999999</v>
      </c>
      <c r="D1865" s="9">
        <v>8</v>
      </c>
      <c r="E1865" s="9">
        <v>2001</v>
      </c>
      <c r="F1865" s="9">
        <v>8</v>
      </c>
      <c r="G1865" s="9">
        <v>14</v>
      </c>
      <c r="H1865" s="9">
        <v>21</v>
      </c>
      <c r="I1865" s="9">
        <v>20</v>
      </c>
      <c r="J1865" s="12">
        <v>16.600000000000001</v>
      </c>
      <c r="K1865" s="35">
        <v>0.22500000000000001</v>
      </c>
      <c r="L1865" s="2">
        <v>0.01</v>
      </c>
      <c r="M1865" t="s">
        <v>174</v>
      </c>
    </row>
    <row r="1866" spans="1:13" x14ac:dyDescent="0.25">
      <c r="A1866" s="20">
        <v>3.088205496239957</v>
      </c>
      <c r="B1866" s="86">
        <v>-112.702</v>
      </c>
      <c r="C1866" s="24">
        <v>38.058999999999997</v>
      </c>
      <c r="D1866" s="9">
        <v>0</v>
      </c>
      <c r="E1866" s="9">
        <v>2001</v>
      </c>
      <c r="F1866" s="9">
        <v>8</v>
      </c>
      <c r="G1866" s="9">
        <v>24</v>
      </c>
      <c r="H1866" s="9">
        <v>18</v>
      </c>
      <c r="I1866" s="9">
        <v>26</v>
      </c>
      <c r="J1866" s="12">
        <v>59</v>
      </c>
      <c r="K1866" s="35">
        <v>0.11825400999467875</v>
      </c>
      <c r="L1866" s="2">
        <v>0.01</v>
      </c>
      <c r="M1866" t="s">
        <v>175</v>
      </c>
    </row>
    <row r="1867" spans="1:13" x14ac:dyDescent="0.25">
      <c r="A1867" s="20">
        <v>2.6423999999999999</v>
      </c>
      <c r="B1867" s="86">
        <v>-112.91200000000001</v>
      </c>
      <c r="C1867" s="24">
        <v>37.101999999999997</v>
      </c>
      <c r="D1867" s="9">
        <v>1</v>
      </c>
      <c r="E1867" s="9">
        <v>2001</v>
      </c>
      <c r="F1867" s="9">
        <v>8</v>
      </c>
      <c r="G1867" s="9">
        <v>28</v>
      </c>
      <c r="H1867" s="9">
        <v>21</v>
      </c>
      <c r="I1867" s="9">
        <v>55</v>
      </c>
      <c r="J1867" s="12">
        <v>23.3</v>
      </c>
      <c r="K1867" s="35">
        <v>0.22500000000000001</v>
      </c>
      <c r="L1867" s="2">
        <v>0.01</v>
      </c>
      <c r="M1867" t="s">
        <v>174</v>
      </c>
    </row>
    <row r="1868" spans="1:13" x14ac:dyDescent="0.25">
      <c r="A1868" s="20">
        <v>2.8122322760415179</v>
      </c>
      <c r="B1868" s="86">
        <v>-112.69499999999999</v>
      </c>
      <c r="C1868" s="24">
        <v>38.072000000000003</v>
      </c>
      <c r="D1868" s="9">
        <v>0</v>
      </c>
      <c r="E1868" s="9">
        <v>2001</v>
      </c>
      <c r="F1868" s="9">
        <v>8</v>
      </c>
      <c r="G1868" s="9">
        <v>31</v>
      </c>
      <c r="H1868" s="9">
        <v>0</v>
      </c>
      <c r="I1868" s="9">
        <v>1</v>
      </c>
      <c r="J1868" s="12">
        <v>48.6</v>
      </c>
      <c r="K1868" s="35">
        <v>0.11825400999467875</v>
      </c>
      <c r="L1868" s="2">
        <v>0.01</v>
      </c>
      <c r="M1868" t="s">
        <v>175</v>
      </c>
    </row>
    <row r="1869" spans="1:13" x14ac:dyDescent="0.25">
      <c r="A1869" s="20">
        <v>3.291148099676894</v>
      </c>
      <c r="B1869" s="86">
        <v>-111.193</v>
      </c>
      <c r="C1869" s="24">
        <v>42.453000000000003</v>
      </c>
      <c r="D1869" s="9">
        <v>0</v>
      </c>
      <c r="E1869" s="9">
        <v>2001</v>
      </c>
      <c r="F1869" s="9">
        <v>8</v>
      </c>
      <c r="G1869" s="9">
        <v>31</v>
      </c>
      <c r="H1869" s="9">
        <v>12</v>
      </c>
      <c r="I1869" s="9">
        <v>14</v>
      </c>
      <c r="J1869" s="12">
        <v>51.9</v>
      </c>
      <c r="K1869" s="35">
        <v>0.11825400999467875</v>
      </c>
      <c r="L1869" s="2">
        <v>0.01</v>
      </c>
      <c r="M1869" t="s">
        <v>175</v>
      </c>
    </row>
    <row r="1870" spans="1:13" x14ac:dyDescent="0.25">
      <c r="A1870" s="20">
        <v>2.9419276923626803</v>
      </c>
      <c r="B1870" s="86">
        <v>-113.374</v>
      </c>
      <c r="C1870" s="24">
        <v>37.119</v>
      </c>
      <c r="D1870" s="9">
        <v>1</v>
      </c>
      <c r="E1870" s="9">
        <v>2001</v>
      </c>
      <c r="F1870" s="9">
        <v>9</v>
      </c>
      <c r="G1870" s="9">
        <v>25</v>
      </c>
      <c r="H1870" s="9">
        <v>1</v>
      </c>
      <c r="I1870" s="9">
        <v>30</v>
      </c>
      <c r="J1870" s="12">
        <v>11.4</v>
      </c>
      <c r="K1870" s="35">
        <v>0.11825400999467875</v>
      </c>
      <c r="L1870" s="2">
        <v>0.01</v>
      </c>
      <c r="M1870" t="s">
        <v>175</v>
      </c>
    </row>
    <row r="1871" spans="1:13" x14ac:dyDescent="0.25">
      <c r="A1871" s="20">
        <v>4.1056343449655373</v>
      </c>
      <c r="B1871" s="80">
        <v>-110.051</v>
      </c>
      <c r="C1871" s="23">
        <v>43.459000000000003</v>
      </c>
      <c r="D1871" s="1">
        <v>5</v>
      </c>
      <c r="E1871" s="1">
        <v>2001</v>
      </c>
      <c r="F1871" s="1">
        <v>9</v>
      </c>
      <c r="G1871" s="1">
        <v>27</v>
      </c>
      <c r="H1871" s="1">
        <v>22</v>
      </c>
      <c r="I1871" s="1">
        <v>5</v>
      </c>
      <c r="J1871" s="1">
        <v>21.72</v>
      </c>
      <c r="K1871" s="35">
        <v>0.1026800070380199</v>
      </c>
      <c r="L1871" s="2">
        <v>0.01</v>
      </c>
      <c r="M1871" t="s">
        <v>175</v>
      </c>
    </row>
    <row r="1872" spans="1:13" x14ac:dyDescent="0.25">
      <c r="A1872" s="20">
        <v>2.8554664554084579</v>
      </c>
      <c r="B1872" s="80">
        <v>-111.488</v>
      </c>
      <c r="C1872" s="23">
        <v>43.02</v>
      </c>
      <c r="D1872" s="1">
        <v>4</v>
      </c>
      <c r="E1872" s="1">
        <v>2001</v>
      </c>
      <c r="F1872" s="1">
        <v>10</v>
      </c>
      <c r="G1872" s="1">
        <v>2</v>
      </c>
      <c r="H1872" s="1">
        <v>6</v>
      </c>
      <c r="I1872" s="1">
        <v>32</v>
      </c>
      <c r="J1872" s="11">
        <v>44.8</v>
      </c>
      <c r="K1872" s="35">
        <v>0.11825400999467875</v>
      </c>
      <c r="L1872" s="2">
        <v>0.01</v>
      </c>
      <c r="M1872" t="s">
        <v>175</v>
      </c>
    </row>
    <row r="1873" spans="1:13" x14ac:dyDescent="0.25">
      <c r="A1873" s="20">
        <v>3.3441059433969276</v>
      </c>
      <c r="B1873" s="80">
        <v>-111.46299999999999</v>
      </c>
      <c r="C1873" s="23">
        <v>42.987000000000002</v>
      </c>
      <c r="D1873" s="1">
        <v>5</v>
      </c>
      <c r="E1873" s="1">
        <v>2001</v>
      </c>
      <c r="F1873" s="1">
        <v>10</v>
      </c>
      <c r="G1873" s="1">
        <v>2</v>
      </c>
      <c r="H1873" s="1">
        <v>16</v>
      </c>
      <c r="I1873" s="1">
        <v>42</v>
      </c>
      <c r="J1873" s="1">
        <v>53.59</v>
      </c>
      <c r="K1873" s="35">
        <v>0.10516774409862768</v>
      </c>
      <c r="L1873" s="2">
        <v>0.01</v>
      </c>
      <c r="M1873" t="s">
        <v>175</v>
      </c>
    </row>
    <row r="1874" spans="1:13" x14ac:dyDescent="0.25">
      <c r="A1874" s="20">
        <v>2.7407704211820549</v>
      </c>
      <c r="B1874" s="86">
        <v>-113.041</v>
      </c>
      <c r="C1874" s="24">
        <v>37.792999999999999</v>
      </c>
      <c r="D1874" s="9">
        <v>0</v>
      </c>
      <c r="E1874" s="9">
        <v>2001</v>
      </c>
      <c r="F1874" s="9">
        <v>10</v>
      </c>
      <c r="G1874" s="9">
        <v>3</v>
      </c>
      <c r="H1874" s="9">
        <v>8</v>
      </c>
      <c r="I1874" s="9">
        <v>31</v>
      </c>
      <c r="J1874" s="12">
        <v>49.8</v>
      </c>
      <c r="K1874" s="35">
        <v>0.11825400999467875</v>
      </c>
      <c r="L1874" s="2">
        <v>0.01</v>
      </c>
      <c r="M1874" t="s">
        <v>175</v>
      </c>
    </row>
    <row r="1875" spans="1:13" x14ac:dyDescent="0.25">
      <c r="A1875" s="20">
        <v>3.1858105395833349</v>
      </c>
      <c r="B1875" s="80">
        <v>-111.479</v>
      </c>
      <c r="C1875" s="23">
        <v>42.982999999999997</v>
      </c>
      <c r="D1875" s="1">
        <v>5</v>
      </c>
      <c r="E1875" s="1">
        <v>2001</v>
      </c>
      <c r="F1875" s="1">
        <v>10</v>
      </c>
      <c r="G1875" s="1">
        <v>11</v>
      </c>
      <c r="H1875" s="1">
        <v>5</v>
      </c>
      <c r="I1875" s="1">
        <v>47</v>
      </c>
      <c r="J1875" s="1">
        <v>28.8</v>
      </c>
      <c r="K1875" s="35">
        <v>0.10516774409862768</v>
      </c>
      <c r="L1875" s="2">
        <v>0.01</v>
      </c>
      <c r="M1875" t="s">
        <v>175</v>
      </c>
    </row>
    <row r="1876" spans="1:13" x14ac:dyDescent="0.25">
      <c r="A1876" s="20">
        <v>2.6422734862608301</v>
      </c>
      <c r="B1876" s="86">
        <v>-111.441</v>
      </c>
      <c r="C1876" s="24">
        <v>38.863999999999997</v>
      </c>
      <c r="D1876" s="9">
        <v>9</v>
      </c>
      <c r="E1876" s="9">
        <v>2001</v>
      </c>
      <c r="F1876" s="9">
        <v>10</v>
      </c>
      <c r="G1876" s="9">
        <v>23</v>
      </c>
      <c r="H1876" s="9">
        <v>13</v>
      </c>
      <c r="I1876" s="9">
        <v>2</v>
      </c>
      <c r="J1876" s="12">
        <v>26.8</v>
      </c>
      <c r="K1876" s="35">
        <v>0.11825400999467875</v>
      </c>
      <c r="L1876" s="2">
        <v>0.01</v>
      </c>
      <c r="M1876" t="s">
        <v>175</v>
      </c>
    </row>
    <row r="1877" spans="1:13" x14ac:dyDescent="0.25">
      <c r="A1877" s="20">
        <v>2.7058345573728304</v>
      </c>
      <c r="B1877" s="80">
        <v>-110.636</v>
      </c>
      <c r="C1877" s="23">
        <v>42.764000000000003</v>
      </c>
      <c r="D1877" s="1">
        <v>0</v>
      </c>
      <c r="E1877" s="1">
        <v>2001</v>
      </c>
      <c r="F1877" s="1">
        <v>10</v>
      </c>
      <c r="G1877" s="1">
        <v>28</v>
      </c>
      <c r="H1877" s="1">
        <v>21</v>
      </c>
      <c r="I1877" s="1">
        <v>3</v>
      </c>
      <c r="J1877" s="11">
        <v>12.6</v>
      </c>
      <c r="K1877" s="35">
        <v>0.11825400999467875</v>
      </c>
      <c r="L1877" s="2">
        <v>0.01</v>
      </c>
      <c r="M1877" t="s">
        <v>175</v>
      </c>
    </row>
    <row r="1878" spans="1:13" x14ac:dyDescent="0.25">
      <c r="A1878" s="20">
        <v>2.839874336488148</v>
      </c>
      <c r="B1878" s="86">
        <v>-112.467</v>
      </c>
      <c r="C1878" s="24">
        <v>38.548000000000002</v>
      </c>
      <c r="D1878" s="9">
        <v>1</v>
      </c>
      <c r="E1878" s="9">
        <v>2001</v>
      </c>
      <c r="F1878" s="9">
        <v>11</v>
      </c>
      <c r="G1878" s="9">
        <v>10</v>
      </c>
      <c r="H1878" s="9">
        <v>21</v>
      </c>
      <c r="I1878" s="9">
        <v>28</v>
      </c>
      <c r="J1878" s="12">
        <v>36.4</v>
      </c>
      <c r="K1878" s="35">
        <v>0.11825400999467875</v>
      </c>
      <c r="L1878" s="2">
        <v>0.01</v>
      </c>
      <c r="M1878" t="s">
        <v>175</v>
      </c>
    </row>
    <row r="1879" spans="1:13" x14ac:dyDescent="0.25">
      <c r="A1879" s="20">
        <v>3.0921594490035176</v>
      </c>
      <c r="B1879" s="86">
        <v>-112.467</v>
      </c>
      <c r="C1879" s="24">
        <v>38.542999999999999</v>
      </c>
      <c r="D1879" s="9">
        <v>0</v>
      </c>
      <c r="E1879" s="9">
        <v>2001</v>
      </c>
      <c r="F1879" s="9">
        <v>11</v>
      </c>
      <c r="G1879" s="9">
        <v>19</v>
      </c>
      <c r="H1879" s="9">
        <v>21</v>
      </c>
      <c r="I1879" s="9">
        <v>43</v>
      </c>
      <c r="J1879" s="12">
        <v>48</v>
      </c>
      <c r="K1879" s="35">
        <v>0.11825400999467875</v>
      </c>
      <c r="L1879" s="2">
        <v>0.01</v>
      </c>
      <c r="M1879" t="s">
        <v>175</v>
      </c>
    </row>
    <row r="1880" spans="1:13" x14ac:dyDescent="0.25">
      <c r="A1880" s="20">
        <v>2.7403800111514602</v>
      </c>
      <c r="B1880" s="86">
        <v>-112.462</v>
      </c>
      <c r="C1880" s="24">
        <v>38.558</v>
      </c>
      <c r="D1880" s="9">
        <v>0</v>
      </c>
      <c r="E1880" s="9">
        <v>2001</v>
      </c>
      <c r="F1880" s="9">
        <v>11</v>
      </c>
      <c r="G1880" s="9">
        <v>20</v>
      </c>
      <c r="H1880" s="9">
        <v>0</v>
      </c>
      <c r="I1880" s="9">
        <v>39</v>
      </c>
      <c r="J1880" s="12">
        <v>21.8</v>
      </c>
      <c r="K1880" s="35">
        <v>0.11825400999467875</v>
      </c>
      <c r="L1880" s="2">
        <v>0.01</v>
      </c>
      <c r="M1880" t="s">
        <v>175</v>
      </c>
    </row>
    <row r="1881" spans="1:13" x14ac:dyDescent="0.25">
      <c r="A1881" s="20">
        <v>2.7774916172475912</v>
      </c>
      <c r="B1881" s="80">
        <v>-111.489</v>
      </c>
      <c r="C1881" s="23">
        <v>43.026000000000003</v>
      </c>
      <c r="D1881" s="1">
        <v>0</v>
      </c>
      <c r="E1881" s="1">
        <v>2001</v>
      </c>
      <c r="F1881" s="1">
        <v>12</v>
      </c>
      <c r="G1881" s="1">
        <v>18</v>
      </c>
      <c r="H1881" s="1">
        <v>6</v>
      </c>
      <c r="I1881" s="1">
        <v>59</v>
      </c>
      <c r="J1881" s="11">
        <v>5.3</v>
      </c>
      <c r="K1881" s="35">
        <v>0.11825400999467875</v>
      </c>
      <c r="L1881" s="2">
        <v>0.01</v>
      </c>
      <c r="M1881" t="s">
        <v>175</v>
      </c>
    </row>
    <row r="1882" spans="1:13" x14ac:dyDescent="0.25">
      <c r="A1882" s="20">
        <v>3.0384654553512709</v>
      </c>
      <c r="B1882" s="80">
        <v>-111.47</v>
      </c>
      <c r="C1882" s="23">
        <v>43.036000000000001</v>
      </c>
      <c r="D1882" s="1">
        <v>0</v>
      </c>
      <c r="E1882" s="1">
        <v>2001</v>
      </c>
      <c r="F1882" s="1">
        <v>12</v>
      </c>
      <c r="G1882" s="1">
        <v>18</v>
      </c>
      <c r="H1882" s="1">
        <v>20</v>
      </c>
      <c r="I1882" s="1">
        <v>40</v>
      </c>
      <c r="J1882" s="11">
        <v>50.7</v>
      </c>
      <c r="K1882" s="35">
        <v>0.11825400999467875</v>
      </c>
      <c r="L1882" s="2">
        <v>0.01</v>
      </c>
      <c r="M1882" t="s">
        <v>175</v>
      </c>
    </row>
    <row r="1883" spans="1:13" x14ac:dyDescent="0.25">
      <c r="A1883" s="20">
        <v>3.0226516856644965</v>
      </c>
      <c r="B1883" s="80">
        <v>-110.236</v>
      </c>
      <c r="C1883" s="23">
        <v>43.476999999999997</v>
      </c>
      <c r="D1883" s="1">
        <v>5</v>
      </c>
      <c r="E1883" s="1">
        <v>2002</v>
      </c>
      <c r="F1883" s="1">
        <v>1</v>
      </c>
      <c r="G1883" s="1">
        <v>2</v>
      </c>
      <c r="H1883" s="1">
        <v>8</v>
      </c>
      <c r="I1883" s="1">
        <v>30</v>
      </c>
      <c r="J1883" s="1">
        <v>57.55</v>
      </c>
      <c r="K1883" s="35">
        <v>0.10516774409862768</v>
      </c>
      <c r="L1883" s="2">
        <v>0.01</v>
      </c>
      <c r="M1883" t="s">
        <v>175</v>
      </c>
    </row>
    <row r="1884" spans="1:13" x14ac:dyDescent="0.25">
      <c r="A1884" s="20">
        <v>3.1434838950745783</v>
      </c>
      <c r="B1884" s="80">
        <v>-111.48</v>
      </c>
      <c r="C1884" s="23">
        <v>43.006999999999998</v>
      </c>
      <c r="D1884" s="1">
        <v>5</v>
      </c>
      <c r="E1884" s="1">
        <v>2002</v>
      </c>
      <c r="F1884" s="1">
        <v>1</v>
      </c>
      <c r="G1884" s="1">
        <v>4</v>
      </c>
      <c r="H1884" s="1">
        <v>13</v>
      </c>
      <c r="I1884" s="1">
        <v>11</v>
      </c>
      <c r="J1884" s="1">
        <v>40.86</v>
      </c>
      <c r="K1884" s="35">
        <v>0.10516774409862768</v>
      </c>
      <c r="L1884" s="2">
        <v>0.01</v>
      </c>
      <c r="M1884" t="s">
        <v>175</v>
      </c>
    </row>
    <row r="1885" spans="1:13" x14ac:dyDescent="0.25">
      <c r="A1885" s="20">
        <v>2.7817500000000002</v>
      </c>
      <c r="B1885" s="80">
        <v>-114.697</v>
      </c>
      <c r="C1885" s="23">
        <v>37.218000000000004</v>
      </c>
      <c r="D1885" s="1">
        <v>3</v>
      </c>
      <c r="E1885" s="1">
        <v>2002</v>
      </c>
      <c r="F1885" s="1">
        <v>1</v>
      </c>
      <c r="G1885" s="1">
        <v>6</v>
      </c>
      <c r="H1885" s="1">
        <v>8</v>
      </c>
      <c r="I1885" s="1">
        <v>51</v>
      </c>
      <c r="J1885" s="11">
        <v>20.8</v>
      </c>
      <c r="K1885" s="35">
        <v>0.22500000000000001</v>
      </c>
      <c r="L1885" s="2">
        <v>0.01</v>
      </c>
      <c r="M1885" t="s">
        <v>174</v>
      </c>
    </row>
    <row r="1886" spans="1:13" x14ac:dyDescent="0.25">
      <c r="A1886" s="20">
        <v>3.323127401138021</v>
      </c>
      <c r="B1886" s="86">
        <v>-112.727</v>
      </c>
      <c r="C1886" s="24">
        <v>37.348999999999997</v>
      </c>
      <c r="D1886" s="9">
        <v>4</v>
      </c>
      <c r="E1886" s="9">
        <v>2002</v>
      </c>
      <c r="F1886" s="9">
        <v>1</v>
      </c>
      <c r="G1886" s="9">
        <v>8</v>
      </c>
      <c r="H1886" s="9">
        <v>17</v>
      </c>
      <c r="I1886" s="9">
        <v>26</v>
      </c>
      <c r="J1886" s="12">
        <v>6.5</v>
      </c>
      <c r="K1886" s="35">
        <v>0.11825400999467875</v>
      </c>
      <c r="L1886" s="2">
        <v>0.01</v>
      </c>
      <c r="M1886" t="s">
        <v>175</v>
      </c>
    </row>
    <row r="1887" spans="1:13" x14ac:dyDescent="0.25">
      <c r="A1887" s="20">
        <v>2.6957651531181201</v>
      </c>
      <c r="B1887" s="86">
        <v>-111.953</v>
      </c>
      <c r="C1887" s="24">
        <v>39.543999999999997</v>
      </c>
      <c r="D1887" s="9">
        <v>6</v>
      </c>
      <c r="E1887" s="9">
        <v>2002</v>
      </c>
      <c r="F1887" s="9">
        <v>1</v>
      </c>
      <c r="G1887" s="9">
        <v>8</v>
      </c>
      <c r="H1887" s="9">
        <v>20</v>
      </c>
      <c r="I1887" s="9">
        <v>29</v>
      </c>
      <c r="J1887" s="12">
        <v>8.3000000000000007</v>
      </c>
      <c r="K1887" s="35">
        <v>0.11825400999467875</v>
      </c>
      <c r="L1887" s="2">
        <v>0.01</v>
      </c>
      <c r="M1887" t="s">
        <v>175</v>
      </c>
    </row>
    <row r="1888" spans="1:13" x14ac:dyDescent="0.25">
      <c r="A1888" s="20">
        <v>2.8746149952820752</v>
      </c>
      <c r="B1888" s="86">
        <v>-113.17100000000001</v>
      </c>
      <c r="C1888" s="24">
        <v>37.411000000000001</v>
      </c>
      <c r="D1888" s="9">
        <v>4</v>
      </c>
      <c r="E1888" s="9">
        <v>2002</v>
      </c>
      <c r="F1888" s="9">
        <v>1</v>
      </c>
      <c r="G1888" s="9">
        <v>13</v>
      </c>
      <c r="H1888" s="9">
        <v>5</v>
      </c>
      <c r="I1888" s="9">
        <v>38</v>
      </c>
      <c r="J1888" s="12">
        <v>46.6</v>
      </c>
      <c r="K1888" s="35">
        <v>0.11825400999467875</v>
      </c>
      <c r="L1888" s="2">
        <v>0.01</v>
      </c>
      <c r="M1888" t="s">
        <v>175</v>
      </c>
    </row>
    <row r="1889" spans="1:13" x14ac:dyDescent="0.25">
      <c r="A1889" s="20">
        <v>3.7501203198181456</v>
      </c>
      <c r="B1889" s="86">
        <v>-112.67100000000001</v>
      </c>
      <c r="C1889" s="24">
        <v>38.171999999999997</v>
      </c>
      <c r="D1889" s="9">
        <v>0</v>
      </c>
      <c r="E1889" s="9">
        <v>2002</v>
      </c>
      <c r="F1889" s="9">
        <v>1</v>
      </c>
      <c r="G1889" s="9">
        <v>20</v>
      </c>
      <c r="H1889" s="9">
        <v>17</v>
      </c>
      <c r="I1889" s="9">
        <v>20</v>
      </c>
      <c r="J1889" s="12">
        <v>13.2</v>
      </c>
      <c r="K1889" s="35">
        <v>0.11825400999467875</v>
      </c>
      <c r="L1889" s="2">
        <v>0.01</v>
      </c>
      <c r="M1889" t="s">
        <v>175</v>
      </c>
    </row>
    <row r="1890" spans="1:13" x14ac:dyDescent="0.25">
      <c r="A1890" s="20">
        <v>2.7543962463900726</v>
      </c>
      <c r="B1890" s="80">
        <v>-111.46899999999999</v>
      </c>
      <c r="C1890" s="23">
        <v>42.652999999999999</v>
      </c>
      <c r="D1890" s="1">
        <v>0</v>
      </c>
      <c r="E1890" s="1">
        <v>2002</v>
      </c>
      <c r="F1890" s="1">
        <v>1</v>
      </c>
      <c r="G1890" s="1">
        <v>21</v>
      </c>
      <c r="H1890" s="1">
        <v>12</v>
      </c>
      <c r="I1890" s="1">
        <v>25</v>
      </c>
      <c r="J1890" s="11">
        <v>35.200000000000003</v>
      </c>
      <c r="K1890" s="35">
        <v>0.11825400999467875</v>
      </c>
      <c r="L1890" s="2">
        <v>0.01</v>
      </c>
      <c r="M1890" t="s">
        <v>175</v>
      </c>
    </row>
    <row r="1891" spans="1:13" x14ac:dyDescent="0.25">
      <c r="A1891" s="20">
        <v>2.6331099999999998</v>
      </c>
      <c r="B1891" s="86">
        <v>-112.649</v>
      </c>
      <c r="C1891" s="24">
        <v>38.021000000000001</v>
      </c>
      <c r="D1891" s="9">
        <v>1</v>
      </c>
      <c r="E1891" s="9">
        <v>2002</v>
      </c>
      <c r="F1891" s="9">
        <v>1</v>
      </c>
      <c r="G1891" s="9">
        <v>27</v>
      </c>
      <c r="H1891" s="9">
        <v>19</v>
      </c>
      <c r="I1891" s="9">
        <v>24</v>
      </c>
      <c r="J1891" s="12">
        <v>29.1</v>
      </c>
      <c r="K1891" s="35">
        <v>0.22500000000000001</v>
      </c>
      <c r="L1891" s="2">
        <v>0.01</v>
      </c>
      <c r="M1891" t="s">
        <v>174</v>
      </c>
    </row>
    <row r="1892" spans="1:13" x14ac:dyDescent="0.25">
      <c r="A1892" s="20">
        <v>3.039846134017671</v>
      </c>
      <c r="B1892" s="86">
        <v>-113.36499999999999</v>
      </c>
      <c r="C1892" s="24">
        <v>37.851999999999997</v>
      </c>
      <c r="D1892" s="9">
        <v>0</v>
      </c>
      <c r="E1892" s="9">
        <v>2002</v>
      </c>
      <c r="F1892" s="9">
        <v>2</v>
      </c>
      <c r="G1892" s="9">
        <v>6</v>
      </c>
      <c r="H1892" s="9">
        <v>18</v>
      </c>
      <c r="I1892" s="9">
        <v>52</v>
      </c>
      <c r="J1892" s="12">
        <v>34.299999999999997</v>
      </c>
      <c r="K1892" s="35">
        <v>0.11825400999467875</v>
      </c>
      <c r="L1892" s="2">
        <v>0.01</v>
      </c>
      <c r="M1892" t="s">
        <v>175</v>
      </c>
    </row>
    <row r="1893" spans="1:13" x14ac:dyDescent="0.25">
      <c r="A1893" s="20">
        <v>2.7780843540731426</v>
      </c>
      <c r="B1893" s="86">
        <v>-111.6</v>
      </c>
      <c r="C1893" s="24">
        <v>41.555999999999997</v>
      </c>
      <c r="D1893" s="9">
        <v>8</v>
      </c>
      <c r="E1893" s="9">
        <v>2002</v>
      </c>
      <c r="F1893" s="9">
        <v>2</v>
      </c>
      <c r="G1893" s="9">
        <v>10</v>
      </c>
      <c r="H1893" s="9">
        <v>7</v>
      </c>
      <c r="I1893" s="9">
        <v>48</v>
      </c>
      <c r="J1893" s="12">
        <v>6.8</v>
      </c>
      <c r="K1893" s="35">
        <v>0.11825400999467875</v>
      </c>
      <c r="L1893" s="2">
        <v>0.01</v>
      </c>
      <c r="M1893" t="s">
        <v>175</v>
      </c>
    </row>
    <row r="1894" spans="1:13" x14ac:dyDescent="0.25">
      <c r="A1894" s="20">
        <v>2.871658432933978</v>
      </c>
      <c r="B1894" s="86">
        <v>-112.551</v>
      </c>
      <c r="C1894" s="24">
        <v>38.713999999999999</v>
      </c>
      <c r="D1894" s="9">
        <v>0</v>
      </c>
      <c r="E1894" s="9">
        <v>2002</v>
      </c>
      <c r="F1894" s="9">
        <v>3</v>
      </c>
      <c r="G1894" s="9">
        <v>10</v>
      </c>
      <c r="H1894" s="9">
        <v>16</v>
      </c>
      <c r="I1894" s="9">
        <v>3</v>
      </c>
      <c r="J1894" s="12">
        <v>16</v>
      </c>
      <c r="K1894" s="35">
        <v>0.11825400999467875</v>
      </c>
      <c r="L1894" s="2">
        <v>0.01</v>
      </c>
      <c r="M1894" t="s">
        <v>175</v>
      </c>
    </row>
    <row r="1895" spans="1:13" x14ac:dyDescent="0.25">
      <c r="A1895" s="20">
        <v>3.2326729136343864</v>
      </c>
      <c r="B1895" s="80">
        <v>-108.65</v>
      </c>
      <c r="C1895" s="23">
        <v>39.537999999999997</v>
      </c>
      <c r="D1895" s="1">
        <v>5</v>
      </c>
      <c r="E1895" s="1">
        <v>2002</v>
      </c>
      <c r="F1895" s="1">
        <v>3</v>
      </c>
      <c r="G1895" s="1">
        <v>19</v>
      </c>
      <c r="H1895" s="1">
        <v>5</v>
      </c>
      <c r="I1895" s="1">
        <v>53</v>
      </c>
      <c r="J1895" s="1">
        <v>14</v>
      </c>
      <c r="K1895" s="35">
        <v>0.10516774409862768</v>
      </c>
      <c r="L1895" s="2">
        <v>0.01</v>
      </c>
      <c r="M1895" t="s">
        <v>175</v>
      </c>
    </row>
    <row r="1896" spans="1:13" x14ac:dyDescent="0.25">
      <c r="A1896" s="20">
        <v>2.9529873652531959</v>
      </c>
      <c r="B1896" s="80">
        <v>-110.79</v>
      </c>
      <c r="C1896" s="23">
        <v>43.18</v>
      </c>
      <c r="D1896" s="1">
        <v>0</v>
      </c>
      <c r="E1896" s="1">
        <v>2002</v>
      </c>
      <c r="F1896" s="1">
        <v>3</v>
      </c>
      <c r="G1896" s="1">
        <v>24</v>
      </c>
      <c r="H1896" s="1">
        <v>22</v>
      </c>
      <c r="I1896" s="1">
        <v>0</v>
      </c>
      <c r="J1896" s="1">
        <v>31</v>
      </c>
      <c r="K1896" s="35">
        <v>0.11825400999467875</v>
      </c>
      <c r="L1896" s="2">
        <v>0.01</v>
      </c>
      <c r="M1896" t="s">
        <v>175</v>
      </c>
    </row>
    <row r="1897" spans="1:13" x14ac:dyDescent="0.25">
      <c r="A1897" s="20">
        <v>3.6374598681969239</v>
      </c>
      <c r="B1897" s="80">
        <v>-110.718</v>
      </c>
      <c r="C1897" s="23">
        <v>43.158999999999999</v>
      </c>
      <c r="D1897" s="1">
        <v>5</v>
      </c>
      <c r="E1897" s="1">
        <v>2002</v>
      </c>
      <c r="F1897" s="1">
        <v>3</v>
      </c>
      <c r="G1897" s="1">
        <v>31</v>
      </c>
      <c r="H1897" s="1">
        <v>18</v>
      </c>
      <c r="I1897" s="1">
        <v>35</v>
      </c>
      <c r="J1897" s="1">
        <v>1.74</v>
      </c>
      <c r="K1897" s="35">
        <v>0.10516774409862768</v>
      </c>
      <c r="L1897" s="2">
        <v>0.01</v>
      </c>
      <c r="M1897" t="s">
        <v>175</v>
      </c>
    </row>
    <row r="1898" spans="1:13" x14ac:dyDescent="0.25">
      <c r="A1898" s="20">
        <v>3.0285983778915169</v>
      </c>
      <c r="B1898" s="86">
        <v>-112.95099999999999</v>
      </c>
      <c r="C1898" s="24">
        <v>37.085999999999999</v>
      </c>
      <c r="D1898" s="9">
        <v>0</v>
      </c>
      <c r="E1898" s="9">
        <v>2002</v>
      </c>
      <c r="F1898" s="9">
        <v>4</v>
      </c>
      <c r="G1898" s="9">
        <v>5</v>
      </c>
      <c r="H1898" s="9">
        <v>6</v>
      </c>
      <c r="I1898" s="9">
        <v>36</v>
      </c>
      <c r="J1898" s="12">
        <v>10.199999999999999</v>
      </c>
      <c r="K1898" s="35">
        <v>0.11825400999467875</v>
      </c>
      <c r="L1898" s="2">
        <v>0.01</v>
      </c>
      <c r="M1898" t="s">
        <v>175</v>
      </c>
    </row>
    <row r="1899" spans="1:13" x14ac:dyDescent="0.25">
      <c r="A1899" s="20">
        <v>2.8996837816315444</v>
      </c>
      <c r="B1899" s="86">
        <v>-112.76900000000001</v>
      </c>
      <c r="C1899" s="24">
        <v>37.183999999999997</v>
      </c>
      <c r="D1899" s="9">
        <v>0</v>
      </c>
      <c r="E1899" s="9">
        <v>2002</v>
      </c>
      <c r="F1899" s="9">
        <v>4</v>
      </c>
      <c r="G1899" s="9">
        <v>5</v>
      </c>
      <c r="H1899" s="9">
        <v>11</v>
      </c>
      <c r="I1899" s="9">
        <v>55</v>
      </c>
      <c r="J1899" s="12">
        <v>34.6</v>
      </c>
      <c r="K1899" s="35">
        <v>0.11825400999467875</v>
      </c>
      <c r="L1899" s="2">
        <v>0.01</v>
      </c>
      <c r="M1899" t="s">
        <v>175</v>
      </c>
    </row>
    <row r="1900" spans="1:13" x14ac:dyDescent="0.25">
      <c r="A1900" s="20">
        <v>2.8653599999999999</v>
      </c>
      <c r="B1900" s="86">
        <v>-111.92700000000001</v>
      </c>
      <c r="C1900" s="24">
        <v>39.061</v>
      </c>
      <c r="D1900" s="9">
        <v>5</v>
      </c>
      <c r="E1900" s="9">
        <v>2002</v>
      </c>
      <c r="F1900" s="9">
        <v>4</v>
      </c>
      <c r="G1900" s="9">
        <v>12</v>
      </c>
      <c r="H1900" s="9">
        <v>1</v>
      </c>
      <c r="I1900" s="9">
        <v>26</v>
      </c>
      <c r="J1900" s="12">
        <v>53.2</v>
      </c>
      <c r="K1900" s="35">
        <v>0.22500000000000001</v>
      </c>
      <c r="L1900" s="2">
        <v>0.01</v>
      </c>
      <c r="M1900" t="s">
        <v>174</v>
      </c>
    </row>
    <row r="1901" spans="1:13" x14ac:dyDescent="0.25">
      <c r="A1901" s="20">
        <v>2.9085748340148116</v>
      </c>
      <c r="B1901" s="80">
        <v>-113.54</v>
      </c>
      <c r="C1901" s="23">
        <v>36.51</v>
      </c>
      <c r="D1901" s="1">
        <v>4</v>
      </c>
      <c r="E1901" s="1">
        <v>2002</v>
      </c>
      <c r="F1901" s="1">
        <v>4</v>
      </c>
      <c r="G1901" s="1">
        <v>13</v>
      </c>
      <c r="H1901" s="1">
        <v>12</v>
      </c>
      <c r="I1901" s="1">
        <v>11</v>
      </c>
      <c r="J1901" s="11">
        <v>44.5</v>
      </c>
      <c r="K1901" s="35">
        <v>0.11825400999467875</v>
      </c>
      <c r="L1901" s="2">
        <v>0.01</v>
      </c>
      <c r="M1901" t="s">
        <v>175</v>
      </c>
    </row>
    <row r="1902" spans="1:13" x14ac:dyDescent="0.25">
      <c r="A1902" s="20">
        <v>2.69814</v>
      </c>
      <c r="B1902" s="80">
        <v>-112.205</v>
      </c>
      <c r="C1902" s="23">
        <v>36.69</v>
      </c>
      <c r="D1902" s="1">
        <v>18</v>
      </c>
      <c r="E1902" s="1">
        <v>2002</v>
      </c>
      <c r="F1902" s="1">
        <v>4</v>
      </c>
      <c r="G1902" s="1">
        <v>15</v>
      </c>
      <c r="H1902" s="1">
        <v>6</v>
      </c>
      <c r="I1902" s="1">
        <v>52</v>
      </c>
      <c r="J1902" s="11">
        <v>53.4</v>
      </c>
      <c r="K1902" s="35">
        <v>0.22500000000000001</v>
      </c>
      <c r="L1902" s="2">
        <v>0.01</v>
      </c>
      <c r="M1902" t="s">
        <v>174</v>
      </c>
    </row>
    <row r="1903" spans="1:13" x14ac:dyDescent="0.25">
      <c r="A1903" s="20">
        <v>3.0122111953506994</v>
      </c>
      <c r="B1903" s="86">
        <v>-114.187</v>
      </c>
      <c r="C1903" s="24">
        <v>39.067999999999998</v>
      </c>
      <c r="D1903" s="9">
        <v>0</v>
      </c>
      <c r="E1903" s="9">
        <v>2002</v>
      </c>
      <c r="F1903" s="9">
        <v>4</v>
      </c>
      <c r="G1903" s="9">
        <v>15</v>
      </c>
      <c r="H1903" s="9">
        <v>13</v>
      </c>
      <c r="I1903" s="9">
        <v>17</v>
      </c>
      <c r="J1903" s="12">
        <v>37.299999999999997</v>
      </c>
      <c r="K1903" s="35">
        <v>0.11825400999467875</v>
      </c>
      <c r="L1903" s="2">
        <v>0.01</v>
      </c>
      <c r="M1903" t="s">
        <v>175</v>
      </c>
    </row>
    <row r="1904" spans="1:13" x14ac:dyDescent="0.25">
      <c r="A1904" s="20">
        <v>2.7895344369942534</v>
      </c>
      <c r="B1904" s="86">
        <v>-112.258</v>
      </c>
      <c r="C1904" s="24">
        <v>38.581000000000003</v>
      </c>
      <c r="D1904" s="9">
        <v>1</v>
      </c>
      <c r="E1904" s="9">
        <v>2002</v>
      </c>
      <c r="F1904" s="9">
        <v>4</v>
      </c>
      <c r="G1904" s="9">
        <v>21</v>
      </c>
      <c r="H1904" s="9">
        <v>12</v>
      </c>
      <c r="I1904" s="9">
        <v>4</v>
      </c>
      <c r="J1904" s="12">
        <v>35.200000000000003</v>
      </c>
      <c r="K1904" s="35">
        <v>0.11825400999467875</v>
      </c>
      <c r="L1904" s="2">
        <v>0.01</v>
      </c>
      <c r="M1904" t="s">
        <v>175</v>
      </c>
    </row>
    <row r="1905" spans="1:13" x14ac:dyDescent="0.25">
      <c r="A1905" s="20">
        <v>2.6714843086094988</v>
      </c>
      <c r="B1905" s="86">
        <v>-113.377</v>
      </c>
      <c r="C1905" s="24">
        <v>37.85</v>
      </c>
      <c r="D1905" s="9">
        <v>4</v>
      </c>
      <c r="E1905" s="9">
        <v>2002</v>
      </c>
      <c r="F1905" s="9">
        <v>5</v>
      </c>
      <c r="G1905" s="9">
        <v>2</v>
      </c>
      <c r="H1905" s="9">
        <v>4</v>
      </c>
      <c r="I1905" s="9">
        <v>46</v>
      </c>
      <c r="J1905" s="12">
        <v>31.2</v>
      </c>
      <c r="K1905" s="35">
        <v>0.11825400999467875</v>
      </c>
      <c r="L1905" s="2">
        <v>0.01</v>
      </c>
      <c r="M1905" t="s">
        <v>175</v>
      </c>
    </row>
    <row r="1906" spans="1:13" x14ac:dyDescent="0.25">
      <c r="A1906" s="20">
        <v>3.1002554377662772</v>
      </c>
      <c r="B1906" s="80">
        <v>-110.77</v>
      </c>
      <c r="C1906" s="23">
        <v>43.17</v>
      </c>
      <c r="D1906" s="1">
        <v>7</v>
      </c>
      <c r="E1906" s="1">
        <v>2002</v>
      </c>
      <c r="F1906" s="1">
        <v>5</v>
      </c>
      <c r="G1906" s="1">
        <v>8</v>
      </c>
      <c r="H1906" s="1">
        <v>15</v>
      </c>
      <c r="I1906" s="1">
        <v>19</v>
      </c>
      <c r="J1906" s="1">
        <v>59</v>
      </c>
      <c r="K1906" s="35">
        <v>0.11825400999467875</v>
      </c>
      <c r="L1906" s="2">
        <v>0.01</v>
      </c>
      <c r="M1906" t="s">
        <v>175</v>
      </c>
    </row>
    <row r="1907" spans="1:13" x14ac:dyDescent="0.25">
      <c r="A1907" s="20">
        <v>2.50305</v>
      </c>
      <c r="B1907" s="80">
        <v>-110.78</v>
      </c>
      <c r="C1907" s="23">
        <v>43.17</v>
      </c>
      <c r="D1907" s="1">
        <v>7</v>
      </c>
      <c r="E1907" s="1">
        <v>2002</v>
      </c>
      <c r="F1907" s="1">
        <v>5</v>
      </c>
      <c r="G1907" s="1">
        <v>8</v>
      </c>
      <c r="H1907" s="1">
        <v>15</v>
      </c>
      <c r="I1907" s="1">
        <v>51</v>
      </c>
      <c r="J1907" s="1">
        <v>30</v>
      </c>
      <c r="K1907" s="35">
        <v>0.22500000000000001</v>
      </c>
      <c r="L1907" s="2">
        <v>0.01</v>
      </c>
      <c r="M1907" t="s">
        <v>174</v>
      </c>
    </row>
    <row r="1908" spans="1:13" x14ac:dyDescent="0.25">
      <c r="A1908" s="20">
        <v>3.0801166292568554</v>
      </c>
      <c r="B1908" s="86">
        <v>-111.63</v>
      </c>
      <c r="C1908" s="24">
        <v>41.768000000000001</v>
      </c>
      <c r="D1908" s="9">
        <v>8</v>
      </c>
      <c r="E1908" s="9">
        <v>2002</v>
      </c>
      <c r="F1908" s="9">
        <v>5</v>
      </c>
      <c r="G1908" s="9">
        <v>11</v>
      </c>
      <c r="H1908" s="9">
        <v>6</v>
      </c>
      <c r="I1908" s="9">
        <v>30</v>
      </c>
      <c r="J1908" s="12">
        <v>51.3</v>
      </c>
      <c r="K1908" s="35">
        <v>0.11825400999467875</v>
      </c>
      <c r="L1908" s="2">
        <v>0.01</v>
      </c>
      <c r="M1908" t="s">
        <v>175</v>
      </c>
    </row>
    <row r="1909" spans="1:13" x14ac:dyDescent="0.25">
      <c r="A1909" s="20">
        <v>3.2011304417693651</v>
      </c>
      <c r="B1909" s="86">
        <v>-108.941</v>
      </c>
      <c r="C1909" s="24">
        <v>38.326000000000001</v>
      </c>
      <c r="D1909" s="9">
        <v>2</v>
      </c>
      <c r="E1909" s="9">
        <v>2002</v>
      </c>
      <c r="F1909" s="9">
        <v>6</v>
      </c>
      <c r="G1909" s="9">
        <v>6</v>
      </c>
      <c r="H1909" s="9">
        <v>12</v>
      </c>
      <c r="I1909" s="9">
        <v>29</v>
      </c>
      <c r="J1909" s="12">
        <v>11</v>
      </c>
      <c r="K1909" s="35">
        <v>0.11825400999467875</v>
      </c>
      <c r="L1909" s="2">
        <v>0.01</v>
      </c>
      <c r="M1909" t="s">
        <v>175</v>
      </c>
    </row>
    <row r="1910" spans="1:13" x14ac:dyDescent="0.25">
      <c r="A1910" s="20">
        <v>3.1409234648157152</v>
      </c>
      <c r="B1910" s="86">
        <v>-111.43600000000001</v>
      </c>
      <c r="C1910" s="24">
        <v>41.390999999999998</v>
      </c>
      <c r="D1910" s="9">
        <v>7</v>
      </c>
      <c r="E1910" s="9">
        <v>2002</v>
      </c>
      <c r="F1910" s="9">
        <v>6</v>
      </c>
      <c r="G1910" s="9">
        <v>14</v>
      </c>
      <c r="H1910" s="9">
        <v>7</v>
      </c>
      <c r="I1910" s="9">
        <v>45</v>
      </c>
      <c r="J1910" s="12">
        <v>46.4</v>
      </c>
      <c r="K1910" s="35">
        <v>0.11825400999467875</v>
      </c>
      <c r="L1910" s="2">
        <v>0.01</v>
      </c>
      <c r="M1910" t="s">
        <v>175</v>
      </c>
    </row>
    <row r="1911" spans="1:13" x14ac:dyDescent="0.25">
      <c r="A1911" s="20">
        <v>2.8651383278529154</v>
      </c>
      <c r="B1911" s="86">
        <v>-110.364</v>
      </c>
      <c r="C1911" s="24">
        <v>41.331000000000003</v>
      </c>
      <c r="D1911" s="9">
        <v>13</v>
      </c>
      <c r="E1911" s="9">
        <v>2002</v>
      </c>
      <c r="F1911" s="9">
        <v>7</v>
      </c>
      <c r="G1911" s="9">
        <v>5</v>
      </c>
      <c r="H1911" s="9">
        <v>23</v>
      </c>
      <c r="I1911" s="9">
        <v>19</v>
      </c>
      <c r="J1911" s="12">
        <v>24.7</v>
      </c>
      <c r="K1911" s="35">
        <v>0.11825400999467875</v>
      </c>
      <c r="L1911" s="2">
        <v>0.01</v>
      </c>
      <c r="M1911" t="s">
        <v>175</v>
      </c>
    </row>
    <row r="1912" spans="1:13" x14ac:dyDescent="0.25">
      <c r="A1912" s="20">
        <v>3.6156028019676043</v>
      </c>
      <c r="B1912" s="80">
        <v>-113.55</v>
      </c>
      <c r="C1912" s="23">
        <v>36.485999999999997</v>
      </c>
      <c r="D1912" s="1">
        <v>5</v>
      </c>
      <c r="E1912" s="1">
        <v>2002</v>
      </c>
      <c r="F1912" s="1">
        <v>7</v>
      </c>
      <c r="G1912" s="1">
        <v>7</v>
      </c>
      <c r="H1912" s="1">
        <v>5</v>
      </c>
      <c r="I1912" s="1">
        <v>37</v>
      </c>
      <c r="J1912" s="1">
        <v>38.979999999999997</v>
      </c>
      <c r="K1912" s="35">
        <v>0.10516774409862768</v>
      </c>
      <c r="L1912" s="2">
        <v>0.01</v>
      </c>
      <c r="M1912" t="s">
        <v>175</v>
      </c>
    </row>
    <row r="1913" spans="1:13" x14ac:dyDescent="0.25">
      <c r="A1913" s="20">
        <v>3.0909810971320737</v>
      </c>
      <c r="B1913" s="80">
        <v>-109.759</v>
      </c>
      <c r="C1913" s="23">
        <v>43.238</v>
      </c>
      <c r="D1913" s="1">
        <v>6</v>
      </c>
      <c r="E1913" s="1">
        <v>2002</v>
      </c>
      <c r="F1913" s="1">
        <v>7</v>
      </c>
      <c r="G1913" s="1">
        <v>12</v>
      </c>
      <c r="H1913" s="1">
        <v>6</v>
      </c>
      <c r="I1913" s="1">
        <v>18</v>
      </c>
      <c r="J1913" s="11">
        <v>27.1</v>
      </c>
      <c r="K1913" s="35">
        <v>0.11825400999467875</v>
      </c>
      <c r="L1913" s="2">
        <v>0.01</v>
      </c>
      <c r="M1913" t="s">
        <v>175</v>
      </c>
    </row>
    <row r="1914" spans="1:13" x14ac:dyDescent="0.25">
      <c r="A1914" s="20">
        <v>2.9182395846796103</v>
      </c>
      <c r="B1914" s="86">
        <v>-111.601</v>
      </c>
      <c r="C1914" s="24">
        <v>41.694000000000003</v>
      </c>
      <c r="D1914" s="9">
        <v>8</v>
      </c>
      <c r="E1914" s="9">
        <v>2002</v>
      </c>
      <c r="F1914" s="9">
        <v>7</v>
      </c>
      <c r="G1914" s="9">
        <v>21</v>
      </c>
      <c r="H1914" s="9">
        <v>3</v>
      </c>
      <c r="I1914" s="9">
        <v>40</v>
      </c>
      <c r="J1914" s="12">
        <v>48.7</v>
      </c>
      <c r="K1914" s="35">
        <v>0.11825400999467875</v>
      </c>
      <c r="L1914" s="2">
        <v>0.01</v>
      </c>
      <c r="M1914" t="s">
        <v>175</v>
      </c>
    </row>
    <row r="1915" spans="1:13" x14ac:dyDescent="0.25">
      <c r="A1915" s="20">
        <v>3.0801176886514665</v>
      </c>
      <c r="B1915" s="80">
        <v>-111.252</v>
      </c>
      <c r="C1915" s="23">
        <v>42.65</v>
      </c>
      <c r="D1915" s="1">
        <v>0</v>
      </c>
      <c r="E1915" s="1">
        <v>2002</v>
      </c>
      <c r="F1915" s="1">
        <v>7</v>
      </c>
      <c r="G1915" s="1">
        <v>23</v>
      </c>
      <c r="H1915" s="1">
        <v>8</v>
      </c>
      <c r="I1915" s="1">
        <v>17</v>
      </c>
      <c r="J1915" s="11">
        <v>16.5</v>
      </c>
      <c r="K1915" s="35">
        <v>0.10516774409862768</v>
      </c>
      <c r="L1915" s="2">
        <v>0.01</v>
      </c>
      <c r="M1915" t="s">
        <v>175</v>
      </c>
    </row>
    <row r="1916" spans="1:13" x14ac:dyDescent="0.25">
      <c r="A1916" s="20">
        <v>3.1261121659565956</v>
      </c>
      <c r="B1916" s="86">
        <v>-111.377</v>
      </c>
      <c r="C1916" s="24">
        <v>41.743000000000002</v>
      </c>
      <c r="D1916" s="9">
        <v>5</v>
      </c>
      <c r="E1916" s="9">
        <v>2002</v>
      </c>
      <c r="F1916" s="9">
        <v>7</v>
      </c>
      <c r="G1916" s="9">
        <v>28</v>
      </c>
      <c r="H1916" s="9">
        <v>11</v>
      </c>
      <c r="I1916" s="9">
        <v>9</v>
      </c>
      <c r="J1916" s="12">
        <v>53.5</v>
      </c>
      <c r="K1916" s="35">
        <v>0.11825400999467875</v>
      </c>
      <c r="L1916" s="2">
        <v>0.01</v>
      </c>
      <c r="M1916" t="s">
        <v>175</v>
      </c>
    </row>
    <row r="1917" spans="1:13" x14ac:dyDescent="0.25">
      <c r="A1917" s="20">
        <v>2.9300871994109743</v>
      </c>
      <c r="B1917" s="86">
        <v>-112.84699999999999</v>
      </c>
      <c r="C1917" s="24">
        <v>37.015999999999998</v>
      </c>
      <c r="D1917" s="9">
        <v>18</v>
      </c>
      <c r="E1917" s="9">
        <v>2002</v>
      </c>
      <c r="F1917" s="9">
        <v>7</v>
      </c>
      <c r="G1917" s="9">
        <v>29</v>
      </c>
      <c r="H1917" s="9">
        <v>9</v>
      </c>
      <c r="I1917" s="9">
        <v>28</v>
      </c>
      <c r="J1917" s="12">
        <v>13.5</v>
      </c>
      <c r="K1917" s="35">
        <v>0.11825400999467875</v>
      </c>
      <c r="L1917" s="2">
        <v>0.01</v>
      </c>
      <c r="M1917" t="s">
        <v>175</v>
      </c>
    </row>
    <row r="1918" spans="1:13" x14ac:dyDescent="0.25">
      <c r="A1918" s="20">
        <v>2.8285</v>
      </c>
      <c r="B1918" s="86">
        <v>-112.60599999999999</v>
      </c>
      <c r="C1918" s="24">
        <v>38.155000000000001</v>
      </c>
      <c r="D1918" s="9">
        <v>1</v>
      </c>
      <c r="E1918" s="9">
        <v>2002</v>
      </c>
      <c r="F1918" s="9">
        <v>8</v>
      </c>
      <c r="G1918" s="9">
        <v>12</v>
      </c>
      <c r="H1918" s="9">
        <v>1</v>
      </c>
      <c r="I1918" s="9">
        <v>27</v>
      </c>
      <c r="J1918" s="12">
        <v>2.1</v>
      </c>
      <c r="K1918" s="35">
        <v>0.13900000000000001</v>
      </c>
      <c r="L1918" s="2">
        <v>0.01</v>
      </c>
      <c r="M1918" t="s">
        <v>174</v>
      </c>
    </row>
    <row r="1919" spans="1:13" x14ac:dyDescent="0.25">
      <c r="A1919" s="20">
        <v>3.4234096683155584</v>
      </c>
      <c r="B1919" s="86">
        <v>-112.60899999999999</v>
      </c>
      <c r="C1919" s="24">
        <v>38.158000000000001</v>
      </c>
      <c r="D1919" s="9">
        <v>0</v>
      </c>
      <c r="E1919" s="9">
        <v>2002</v>
      </c>
      <c r="F1919" s="9">
        <v>8</v>
      </c>
      <c r="G1919" s="9">
        <v>12</v>
      </c>
      <c r="H1919" s="9">
        <v>1</v>
      </c>
      <c r="I1919" s="9">
        <v>31</v>
      </c>
      <c r="J1919" s="12">
        <v>40.799999999999997</v>
      </c>
      <c r="K1919" s="35">
        <v>0.11825400999467875</v>
      </c>
      <c r="L1919" s="2">
        <v>0.01</v>
      </c>
      <c r="M1919" t="s">
        <v>175</v>
      </c>
    </row>
    <row r="1920" spans="1:13" x14ac:dyDescent="0.25">
      <c r="A1920" s="20">
        <v>2.8238918075372434</v>
      </c>
      <c r="B1920" s="86">
        <v>-112.60599999999999</v>
      </c>
      <c r="C1920" s="24">
        <v>38.158000000000001</v>
      </c>
      <c r="D1920" s="9">
        <v>5</v>
      </c>
      <c r="E1920" s="9">
        <v>2002</v>
      </c>
      <c r="F1920" s="9">
        <v>8</v>
      </c>
      <c r="G1920" s="9">
        <v>12</v>
      </c>
      <c r="H1920" s="9">
        <v>1</v>
      </c>
      <c r="I1920" s="9">
        <v>36</v>
      </c>
      <c r="J1920" s="12">
        <v>30.9</v>
      </c>
      <c r="K1920" s="35">
        <v>0.11825400999467875</v>
      </c>
      <c r="L1920" s="2">
        <v>0.01</v>
      </c>
      <c r="M1920" t="s">
        <v>175</v>
      </c>
    </row>
    <row r="1921" spans="1:13" x14ac:dyDescent="0.25">
      <c r="A1921" s="20">
        <v>2.6858980756583652</v>
      </c>
      <c r="B1921" s="86">
        <v>-112.602</v>
      </c>
      <c r="C1921" s="24">
        <v>38.159999999999997</v>
      </c>
      <c r="D1921" s="9">
        <v>1</v>
      </c>
      <c r="E1921" s="9">
        <v>2002</v>
      </c>
      <c r="F1921" s="9">
        <v>8</v>
      </c>
      <c r="G1921" s="9">
        <v>12</v>
      </c>
      <c r="H1921" s="9">
        <v>2</v>
      </c>
      <c r="I1921" s="9">
        <v>28</v>
      </c>
      <c r="J1921" s="12">
        <v>32.5</v>
      </c>
      <c r="K1921" s="35">
        <v>0.11825400999467875</v>
      </c>
      <c r="L1921" s="2">
        <v>0.01</v>
      </c>
      <c r="M1921" t="s">
        <v>175</v>
      </c>
    </row>
    <row r="1922" spans="1:13" x14ac:dyDescent="0.25">
      <c r="A1922" s="20">
        <v>3.0104258630943872</v>
      </c>
      <c r="B1922" s="86">
        <v>-108.996</v>
      </c>
      <c r="C1922" s="24">
        <v>41.796999999999997</v>
      </c>
      <c r="D1922" s="9">
        <v>7</v>
      </c>
      <c r="E1922" s="9">
        <v>2002</v>
      </c>
      <c r="F1922" s="9">
        <v>8</v>
      </c>
      <c r="G1922" s="9">
        <v>22</v>
      </c>
      <c r="H1922" s="9">
        <v>21</v>
      </c>
      <c r="I1922" s="9">
        <v>26</v>
      </c>
      <c r="J1922" s="12">
        <v>45.2</v>
      </c>
      <c r="K1922" s="35">
        <v>0.11825400999467875</v>
      </c>
      <c r="L1922" s="2">
        <v>0.01</v>
      </c>
      <c r="M1922" t="s">
        <v>175</v>
      </c>
    </row>
    <row r="1923" spans="1:13" x14ac:dyDescent="0.25">
      <c r="A1923" s="20">
        <v>2.8665190065193156</v>
      </c>
      <c r="B1923" s="86">
        <v>-112.414</v>
      </c>
      <c r="C1923" s="24">
        <v>37.975999999999999</v>
      </c>
      <c r="D1923" s="9">
        <v>0</v>
      </c>
      <c r="E1923" s="9">
        <v>2002</v>
      </c>
      <c r="F1923" s="9">
        <v>9</v>
      </c>
      <c r="G1923" s="9">
        <v>6</v>
      </c>
      <c r="H1923" s="9">
        <v>11</v>
      </c>
      <c r="I1923" s="9">
        <v>15</v>
      </c>
      <c r="J1923" s="12">
        <v>48.3</v>
      </c>
      <c r="K1923" s="35">
        <v>0.11825400999467875</v>
      </c>
      <c r="L1923" s="2">
        <v>0.01</v>
      </c>
      <c r="M1923" t="s">
        <v>175</v>
      </c>
    </row>
    <row r="1924" spans="1:13" x14ac:dyDescent="0.25">
      <c r="A1924" s="20">
        <v>2.89323</v>
      </c>
      <c r="B1924" s="80">
        <v>-110.381</v>
      </c>
      <c r="C1924" s="23">
        <v>36.476999999999997</v>
      </c>
      <c r="D1924" s="1">
        <v>1</v>
      </c>
      <c r="E1924" s="1">
        <v>2002</v>
      </c>
      <c r="F1924" s="1">
        <v>9</v>
      </c>
      <c r="G1924" s="1">
        <v>17</v>
      </c>
      <c r="H1924" s="1">
        <v>19</v>
      </c>
      <c r="I1924" s="1">
        <v>39</v>
      </c>
      <c r="J1924" s="11">
        <v>32.700000000000003</v>
      </c>
      <c r="K1924" s="35">
        <v>0.22500000000000001</v>
      </c>
      <c r="L1924" s="2">
        <v>0.01</v>
      </c>
      <c r="M1924" t="s">
        <v>174</v>
      </c>
    </row>
    <row r="1925" spans="1:13" x14ac:dyDescent="0.25">
      <c r="A1925" s="20">
        <v>2.9454841133159868</v>
      </c>
      <c r="B1925" s="86">
        <v>-111.958</v>
      </c>
      <c r="C1925" s="24">
        <v>40.417999999999999</v>
      </c>
      <c r="D1925" s="9">
        <v>11</v>
      </c>
      <c r="E1925" s="9">
        <v>2002</v>
      </c>
      <c r="F1925" s="9">
        <v>9</v>
      </c>
      <c r="G1925" s="9">
        <v>21</v>
      </c>
      <c r="H1925" s="9">
        <v>20</v>
      </c>
      <c r="I1925" s="9">
        <v>14</v>
      </c>
      <c r="J1925" s="12">
        <v>15</v>
      </c>
      <c r="K1925" s="35">
        <v>0.11825400999467875</v>
      </c>
      <c r="L1925" s="2">
        <v>0.01</v>
      </c>
      <c r="M1925" t="s">
        <v>175</v>
      </c>
    </row>
    <row r="1926" spans="1:13" x14ac:dyDescent="0.25">
      <c r="A1926" s="20">
        <v>3.2081287427402168</v>
      </c>
      <c r="B1926" s="80">
        <v>-110.947</v>
      </c>
      <c r="C1926" s="23">
        <v>43.197000000000003</v>
      </c>
      <c r="D1926" s="1">
        <v>5</v>
      </c>
      <c r="E1926" s="1">
        <v>2002</v>
      </c>
      <c r="F1926" s="1">
        <v>10</v>
      </c>
      <c r="G1926" s="1">
        <v>22</v>
      </c>
      <c r="H1926" s="1">
        <v>4</v>
      </c>
      <c r="I1926" s="1">
        <v>8</v>
      </c>
      <c r="J1926" s="1">
        <v>10.24</v>
      </c>
      <c r="K1926" s="35">
        <v>0.10516774409862768</v>
      </c>
      <c r="L1926" s="2">
        <v>0.01</v>
      </c>
      <c r="M1926" t="s">
        <v>175</v>
      </c>
    </row>
    <row r="1927" spans="1:13" x14ac:dyDescent="0.25">
      <c r="A1927" s="20">
        <v>4.1300177099304181</v>
      </c>
      <c r="B1927" s="80">
        <v>-110.822</v>
      </c>
      <c r="C1927" s="23">
        <v>43.189</v>
      </c>
      <c r="D1927" s="1">
        <v>5</v>
      </c>
      <c r="E1927" s="1">
        <v>2002</v>
      </c>
      <c r="F1927" s="1">
        <v>10</v>
      </c>
      <c r="G1927" s="1">
        <v>22</v>
      </c>
      <c r="H1927" s="1">
        <v>4</v>
      </c>
      <c r="I1927" s="1">
        <v>11</v>
      </c>
      <c r="J1927" s="1">
        <v>15.89</v>
      </c>
      <c r="K1927" s="35">
        <v>0.1026800070380199</v>
      </c>
      <c r="L1927" s="2">
        <v>0.01</v>
      </c>
      <c r="M1927" t="s">
        <v>175</v>
      </c>
    </row>
    <row r="1928" spans="1:13" x14ac:dyDescent="0.25">
      <c r="A1928" s="20">
        <v>2.8629768291253255</v>
      </c>
      <c r="B1928" s="80">
        <v>-110.992</v>
      </c>
      <c r="C1928" s="23">
        <v>43.204000000000001</v>
      </c>
      <c r="D1928" s="1">
        <v>3</v>
      </c>
      <c r="E1928" s="1">
        <v>2002</v>
      </c>
      <c r="F1928" s="1">
        <v>10</v>
      </c>
      <c r="G1928" s="1">
        <v>22</v>
      </c>
      <c r="H1928" s="1">
        <v>4</v>
      </c>
      <c r="I1928" s="1">
        <v>29</v>
      </c>
      <c r="J1928" s="11">
        <v>28.6</v>
      </c>
      <c r="K1928" s="35">
        <v>0.11825400999467875</v>
      </c>
      <c r="L1928" s="2">
        <v>0.01</v>
      </c>
      <c r="M1928" t="s">
        <v>175</v>
      </c>
    </row>
    <row r="1929" spans="1:13" x14ac:dyDescent="0.25">
      <c r="A1929" s="20">
        <v>3.307873806522649</v>
      </c>
      <c r="B1929" s="80">
        <v>-110.983</v>
      </c>
      <c r="C1929" s="23">
        <v>43.206000000000003</v>
      </c>
      <c r="D1929" s="1">
        <v>5</v>
      </c>
      <c r="E1929" s="1">
        <v>2002</v>
      </c>
      <c r="F1929" s="1">
        <v>10</v>
      </c>
      <c r="G1929" s="1">
        <v>23</v>
      </c>
      <c r="H1929" s="1">
        <v>9</v>
      </c>
      <c r="I1929" s="1">
        <v>50</v>
      </c>
      <c r="J1929" s="1">
        <v>32.479999999999997</v>
      </c>
      <c r="K1929" s="35">
        <v>0.10516774409862768</v>
      </c>
      <c r="L1929" s="2">
        <v>0.01</v>
      </c>
      <c r="M1929" t="s">
        <v>175</v>
      </c>
    </row>
    <row r="1930" spans="1:13" x14ac:dyDescent="0.25">
      <c r="A1930" s="20">
        <v>2.6276645141966664</v>
      </c>
      <c r="B1930" s="86">
        <v>-111.623</v>
      </c>
      <c r="C1930" s="24">
        <v>40.755000000000003</v>
      </c>
      <c r="D1930" s="9">
        <v>11</v>
      </c>
      <c r="E1930" s="9">
        <v>2002</v>
      </c>
      <c r="F1930" s="9">
        <v>11</v>
      </c>
      <c r="G1930" s="9">
        <v>3</v>
      </c>
      <c r="H1930" s="9">
        <v>22</v>
      </c>
      <c r="I1930" s="9">
        <v>29</v>
      </c>
      <c r="J1930" s="12">
        <v>43.5</v>
      </c>
      <c r="K1930" s="35">
        <v>0.11825400999467875</v>
      </c>
      <c r="L1930" s="2">
        <v>0.01</v>
      </c>
      <c r="M1930" t="s">
        <v>175</v>
      </c>
    </row>
    <row r="1931" spans="1:13" x14ac:dyDescent="0.25">
      <c r="A1931" s="20">
        <v>2.7060297623881286</v>
      </c>
      <c r="B1931" s="86">
        <v>-111.651</v>
      </c>
      <c r="C1931" s="24">
        <v>41.654000000000003</v>
      </c>
      <c r="D1931" s="9">
        <v>12</v>
      </c>
      <c r="E1931" s="9">
        <v>2002</v>
      </c>
      <c r="F1931" s="9">
        <v>11</v>
      </c>
      <c r="G1931" s="9">
        <v>3</v>
      </c>
      <c r="H1931" s="9">
        <v>22</v>
      </c>
      <c r="I1931" s="9">
        <v>49</v>
      </c>
      <c r="J1931" s="12">
        <v>15.1</v>
      </c>
      <c r="K1931" s="35">
        <v>0.11825400999467875</v>
      </c>
      <c r="L1931" s="2">
        <v>0.01</v>
      </c>
      <c r="M1931" t="s">
        <v>175</v>
      </c>
    </row>
    <row r="1932" spans="1:13" x14ac:dyDescent="0.25">
      <c r="A1932" s="20">
        <v>2.6963578899436711</v>
      </c>
      <c r="B1932" s="86">
        <v>-111.97199999999999</v>
      </c>
      <c r="C1932" s="24">
        <v>40.469000000000001</v>
      </c>
      <c r="D1932" s="9">
        <v>5</v>
      </c>
      <c r="E1932" s="9">
        <v>2002</v>
      </c>
      <c r="F1932" s="9">
        <v>11</v>
      </c>
      <c r="G1932" s="9">
        <v>4</v>
      </c>
      <c r="H1932" s="9">
        <v>18</v>
      </c>
      <c r="I1932" s="9">
        <v>52</v>
      </c>
      <c r="J1932" s="12">
        <v>50.5</v>
      </c>
      <c r="K1932" s="35">
        <v>0.11825400999467875</v>
      </c>
      <c r="L1932" s="2">
        <v>0.01</v>
      </c>
      <c r="M1932" t="s">
        <v>175</v>
      </c>
    </row>
    <row r="1933" spans="1:13" x14ac:dyDescent="0.25">
      <c r="A1933" s="20">
        <v>2.7166919034683898</v>
      </c>
      <c r="B1933" s="86">
        <v>-111.511</v>
      </c>
      <c r="C1933" s="24">
        <v>38.838000000000001</v>
      </c>
      <c r="D1933" s="9">
        <v>6</v>
      </c>
      <c r="E1933" s="9">
        <v>2002</v>
      </c>
      <c r="F1933" s="9">
        <v>11</v>
      </c>
      <c r="G1933" s="9">
        <v>8</v>
      </c>
      <c r="H1933" s="9">
        <v>3</v>
      </c>
      <c r="I1933" s="9">
        <v>27</v>
      </c>
      <c r="J1933" s="12">
        <v>34.4</v>
      </c>
      <c r="K1933" s="35">
        <v>0.11825400999467875</v>
      </c>
      <c r="L1933" s="2">
        <v>0.01</v>
      </c>
      <c r="M1933" t="s">
        <v>175</v>
      </c>
    </row>
    <row r="1934" spans="1:13" x14ac:dyDescent="0.25">
      <c r="A1934" s="20">
        <v>3.3221442542818749</v>
      </c>
      <c r="B1934" s="86">
        <v>-111.503</v>
      </c>
      <c r="C1934" s="24">
        <v>38.840000000000003</v>
      </c>
      <c r="D1934" s="9">
        <v>5</v>
      </c>
      <c r="E1934" s="9">
        <v>2002</v>
      </c>
      <c r="F1934" s="9">
        <v>11</v>
      </c>
      <c r="G1934" s="9">
        <v>8</v>
      </c>
      <c r="H1934" s="9">
        <v>12</v>
      </c>
      <c r="I1934" s="9">
        <v>55</v>
      </c>
      <c r="J1934" s="12">
        <v>22.3</v>
      </c>
      <c r="K1934" s="35">
        <v>0.11825400999467875</v>
      </c>
      <c r="L1934" s="2">
        <v>0.01</v>
      </c>
      <c r="M1934" t="s">
        <v>175</v>
      </c>
    </row>
    <row r="1935" spans="1:13" x14ac:dyDescent="0.25">
      <c r="A1935" s="20">
        <v>2.9555535175706975</v>
      </c>
      <c r="B1935" s="86">
        <v>-111.65600000000001</v>
      </c>
      <c r="C1935" s="24">
        <v>39.786000000000001</v>
      </c>
      <c r="D1935" s="9">
        <v>2</v>
      </c>
      <c r="E1935" s="9">
        <v>2002</v>
      </c>
      <c r="F1935" s="9">
        <v>11</v>
      </c>
      <c r="G1935" s="9">
        <v>9</v>
      </c>
      <c r="H1935" s="9">
        <v>1</v>
      </c>
      <c r="I1935" s="9">
        <v>32</v>
      </c>
      <c r="J1935" s="12">
        <v>55.4</v>
      </c>
      <c r="K1935" s="35">
        <v>0.11825400999467875</v>
      </c>
      <c r="L1935" s="2">
        <v>0.01</v>
      </c>
      <c r="M1935" t="s">
        <v>175</v>
      </c>
    </row>
    <row r="1936" spans="1:13" x14ac:dyDescent="0.25">
      <c r="A1936" s="20">
        <v>3.2283678486260832</v>
      </c>
      <c r="B1936" s="86">
        <v>-111.664</v>
      </c>
      <c r="C1936" s="24">
        <v>39.774000000000001</v>
      </c>
      <c r="D1936" s="9">
        <v>3</v>
      </c>
      <c r="E1936" s="9">
        <v>2002</v>
      </c>
      <c r="F1936" s="9">
        <v>11</v>
      </c>
      <c r="G1936" s="9">
        <v>9</v>
      </c>
      <c r="H1936" s="9">
        <v>8</v>
      </c>
      <c r="I1936" s="9">
        <v>9</v>
      </c>
      <c r="J1936" s="12">
        <v>51.7</v>
      </c>
      <c r="K1936" s="35">
        <v>0.11825400999467875</v>
      </c>
      <c r="L1936" s="2">
        <v>0.01</v>
      </c>
      <c r="M1936" t="s">
        <v>175</v>
      </c>
    </row>
    <row r="1937" spans="1:13" x14ac:dyDescent="0.25">
      <c r="A1937" s="20">
        <v>2.8467799999999999</v>
      </c>
      <c r="B1937" s="86">
        <v>-113.52</v>
      </c>
      <c r="C1937" s="24">
        <v>36.962000000000003</v>
      </c>
      <c r="D1937" s="9">
        <v>2</v>
      </c>
      <c r="E1937" s="9">
        <v>2002</v>
      </c>
      <c r="F1937" s="9">
        <v>11</v>
      </c>
      <c r="G1937" s="9">
        <v>13</v>
      </c>
      <c r="H1937" s="9">
        <v>14</v>
      </c>
      <c r="I1937" s="9">
        <v>42</v>
      </c>
      <c r="J1937" s="12">
        <v>58.8</v>
      </c>
      <c r="K1937" s="35">
        <v>0.22500000000000001</v>
      </c>
      <c r="L1937" s="2">
        <v>0.01</v>
      </c>
      <c r="M1937" t="s">
        <v>174</v>
      </c>
    </row>
    <row r="1938" spans="1:13" x14ac:dyDescent="0.25">
      <c r="A1938" s="20">
        <v>2.826053306264833</v>
      </c>
      <c r="B1938" s="86">
        <v>-112.747</v>
      </c>
      <c r="C1938" s="24">
        <v>38.250999999999998</v>
      </c>
      <c r="D1938" s="9">
        <v>0</v>
      </c>
      <c r="E1938" s="9">
        <v>2002</v>
      </c>
      <c r="F1938" s="9">
        <v>11</v>
      </c>
      <c r="G1938" s="9">
        <v>13</v>
      </c>
      <c r="H1938" s="9">
        <v>23</v>
      </c>
      <c r="I1938" s="9">
        <v>24</v>
      </c>
      <c r="J1938" s="12">
        <v>32.700000000000003</v>
      </c>
      <c r="K1938" s="35">
        <v>0.11825400999467875</v>
      </c>
      <c r="L1938" s="2">
        <v>0.01</v>
      </c>
      <c r="M1938" t="s">
        <v>175</v>
      </c>
    </row>
    <row r="1939" spans="1:13" x14ac:dyDescent="0.25">
      <c r="A1939" s="20">
        <v>2.86612859648872</v>
      </c>
      <c r="B1939" s="86">
        <v>-111.65300000000001</v>
      </c>
      <c r="C1939" s="24">
        <v>41.08</v>
      </c>
      <c r="D1939" s="9">
        <v>9</v>
      </c>
      <c r="E1939" s="9">
        <v>2002</v>
      </c>
      <c r="F1939" s="9">
        <v>11</v>
      </c>
      <c r="G1939" s="9">
        <v>15</v>
      </c>
      <c r="H1939" s="9">
        <v>8</v>
      </c>
      <c r="I1939" s="9">
        <v>11</v>
      </c>
      <c r="J1939" s="12">
        <v>56.9</v>
      </c>
      <c r="K1939" s="35">
        <v>0.11825400999467875</v>
      </c>
      <c r="L1939" s="2">
        <v>0.01</v>
      </c>
      <c r="M1939" t="s">
        <v>175</v>
      </c>
    </row>
    <row r="1940" spans="1:13" x14ac:dyDescent="0.25">
      <c r="A1940" s="20">
        <v>3.4506300000000003</v>
      </c>
      <c r="B1940" s="80">
        <v>-108.462</v>
      </c>
      <c r="C1940" s="23">
        <v>38.933999999999997</v>
      </c>
      <c r="D1940" s="1">
        <v>5</v>
      </c>
      <c r="E1940" s="1">
        <v>2002</v>
      </c>
      <c r="F1940" s="1">
        <v>11</v>
      </c>
      <c r="G1940" s="1">
        <v>26</v>
      </c>
      <c r="H1940" s="1">
        <v>5</v>
      </c>
      <c r="I1940" s="1">
        <v>46</v>
      </c>
      <c r="J1940" s="11">
        <v>29.5</v>
      </c>
      <c r="K1940" s="35">
        <v>0.22500000000000001</v>
      </c>
      <c r="L1940" s="2">
        <v>0.01</v>
      </c>
      <c r="M1940" t="s">
        <v>174</v>
      </c>
    </row>
    <row r="1941" spans="1:13" x14ac:dyDescent="0.25">
      <c r="A1941" s="20">
        <v>2.51234</v>
      </c>
      <c r="B1941" s="86">
        <v>-112.982</v>
      </c>
      <c r="C1941" s="24">
        <v>37.834000000000003</v>
      </c>
      <c r="D1941" s="9">
        <v>3</v>
      </c>
      <c r="E1941" s="9">
        <v>2002</v>
      </c>
      <c r="F1941" s="9">
        <v>12</v>
      </c>
      <c r="G1941" s="9">
        <v>4</v>
      </c>
      <c r="H1941" s="9">
        <v>15</v>
      </c>
      <c r="I1941" s="9">
        <v>8</v>
      </c>
      <c r="J1941" s="12">
        <v>37</v>
      </c>
      <c r="K1941" s="35">
        <v>0.22500000000000001</v>
      </c>
      <c r="L1941" s="2">
        <v>0.01</v>
      </c>
      <c r="M1941" t="s">
        <v>174</v>
      </c>
    </row>
    <row r="1942" spans="1:13" x14ac:dyDescent="0.25">
      <c r="A1942" s="20">
        <v>3.0999918111567251</v>
      </c>
      <c r="B1942" s="80">
        <v>-111.545</v>
      </c>
      <c r="C1942" s="23">
        <v>42.957999999999998</v>
      </c>
      <c r="D1942" s="1">
        <v>5</v>
      </c>
      <c r="E1942" s="1">
        <v>2002</v>
      </c>
      <c r="F1942" s="1">
        <v>12</v>
      </c>
      <c r="G1942" s="1">
        <v>19</v>
      </c>
      <c r="H1942" s="1">
        <v>7</v>
      </c>
      <c r="I1942" s="1">
        <v>25</v>
      </c>
      <c r="J1942" s="1">
        <v>39.15</v>
      </c>
      <c r="K1942" s="35">
        <v>0.16083765575665815</v>
      </c>
      <c r="L1942" s="2">
        <v>0.01</v>
      </c>
      <c r="M1942" t="s">
        <v>175</v>
      </c>
    </row>
    <row r="1943" spans="1:13" x14ac:dyDescent="0.25">
      <c r="A1943" s="20">
        <v>2.9324356266602267</v>
      </c>
      <c r="B1943" s="80">
        <v>-111.553</v>
      </c>
      <c r="C1943" s="23">
        <v>42.948</v>
      </c>
      <c r="D1943" s="1">
        <v>5</v>
      </c>
      <c r="E1943" s="1">
        <v>2002</v>
      </c>
      <c r="F1943" s="1">
        <v>12</v>
      </c>
      <c r="G1943" s="1">
        <v>19</v>
      </c>
      <c r="H1943" s="1">
        <v>7</v>
      </c>
      <c r="I1943" s="1">
        <v>40</v>
      </c>
      <c r="J1943" s="1">
        <v>19.829999999999998</v>
      </c>
      <c r="K1943" s="35">
        <v>0.16083765575665815</v>
      </c>
      <c r="L1943" s="2">
        <v>0.01</v>
      </c>
      <c r="M1943" t="s">
        <v>175</v>
      </c>
    </row>
    <row r="1944" spans="1:13" x14ac:dyDescent="0.25">
      <c r="A1944" s="20">
        <v>2.5309200000000001</v>
      </c>
      <c r="B1944" s="86">
        <v>-112.479</v>
      </c>
      <c r="C1944" s="24">
        <v>37.786999999999999</v>
      </c>
      <c r="D1944" s="9">
        <v>6</v>
      </c>
      <c r="E1944" s="9">
        <v>2002</v>
      </c>
      <c r="F1944" s="9">
        <v>12</v>
      </c>
      <c r="G1944" s="9">
        <v>23</v>
      </c>
      <c r="H1944" s="9">
        <v>18</v>
      </c>
      <c r="I1944" s="9">
        <v>5</v>
      </c>
      <c r="J1944" s="12">
        <v>27.3</v>
      </c>
      <c r="K1944" s="35">
        <v>0.22500000000000001</v>
      </c>
      <c r="L1944" s="2">
        <v>0.01</v>
      </c>
      <c r="M1944" t="s">
        <v>174</v>
      </c>
    </row>
    <row r="1945" spans="1:13" x14ac:dyDescent="0.25">
      <c r="A1945" s="20">
        <v>2.7184701139450436</v>
      </c>
      <c r="B1945" s="86">
        <v>-112.611</v>
      </c>
      <c r="C1945" s="24">
        <v>38.229999999999997</v>
      </c>
      <c r="D1945" s="9">
        <v>4</v>
      </c>
      <c r="E1945" s="9">
        <v>2002</v>
      </c>
      <c r="F1945" s="9">
        <v>12</v>
      </c>
      <c r="G1945" s="9">
        <v>31</v>
      </c>
      <c r="H1945" s="9">
        <v>20</v>
      </c>
      <c r="I1945" s="9">
        <v>8</v>
      </c>
      <c r="J1945" s="12">
        <v>40.6</v>
      </c>
      <c r="K1945" s="35">
        <v>0.11825400999467875</v>
      </c>
      <c r="L1945" s="2">
        <v>0.01</v>
      </c>
      <c r="M1945" t="s">
        <v>175</v>
      </c>
    </row>
    <row r="1946" spans="1:13" x14ac:dyDescent="0.25">
      <c r="A1946" s="20">
        <v>2.8993004933806081</v>
      </c>
      <c r="B1946" s="86">
        <v>-112.614</v>
      </c>
      <c r="C1946" s="24">
        <v>38.226999999999997</v>
      </c>
      <c r="D1946" s="9">
        <v>0</v>
      </c>
      <c r="E1946" s="9">
        <v>2002</v>
      </c>
      <c r="F1946" s="9">
        <v>12</v>
      </c>
      <c r="G1946" s="9">
        <v>31</v>
      </c>
      <c r="H1946" s="9">
        <v>20</v>
      </c>
      <c r="I1946" s="9">
        <v>39</v>
      </c>
      <c r="J1946" s="12">
        <v>45.4</v>
      </c>
      <c r="K1946" s="35">
        <v>0.11825400999467875</v>
      </c>
      <c r="L1946" s="2">
        <v>0.01</v>
      </c>
      <c r="M1946" t="s">
        <v>175</v>
      </c>
    </row>
    <row r="1947" spans="1:13" x14ac:dyDescent="0.25">
      <c r="A1947" s="20">
        <v>3.0787359505904557</v>
      </c>
      <c r="B1947" s="86">
        <v>-112.61</v>
      </c>
      <c r="C1947" s="24">
        <v>38.229999999999997</v>
      </c>
      <c r="D1947" s="9">
        <v>9</v>
      </c>
      <c r="E1947" s="9">
        <v>2003</v>
      </c>
      <c r="F1947" s="9">
        <v>1</v>
      </c>
      <c r="G1947" s="9">
        <v>1</v>
      </c>
      <c r="H1947" s="9">
        <v>10</v>
      </c>
      <c r="I1947" s="9">
        <v>17</v>
      </c>
      <c r="J1947" s="12">
        <v>19.3</v>
      </c>
      <c r="K1947" s="35">
        <v>0.11825400999467875</v>
      </c>
      <c r="L1947" s="2">
        <v>0.01</v>
      </c>
      <c r="M1947" t="s">
        <v>175</v>
      </c>
    </row>
    <row r="1948" spans="1:13" x14ac:dyDescent="0.25">
      <c r="A1948" s="20">
        <v>2.672279372230006</v>
      </c>
      <c r="B1948" s="86">
        <v>-112.616</v>
      </c>
      <c r="C1948" s="24">
        <v>38.225999999999999</v>
      </c>
      <c r="D1948" s="9">
        <v>4</v>
      </c>
      <c r="E1948" s="9">
        <v>2003</v>
      </c>
      <c r="F1948" s="9">
        <v>1</v>
      </c>
      <c r="G1948" s="9">
        <v>1</v>
      </c>
      <c r="H1948" s="9">
        <v>12</v>
      </c>
      <c r="I1948" s="9">
        <v>13</v>
      </c>
      <c r="J1948" s="12">
        <v>19</v>
      </c>
      <c r="K1948" s="35">
        <v>0.11825400999467875</v>
      </c>
      <c r="L1948" s="2">
        <v>0.01</v>
      </c>
      <c r="M1948" t="s">
        <v>175</v>
      </c>
    </row>
    <row r="1949" spans="1:13" x14ac:dyDescent="0.25">
      <c r="A1949" s="20">
        <v>2.8410598101392504</v>
      </c>
      <c r="B1949" s="86">
        <v>-112.60299999999999</v>
      </c>
      <c r="C1949" s="24">
        <v>38.229999999999997</v>
      </c>
      <c r="D1949" s="9">
        <v>0</v>
      </c>
      <c r="E1949" s="9">
        <v>2003</v>
      </c>
      <c r="F1949" s="9">
        <v>1</v>
      </c>
      <c r="G1949" s="9">
        <v>1</v>
      </c>
      <c r="H1949" s="9">
        <v>15</v>
      </c>
      <c r="I1949" s="9">
        <v>52</v>
      </c>
      <c r="J1949" s="12">
        <v>2.6</v>
      </c>
      <c r="K1949" s="35">
        <v>0.11825400999467875</v>
      </c>
      <c r="L1949" s="2">
        <v>0.01</v>
      </c>
      <c r="M1949" t="s">
        <v>175</v>
      </c>
    </row>
    <row r="1950" spans="1:13" x14ac:dyDescent="0.25">
      <c r="A1950" s="20">
        <v>3.3773498632842625</v>
      </c>
      <c r="B1950" s="80">
        <v>-111.05500000000001</v>
      </c>
      <c r="C1950" s="23">
        <v>42.677</v>
      </c>
      <c r="D1950" s="1">
        <v>3</v>
      </c>
      <c r="E1950" s="1">
        <v>2003</v>
      </c>
      <c r="F1950" s="1">
        <v>1</v>
      </c>
      <c r="G1950" s="1">
        <v>16</v>
      </c>
      <c r="H1950" s="1">
        <v>10</v>
      </c>
      <c r="I1950" s="1">
        <v>7</v>
      </c>
      <c r="J1950" s="11">
        <v>31.8</v>
      </c>
      <c r="K1950" s="35">
        <v>0.10516774409862768</v>
      </c>
      <c r="L1950" s="2">
        <v>0.01</v>
      </c>
      <c r="M1950" t="s">
        <v>175</v>
      </c>
    </row>
    <row r="1951" spans="1:13" x14ac:dyDescent="0.25">
      <c r="A1951" s="20">
        <v>3.3339847472335804</v>
      </c>
      <c r="B1951" s="86">
        <v>-112.212</v>
      </c>
      <c r="C1951" s="24">
        <v>41.829000000000001</v>
      </c>
      <c r="D1951" s="9">
        <v>0</v>
      </c>
      <c r="E1951" s="9">
        <v>2003</v>
      </c>
      <c r="F1951" s="9">
        <v>2</v>
      </c>
      <c r="G1951" s="9">
        <v>1</v>
      </c>
      <c r="H1951" s="9">
        <v>20</v>
      </c>
      <c r="I1951" s="9">
        <v>37</v>
      </c>
      <c r="J1951" s="12">
        <v>31.3</v>
      </c>
      <c r="K1951" s="35">
        <v>0.11825400999467875</v>
      </c>
      <c r="L1951" s="2">
        <v>0.01</v>
      </c>
      <c r="M1951" t="s">
        <v>175</v>
      </c>
    </row>
    <row r="1952" spans="1:13" x14ac:dyDescent="0.25">
      <c r="A1952" s="20">
        <v>2.8337517632173395</v>
      </c>
      <c r="B1952" s="86">
        <v>-112.212</v>
      </c>
      <c r="C1952" s="24">
        <v>41.832000000000001</v>
      </c>
      <c r="D1952" s="9">
        <v>3</v>
      </c>
      <c r="E1952" s="9">
        <v>2003</v>
      </c>
      <c r="F1952" s="9">
        <v>2</v>
      </c>
      <c r="G1952" s="9">
        <v>2</v>
      </c>
      <c r="H1952" s="9">
        <v>7</v>
      </c>
      <c r="I1952" s="9">
        <v>14</v>
      </c>
      <c r="J1952" s="12">
        <v>31.2</v>
      </c>
      <c r="K1952" s="35">
        <v>0.11825400999467875</v>
      </c>
      <c r="L1952" s="2">
        <v>0.01</v>
      </c>
      <c r="M1952" t="s">
        <v>175</v>
      </c>
    </row>
    <row r="1953" spans="1:13" x14ac:dyDescent="0.25">
      <c r="A1953" s="20">
        <v>3.0822923715437627</v>
      </c>
      <c r="B1953" s="86">
        <v>-112.262</v>
      </c>
      <c r="C1953" s="24">
        <v>38.695999999999998</v>
      </c>
      <c r="D1953" s="9">
        <v>0</v>
      </c>
      <c r="E1953" s="9">
        <v>2003</v>
      </c>
      <c r="F1953" s="9">
        <v>2</v>
      </c>
      <c r="G1953" s="9">
        <v>11</v>
      </c>
      <c r="H1953" s="9">
        <v>8</v>
      </c>
      <c r="I1953" s="9">
        <v>59</v>
      </c>
      <c r="J1953" s="12">
        <v>4.0999999999999996</v>
      </c>
      <c r="K1953" s="35">
        <v>0.11825400999467875</v>
      </c>
      <c r="L1953" s="2">
        <v>0.01</v>
      </c>
      <c r="M1953" t="s">
        <v>175</v>
      </c>
    </row>
    <row r="1954" spans="1:13" x14ac:dyDescent="0.25">
      <c r="A1954" s="20">
        <v>3.3687325278071656</v>
      </c>
      <c r="B1954" s="86">
        <v>-112.261</v>
      </c>
      <c r="C1954" s="24">
        <v>38.698999999999998</v>
      </c>
      <c r="D1954" s="9">
        <v>0</v>
      </c>
      <c r="E1954" s="9">
        <v>2003</v>
      </c>
      <c r="F1954" s="9">
        <v>2</v>
      </c>
      <c r="G1954" s="9">
        <v>11</v>
      </c>
      <c r="H1954" s="9">
        <v>9</v>
      </c>
      <c r="I1954" s="9">
        <v>0</v>
      </c>
      <c r="J1954" s="12">
        <v>42.1</v>
      </c>
      <c r="K1954" s="35">
        <v>0.11825400999467875</v>
      </c>
      <c r="L1954" s="2">
        <v>0.01</v>
      </c>
      <c r="M1954" t="s">
        <v>175</v>
      </c>
    </row>
    <row r="1955" spans="1:13" x14ac:dyDescent="0.25">
      <c r="A1955" s="20">
        <v>2.8531026298859121</v>
      </c>
      <c r="B1955" s="86">
        <v>-112.251</v>
      </c>
      <c r="C1955" s="24">
        <v>38.692999999999998</v>
      </c>
      <c r="D1955" s="9">
        <v>1</v>
      </c>
      <c r="E1955" s="9">
        <v>2003</v>
      </c>
      <c r="F1955" s="9">
        <v>2</v>
      </c>
      <c r="G1955" s="9">
        <v>12</v>
      </c>
      <c r="H1955" s="9">
        <v>13</v>
      </c>
      <c r="I1955" s="9">
        <v>1</v>
      </c>
      <c r="J1955" s="12">
        <v>35.5</v>
      </c>
      <c r="K1955" s="35">
        <v>0.11825400999467875</v>
      </c>
      <c r="L1955" s="2">
        <v>0.01</v>
      </c>
      <c r="M1955" t="s">
        <v>175</v>
      </c>
    </row>
    <row r="1956" spans="1:13" x14ac:dyDescent="0.25">
      <c r="A1956" s="20">
        <v>2.7411750747719674</v>
      </c>
      <c r="B1956" s="86">
        <v>-112.608</v>
      </c>
      <c r="C1956" s="24">
        <v>38.228000000000002</v>
      </c>
      <c r="D1956" s="9">
        <v>0</v>
      </c>
      <c r="E1956" s="9">
        <v>2003</v>
      </c>
      <c r="F1956" s="9">
        <v>2</v>
      </c>
      <c r="G1956" s="9">
        <v>20</v>
      </c>
      <c r="H1956" s="9">
        <v>14</v>
      </c>
      <c r="I1956" s="9">
        <v>50</v>
      </c>
      <c r="J1956" s="12">
        <v>31.2</v>
      </c>
      <c r="K1956" s="35">
        <v>0.11825400999467875</v>
      </c>
      <c r="L1956" s="2">
        <v>0.01</v>
      </c>
      <c r="M1956" t="s">
        <v>175</v>
      </c>
    </row>
    <row r="1957" spans="1:13" x14ac:dyDescent="0.25">
      <c r="A1957" s="20">
        <v>2.8943185437812118</v>
      </c>
      <c r="B1957" s="80">
        <v>-110.667</v>
      </c>
      <c r="C1957" s="23">
        <v>43.286999999999999</v>
      </c>
      <c r="D1957" s="1">
        <v>5</v>
      </c>
      <c r="E1957" s="1">
        <v>2003</v>
      </c>
      <c r="F1957" s="1">
        <v>3</v>
      </c>
      <c r="G1957" s="1">
        <v>6</v>
      </c>
      <c r="H1957" s="1">
        <v>11</v>
      </c>
      <c r="I1957" s="1">
        <v>38</v>
      </c>
      <c r="J1957" s="1">
        <v>55.88</v>
      </c>
      <c r="K1957" s="35">
        <v>0.10516774409862768</v>
      </c>
      <c r="L1957" s="2">
        <v>0.01</v>
      </c>
      <c r="M1957" t="s">
        <v>175</v>
      </c>
    </row>
    <row r="1958" spans="1:13" x14ac:dyDescent="0.25">
      <c r="A1958" s="20">
        <v>2.7992063094387096</v>
      </c>
      <c r="B1958" s="80">
        <v>-111.727</v>
      </c>
      <c r="C1958" s="23">
        <v>43.268000000000001</v>
      </c>
      <c r="D1958" s="1">
        <v>1</v>
      </c>
      <c r="E1958" s="1">
        <v>2003</v>
      </c>
      <c r="F1958" s="1">
        <v>3</v>
      </c>
      <c r="G1958" s="1">
        <v>25</v>
      </c>
      <c r="H1958" s="1">
        <v>11</v>
      </c>
      <c r="I1958" s="1">
        <v>10</v>
      </c>
      <c r="J1958" s="11">
        <v>15.7</v>
      </c>
      <c r="K1958" s="35">
        <v>0.11825400999467875</v>
      </c>
      <c r="L1958" s="2">
        <v>0.01</v>
      </c>
      <c r="M1958" t="s">
        <v>175</v>
      </c>
    </row>
    <row r="1959" spans="1:13" x14ac:dyDescent="0.25">
      <c r="A1959" s="20">
        <v>3.1533566945929716</v>
      </c>
      <c r="B1959" s="86">
        <v>-112.982</v>
      </c>
      <c r="C1959" s="24">
        <v>36.765999999999998</v>
      </c>
      <c r="D1959" s="9">
        <v>4</v>
      </c>
      <c r="E1959" s="9">
        <v>2003</v>
      </c>
      <c r="F1959" s="9">
        <v>3</v>
      </c>
      <c r="G1959" s="9">
        <v>25</v>
      </c>
      <c r="H1959" s="9">
        <v>21</v>
      </c>
      <c r="I1959" s="9">
        <v>11</v>
      </c>
      <c r="J1959" s="12">
        <v>34.9</v>
      </c>
      <c r="K1959" s="35">
        <v>0.11825400999467875</v>
      </c>
      <c r="L1959" s="2">
        <v>0.01</v>
      </c>
      <c r="M1959" t="s">
        <v>175</v>
      </c>
    </row>
    <row r="1960" spans="1:13" x14ac:dyDescent="0.25">
      <c r="A1960" s="20">
        <v>2.9595003485545992</v>
      </c>
      <c r="B1960" s="86">
        <v>-111.91</v>
      </c>
      <c r="C1960" s="24">
        <v>39.511000000000003</v>
      </c>
      <c r="D1960" s="9">
        <v>0</v>
      </c>
      <c r="E1960" s="9">
        <v>2003</v>
      </c>
      <c r="F1960" s="9">
        <v>4</v>
      </c>
      <c r="G1960" s="9">
        <v>17</v>
      </c>
      <c r="H1960" s="9">
        <v>15</v>
      </c>
      <c r="I1960" s="9">
        <v>26</v>
      </c>
      <c r="J1960" s="12">
        <v>31.6</v>
      </c>
      <c r="K1960" s="35">
        <v>0.11825400999467875</v>
      </c>
      <c r="L1960" s="2">
        <v>0.01</v>
      </c>
      <c r="M1960" t="s">
        <v>175</v>
      </c>
    </row>
    <row r="1961" spans="1:13" x14ac:dyDescent="0.25">
      <c r="A1961" s="20">
        <v>2.7664390661367344</v>
      </c>
      <c r="B1961" s="86">
        <v>-113.60599999999999</v>
      </c>
      <c r="C1961" s="24">
        <v>41.779000000000003</v>
      </c>
      <c r="D1961" s="9">
        <v>1</v>
      </c>
      <c r="E1961" s="9">
        <v>2003</v>
      </c>
      <c r="F1961" s="9">
        <v>4</v>
      </c>
      <c r="G1961" s="9">
        <v>18</v>
      </c>
      <c r="H1961" s="9">
        <v>17</v>
      </c>
      <c r="I1961" s="9">
        <v>34</v>
      </c>
      <c r="J1961" s="12">
        <v>19.8</v>
      </c>
      <c r="K1961" s="35">
        <v>0.11825400999467875</v>
      </c>
      <c r="L1961" s="2">
        <v>0.01</v>
      </c>
      <c r="M1961" t="s">
        <v>175</v>
      </c>
    </row>
    <row r="1962" spans="1:13" x14ac:dyDescent="0.25">
      <c r="A1962" s="20">
        <v>3.4671201310158195</v>
      </c>
      <c r="B1962" s="80">
        <v>-110.759</v>
      </c>
      <c r="C1962" s="23">
        <v>43.463000000000001</v>
      </c>
      <c r="D1962" s="1">
        <v>5</v>
      </c>
      <c r="E1962" s="1">
        <v>2003</v>
      </c>
      <c r="F1962" s="1">
        <v>4</v>
      </c>
      <c r="G1962" s="1">
        <v>30</v>
      </c>
      <c r="H1962" s="1">
        <v>8</v>
      </c>
      <c r="I1962" s="1">
        <v>38</v>
      </c>
      <c r="J1962" s="1">
        <v>43.57</v>
      </c>
      <c r="K1962" s="35">
        <v>0.10516774409862768</v>
      </c>
      <c r="L1962" s="2">
        <v>0.01</v>
      </c>
      <c r="M1962" t="s">
        <v>175</v>
      </c>
    </row>
    <row r="1963" spans="1:13" x14ac:dyDescent="0.25">
      <c r="A1963" s="20">
        <v>3.2841548112954557</v>
      </c>
      <c r="B1963" s="80">
        <v>-110.313</v>
      </c>
      <c r="C1963" s="23">
        <v>43.463000000000001</v>
      </c>
      <c r="D1963" s="1">
        <v>5</v>
      </c>
      <c r="E1963" s="1">
        <v>2003</v>
      </c>
      <c r="F1963" s="1">
        <v>5</v>
      </c>
      <c r="G1963" s="1">
        <v>1</v>
      </c>
      <c r="H1963" s="1">
        <v>0</v>
      </c>
      <c r="I1963" s="1">
        <v>54</v>
      </c>
      <c r="J1963" s="1">
        <v>44.8</v>
      </c>
      <c r="K1963" s="35">
        <v>0.10516774409862768</v>
      </c>
      <c r="L1963" s="2">
        <v>0.01</v>
      </c>
      <c r="M1963" t="s">
        <v>175</v>
      </c>
    </row>
    <row r="1964" spans="1:13" x14ac:dyDescent="0.25">
      <c r="A1964" s="20">
        <v>3.1128909943384899</v>
      </c>
      <c r="B1964" s="86">
        <v>-113.21299999999999</v>
      </c>
      <c r="C1964" s="24">
        <v>37.694000000000003</v>
      </c>
      <c r="D1964" s="9">
        <v>5</v>
      </c>
      <c r="E1964" s="9">
        <v>2003</v>
      </c>
      <c r="F1964" s="9">
        <v>5</v>
      </c>
      <c r="G1964" s="9">
        <v>10</v>
      </c>
      <c r="H1964" s="9">
        <v>17</v>
      </c>
      <c r="I1964" s="9">
        <v>13</v>
      </c>
      <c r="J1964" s="12">
        <v>20.9</v>
      </c>
      <c r="K1964" s="35">
        <v>0.11825400999467875</v>
      </c>
      <c r="L1964" s="2">
        <v>0.01</v>
      </c>
      <c r="M1964" t="s">
        <v>175</v>
      </c>
    </row>
    <row r="1965" spans="1:13" x14ac:dyDescent="0.25">
      <c r="A1965" s="20">
        <v>3.2812810222171391</v>
      </c>
      <c r="B1965" s="86">
        <v>-113.193</v>
      </c>
      <c r="C1965" s="24">
        <v>37.707999999999998</v>
      </c>
      <c r="D1965" s="9">
        <v>1</v>
      </c>
      <c r="E1965" s="9">
        <v>2003</v>
      </c>
      <c r="F1965" s="9">
        <v>5</v>
      </c>
      <c r="G1965" s="9">
        <v>10</v>
      </c>
      <c r="H1965" s="9">
        <v>17</v>
      </c>
      <c r="I1965" s="9">
        <v>20</v>
      </c>
      <c r="J1965" s="12">
        <v>0.3</v>
      </c>
      <c r="K1965" s="35">
        <v>0.11825400999467875</v>
      </c>
      <c r="L1965" s="2">
        <v>0.01</v>
      </c>
      <c r="M1965" t="s">
        <v>175</v>
      </c>
    </row>
    <row r="1966" spans="1:13" x14ac:dyDescent="0.25">
      <c r="A1966" s="20">
        <v>3.5487739375095582</v>
      </c>
      <c r="B1966" s="80">
        <v>-110.282</v>
      </c>
      <c r="C1966" s="23">
        <v>43.463000000000001</v>
      </c>
      <c r="D1966" s="1">
        <v>5</v>
      </c>
      <c r="E1966" s="1">
        <v>2003</v>
      </c>
      <c r="F1966" s="1">
        <v>5</v>
      </c>
      <c r="G1966" s="1">
        <v>17</v>
      </c>
      <c r="H1966" s="1">
        <v>17</v>
      </c>
      <c r="I1966" s="1">
        <v>1</v>
      </c>
      <c r="J1966" s="1">
        <v>50.38</v>
      </c>
      <c r="K1966" s="35">
        <v>0.10516774409862768</v>
      </c>
      <c r="L1966" s="2">
        <v>0.01</v>
      </c>
      <c r="M1966" t="s">
        <v>175</v>
      </c>
    </row>
    <row r="1967" spans="1:13" x14ac:dyDescent="0.25">
      <c r="A1967" s="20">
        <v>2.731496080547851</v>
      </c>
      <c r="B1967" s="86">
        <v>-112.19499999999999</v>
      </c>
      <c r="C1967" s="24">
        <v>38.603000000000002</v>
      </c>
      <c r="D1967" s="9">
        <v>4</v>
      </c>
      <c r="E1967" s="9">
        <v>2003</v>
      </c>
      <c r="F1967" s="9">
        <v>5</v>
      </c>
      <c r="G1967" s="9">
        <v>25</v>
      </c>
      <c r="H1967" s="9">
        <v>0</v>
      </c>
      <c r="I1967" s="9">
        <v>32</v>
      </c>
      <c r="J1967" s="12">
        <v>18.2</v>
      </c>
      <c r="K1967" s="35">
        <v>0.11825400999467875</v>
      </c>
      <c r="L1967" s="2">
        <v>0.01</v>
      </c>
      <c r="M1967" t="s">
        <v>175</v>
      </c>
    </row>
    <row r="1968" spans="1:13" x14ac:dyDescent="0.25">
      <c r="A1968" s="20">
        <v>2.7877562265175992</v>
      </c>
      <c r="B1968" s="86">
        <v>-112.889</v>
      </c>
      <c r="C1968" s="24">
        <v>41.427</v>
      </c>
      <c r="D1968" s="9">
        <v>2</v>
      </c>
      <c r="E1968" s="9">
        <v>2003</v>
      </c>
      <c r="F1968" s="9">
        <v>6</v>
      </c>
      <c r="G1968" s="9">
        <v>3</v>
      </c>
      <c r="H1968" s="9">
        <v>23</v>
      </c>
      <c r="I1968" s="9">
        <v>51</v>
      </c>
      <c r="J1968" s="12">
        <v>35.299999999999997</v>
      </c>
      <c r="K1968" s="35">
        <v>0.11825400999467875</v>
      </c>
      <c r="L1968" s="2">
        <v>0.01</v>
      </c>
      <c r="M1968" t="s">
        <v>175</v>
      </c>
    </row>
    <row r="1969" spans="1:13" x14ac:dyDescent="0.25">
      <c r="A1969" s="20">
        <v>2.6906328484831161</v>
      </c>
      <c r="B1969" s="80">
        <v>-111.569</v>
      </c>
      <c r="C1969" s="23">
        <v>42.503</v>
      </c>
      <c r="D1969" s="1">
        <v>4</v>
      </c>
      <c r="E1969" s="1">
        <v>2003</v>
      </c>
      <c r="F1969" s="1">
        <v>6</v>
      </c>
      <c r="G1969" s="1">
        <v>19</v>
      </c>
      <c r="H1969" s="1">
        <v>18</v>
      </c>
      <c r="I1969" s="1">
        <v>59</v>
      </c>
      <c r="J1969" s="11">
        <v>37.1</v>
      </c>
      <c r="K1969" s="35">
        <v>0.11825400999467875</v>
      </c>
      <c r="L1969" s="2">
        <v>0.01</v>
      </c>
      <c r="M1969" t="s">
        <v>175</v>
      </c>
    </row>
    <row r="1970" spans="1:13" x14ac:dyDescent="0.25">
      <c r="A1970" s="20">
        <v>2.6795599999999999</v>
      </c>
      <c r="B1970" s="80">
        <v>-113.556</v>
      </c>
      <c r="C1970" s="23">
        <v>36.482999999999997</v>
      </c>
      <c r="D1970" s="1">
        <v>3</v>
      </c>
      <c r="E1970" s="1">
        <v>2003</v>
      </c>
      <c r="F1970" s="1">
        <v>7</v>
      </c>
      <c r="G1970" s="1">
        <v>3</v>
      </c>
      <c r="H1970" s="1">
        <v>4</v>
      </c>
      <c r="I1970" s="1">
        <v>12</v>
      </c>
      <c r="J1970" s="11">
        <v>17.2</v>
      </c>
      <c r="K1970" s="35">
        <v>0.22500000000000001</v>
      </c>
      <c r="L1970" s="2">
        <v>0.01</v>
      </c>
      <c r="M1970" t="s">
        <v>174</v>
      </c>
    </row>
    <row r="1971" spans="1:13" x14ac:dyDescent="0.25">
      <c r="A1971" s="20">
        <v>3.4390089090155262</v>
      </c>
      <c r="B1971" s="86">
        <v>-111.786</v>
      </c>
      <c r="C1971" s="24">
        <v>36.953000000000003</v>
      </c>
      <c r="D1971" s="9">
        <v>6</v>
      </c>
      <c r="E1971" s="9">
        <v>2003</v>
      </c>
      <c r="F1971" s="9">
        <v>7</v>
      </c>
      <c r="G1971" s="9">
        <v>8</v>
      </c>
      <c r="H1971" s="9">
        <v>2</v>
      </c>
      <c r="I1971" s="9">
        <v>20</v>
      </c>
      <c r="J1971" s="12">
        <v>33.799999999999997</v>
      </c>
      <c r="K1971" s="35">
        <v>0.11825400999467875</v>
      </c>
      <c r="L1971" s="2">
        <v>0.01</v>
      </c>
      <c r="M1971" t="s">
        <v>175</v>
      </c>
    </row>
    <row r="1972" spans="1:13" x14ac:dyDescent="0.25">
      <c r="A1972" s="20">
        <v>3.2846351163754899</v>
      </c>
      <c r="B1972" s="86">
        <v>-111.78700000000001</v>
      </c>
      <c r="C1972" s="24">
        <v>36.956000000000003</v>
      </c>
      <c r="D1972" s="9">
        <v>6</v>
      </c>
      <c r="E1972" s="9">
        <v>2003</v>
      </c>
      <c r="F1972" s="9">
        <v>7</v>
      </c>
      <c r="G1972" s="9">
        <v>8</v>
      </c>
      <c r="H1972" s="9">
        <v>2</v>
      </c>
      <c r="I1972" s="9">
        <v>55</v>
      </c>
      <c r="J1972" s="12">
        <v>46.9</v>
      </c>
      <c r="K1972" s="35">
        <v>0.11825400999467875</v>
      </c>
      <c r="L1972" s="2">
        <v>0.01</v>
      </c>
      <c r="M1972" t="s">
        <v>175</v>
      </c>
    </row>
    <row r="1973" spans="1:13" x14ac:dyDescent="0.25">
      <c r="A1973" s="20">
        <v>2.7934812679781547</v>
      </c>
      <c r="B1973" s="86">
        <v>-113.801</v>
      </c>
      <c r="C1973" s="24">
        <v>37.43</v>
      </c>
      <c r="D1973" s="9">
        <v>1</v>
      </c>
      <c r="E1973" s="9">
        <v>2003</v>
      </c>
      <c r="F1973" s="9">
        <v>7</v>
      </c>
      <c r="G1973" s="9">
        <v>9</v>
      </c>
      <c r="H1973" s="9">
        <v>4</v>
      </c>
      <c r="I1973" s="9">
        <v>33</v>
      </c>
      <c r="J1973" s="12">
        <v>9</v>
      </c>
      <c r="K1973" s="35">
        <v>0.11825400999467875</v>
      </c>
      <c r="L1973" s="2">
        <v>0.01</v>
      </c>
      <c r="M1973" t="s">
        <v>175</v>
      </c>
    </row>
    <row r="1974" spans="1:13" x14ac:dyDescent="0.25">
      <c r="A1974" s="20">
        <v>3.0890005598604642</v>
      </c>
      <c r="B1974" s="86">
        <v>-113.288</v>
      </c>
      <c r="C1974" s="24">
        <v>37.674999999999997</v>
      </c>
      <c r="D1974" s="9">
        <v>3</v>
      </c>
      <c r="E1974" s="9">
        <v>2003</v>
      </c>
      <c r="F1974" s="9">
        <v>8</v>
      </c>
      <c r="G1974" s="9">
        <v>3</v>
      </c>
      <c r="H1974" s="9">
        <v>5</v>
      </c>
      <c r="I1974" s="9">
        <v>16</v>
      </c>
      <c r="J1974" s="12">
        <v>35.6</v>
      </c>
      <c r="K1974" s="35">
        <v>0.11825400999467875</v>
      </c>
      <c r="L1974" s="2">
        <v>0.01</v>
      </c>
      <c r="M1974" t="s">
        <v>175</v>
      </c>
    </row>
    <row r="1975" spans="1:13" x14ac:dyDescent="0.25">
      <c r="A1975" s="20">
        <v>3.1369899999999999</v>
      </c>
      <c r="B1975" s="80">
        <v>-110.738</v>
      </c>
      <c r="C1975" s="23">
        <v>43.143000000000001</v>
      </c>
      <c r="D1975" s="1">
        <v>5</v>
      </c>
      <c r="E1975" s="1">
        <v>2003</v>
      </c>
      <c r="F1975" s="1">
        <v>8</v>
      </c>
      <c r="G1975" s="1">
        <v>6</v>
      </c>
      <c r="H1975" s="1">
        <v>3</v>
      </c>
      <c r="I1975" s="1">
        <v>59</v>
      </c>
      <c r="J1975" s="1">
        <v>34.17</v>
      </c>
      <c r="K1975" s="35">
        <v>0.23</v>
      </c>
      <c r="L1975" s="2">
        <v>0.01</v>
      </c>
      <c r="M1975" t="s">
        <v>174</v>
      </c>
    </row>
    <row r="1976" spans="1:13" x14ac:dyDescent="0.25">
      <c r="A1976" s="20">
        <v>2.8572446658851116</v>
      </c>
      <c r="B1976" s="86">
        <v>-111.49</v>
      </c>
      <c r="C1976" s="24">
        <v>42.405000000000001</v>
      </c>
      <c r="D1976" s="9">
        <v>1</v>
      </c>
      <c r="E1976" s="9">
        <v>2003</v>
      </c>
      <c r="F1976" s="9">
        <v>8</v>
      </c>
      <c r="G1976" s="9">
        <v>13</v>
      </c>
      <c r="H1976" s="9">
        <v>19</v>
      </c>
      <c r="I1976" s="9">
        <v>55</v>
      </c>
      <c r="J1976" s="12">
        <v>19.3</v>
      </c>
      <c r="K1976" s="35">
        <v>0.11825400999467875</v>
      </c>
      <c r="L1976" s="2">
        <v>0.01</v>
      </c>
      <c r="M1976" t="s">
        <v>175</v>
      </c>
    </row>
    <row r="1977" spans="1:13" x14ac:dyDescent="0.25">
      <c r="A1977" s="20">
        <v>2.7362308533726019</v>
      </c>
      <c r="B1977" s="80">
        <v>-113.532</v>
      </c>
      <c r="C1977" s="23">
        <v>36.457999999999998</v>
      </c>
      <c r="D1977" s="1">
        <v>2</v>
      </c>
      <c r="E1977" s="1">
        <v>2003</v>
      </c>
      <c r="F1977" s="1">
        <v>8</v>
      </c>
      <c r="G1977" s="1">
        <v>14</v>
      </c>
      <c r="H1977" s="1">
        <v>11</v>
      </c>
      <c r="I1977" s="1">
        <v>47</v>
      </c>
      <c r="J1977" s="11">
        <v>36</v>
      </c>
      <c r="K1977" s="35">
        <v>0.11825400999467875</v>
      </c>
      <c r="L1977" s="2">
        <v>0.01</v>
      </c>
      <c r="M1977" t="s">
        <v>175</v>
      </c>
    </row>
    <row r="1978" spans="1:13" x14ac:dyDescent="0.25">
      <c r="A1978" s="20">
        <v>2.8094709187087181</v>
      </c>
      <c r="B1978" s="86">
        <v>-111.91500000000001</v>
      </c>
      <c r="C1978" s="24">
        <v>39.472999999999999</v>
      </c>
      <c r="D1978" s="9">
        <v>1</v>
      </c>
      <c r="E1978" s="9">
        <v>2003</v>
      </c>
      <c r="F1978" s="9">
        <v>8</v>
      </c>
      <c r="G1978" s="9">
        <v>16</v>
      </c>
      <c r="H1978" s="9">
        <v>4</v>
      </c>
      <c r="I1978" s="9">
        <v>23</v>
      </c>
      <c r="J1978" s="12">
        <v>15.3</v>
      </c>
      <c r="K1978" s="35">
        <v>0.11825400999467875</v>
      </c>
      <c r="L1978" s="2">
        <v>0.01</v>
      </c>
      <c r="M1978" t="s">
        <v>175</v>
      </c>
    </row>
    <row r="1979" spans="1:13" x14ac:dyDescent="0.25">
      <c r="A1979" s="20">
        <v>3.0633390366854432</v>
      </c>
      <c r="B1979" s="86">
        <v>-111.35899999999999</v>
      </c>
      <c r="C1979" s="24">
        <v>40.505000000000003</v>
      </c>
      <c r="D1979" s="9">
        <v>10</v>
      </c>
      <c r="E1979" s="9">
        <v>2003</v>
      </c>
      <c r="F1979" s="9">
        <v>8</v>
      </c>
      <c r="G1979" s="9">
        <v>28</v>
      </c>
      <c r="H1979" s="9">
        <v>21</v>
      </c>
      <c r="I1979" s="9">
        <v>38</v>
      </c>
      <c r="J1979" s="12">
        <v>20.9</v>
      </c>
      <c r="K1979" s="35">
        <v>0.11825400999467875</v>
      </c>
      <c r="L1979" s="2">
        <v>0.01</v>
      </c>
      <c r="M1979" t="s">
        <v>175</v>
      </c>
    </row>
    <row r="1980" spans="1:13" x14ac:dyDescent="0.25">
      <c r="A1980" s="20">
        <v>2.8477679984559519</v>
      </c>
      <c r="B1980" s="80">
        <v>-111.179</v>
      </c>
      <c r="C1980" s="23">
        <v>42.798999999999999</v>
      </c>
      <c r="D1980" s="1">
        <v>1</v>
      </c>
      <c r="E1980" s="1">
        <v>2003</v>
      </c>
      <c r="F1980" s="1">
        <v>8</v>
      </c>
      <c r="G1980" s="1">
        <v>31</v>
      </c>
      <c r="H1980" s="1">
        <v>22</v>
      </c>
      <c r="I1980" s="1">
        <v>48</v>
      </c>
      <c r="J1980" s="11">
        <v>54</v>
      </c>
      <c r="K1980" s="35">
        <v>0.11825400999467875</v>
      </c>
      <c r="L1980" s="2">
        <v>0.01</v>
      </c>
      <c r="M1980" t="s">
        <v>175</v>
      </c>
    </row>
    <row r="1981" spans="1:13" x14ac:dyDescent="0.25">
      <c r="A1981" s="20">
        <v>2.7561744568667264</v>
      </c>
      <c r="B1981" s="80">
        <v>-111.19499999999999</v>
      </c>
      <c r="C1981" s="23">
        <v>42.762</v>
      </c>
      <c r="D1981" s="1">
        <v>0</v>
      </c>
      <c r="E1981" s="1">
        <v>2003</v>
      </c>
      <c r="F1981" s="1">
        <v>9</v>
      </c>
      <c r="G1981" s="1">
        <v>15</v>
      </c>
      <c r="H1981" s="1">
        <v>3</v>
      </c>
      <c r="I1981" s="1">
        <v>2</v>
      </c>
      <c r="J1981" s="11">
        <v>57</v>
      </c>
      <c r="K1981" s="35">
        <v>0.11825400999467875</v>
      </c>
      <c r="L1981" s="2">
        <v>0.01</v>
      </c>
      <c r="M1981" t="s">
        <v>175</v>
      </c>
    </row>
    <row r="1982" spans="1:13" x14ac:dyDescent="0.25">
      <c r="A1982" s="20">
        <v>2.9695697528093103</v>
      </c>
      <c r="B1982" s="86">
        <v>-111.524</v>
      </c>
      <c r="C1982" s="24">
        <v>39.027000000000001</v>
      </c>
      <c r="D1982" s="9">
        <v>1</v>
      </c>
      <c r="E1982" s="9">
        <v>2003</v>
      </c>
      <c r="F1982" s="9">
        <v>9</v>
      </c>
      <c r="G1982" s="9">
        <v>23</v>
      </c>
      <c r="H1982" s="9">
        <v>23</v>
      </c>
      <c r="I1982" s="9">
        <v>37</v>
      </c>
      <c r="J1982" s="12">
        <v>31.8</v>
      </c>
      <c r="K1982" s="35">
        <v>0.11825400999467875</v>
      </c>
      <c r="L1982" s="2">
        <v>0.01</v>
      </c>
      <c r="M1982" t="s">
        <v>175</v>
      </c>
    </row>
    <row r="1983" spans="1:13" x14ac:dyDescent="0.25">
      <c r="A1983" s="20">
        <v>2.7279396595945444</v>
      </c>
      <c r="B1983" s="86">
        <v>-112.998</v>
      </c>
      <c r="C1983" s="24">
        <v>37.872999999999998</v>
      </c>
      <c r="D1983" s="9">
        <v>1</v>
      </c>
      <c r="E1983" s="9">
        <v>2003</v>
      </c>
      <c r="F1983" s="9">
        <v>9</v>
      </c>
      <c r="G1983" s="9">
        <v>26</v>
      </c>
      <c r="H1983" s="9">
        <v>1</v>
      </c>
      <c r="I1983" s="9">
        <v>12</v>
      </c>
      <c r="J1983" s="12">
        <v>6.7</v>
      </c>
      <c r="K1983" s="35">
        <v>0.11825400999467875</v>
      </c>
      <c r="L1983" s="2">
        <v>0.01</v>
      </c>
      <c r="M1983" t="s">
        <v>175</v>
      </c>
    </row>
    <row r="1984" spans="1:13" x14ac:dyDescent="0.25">
      <c r="A1984" s="20">
        <v>3.3029885926285996</v>
      </c>
      <c r="B1984" s="86">
        <v>-111.77500000000001</v>
      </c>
      <c r="C1984" s="24">
        <v>36.951999999999998</v>
      </c>
      <c r="D1984" s="9">
        <v>6</v>
      </c>
      <c r="E1984" s="9">
        <v>2003</v>
      </c>
      <c r="F1984" s="9">
        <v>11</v>
      </c>
      <c r="G1984" s="9">
        <v>7</v>
      </c>
      <c r="H1984" s="9">
        <v>6</v>
      </c>
      <c r="I1984" s="9">
        <v>52</v>
      </c>
      <c r="J1984" s="12">
        <v>56</v>
      </c>
      <c r="K1984" s="35">
        <v>0.11825400999467875</v>
      </c>
      <c r="L1984" s="2">
        <v>0.01</v>
      </c>
      <c r="M1984" t="s">
        <v>175</v>
      </c>
    </row>
    <row r="1985" spans="1:13" x14ac:dyDescent="0.25">
      <c r="A1985" s="20">
        <v>2.8625792973150719</v>
      </c>
      <c r="B1985" s="86">
        <v>-112.666</v>
      </c>
      <c r="C1985" s="24">
        <v>38.192</v>
      </c>
      <c r="D1985" s="9">
        <v>0</v>
      </c>
      <c r="E1985" s="9">
        <v>2003</v>
      </c>
      <c r="F1985" s="9">
        <v>11</v>
      </c>
      <c r="G1985" s="9">
        <v>7</v>
      </c>
      <c r="H1985" s="9">
        <v>14</v>
      </c>
      <c r="I1985" s="9">
        <v>30</v>
      </c>
      <c r="J1985" s="12">
        <v>54.3</v>
      </c>
      <c r="K1985" s="35">
        <v>0.11825400999467875</v>
      </c>
      <c r="L1985" s="2">
        <v>0.01</v>
      </c>
      <c r="M1985" t="s">
        <v>175</v>
      </c>
    </row>
    <row r="1986" spans="1:13" x14ac:dyDescent="0.25">
      <c r="A1986" s="20">
        <v>2.8983031029651452</v>
      </c>
      <c r="B1986" s="86">
        <v>-111.76600000000001</v>
      </c>
      <c r="C1986" s="24">
        <v>36.954999999999998</v>
      </c>
      <c r="D1986" s="9">
        <v>3</v>
      </c>
      <c r="E1986" s="9">
        <v>2003</v>
      </c>
      <c r="F1986" s="9">
        <v>11</v>
      </c>
      <c r="G1986" s="9">
        <v>12</v>
      </c>
      <c r="H1986" s="9">
        <v>20</v>
      </c>
      <c r="I1986" s="9">
        <v>3</v>
      </c>
      <c r="J1986" s="12">
        <v>10.1</v>
      </c>
      <c r="K1986" s="35">
        <v>0.11825400999467875</v>
      </c>
      <c r="L1986" s="2">
        <v>0.01</v>
      </c>
      <c r="M1986" t="s">
        <v>175</v>
      </c>
    </row>
    <row r="1987" spans="1:13" x14ac:dyDescent="0.25">
      <c r="A1987" s="20">
        <v>3.091176302147371</v>
      </c>
      <c r="B1987" s="86">
        <v>-111.169</v>
      </c>
      <c r="C1987" s="24">
        <v>40.348999999999997</v>
      </c>
      <c r="D1987" s="9">
        <v>12</v>
      </c>
      <c r="E1987" s="9">
        <v>2003</v>
      </c>
      <c r="F1987" s="9">
        <v>11</v>
      </c>
      <c r="G1987" s="9">
        <v>17</v>
      </c>
      <c r="H1987" s="9">
        <v>23</v>
      </c>
      <c r="I1987" s="9">
        <v>18</v>
      </c>
      <c r="J1987" s="12">
        <v>52.2</v>
      </c>
      <c r="K1987" s="35">
        <v>0.11825400999467875</v>
      </c>
      <c r="L1987" s="2">
        <v>0.01</v>
      </c>
      <c r="M1987" t="s">
        <v>175</v>
      </c>
    </row>
    <row r="1988" spans="1:13" x14ac:dyDescent="0.25">
      <c r="A1988" s="20">
        <v>2.8988958397906961</v>
      </c>
      <c r="B1988" s="86">
        <v>-111.773</v>
      </c>
      <c r="C1988" s="24">
        <v>36.954999999999998</v>
      </c>
      <c r="D1988" s="9">
        <v>8</v>
      </c>
      <c r="E1988" s="9">
        <v>2003</v>
      </c>
      <c r="F1988" s="9">
        <v>11</v>
      </c>
      <c r="G1988" s="9">
        <v>23</v>
      </c>
      <c r="H1988" s="9">
        <v>11</v>
      </c>
      <c r="I1988" s="9">
        <v>44</v>
      </c>
      <c r="J1988" s="12">
        <v>28.4</v>
      </c>
      <c r="K1988" s="35">
        <v>0.11825400999467875</v>
      </c>
      <c r="L1988" s="2">
        <v>0.01</v>
      </c>
      <c r="M1988" t="s">
        <v>175</v>
      </c>
    </row>
    <row r="1989" spans="1:13" x14ac:dyDescent="0.25">
      <c r="A1989" s="20">
        <v>2.9292992575701255</v>
      </c>
      <c r="B1989" s="86">
        <v>-112.5</v>
      </c>
      <c r="C1989" s="24">
        <v>38.444000000000003</v>
      </c>
      <c r="D1989" s="9">
        <v>3</v>
      </c>
      <c r="E1989" s="9">
        <v>2003</v>
      </c>
      <c r="F1989" s="9">
        <v>11</v>
      </c>
      <c r="G1989" s="9">
        <v>29</v>
      </c>
      <c r="H1989" s="9">
        <v>9</v>
      </c>
      <c r="I1989" s="9">
        <v>47</v>
      </c>
      <c r="J1989" s="12">
        <v>1.1000000000000001</v>
      </c>
      <c r="K1989" s="35">
        <v>0.11825400999467875</v>
      </c>
      <c r="L1989" s="2">
        <v>0.01</v>
      </c>
      <c r="M1989" t="s">
        <v>175</v>
      </c>
    </row>
    <row r="1990" spans="1:13" x14ac:dyDescent="0.25">
      <c r="A1990" s="20">
        <v>3.3057570717410574</v>
      </c>
      <c r="B1990" s="86">
        <v>-112.501</v>
      </c>
      <c r="C1990" s="24">
        <v>38.453000000000003</v>
      </c>
      <c r="D1990" s="9">
        <v>1</v>
      </c>
      <c r="E1990" s="9">
        <v>2003</v>
      </c>
      <c r="F1990" s="9">
        <v>11</v>
      </c>
      <c r="G1990" s="9">
        <v>29</v>
      </c>
      <c r="H1990" s="9">
        <v>22</v>
      </c>
      <c r="I1990" s="9">
        <v>33</v>
      </c>
      <c r="J1990" s="12">
        <v>8.9</v>
      </c>
      <c r="K1990" s="35">
        <v>0.11825400999467875</v>
      </c>
      <c r="L1990" s="2">
        <v>0.01</v>
      </c>
      <c r="M1990" t="s">
        <v>175</v>
      </c>
    </row>
    <row r="1991" spans="1:13" x14ac:dyDescent="0.25">
      <c r="A1991" s="20">
        <v>2.9474646505875963</v>
      </c>
      <c r="B1991" s="86">
        <v>-112.499</v>
      </c>
      <c r="C1991" s="24">
        <v>38.454999999999998</v>
      </c>
      <c r="D1991" s="9">
        <v>3</v>
      </c>
      <c r="E1991" s="9">
        <v>2003</v>
      </c>
      <c r="F1991" s="9">
        <v>11</v>
      </c>
      <c r="G1991" s="9">
        <v>30</v>
      </c>
      <c r="H1991" s="9">
        <v>19</v>
      </c>
      <c r="I1991" s="9">
        <v>25</v>
      </c>
      <c r="J1991" s="12">
        <v>53.9</v>
      </c>
      <c r="K1991" s="35">
        <v>0.11825400999467875</v>
      </c>
      <c r="L1991" s="2">
        <v>0.01</v>
      </c>
      <c r="M1991" t="s">
        <v>175</v>
      </c>
    </row>
    <row r="1992" spans="1:13" x14ac:dyDescent="0.25">
      <c r="A1992" s="20">
        <v>2.9042233494409975</v>
      </c>
      <c r="B1992" s="86">
        <v>-112.5</v>
      </c>
      <c r="C1992" s="24">
        <v>38.456000000000003</v>
      </c>
      <c r="D1992" s="9">
        <v>2</v>
      </c>
      <c r="E1992" s="9">
        <v>2003</v>
      </c>
      <c r="F1992" s="9">
        <v>12</v>
      </c>
      <c r="G1992" s="9">
        <v>2</v>
      </c>
      <c r="H1992" s="9">
        <v>20</v>
      </c>
      <c r="I1992" s="9">
        <v>35</v>
      </c>
      <c r="J1992" s="12">
        <v>5.2</v>
      </c>
      <c r="K1992" s="35">
        <v>0.11825400999467875</v>
      </c>
      <c r="L1992" s="2">
        <v>0.01</v>
      </c>
      <c r="M1992" t="s">
        <v>175</v>
      </c>
    </row>
    <row r="1993" spans="1:13" x14ac:dyDescent="0.25">
      <c r="A1993" s="20">
        <v>2.68885</v>
      </c>
      <c r="B1993" s="86">
        <v>-113.081</v>
      </c>
      <c r="C1993" s="24">
        <v>36.942999999999998</v>
      </c>
      <c r="D1993" s="9">
        <v>8</v>
      </c>
      <c r="E1993" s="9">
        <v>2003</v>
      </c>
      <c r="F1993" s="9">
        <v>12</v>
      </c>
      <c r="G1993" s="9">
        <v>11</v>
      </c>
      <c r="H1993" s="9">
        <v>8</v>
      </c>
      <c r="I1993" s="9">
        <v>57</v>
      </c>
      <c r="J1993" s="12">
        <v>48.1</v>
      </c>
      <c r="K1993" s="35">
        <v>0.22500000000000001</v>
      </c>
      <c r="L1993" s="2">
        <v>0.01</v>
      </c>
      <c r="M1993" t="s">
        <v>174</v>
      </c>
    </row>
    <row r="1994" spans="1:13" x14ac:dyDescent="0.25">
      <c r="A1994" s="20">
        <v>3.3057570717410574</v>
      </c>
      <c r="B1994" s="86">
        <v>-111.94</v>
      </c>
      <c r="C1994" s="24">
        <v>39.542999999999999</v>
      </c>
      <c r="D1994" s="9">
        <v>0</v>
      </c>
      <c r="E1994" s="9">
        <v>2003</v>
      </c>
      <c r="F1994" s="9">
        <v>12</v>
      </c>
      <c r="G1994" s="9">
        <v>12</v>
      </c>
      <c r="H1994" s="9">
        <v>21</v>
      </c>
      <c r="I1994" s="9">
        <v>4</v>
      </c>
      <c r="J1994" s="12">
        <v>13.5</v>
      </c>
      <c r="K1994" s="35">
        <v>0.11825400999467875</v>
      </c>
      <c r="L1994" s="2">
        <v>0.01</v>
      </c>
      <c r="M1994" t="s">
        <v>175</v>
      </c>
    </row>
    <row r="1995" spans="1:13" x14ac:dyDescent="0.25">
      <c r="A1995" s="20">
        <v>2.8073022982014697</v>
      </c>
      <c r="B1995" s="86">
        <v>-111.938</v>
      </c>
      <c r="C1995" s="24">
        <v>38.996000000000002</v>
      </c>
      <c r="D1995" s="9">
        <v>3</v>
      </c>
      <c r="E1995" s="9">
        <v>2003</v>
      </c>
      <c r="F1995" s="9">
        <v>12</v>
      </c>
      <c r="G1995" s="9">
        <v>25</v>
      </c>
      <c r="H1995" s="9">
        <v>5</v>
      </c>
      <c r="I1995" s="9">
        <v>59</v>
      </c>
      <c r="J1995" s="12">
        <v>36.4</v>
      </c>
      <c r="K1995" s="35">
        <v>0.11825400999467875</v>
      </c>
      <c r="L1995" s="2">
        <v>0.01</v>
      </c>
      <c r="M1995" t="s">
        <v>175</v>
      </c>
    </row>
    <row r="1996" spans="1:13" x14ac:dyDescent="0.25">
      <c r="A1996" s="20">
        <v>2.7135330143253369</v>
      </c>
      <c r="B1996" s="86">
        <v>-111.935</v>
      </c>
      <c r="C1996" s="24">
        <v>38.988999999999997</v>
      </c>
      <c r="D1996" s="9">
        <v>3</v>
      </c>
      <c r="E1996" s="9">
        <v>2003</v>
      </c>
      <c r="F1996" s="9">
        <v>12</v>
      </c>
      <c r="G1996" s="9">
        <v>25</v>
      </c>
      <c r="H1996" s="9">
        <v>8</v>
      </c>
      <c r="I1996" s="9">
        <v>28</v>
      </c>
      <c r="J1996" s="12">
        <v>56.4</v>
      </c>
      <c r="K1996" s="35">
        <v>0.11825400999467875</v>
      </c>
      <c r="L1996" s="2">
        <v>0.01</v>
      </c>
      <c r="M1996" t="s">
        <v>175</v>
      </c>
    </row>
    <row r="1997" spans="1:13" x14ac:dyDescent="0.25">
      <c r="A1997" s="20">
        <v>3.143684822148515</v>
      </c>
      <c r="B1997" s="86">
        <v>-111.934</v>
      </c>
      <c r="C1997" s="24">
        <v>38.991</v>
      </c>
      <c r="D1997" s="9">
        <v>3</v>
      </c>
      <c r="E1997" s="9">
        <v>2003</v>
      </c>
      <c r="F1997" s="9">
        <v>12</v>
      </c>
      <c r="G1997" s="9">
        <v>26</v>
      </c>
      <c r="H1997" s="9">
        <v>0</v>
      </c>
      <c r="I1997" s="9">
        <v>33</v>
      </c>
      <c r="J1997" s="12">
        <v>6.2</v>
      </c>
      <c r="K1997" s="35">
        <v>0.11825400999467875</v>
      </c>
      <c r="L1997" s="2">
        <v>0.01</v>
      </c>
      <c r="M1997" t="s">
        <v>175</v>
      </c>
    </row>
    <row r="1998" spans="1:13" x14ac:dyDescent="0.25">
      <c r="A1998" s="20">
        <v>2.7942692098190034</v>
      </c>
      <c r="B1998" s="86">
        <v>-111.955</v>
      </c>
      <c r="C1998" s="24">
        <v>39.646000000000001</v>
      </c>
      <c r="D1998" s="9">
        <v>1</v>
      </c>
      <c r="E1998" s="9">
        <v>2003</v>
      </c>
      <c r="F1998" s="9">
        <v>12</v>
      </c>
      <c r="G1998" s="9">
        <v>27</v>
      </c>
      <c r="H1998" s="9">
        <v>4</v>
      </c>
      <c r="I1998" s="9">
        <v>52</v>
      </c>
      <c r="J1998" s="12">
        <v>17.399999999999999</v>
      </c>
      <c r="K1998" s="35">
        <v>0.11825400999467875</v>
      </c>
      <c r="L1998" s="2">
        <v>0.01</v>
      </c>
      <c r="M1998" t="s">
        <v>175</v>
      </c>
    </row>
    <row r="1999" spans="1:13" x14ac:dyDescent="0.25">
      <c r="A1999" s="20">
        <v>3.159081736053527</v>
      </c>
      <c r="B1999" s="86">
        <v>-111.95699999999999</v>
      </c>
      <c r="C1999" s="24">
        <v>39.646000000000001</v>
      </c>
      <c r="D1999" s="9">
        <v>2</v>
      </c>
      <c r="E1999" s="9">
        <v>2003</v>
      </c>
      <c r="F1999" s="9">
        <v>12</v>
      </c>
      <c r="G1999" s="9">
        <v>27</v>
      </c>
      <c r="H1999" s="9">
        <v>13</v>
      </c>
      <c r="I1999" s="9">
        <v>19</v>
      </c>
      <c r="J1999" s="12">
        <v>1</v>
      </c>
      <c r="K1999" s="35">
        <v>0.11825400999467875</v>
      </c>
      <c r="L1999" s="2">
        <v>0.01</v>
      </c>
      <c r="M1999" t="s">
        <v>175</v>
      </c>
    </row>
    <row r="2000" spans="1:13" x14ac:dyDescent="0.25">
      <c r="A2000" s="20">
        <v>3.0876198811940645</v>
      </c>
      <c r="B2000" s="86">
        <v>-110.56100000000001</v>
      </c>
      <c r="C2000" s="24">
        <v>38.323</v>
      </c>
      <c r="D2000" s="9">
        <v>4</v>
      </c>
      <c r="E2000" s="9">
        <v>2003</v>
      </c>
      <c r="F2000" s="9">
        <v>12</v>
      </c>
      <c r="G2000" s="9">
        <v>29</v>
      </c>
      <c r="H2000" s="9">
        <v>1</v>
      </c>
      <c r="I2000" s="9">
        <v>4</v>
      </c>
      <c r="J2000" s="12">
        <v>34</v>
      </c>
      <c r="K2000" s="35">
        <v>0.11825400999467875</v>
      </c>
      <c r="L2000" s="2">
        <v>0.01</v>
      </c>
      <c r="M2000" t="s">
        <v>175</v>
      </c>
    </row>
    <row r="2001" spans="1:13" x14ac:dyDescent="0.25">
      <c r="A2001" s="20">
        <v>3.3420736142166816</v>
      </c>
      <c r="B2001" s="80">
        <v>-110.214</v>
      </c>
      <c r="C2001" s="23">
        <v>36.438000000000002</v>
      </c>
      <c r="D2001" s="1">
        <v>10</v>
      </c>
      <c r="E2001" s="1">
        <v>2004</v>
      </c>
      <c r="F2001" s="1">
        <v>1</v>
      </c>
      <c r="G2001" s="1">
        <v>13</v>
      </c>
      <c r="H2001" s="1">
        <v>21</v>
      </c>
      <c r="I2001" s="1">
        <v>4</v>
      </c>
      <c r="J2001" s="11">
        <v>53.4</v>
      </c>
      <c r="K2001" s="35">
        <v>0.11825400999467875</v>
      </c>
      <c r="L2001" s="2">
        <v>0.01</v>
      </c>
      <c r="M2001" t="s">
        <v>175</v>
      </c>
    </row>
    <row r="2002" spans="1:13" x14ac:dyDescent="0.25">
      <c r="A2002" s="20">
        <v>2.5773699999999997</v>
      </c>
      <c r="B2002" s="86">
        <v>-113.675</v>
      </c>
      <c r="C2002" s="24">
        <v>37.880000000000003</v>
      </c>
      <c r="D2002" s="9">
        <v>0</v>
      </c>
      <c r="E2002" s="9">
        <v>2004</v>
      </c>
      <c r="F2002" s="9">
        <v>1</v>
      </c>
      <c r="G2002" s="9">
        <v>17</v>
      </c>
      <c r="H2002" s="9">
        <v>19</v>
      </c>
      <c r="I2002" s="9">
        <v>41</v>
      </c>
      <c r="J2002" s="12">
        <v>16.100000000000001</v>
      </c>
      <c r="K2002" s="35">
        <v>0.22500000000000001</v>
      </c>
      <c r="L2002" s="2">
        <v>0.01</v>
      </c>
      <c r="M2002" t="s">
        <v>174</v>
      </c>
    </row>
    <row r="2003" spans="1:13" x14ac:dyDescent="0.25">
      <c r="A2003" s="20">
        <v>2.8653335328682128</v>
      </c>
      <c r="B2003" s="86">
        <v>-111.60299999999999</v>
      </c>
      <c r="C2003" s="24">
        <v>38.777000000000001</v>
      </c>
      <c r="D2003" s="9">
        <v>0</v>
      </c>
      <c r="E2003" s="9">
        <v>2004</v>
      </c>
      <c r="F2003" s="9">
        <v>2</v>
      </c>
      <c r="G2003" s="9">
        <v>12</v>
      </c>
      <c r="H2003" s="9">
        <v>3</v>
      </c>
      <c r="I2003" s="9">
        <v>17</v>
      </c>
      <c r="J2003" s="12">
        <v>53.4</v>
      </c>
      <c r="K2003" s="35">
        <v>0.11825400999467875</v>
      </c>
      <c r="L2003" s="2">
        <v>0.01</v>
      </c>
      <c r="M2003" t="s">
        <v>175</v>
      </c>
    </row>
    <row r="2004" spans="1:13" x14ac:dyDescent="0.25">
      <c r="A2004" s="20">
        <v>3.0135918740170995</v>
      </c>
      <c r="B2004" s="86">
        <v>-111.821</v>
      </c>
      <c r="C2004" s="24">
        <v>41.997999999999998</v>
      </c>
      <c r="D2004" s="9">
        <v>1</v>
      </c>
      <c r="E2004" s="9">
        <v>2004</v>
      </c>
      <c r="F2004" s="9">
        <v>2</v>
      </c>
      <c r="G2004" s="9">
        <v>13</v>
      </c>
      <c r="H2004" s="9">
        <v>6</v>
      </c>
      <c r="I2004" s="9">
        <v>35</v>
      </c>
      <c r="J2004" s="12">
        <v>33</v>
      </c>
      <c r="K2004" s="35">
        <v>0.11825400999467875</v>
      </c>
      <c r="L2004" s="2">
        <v>0.01</v>
      </c>
      <c r="M2004" t="s">
        <v>175</v>
      </c>
    </row>
    <row r="2005" spans="1:13" x14ac:dyDescent="0.25">
      <c r="A2005" s="20">
        <v>2.9301084806167705</v>
      </c>
      <c r="B2005" s="80">
        <v>-111.626</v>
      </c>
      <c r="C2005" s="23">
        <v>42.677</v>
      </c>
      <c r="D2005" s="1">
        <v>1</v>
      </c>
      <c r="E2005" s="1">
        <v>2004</v>
      </c>
      <c r="F2005" s="1">
        <v>2</v>
      </c>
      <c r="G2005" s="1">
        <v>13</v>
      </c>
      <c r="H2005" s="1">
        <v>11</v>
      </c>
      <c r="I2005" s="1">
        <v>56</v>
      </c>
      <c r="J2005" s="11">
        <v>31.4</v>
      </c>
      <c r="K2005" s="35">
        <v>0.10516774409862768</v>
      </c>
      <c r="L2005" s="2">
        <v>0.01</v>
      </c>
      <c r="M2005" t="s">
        <v>175</v>
      </c>
    </row>
    <row r="2006" spans="1:13" x14ac:dyDescent="0.25">
      <c r="A2006" s="20">
        <v>2.9839835198581763</v>
      </c>
      <c r="B2006" s="86">
        <v>-111.364</v>
      </c>
      <c r="C2006" s="24">
        <v>40.499000000000002</v>
      </c>
      <c r="D2006" s="9">
        <v>10</v>
      </c>
      <c r="E2006" s="9">
        <v>2004</v>
      </c>
      <c r="F2006" s="9">
        <v>2</v>
      </c>
      <c r="G2006" s="9">
        <v>17</v>
      </c>
      <c r="H2006" s="9">
        <v>1</v>
      </c>
      <c r="I2006" s="9">
        <v>2</v>
      </c>
      <c r="J2006" s="12">
        <v>59.9</v>
      </c>
      <c r="K2006" s="35">
        <v>0.11825400999467875</v>
      </c>
      <c r="L2006" s="2">
        <v>0.01</v>
      </c>
      <c r="M2006" t="s">
        <v>175</v>
      </c>
    </row>
    <row r="2007" spans="1:13" x14ac:dyDescent="0.25">
      <c r="A2007" s="20">
        <v>2.7245855654361937</v>
      </c>
      <c r="B2007" s="86">
        <v>-110.50700000000001</v>
      </c>
      <c r="C2007" s="24">
        <v>39.241</v>
      </c>
      <c r="D2007" s="9">
        <v>6</v>
      </c>
      <c r="E2007" s="9">
        <v>2004</v>
      </c>
      <c r="F2007" s="9">
        <v>2</v>
      </c>
      <c r="G2007" s="9">
        <v>22</v>
      </c>
      <c r="H2007" s="9">
        <v>7</v>
      </c>
      <c r="I2007" s="9">
        <v>42</v>
      </c>
      <c r="J2007" s="12">
        <v>6.5</v>
      </c>
      <c r="K2007" s="35">
        <v>0.11825400999467875</v>
      </c>
      <c r="L2007" s="2">
        <v>0.01</v>
      </c>
      <c r="M2007" t="s">
        <v>175</v>
      </c>
    </row>
    <row r="2008" spans="1:13" x14ac:dyDescent="0.25">
      <c r="A2008" s="20">
        <v>3.2094216355474225</v>
      </c>
      <c r="B2008" s="86">
        <v>-112.035</v>
      </c>
      <c r="C2008" s="24">
        <v>39.210999999999999</v>
      </c>
      <c r="D2008" s="9">
        <v>0</v>
      </c>
      <c r="E2008" s="9">
        <v>2004</v>
      </c>
      <c r="F2008" s="9">
        <v>2</v>
      </c>
      <c r="G2008" s="9">
        <v>23</v>
      </c>
      <c r="H2008" s="9">
        <v>9</v>
      </c>
      <c r="I2008" s="9">
        <v>20</v>
      </c>
      <c r="J2008" s="12">
        <v>19.899999999999999</v>
      </c>
      <c r="K2008" s="35">
        <v>0.11825400999467875</v>
      </c>
      <c r="L2008" s="2">
        <v>0.01</v>
      </c>
      <c r="M2008" t="s">
        <v>175</v>
      </c>
    </row>
    <row r="2009" spans="1:13" x14ac:dyDescent="0.25">
      <c r="A2009" s="20">
        <v>3.5221160518113974</v>
      </c>
      <c r="B2009" s="86">
        <v>-111.818</v>
      </c>
      <c r="C2009" s="24">
        <v>41.997999999999998</v>
      </c>
      <c r="D2009" s="9">
        <v>1</v>
      </c>
      <c r="E2009" s="9">
        <v>2004</v>
      </c>
      <c r="F2009" s="9">
        <v>2</v>
      </c>
      <c r="G2009" s="9">
        <v>25</v>
      </c>
      <c r="H2009" s="9">
        <v>0</v>
      </c>
      <c r="I2009" s="9">
        <v>41</v>
      </c>
      <c r="J2009" s="12">
        <v>3.6</v>
      </c>
      <c r="K2009" s="35">
        <v>0.11825400999467875</v>
      </c>
      <c r="L2009" s="2">
        <v>0.01</v>
      </c>
      <c r="M2009" t="s">
        <v>175</v>
      </c>
    </row>
    <row r="2010" spans="1:13" x14ac:dyDescent="0.25">
      <c r="A2010" s="20">
        <v>3.3556994394246993</v>
      </c>
      <c r="B2010" s="86">
        <v>-111.938</v>
      </c>
      <c r="C2010" s="24">
        <v>39.656999999999996</v>
      </c>
      <c r="D2010" s="9">
        <v>1</v>
      </c>
      <c r="E2010" s="9">
        <v>2004</v>
      </c>
      <c r="F2010" s="9">
        <v>3</v>
      </c>
      <c r="G2010" s="9">
        <v>13</v>
      </c>
      <c r="H2010" s="9">
        <v>13</v>
      </c>
      <c r="I2010" s="9">
        <v>4</v>
      </c>
      <c r="J2010" s="12">
        <v>47.4</v>
      </c>
      <c r="K2010" s="35">
        <v>0.11825400999467875</v>
      </c>
      <c r="L2010" s="2">
        <v>0.01</v>
      </c>
      <c r="M2010" t="s">
        <v>175</v>
      </c>
    </row>
    <row r="2011" spans="1:13" x14ac:dyDescent="0.25">
      <c r="A2011" s="20">
        <v>2.7389993324850601</v>
      </c>
      <c r="B2011" s="86">
        <v>-111.624</v>
      </c>
      <c r="C2011" s="24">
        <v>38.838999999999999</v>
      </c>
      <c r="D2011" s="9">
        <v>12</v>
      </c>
      <c r="E2011" s="9">
        <v>2004</v>
      </c>
      <c r="F2011" s="9">
        <v>3</v>
      </c>
      <c r="G2011" s="9">
        <v>14</v>
      </c>
      <c r="H2011" s="9">
        <v>19</v>
      </c>
      <c r="I2011" s="9">
        <v>25</v>
      </c>
      <c r="J2011" s="12">
        <v>35</v>
      </c>
      <c r="K2011" s="35">
        <v>0.11825400999467875</v>
      </c>
      <c r="L2011" s="2">
        <v>0.01</v>
      </c>
      <c r="M2011" t="s">
        <v>175</v>
      </c>
    </row>
    <row r="2012" spans="1:13" x14ac:dyDescent="0.25">
      <c r="A2012" s="20">
        <v>2.9083725072198559</v>
      </c>
      <c r="B2012" s="86">
        <v>-111.55</v>
      </c>
      <c r="C2012" s="24">
        <v>42.390999999999998</v>
      </c>
      <c r="D2012" s="9">
        <v>3</v>
      </c>
      <c r="E2012" s="9">
        <v>2004</v>
      </c>
      <c r="F2012" s="9">
        <v>3</v>
      </c>
      <c r="G2012" s="9">
        <v>16</v>
      </c>
      <c r="H2012" s="9">
        <v>8</v>
      </c>
      <c r="I2012" s="9">
        <v>14</v>
      </c>
      <c r="J2012" s="12">
        <v>24.7</v>
      </c>
      <c r="K2012" s="35">
        <v>0.11825400999467875</v>
      </c>
      <c r="L2012" s="2">
        <v>0.01</v>
      </c>
      <c r="M2012" t="s">
        <v>175</v>
      </c>
    </row>
    <row r="2013" spans="1:13" x14ac:dyDescent="0.25">
      <c r="A2013" s="20">
        <v>2.9958240128098823</v>
      </c>
      <c r="B2013" s="86">
        <v>-112.322</v>
      </c>
      <c r="C2013" s="24">
        <v>38.325000000000003</v>
      </c>
      <c r="D2013" s="9">
        <v>0</v>
      </c>
      <c r="E2013" s="9">
        <v>2004</v>
      </c>
      <c r="F2013" s="9">
        <v>3</v>
      </c>
      <c r="G2013" s="9">
        <v>17</v>
      </c>
      <c r="H2013" s="9">
        <v>19</v>
      </c>
      <c r="I2013" s="9">
        <v>36</v>
      </c>
      <c r="J2013" s="12">
        <v>34.299999999999997</v>
      </c>
      <c r="K2013" s="35">
        <v>0.11825400999467875</v>
      </c>
      <c r="L2013" s="2">
        <v>0.01</v>
      </c>
      <c r="M2013" t="s">
        <v>175</v>
      </c>
    </row>
    <row r="2014" spans="1:13" x14ac:dyDescent="0.25">
      <c r="A2014" s="20">
        <v>2.8657310646784664</v>
      </c>
      <c r="B2014" s="86">
        <v>-111.93899999999999</v>
      </c>
      <c r="C2014" s="24">
        <v>39.654000000000003</v>
      </c>
      <c r="D2014" s="9">
        <v>1</v>
      </c>
      <c r="E2014" s="9">
        <v>2004</v>
      </c>
      <c r="F2014" s="9">
        <v>3</v>
      </c>
      <c r="G2014" s="9">
        <v>18</v>
      </c>
      <c r="H2014" s="9">
        <v>13</v>
      </c>
      <c r="I2014" s="9">
        <v>22</v>
      </c>
      <c r="J2014" s="12">
        <v>59.3</v>
      </c>
      <c r="K2014" s="35">
        <v>0.11825400999467875</v>
      </c>
      <c r="L2014" s="2">
        <v>0.01</v>
      </c>
      <c r="M2014" t="s">
        <v>175</v>
      </c>
    </row>
    <row r="2015" spans="1:13" x14ac:dyDescent="0.25">
      <c r="A2015" s="20">
        <v>3.4970401436822689</v>
      </c>
      <c r="B2015" s="86">
        <v>-111.937</v>
      </c>
      <c r="C2015" s="24">
        <v>39.654000000000003</v>
      </c>
      <c r="D2015" s="9">
        <v>0</v>
      </c>
      <c r="E2015" s="9">
        <v>2004</v>
      </c>
      <c r="F2015" s="9">
        <v>3</v>
      </c>
      <c r="G2015" s="9">
        <v>18</v>
      </c>
      <c r="H2015" s="9">
        <v>14</v>
      </c>
      <c r="I2015" s="9">
        <v>58</v>
      </c>
      <c r="J2015" s="12">
        <v>32</v>
      </c>
      <c r="K2015" s="35">
        <v>0.11825400999467875</v>
      </c>
      <c r="L2015" s="2">
        <v>0.01</v>
      </c>
      <c r="M2015" t="s">
        <v>175</v>
      </c>
    </row>
    <row r="2016" spans="1:13" x14ac:dyDescent="0.25">
      <c r="A2016" s="20">
        <v>2.8007821931204071</v>
      </c>
      <c r="B2016" s="86">
        <v>-111.937</v>
      </c>
      <c r="C2016" s="24">
        <v>39.658999999999999</v>
      </c>
      <c r="D2016" s="9">
        <v>0</v>
      </c>
      <c r="E2016" s="9">
        <v>2004</v>
      </c>
      <c r="F2016" s="9">
        <v>3</v>
      </c>
      <c r="G2016" s="9">
        <v>18</v>
      </c>
      <c r="H2016" s="9">
        <v>18</v>
      </c>
      <c r="I2016" s="9">
        <v>35</v>
      </c>
      <c r="J2016" s="12">
        <v>47.7</v>
      </c>
      <c r="K2016" s="35">
        <v>0.11825400999467875</v>
      </c>
      <c r="L2016" s="2">
        <v>0.01</v>
      </c>
      <c r="M2016" t="s">
        <v>175</v>
      </c>
    </row>
    <row r="2017" spans="1:13" x14ac:dyDescent="0.25">
      <c r="A2017" s="20">
        <v>3.153949431418523</v>
      </c>
      <c r="B2017" s="86">
        <v>-111.937</v>
      </c>
      <c r="C2017" s="24">
        <v>39.651000000000003</v>
      </c>
      <c r="D2017" s="9">
        <v>1</v>
      </c>
      <c r="E2017" s="9">
        <v>2004</v>
      </c>
      <c r="F2017" s="9">
        <v>3</v>
      </c>
      <c r="G2017" s="9">
        <v>19</v>
      </c>
      <c r="H2017" s="9">
        <v>5</v>
      </c>
      <c r="I2017" s="9">
        <v>39</v>
      </c>
      <c r="J2017" s="12">
        <v>7.9</v>
      </c>
      <c r="K2017" s="35">
        <v>0.11825400999467875</v>
      </c>
      <c r="L2017" s="2">
        <v>0.01</v>
      </c>
      <c r="M2017" t="s">
        <v>175</v>
      </c>
    </row>
    <row r="2018" spans="1:13" x14ac:dyDescent="0.25">
      <c r="A2018" s="20">
        <v>3.2725851748491697</v>
      </c>
      <c r="B2018" s="86">
        <v>-111.943</v>
      </c>
      <c r="C2018" s="24">
        <v>39.655999999999999</v>
      </c>
      <c r="D2018" s="9">
        <v>2</v>
      </c>
      <c r="E2018" s="9">
        <v>2004</v>
      </c>
      <c r="F2018" s="9">
        <v>3</v>
      </c>
      <c r="G2018" s="9">
        <v>19</v>
      </c>
      <c r="H2018" s="9">
        <v>14</v>
      </c>
      <c r="I2018" s="9">
        <v>23</v>
      </c>
      <c r="J2018" s="12">
        <v>28.1</v>
      </c>
      <c r="K2018" s="35">
        <v>0.11825400999467875</v>
      </c>
      <c r="L2018" s="2">
        <v>0.01</v>
      </c>
      <c r="M2018" t="s">
        <v>175</v>
      </c>
    </row>
    <row r="2019" spans="1:13" x14ac:dyDescent="0.25">
      <c r="A2019" s="20">
        <v>2.9567389912217998</v>
      </c>
      <c r="B2019" s="86">
        <v>-112.254</v>
      </c>
      <c r="C2019" s="24">
        <v>38.298000000000002</v>
      </c>
      <c r="D2019" s="9">
        <v>2</v>
      </c>
      <c r="E2019" s="9">
        <v>2004</v>
      </c>
      <c r="F2019" s="9">
        <v>4</v>
      </c>
      <c r="G2019" s="9">
        <v>23</v>
      </c>
      <c r="H2019" s="9">
        <v>5</v>
      </c>
      <c r="I2019" s="9">
        <v>25</v>
      </c>
      <c r="J2019" s="12">
        <v>16.899999999999999</v>
      </c>
      <c r="K2019" s="35">
        <v>0.11825400999467875</v>
      </c>
      <c r="L2019" s="2">
        <v>0.01</v>
      </c>
      <c r="M2019" t="s">
        <v>175</v>
      </c>
    </row>
    <row r="2020" spans="1:13" x14ac:dyDescent="0.25">
      <c r="A2020" s="20">
        <v>2.8910021778228918</v>
      </c>
      <c r="B2020" s="86">
        <v>-112.36199999999999</v>
      </c>
      <c r="C2020" s="24">
        <v>41.892000000000003</v>
      </c>
      <c r="D2020" s="9">
        <v>1</v>
      </c>
      <c r="E2020" s="9">
        <v>2004</v>
      </c>
      <c r="F2020" s="9">
        <v>5</v>
      </c>
      <c r="G2020" s="9">
        <v>15</v>
      </c>
      <c r="H2020" s="9">
        <v>9</v>
      </c>
      <c r="I2020" s="9">
        <v>14</v>
      </c>
      <c r="J2020" s="12">
        <v>59.5</v>
      </c>
      <c r="K2020" s="35">
        <v>0.11825400999467875</v>
      </c>
      <c r="L2020" s="2">
        <v>0.01</v>
      </c>
      <c r="M2020" t="s">
        <v>175</v>
      </c>
    </row>
    <row r="2021" spans="1:13" x14ac:dyDescent="0.25">
      <c r="A2021" s="20">
        <v>2.7749254649300892</v>
      </c>
      <c r="B2021" s="86">
        <v>-111.30500000000001</v>
      </c>
      <c r="C2021" s="24">
        <v>41.195999999999998</v>
      </c>
      <c r="D2021" s="9">
        <v>12</v>
      </c>
      <c r="E2021" s="9">
        <v>2004</v>
      </c>
      <c r="F2021" s="9">
        <v>5</v>
      </c>
      <c r="G2021" s="9">
        <v>28</v>
      </c>
      <c r="H2021" s="9">
        <v>3</v>
      </c>
      <c r="I2021" s="9">
        <v>38</v>
      </c>
      <c r="J2021" s="12">
        <v>4.9000000000000004</v>
      </c>
      <c r="K2021" s="35">
        <v>0.11825400999467875</v>
      </c>
      <c r="L2021" s="2">
        <v>0.01</v>
      </c>
      <c r="M2021" t="s">
        <v>175</v>
      </c>
    </row>
    <row r="2022" spans="1:13" x14ac:dyDescent="0.25">
      <c r="A2022" s="20">
        <v>3.0355017712235153</v>
      </c>
      <c r="B2022" s="86">
        <v>-111.976</v>
      </c>
      <c r="C2022" s="24">
        <v>39.738</v>
      </c>
      <c r="D2022" s="9">
        <v>1</v>
      </c>
      <c r="E2022" s="9">
        <v>2004</v>
      </c>
      <c r="F2022" s="9">
        <v>5</v>
      </c>
      <c r="G2022" s="9">
        <v>31</v>
      </c>
      <c r="H2022" s="9">
        <v>2</v>
      </c>
      <c r="I2022" s="9">
        <v>19</v>
      </c>
      <c r="J2022" s="12">
        <v>46.7</v>
      </c>
      <c r="K2022" s="35">
        <v>0.11825400999467875</v>
      </c>
      <c r="L2022" s="2">
        <v>0.01</v>
      </c>
      <c r="M2022" t="s">
        <v>175</v>
      </c>
    </row>
    <row r="2023" spans="1:13" x14ac:dyDescent="0.25">
      <c r="A2023" s="20">
        <v>3.2263944331341321</v>
      </c>
      <c r="B2023" s="86">
        <v>-111.355</v>
      </c>
      <c r="C2023" s="24">
        <v>42.15</v>
      </c>
      <c r="D2023" s="9">
        <v>6</v>
      </c>
      <c r="E2023" s="9">
        <v>2004</v>
      </c>
      <c r="F2023" s="9">
        <v>6</v>
      </c>
      <c r="G2023" s="9">
        <v>4</v>
      </c>
      <c r="H2023" s="9">
        <v>8</v>
      </c>
      <c r="I2023" s="9">
        <v>41</v>
      </c>
      <c r="J2023" s="12">
        <v>46.8</v>
      </c>
      <c r="K2023" s="35">
        <v>0.11825400999467875</v>
      </c>
      <c r="L2023" s="2">
        <v>0.01</v>
      </c>
      <c r="M2023" t="s">
        <v>175</v>
      </c>
    </row>
    <row r="2024" spans="1:13" x14ac:dyDescent="0.25">
      <c r="A2024" s="20">
        <v>2.8272387799159349</v>
      </c>
      <c r="B2024" s="86">
        <v>-111.58199999999999</v>
      </c>
      <c r="C2024" s="24">
        <v>38.762</v>
      </c>
      <c r="D2024" s="9">
        <v>1</v>
      </c>
      <c r="E2024" s="9">
        <v>2004</v>
      </c>
      <c r="F2024" s="9">
        <v>6</v>
      </c>
      <c r="G2024" s="9">
        <v>4</v>
      </c>
      <c r="H2024" s="9">
        <v>21</v>
      </c>
      <c r="I2024" s="9">
        <v>59</v>
      </c>
      <c r="J2024" s="12">
        <v>4.5999999999999996</v>
      </c>
      <c r="K2024" s="35">
        <v>0.11825400999467875</v>
      </c>
      <c r="L2024" s="2">
        <v>0.01</v>
      </c>
      <c r="M2024" t="s">
        <v>175</v>
      </c>
    </row>
    <row r="2025" spans="1:13" x14ac:dyDescent="0.25">
      <c r="A2025" s="20">
        <v>3.2056700095788178</v>
      </c>
      <c r="B2025" s="80">
        <v>-111.215</v>
      </c>
      <c r="C2025" s="23">
        <v>42.552</v>
      </c>
      <c r="D2025" s="1">
        <v>1</v>
      </c>
      <c r="E2025" s="1">
        <v>2004</v>
      </c>
      <c r="F2025" s="1">
        <v>6</v>
      </c>
      <c r="G2025" s="1">
        <v>12</v>
      </c>
      <c r="H2025" s="1">
        <v>19</v>
      </c>
      <c r="I2025" s="1">
        <v>44</v>
      </c>
      <c r="J2025" s="11">
        <v>37.5</v>
      </c>
      <c r="K2025" s="35">
        <v>0.11825400999467875</v>
      </c>
      <c r="L2025" s="2">
        <v>0.01</v>
      </c>
      <c r="M2025" t="s">
        <v>175</v>
      </c>
    </row>
    <row r="2026" spans="1:13" x14ac:dyDescent="0.25">
      <c r="A2026" s="20">
        <v>3.0495180064621286</v>
      </c>
      <c r="B2026" s="80">
        <v>-112.96</v>
      </c>
      <c r="C2026" s="23">
        <v>36.648000000000003</v>
      </c>
      <c r="D2026" s="1">
        <v>3</v>
      </c>
      <c r="E2026" s="1">
        <v>2004</v>
      </c>
      <c r="F2026" s="1">
        <v>6</v>
      </c>
      <c r="G2026" s="1">
        <v>29</v>
      </c>
      <c r="H2026" s="1">
        <v>3</v>
      </c>
      <c r="I2026" s="1">
        <v>25</v>
      </c>
      <c r="J2026" s="11">
        <v>49.3</v>
      </c>
      <c r="K2026" s="35">
        <v>0.11825400999467875</v>
      </c>
      <c r="L2026" s="2">
        <v>0.01</v>
      </c>
      <c r="M2026" t="s">
        <v>175</v>
      </c>
    </row>
    <row r="2027" spans="1:13" x14ac:dyDescent="0.25">
      <c r="A2027" s="20">
        <v>2.7631700000000001</v>
      </c>
      <c r="B2027" s="80">
        <v>-112.15</v>
      </c>
      <c r="C2027" s="23">
        <v>36.744999999999997</v>
      </c>
      <c r="D2027" s="1">
        <v>10</v>
      </c>
      <c r="E2027" s="1">
        <v>2004</v>
      </c>
      <c r="F2027" s="1">
        <v>8</v>
      </c>
      <c r="G2027" s="1">
        <v>3</v>
      </c>
      <c r="H2027" s="1">
        <v>23</v>
      </c>
      <c r="I2027" s="1">
        <v>51</v>
      </c>
      <c r="J2027" s="11">
        <v>59.1</v>
      </c>
      <c r="K2027" s="35">
        <v>0.22500000000000001</v>
      </c>
      <c r="L2027" s="2">
        <v>0.01</v>
      </c>
      <c r="M2027" t="s">
        <v>174</v>
      </c>
    </row>
    <row r="2028" spans="1:13" x14ac:dyDescent="0.25">
      <c r="A2028" s="20">
        <v>2.869685017442027</v>
      </c>
      <c r="B2028" s="86">
        <v>-112.533</v>
      </c>
      <c r="C2028" s="24">
        <v>38.703000000000003</v>
      </c>
      <c r="D2028" s="9">
        <v>0</v>
      </c>
      <c r="E2028" s="9">
        <v>2004</v>
      </c>
      <c r="F2028" s="9">
        <v>8</v>
      </c>
      <c r="G2028" s="9">
        <v>4</v>
      </c>
      <c r="H2028" s="9">
        <v>20</v>
      </c>
      <c r="I2028" s="9">
        <v>58</v>
      </c>
      <c r="J2028" s="12">
        <v>16.8</v>
      </c>
      <c r="K2028" s="35">
        <v>0.11825400999467875</v>
      </c>
      <c r="L2028" s="2">
        <v>0.01</v>
      </c>
      <c r="M2028" t="s">
        <v>175</v>
      </c>
    </row>
    <row r="2029" spans="1:13" x14ac:dyDescent="0.25">
      <c r="A2029" s="20">
        <v>2.9217960056329169</v>
      </c>
      <c r="B2029" s="80">
        <v>-113.46899999999999</v>
      </c>
      <c r="C2029" s="23">
        <v>36.746000000000002</v>
      </c>
      <c r="D2029" s="1">
        <v>5</v>
      </c>
      <c r="E2029" s="1">
        <v>2004</v>
      </c>
      <c r="F2029" s="1">
        <v>8</v>
      </c>
      <c r="G2029" s="1">
        <v>17</v>
      </c>
      <c r="H2029" s="1">
        <v>11</v>
      </c>
      <c r="I2029" s="1">
        <v>40</v>
      </c>
      <c r="J2029" s="11">
        <v>39.4</v>
      </c>
      <c r="K2029" s="35">
        <v>0.11825400999467875</v>
      </c>
      <c r="L2029" s="2">
        <v>0.01</v>
      </c>
      <c r="M2029" t="s">
        <v>175</v>
      </c>
    </row>
    <row r="2030" spans="1:13" x14ac:dyDescent="0.25">
      <c r="A2030" s="20">
        <v>2.8355299736939927</v>
      </c>
      <c r="B2030" s="80">
        <v>-111.598</v>
      </c>
      <c r="C2030" s="23">
        <v>36.603000000000002</v>
      </c>
      <c r="D2030" s="1">
        <v>1</v>
      </c>
      <c r="E2030" s="1">
        <v>2004</v>
      </c>
      <c r="F2030" s="1">
        <v>8</v>
      </c>
      <c r="G2030" s="1">
        <v>24</v>
      </c>
      <c r="H2030" s="1">
        <v>13</v>
      </c>
      <c r="I2030" s="1">
        <v>38</v>
      </c>
      <c r="J2030" s="11">
        <v>30.8</v>
      </c>
      <c r="K2030" s="35">
        <v>0.11825400999467875</v>
      </c>
      <c r="L2030" s="2">
        <v>0.01</v>
      </c>
      <c r="M2030" t="s">
        <v>175</v>
      </c>
    </row>
    <row r="2031" spans="1:13" x14ac:dyDescent="0.25">
      <c r="A2031" s="20">
        <v>3.5350696506945218</v>
      </c>
      <c r="B2031" s="80">
        <v>-111.18</v>
      </c>
      <c r="C2031" s="23">
        <v>42.567999999999998</v>
      </c>
      <c r="D2031" s="1">
        <v>0</v>
      </c>
      <c r="E2031" s="1">
        <v>2004</v>
      </c>
      <c r="F2031" s="1">
        <v>10</v>
      </c>
      <c r="G2031" s="1">
        <v>17</v>
      </c>
      <c r="H2031" s="1">
        <v>20</v>
      </c>
      <c r="I2031" s="1">
        <v>31</v>
      </c>
      <c r="J2031" s="11">
        <v>56.9</v>
      </c>
      <c r="K2031" s="35">
        <v>0.10516774409862768</v>
      </c>
      <c r="L2031" s="2">
        <v>0.01</v>
      </c>
      <c r="M2031" t="s">
        <v>175</v>
      </c>
    </row>
    <row r="2032" spans="1:13" x14ac:dyDescent="0.25">
      <c r="A2032" s="20">
        <v>3.0976892854487752</v>
      </c>
      <c r="B2032" s="86">
        <v>-112.084</v>
      </c>
      <c r="C2032" s="24">
        <v>42.14</v>
      </c>
      <c r="D2032" s="9">
        <v>10</v>
      </c>
      <c r="E2032" s="9">
        <v>2004</v>
      </c>
      <c r="F2032" s="9">
        <v>10</v>
      </c>
      <c r="G2032" s="9">
        <v>21</v>
      </c>
      <c r="H2032" s="9">
        <v>12</v>
      </c>
      <c r="I2032" s="9">
        <v>38</v>
      </c>
      <c r="J2032" s="12">
        <v>9.1</v>
      </c>
      <c r="K2032" s="35">
        <v>0.11825400999467875</v>
      </c>
      <c r="L2032" s="2">
        <v>0.01</v>
      </c>
      <c r="M2032" t="s">
        <v>175</v>
      </c>
    </row>
    <row r="2033" spans="1:13" x14ac:dyDescent="0.25">
      <c r="A2033" s="20">
        <v>2.6795599999999999</v>
      </c>
      <c r="B2033" s="86">
        <v>-113.547</v>
      </c>
      <c r="C2033" s="24">
        <v>36.877000000000002</v>
      </c>
      <c r="D2033" s="9">
        <v>0</v>
      </c>
      <c r="E2033" s="9">
        <v>2004</v>
      </c>
      <c r="F2033" s="9">
        <v>11</v>
      </c>
      <c r="G2033" s="9">
        <v>23</v>
      </c>
      <c r="H2033" s="9">
        <v>14</v>
      </c>
      <c r="I2033" s="9">
        <v>44</v>
      </c>
      <c r="J2033" s="12">
        <v>59.1</v>
      </c>
      <c r="K2033" s="35">
        <v>0.22500000000000001</v>
      </c>
      <c r="L2033" s="2">
        <v>0.01</v>
      </c>
      <c r="M2033" t="s">
        <v>174</v>
      </c>
    </row>
    <row r="2034" spans="1:13" x14ac:dyDescent="0.25">
      <c r="A2034" s="20">
        <v>2.7646608556600807</v>
      </c>
      <c r="B2034" s="86">
        <v>-111.932</v>
      </c>
      <c r="C2034" s="24">
        <v>39.801000000000002</v>
      </c>
      <c r="D2034" s="9">
        <v>2</v>
      </c>
      <c r="E2034" s="9">
        <v>2004</v>
      </c>
      <c r="F2034" s="9">
        <v>12</v>
      </c>
      <c r="G2034" s="9">
        <v>4</v>
      </c>
      <c r="H2034" s="9">
        <v>16</v>
      </c>
      <c r="I2034" s="9">
        <v>5</v>
      </c>
      <c r="J2034" s="12">
        <v>55.3</v>
      </c>
      <c r="K2034" s="35">
        <v>0.11825400999467875</v>
      </c>
      <c r="L2034" s="2">
        <v>0.01</v>
      </c>
      <c r="M2034" t="s">
        <v>175</v>
      </c>
    </row>
    <row r="2035" spans="1:13" x14ac:dyDescent="0.25">
      <c r="A2035" s="20">
        <v>2.9099483909015529</v>
      </c>
      <c r="B2035" s="86">
        <v>-112.47799999999999</v>
      </c>
      <c r="C2035" s="24">
        <v>37.994999999999997</v>
      </c>
      <c r="D2035" s="9">
        <v>0</v>
      </c>
      <c r="E2035" s="9">
        <v>2004</v>
      </c>
      <c r="F2035" s="9">
        <v>12</v>
      </c>
      <c r="G2035" s="9">
        <v>6</v>
      </c>
      <c r="H2035" s="9">
        <v>6</v>
      </c>
      <c r="I2035" s="9">
        <v>38</v>
      </c>
      <c r="J2035" s="12">
        <v>24.4</v>
      </c>
      <c r="K2035" s="35">
        <v>0.11825400999467875</v>
      </c>
      <c r="L2035" s="2">
        <v>0.01</v>
      </c>
      <c r="M2035" t="s">
        <v>175</v>
      </c>
    </row>
    <row r="2036" spans="1:13" x14ac:dyDescent="0.25">
      <c r="A2036" s="20">
        <v>3.4857923875561152</v>
      </c>
      <c r="B2036" s="86">
        <v>-113.13</v>
      </c>
      <c r="C2036" s="24">
        <v>37.762999999999998</v>
      </c>
      <c r="D2036" s="9">
        <v>5</v>
      </c>
      <c r="E2036" s="9">
        <v>2004</v>
      </c>
      <c r="F2036" s="9">
        <v>12</v>
      </c>
      <c r="G2036" s="9">
        <v>18</v>
      </c>
      <c r="H2036" s="9">
        <v>17</v>
      </c>
      <c r="I2036" s="9">
        <v>38</v>
      </c>
      <c r="J2036" s="12">
        <v>58.2</v>
      </c>
      <c r="K2036" s="35">
        <v>0.11825400999467875</v>
      </c>
      <c r="L2036" s="2">
        <v>0.01</v>
      </c>
      <c r="M2036" t="s">
        <v>175</v>
      </c>
    </row>
    <row r="2037" spans="1:13" x14ac:dyDescent="0.25">
      <c r="A2037" s="20">
        <v>2.7129402774997855</v>
      </c>
      <c r="B2037" s="86">
        <v>-112.676</v>
      </c>
      <c r="C2037" s="24">
        <v>38.155999999999999</v>
      </c>
      <c r="D2037" s="9">
        <v>0</v>
      </c>
      <c r="E2037" s="9">
        <v>2004</v>
      </c>
      <c r="F2037" s="9">
        <v>12</v>
      </c>
      <c r="G2037" s="9">
        <v>22</v>
      </c>
      <c r="H2037" s="9">
        <v>21</v>
      </c>
      <c r="I2037" s="9">
        <v>44</v>
      </c>
      <c r="J2037" s="12">
        <v>2.2000000000000002</v>
      </c>
      <c r="K2037" s="35">
        <v>0.11825400999467875</v>
      </c>
      <c r="L2037" s="2">
        <v>0.01</v>
      </c>
      <c r="M2037" t="s">
        <v>175</v>
      </c>
    </row>
    <row r="2038" spans="1:13" x14ac:dyDescent="0.25">
      <c r="A2038" s="20">
        <v>2.8890287623309412</v>
      </c>
      <c r="B2038" s="80">
        <v>-111.44499999999999</v>
      </c>
      <c r="C2038" s="23">
        <v>42.607999999999997</v>
      </c>
      <c r="D2038" s="1">
        <v>0</v>
      </c>
      <c r="E2038" s="1">
        <v>2004</v>
      </c>
      <c r="F2038" s="1">
        <v>12</v>
      </c>
      <c r="G2038" s="1">
        <v>25</v>
      </c>
      <c r="H2038" s="1">
        <v>16</v>
      </c>
      <c r="I2038" s="1">
        <v>50</v>
      </c>
      <c r="J2038" s="11">
        <v>2.8</v>
      </c>
      <c r="K2038" s="35">
        <v>0.11825400999467875</v>
      </c>
      <c r="L2038" s="2">
        <v>0.01</v>
      </c>
      <c r="M2038" t="s">
        <v>175</v>
      </c>
    </row>
    <row r="2039" spans="1:13" x14ac:dyDescent="0.25">
      <c r="A2039" s="20">
        <v>3.140128401195208</v>
      </c>
      <c r="B2039" s="80">
        <v>-108.71599999999999</v>
      </c>
      <c r="C2039" s="23">
        <v>41.872999999999998</v>
      </c>
      <c r="D2039" s="1">
        <v>3</v>
      </c>
      <c r="E2039" s="1">
        <v>2005</v>
      </c>
      <c r="F2039" s="1">
        <v>1</v>
      </c>
      <c r="G2039" s="1">
        <v>9</v>
      </c>
      <c r="H2039" s="1">
        <v>13</v>
      </c>
      <c r="I2039" s="1">
        <v>11</v>
      </c>
      <c r="J2039" s="11">
        <v>7.9</v>
      </c>
      <c r="K2039" s="35">
        <v>0.11825400999467875</v>
      </c>
      <c r="L2039" s="2">
        <v>0.01</v>
      </c>
      <c r="M2039" t="s">
        <v>175</v>
      </c>
    </row>
    <row r="2040" spans="1:13" x14ac:dyDescent="0.25">
      <c r="A2040" s="20">
        <v>3.3612221540902985</v>
      </c>
      <c r="B2040" s="80">
        <v>-110.358</v>
      </c>
      <c r="C2040" s="23">
        <v>36.473999999999997</v>
      </c>
      <c r="D2040" s="1">
        <v>5</v>
      </c>
      <c r="E2040" s="1">
        <v>2005</v>
      </c>
      <c r="F2040" s="1">
        <v>1</v>
      </c>
      <c r="G2040" s="1">
        <v>25</v>
      </c>
      <c r="H2040" s="1">
        <v>21</v>
      </c>
      <c r="I2040" s="1">
        <v>2</v>
      </c>
      <c r="J2040" s="11">
        <v>34.6</v>
      </c>
      <c r="K2040" s="35">
        <v>0.11825400999467875</v>
      </c>
      <c r="L2040" s="2">
        <v>0.01</v>
      </c>
      <c r="M2040" t="s">
        <v>175</v>
      </c>
    </row>
    <row r="2041" spans="1:13" x14ac:dyDescent="0.25">
      <c r="A2041" s="20">
        <v>3.0876198811940645</v>
      </c>
      <c r="B2041" s="86">
        <v>-111.41</v>
      </c>
      <c r="C2041" s="24">
        <v>42.444000000000003</v>
      </c>
      <c r="D2041" s="9">
        <v>0</v>
      </c>
      <c r="E2041" s="9">
        <v>2005</v>
      </c>
      <c r="F2041" s="9">
        <v>2</v>
      </c>
      <c r="G2041" s="9">
        <v>1</v>
      </c>
      <c r="H2041" s="9">
        <v>12</v>
      </c>
      <c r="I2041" s="9">
        <v>34</v>
      </c>
      <c r="J2041" s="12">
        <v>8.5</v>
      </c>
      <c r="K2041" s="35">
        <v>0.11825400999467875</v>
      </c>
      <c r="L2041" s="2">
        <v>0.01</v>
      </c>
      <c r="M2041" t="s">
        <v>175</v>
      </c>
    </row>
    <row r="2042" spans="1:13" x14ac:dyDescent="0.25">
      <c r="A2042" s="20">
        <v>3.4139330008863982</v>
      </c>
      <c r="B2042" s="80">
        <v>-108.21</v>
      </c>
      <c r="C2042" s="23">
        <v>39.994999999999997</v>
      </c>
      <c r="D2042" s="1">
        <v>1</v>
      </c>
      <c r="E2042" s="1">
        <v>2005</v>
      </c>
      <c r="F2042" s="1">
        <v>2</v>
      </c>
      <c r="G2042" s="1">
        <v>5</v>
      </c>
      <c r="H2042" s="1">
        <v>23</v>
      </c>
      <c r="I2042" s="1">
        <v>6</v>
      </c>
      <c r="J2042" s="11">
        <v>23.9</v>
      </c>
      <c r="K2042" s="35">
        <v>0.11825400999467875</v>
      </c>
      <c r="L2042" s="2">
        <v>0.01</v>
      </c>
      <c r="M2042" t="s">
        <v>175</v>
      </c>
    </row>
    <row r="2043" spans="1:13" x14ac:dyDescent="0.25">
      <c r="A2043" s="20">
        <v>2.8369106523603929</v>
      </c>
      <c r="B2043" s="86">
        <v>-114.074</v>
      </c>
      <c r="C2043" s="24">
        <v>40.125</v>
      </c>
      <c r="D2043" s="9">
        <v>5</v>
      </c>
      <c r="E2043" s="9">
        <v>2005</v>
      </c>
      <c r="F2043" s="9">
        <v>2</v>
      </c>
      <c r="G2043" s="9">
        <v>9</v>
      </c>
      <c r="H2043" s="9">
        <v>2</v>
      </c>
      <c r="I2043" s="9">
        <v>7</v>
      </c>
      <c r="J2043" s="12">
        <v>22.4</v>
      </c>
      <c r="K2043" s="35">
        <v>0.11825400999467875</v>
      </c>
      <c r="L2043" s="2">
        <v>0.01</v>
      </c>
      <c r="M2043" t="s">
        <v>175</v>
      </c>
    </row>
    <row r="2044" spans="1:13" x14ac:dyDescent="0.25">
      <c r="A2044" s="20">
        <v>3.5481679850170136</v>
      </c>
      <c r="B2044" s="80">
        <v>-108.063</v>
      </c>
      <c r="C2044" s="23">
        <v>40.101999999999997</v>
      </c>
      <c r="D2044" s="1">
        <v>0</v>
      </c>
      <c r="E2044" s="1">
        <v>2005</v>
      </c>
      <c r="F2044" s="1">
        <v>2</v>
      </c>
      <c r="G2044" s="1">
        <v>26</v>
      </c>
      <c r="H2044" s="1">
        <v>19</v>
      </c>
      <c r="I2044" s="1">
        <v>9</v>
      </c>
      <c r="J2044" s="11">
        <v>51.5</v>
      </c>
      <c r="K2044" s="35">
        <v>0.11825400999467875</v>
      </c>
      <c r="L2044" s="2">
        <v>0.01</v>
      </c>
      <c r="M2044" t="s">
        <v>175</v>
      </c>
    </row>
    <row r="2045" spans="1:13" x14ac:dyDescent="0.25">
      <c r="A2045" s="20">
        <v>3.1472341213221631</v>
      </c>
      <c r="B2045" s="86">
        <v>-111.907</v>
      </c>
      <c r="C2045" s="24">
        <v>39.512</v>
      </c>
      <c r="D2045" s="9">
        <v>0</v>
      </c>
      <c r="E2045" s="9">
        <v>2005</v>
      </c>
      <c r="F2045" s="9">
        <v>3</v>
      </c>
      <c r="G2045" s="9">
        <v>14</v>
      </c>
      <c r="H2045" s="9">
        <v>5</v>
      </c>
      <c r="I2045" s="9">
        <v>33</v>
      </c>
      <c r="J2045" s="12">
        <v>27.4</v>
      </c>
      <c r="K2045" s="35">
        <v>0.11825400999467875</v>
      </c>
      <c r="L2045" s="2">
        <v>0.01</v>
      </c>
      <c r="M2045" t="s">
        <v>175</v>
      </c>
    </row>
    <row r="2046" spans="1:13" x14ac:dyDescent="0.25">
      <c r="A2046" s="20">
        <v>3.6324677232436455</v>
      </c>
      <c r="B2046" s="86">
        <v>-112.54600000000001</v>
      </c>
      <c r="C2046" s="24">
        <v>36.911000000000001</v>
      </c>
      <c r="D2046" s="9">
        <v>22</v>
      </c>
      <c r="E2046" s="9">
        <v>2005</v>
      </c>
      <c r="F2046" s="9">
        <v>3</v>
      </c>
      <c r="G2046" s="9">
        <v>15</v>
      </c>
      <c r="H2046" s="9">
        <v>0</v>
      </c>
      <c r="I2046" s="9">
        <v>21</v>
      </c>
      <c r="J2046" s="12">
        <v>7.3</v>
      </c>
      <c r="K2046" s="35">
        <v>0.11825400999467875</v>
      </c>
      <c r="L2046" s="2">
        <v>0.01</v>
      </c>
      <c r="M2046" t="s">
        <v>175</v>
      </c>
    </row>
    <row r="2047" spans="1:13" x14ac:dyDescent="0.25">
      <c r="A2047" s="20">
        <v>2.9012667870929003</v>
      </c>
      <c r="B2047" s="86">
        <v>-112.562</v>
      </c>
      <c r="C2047" s="24">
        <v>41.912999999999997</v>
      </c>
      <c r="D2047" s="9">
        <v>7</v>
      </c>
      <c r="E2047" s="9">
        <v>2005</v>
      </c>
      <c r="F2047" s="9">
        <v>3</v>
      </c>
      <c r="G2047" s="9">
        <v>31</v>
      </c>
      <c r="H2047" s="9">
        <v>13</v>
      </c>
      <c r="I2047" s="9">
        <v>31</v>
      </c>
      <c r="J2047" s="12">
        <v>47.4</v>
      </c>
      <c r="K2047" s="35">
        <v>0.11825400999467875</v>
      </c>
      <c r="L2047" s="2">
        <v>0.01</v>
      </c>
      <c r="M2047" t="s">
        <v>175</v>
      </c>
    </row>
    <row r="2048" spans="1:13" x14ac:dyDescent="0.25">
      <c r="A2048" s="20">
        <v>2.9778609465873678</v>
      </c>
      <c r="B2048" s="86">
        <v>-111.066</v>
      </c>
      <c r="C2048" s="24">
        <v>37.593000000000004</v>
      </c>
      <c r="D2048" s="9">
        <v>6</v>
      </c>
      <c r="E2048" s="9">
        <v>2005</v>
      </c>
      <c r="F2048" s="9">
        <v>4</v>
      </c>
      <c r="G2048" s="9">
        <v>8</v>
      </c>
      <c r="H2048" s="9">
        <v>3</v>
      </c>
      <c r="I2048" s="9">
        <v>45</v>
      </c>
      <c r="J2048" s="12">
        <v>33.200000000000003</v>
      </c>
      <c r="K2048" s="35">
        <v>0.11825400999467875</v>
      </c>
      <c r="L2048" s="2">
        <v>0.01</v>
      </c>
      <c r="M2048" t="s">
        <v>175</v>
      </c>
    </row>
    <row r="2049" spans="1:13" x14ac:dyDescent="0.25">
      <c r="A2049" s="20">
        <v>2.7358404433420067</v>
      </c>
      <c r="B2049" s="80">
        <v>-110.746</v>
      </c>
      <c r="C2049" s="23">
        <v>43.344000000000001</v>
      </c>
      <c r="D2049" s="1">
        <v>3</v>
      </c>
      <c r="E2049" s="1">
        <v>2005</v>
      </c>
      <c r="F2049" s="1">
        <v>4</v>
      </c>
      <c r="G2049" s="1">
        <v>14</v>
      </c>
      <c r="H2049" s="1">
        <v>4</v>
      </c>
      <c r="I2049" s="1">
        <v>44</v>
      </c>
      <c r="J2049" s="11">
        <v>4.3</v>
      </c>
      <c r="K2049" s="35">
        <v>0.11825400999467875</v>
      </c>
      <c r="L2049" s="2">
        <v>0.01</v>
      </c>
      <c r="M2049" t="s">
        <v>175</v>
      </c>
    </row>
    <row r="2050" spans="1:13" x14ac:dyDescent="0.25">
      <c r="A2050" s="20">
        <v>2.85941328639236</v>
      </c>
      <c r="B2050" s="86">
        <v>-111.497</v>
      </c>
      <c r="C2050" s="24">
        <v>41.823</v>
      </c>
      <c r="D2050" s="9">
        <v>2</v>
      </c>
      <c r="E2050" s="9">
        <v>2005</v>
      </c>
      <c r="F2050" s="9">
        <v>4</v>
      </c>
      <c r="G2050" s="9">
        <v>17</v>
      </c>
      <c r="H2050" s="9">
        <v>15</v>
      </c>
      <c r="I2050" s="9">
        <v>40</v>
      </c>
      <c r="J2050" s="12">
        <v>16.3</v>
      </c>
      <c r="K2050" s="35">
        <v>0.11825400999467875</v>
      </c>
      <c r="L2050" s="2">
        <v>0.01</v>
      </c>
      <c r="M2050" t="s">
        <v>175</v>
      </c>
    </row>
    <row r="2051" spans="1:13" x14ac:dyDescent="0.25">
      <c r="A2051" s="20">
        <v>2.9393615400451782</v>
      </c>
      <c r="B2051" s="86">
        <v>-111.767</v>
      </c>
      <c r="C2051" s="24">
        <v>38.691000000000003</v>
      </c>
      <c r="D2051" s="9">
        <v>9</v>
      </c>
      <c r="E2051" s="9">
        <v>2005</v>
      </c>
      <c r="F2051" s="9">
        <v>4</v>
      </c>
      <c r="G2051" s="9">
        <v>19</v>
      </c>
      <c r="H2051" s="9">
        <v>7</v>
      </c>
      <c r="I2051" s="9">
        <v>46</v>
      </c>
      <c r="J2051" s="12">
        <v>13.5</v>
      </c>
      <c r="K2051" s="35">
        <v>0.11825400999467875</v>
      </c>
      <c r="L2051" s="2">
        <v>0.01</v>
      </c>
      <c r="M2051" t="s">
        <v>175</v>
      </c>
    </row>
    <row r="2052" spans="1:13" x14ac:dyDescent="0.25">
      <c r="A2052" s="20">
        <v>2.7539987145798186</v>
      </c>
      <c r="B2052" s="86">
        <v>-111.49</v>
      </c>
      <c r="C2052" s="24">
        <v>42.393000000000001</v>
      </c>
      <c r="D2052" s="9">
        <v>2</v>
      </c>
      <c r="E2052" s="9">
        <v>2005</v>
      </c>
      <c r="F2052" s="9">
        <v>4</v>
      </c>
      <c r="G2052" s="9">
        <v>22</v>
      </c>
      <c r="H2052" s="9">
        <v>6</v>
      </c>
      <c r="I2052" s="9">
        <v>22</v>
      </c>
      <c r="J2052" s="12">
        <v>59.2</v>
      </c>
      <c r="K2052" s="35">
        <v>0.11825400999467875</v>
      </c>
      <c r="L2052" s="2">
        <v>0.01</v>
      </c>
      <c r="M2052" t="s">
        <v>175</v>
      </c>
    </row>
    <row r="2053" spans="1:13" x14ac:dyDescent="0.25">
      <c r="A2053" s="20">
        <v>3.722485381151174</v>
      </c>
      <c r="B2053" s="80">
        <v>-108.545</v>
      </c>
      <c r="C2053" s="23">
        <v>36.673000000000002</v>
      </c>
      <c r="D2053" s="1">
        <v>11</v>
      </c>
      <c r="E2053" s="1">
        <v>2005</v>
      </c>
      <c r="F2053" s="1">
        <v>5</v>
      </c>
      <c r="G2053" s="1">
        <v>13</v>
      </c>
      <c r="H2053" s="1">
        <v>21</v>
      </c>
      <c r="I2053" s="1">
        <v>28</v>
      </c>
      <c r="J2053" s="11">
        <v>41.9</v>
      </c>
      <c r="K2053" s="35">
        <v>0.11825400999467875</v>
      </c>
      <c r="L2053" s="2">
        <v>0.01</v>
      </c>
      <c r="M2053" t="s">
        <v>175</v>
      </c>
    </row>
    <row r="2054" spans="1:13" x14ac:dyDescent="0.25">
      <c r="A2054" s="20">
        <v>2.7723593126125872</v>
      </c>
      <c r="B2054" s="86">
        <v>-112.27800000000001</v>
      </c>
      <c r="C2054" s="24">
        <v>38.496000000000002</v>
      </c>
      <c r="D2054" s="9">
        <v>1</v>
      </c>
      <c r="E2054" s="9">
        <v>2005</v>
      </c>
      <c r="F2054" s="9">
        <v>5</v>
      </c>
      <c r="G2054" s="9">
        <v>18</v>
      </c>
      <c r="H2054" s="9">
        <v>10</v>
      </c>
      <c r="I2054" s="9">
        <v>58</v>
      </c>
      <c r="J2054" s="12">
        <v>46.4</v>
      </c>
      <c r="K2054" s="35">
        <v>0.11825400999467875</v>
      </c>
      <c r="L2054" s="2">
        <v>0.01</v>
      </c>
      <c r="M2054" t="s">
        <v>175</v>
      </c>
    </row>
    <row r="2055" spans="1:13" x14ac:dyDescent="0.25">
      <c r="A2055" s="20">
        <v>3.4449291554913795</v>
      </c>
      <c r="B2055" s="86">
        <v>-111.09</v>
      </c>
      <c r="C2055" s="24">
        <v>41.424999999999997</v>
      </c>
      <c r="D2055" s="9">
        <v>1</v>
      </c>
      <c r="E2055" s="9">
        <v>2005</v>
      </c>
      <c r="F2055" s="9">
        <v>5</v>
      </c>
      <c r="G2055" s="9">
        <v>18</v>
      </c>
      <c r="H2055" s="9">
        <v>19</v>
      </c>
      <c r="I2055" s="9">
        <v>21</v>
      </c>
      <c r="J2055" s="12">
        <v>46.6</v>
      </c>
      <c r="K2055" s="35">
        <v>0.11825400999467875</v>
      </c>
      <c r="L2055" s="2">
        <v>0.01</v>
      </c>
      <c r="M2055" t="s">
        <v>175</v>
      </c>
    </row>
    <row r="2056" spans="1:13" x14ac:dyDescent="0.25">
      <c r="A2056" s="20">
        <v>2.7808457114059419</v>
      </c>
      <c r="B2056" s="86">
        <v>-111.09099999999999</v>
      </c>
      <c r="C2056" s="24">
        <v>41.417000000000002</v>
      </c>
      <c r="D2056" s="9">
        <v>1</v>
      </c>
      <c r="E2056" s="9">
        <v>2005</v>
      </c>
      <c r="F2056" s="9">
        <v>5</v>
      </c>
      <c r="G2056" s="9">
        <v>21</v>
      </c>
      <c r="H2056" s="9">
        <v>22</v>
      </c>
      <c r="I2056" s="9">
        <v>55</v>
      </c>
      <c r="J2056" s="12">
        <v>40.5</v>
      </c>
      <c r="K2056" s="35">
        <v>0.11825400999467875</v>
      </c>
      <c r="L2056" s="2">
        <v>0.01</v>
      </c>
      <c r="M2056" t="s">
        <v>175</v>
      </c>
    </row>
    <row r="2057" spans="1:13" x14ac:dyDescent="0.25">
      <c r="A2057" s="20">
        <v>2.6702699999999999</v>
      </c>
      <c r="B2057" s="86">
        <v>-113.999</v>
      </c>
      <c r="C2057" s="24">
        <v>37.267000000000003</v>
      </c>
      <c r="D2057" s="9">
        <v>5</v>
      </c>
      <c r="E2057" s="9">
        <v>2005</v>
      </c>
      <c r="F2057" s="9">
        <v>6</v>
      </c>
      <c r="G2057" s="9">
        <v>1</v>
      </c>
      <c r="H2057" s="9">
        <v>5</v>
      </c>
      <c r="I2057" s="9">
        <v>6</v>
      </c>
      <c r="J2057" s="12">
        <v>39.1</v>
      </c>
      <c r="K2057" s="35">
        <v>0.22500000000000001</v>
      </c>
      <c r="L2057" s="2">
        <v>0.01</v>
      </c>
      <c r="M2057" t="s">
        <v>174</v>
      </c>
    </row>
    <row r="2058" spans="1:13" x14ac:dyDescent="0.25">
      <c r="A2058" s="20">
        <v>2.7353000000000001</v>
      </c>
      <c r="B2058" s="86">
        <v>-113.56399999999999</v>
      </c>
      <c r="C2058" s="24">
        <v>36.832000000000001</v>
      </c>
      <c r="D2058" s="9">
        <v>2</v>
      </c>
      <c r="E2058" s="9">
        <v>2005</v>
      </c>
      <c r="F2058" s="9">
        <v>6</v>
      </c>
      <c r="G2058" s="9">
        <v>8</v>
      </c>
      <c r="H2058" s="9">
        <v>4</v>
      </c>
      <c r="I2058" s="9">
        <v>32</v>
      </c>
      <c r="J2058" s="12">
        <v>33.1</v>
      </c>
      <c r="K2058" s="35">
        <v>0.22500000000000001</v>
      </c>
      <c r="L2058" s="2">
        <v>0.01</v>
      </c>
      <c r="M2058" t="s">
        <v>174</v>
      </c>
    </row>
    <row r="2059" spans="1:13" x14ac:dyDescent="0.25">
      <c r="A2059" s="20">
        <v>2.9188394432848197</v>
      </c>
      <c r="B2059" s="86">
        <v>-112.23399999999999</v>
      </c>
      <c r="C2059" s="24">
        <v>39.204999999999998</v>
      </c>
      <c r="D2059" s="9">
        <v>4</v>
      </c>
      <c r="E2059" s="9">
        <v>2005</v>
      </c>
      <c r="F2059" s="9">
        <v>6</v>
      </c>
      <c r="G2059" s="9">
        <v>12</v>
      </c>
      <c r="H2059" s="9">
        <v>9</v>
      </c>
      <c r="I2059" s="9">
        <v>8</v>
      </c>
      <c r="J2059" s="12">
        <v>54.8</v>
      </c>
      <c r="K2059" s="35">
        <v>0.11825400999467875</v>
      </c>
      <c r="L2059" s="2">
        <v>0.01</v>
      </c>
      <c r="M2059" t="s">
        <v>175</v>
      </c>
    </row>
    <row r="2060" spans="1:13" x14ac:dyDescent="0.25">
      <c r="A2060" s="20">
        <v>3.038855865381866</v>
      </c>
      <c r="B2060" s="86">
        <v>-112.557</v>
      </c>
      <c r="C2060" s="24">
        <v>37.521999999999998</v>
      </c>
      <c r="D2060" s="9">
        <v>0</v>
      </c>
      <c r="E2060" s="9">
        <v>2005</v>
      </c>
      <c r="F2060" s="9">
        <v>6</v>
      </c>
      <c r="G2060" s="9">
        <v>23</v>
      </c>
      <c r="H2060" s="9">
        <v>21</v>
      </c>
      <c r="I2060" s="9">
        <v>41</v>
      </c>
      <c r="J2060" s="12">
        <v>34.700000000000003</v>
      </c>
      <c r="K2060" s="35">
        <v>0.11825400999467875</v>
      </c>
      <c r="L2060" s="2">
        <v>0.01</v>
      </c>
      <c r="M2060" t="s">
        <v>175</v>
      </c>
    </row>
    <row r="2061" spans="1:13" x14ac:dyDescent="0.25">
      <c r="A2061" s="20">
        <v>2.6981361004203244</v>
      </c>
      <c r="B2061" s="86">
        <v>-112.30800000000001</v>
      </c>
      <c r="C2061" s="24">
        <v>36.984999999999999</v>
      </c>
      <c r="D2061" s="9">
        <v>8</v>
      </c>
      <c r="E2061" s="9">
        <v>2005</v>
      </c>
      <c r="F2061" s="9">
        <v>6</v>
      </c>
      <c r="G2061" s="9">
        <v>24</v>
      </c>
      <c r="H2061" s="9">
        <v>20</v>
      </c>
      <c r="I2061" s="9">
        <v>1</v>
      </c>
      <c r="J2061" s="12">
        <v>41.9</v>
      </c>
      <c r="K2061" s="35">
        <v>0.11825400999467875</v>
      </c>
      <c r="L2061" s="2">
        <v>0.01</v>
      </c>
      <c r="M2061" t="s">
        <v>175</v>
      </c>
    </row>
    <row r="2062" spans="1:13" x14ac:dyDescent="0.25">
      <c r="A2062" s="20">
        <v>2.8615890286792665</v>
      </c>
      <c r="B2062" s="86">
        <v>-112.309</v>
      </c>
      <c r="C2062" s="24">
        <v>36.988999999999997</v>
      </c>
      <c r="D2062" s="9">
        <v>8</v>
      </c>
      <c r="E2062" s="9">
        <v>2005</v>
      </c>
      <c r="F2062" s="9">
        <v>6</v>
      </c>
      <c r="G2062" s="9">
        <v>27</v>
      </c>
      <c r="H2062" s="9">
        <v>22</v>
      </c>
      <c r="I2062" s="9">
        <v>43</v>
      </c>
      <c r="J2062" s="12">
        <v>45.3</v>
      </c>
      <c r="K2062" s="35">
        <v>0.11825400999467875</v>
      </c>
      <c r="L2062" s="2">
        <v>0.01</v>
      </c>
      <c r="M2062" t="s">
        <v>175</v>
      </c>
    </row>
    <row r="2063" spans="1:13" x14ac:dyDescent="0.25">
      <c r="A2063" s="20">
        <v>2.7237976235953454</v>
      </c>
      <c r="B2063" s="80">
        <v>-111.447</v>
      </c>
      <c r="C2063" s="23">
        <v>42.633000000000003</v>
      </c>
      <c r="D2063" s="1">
        <v>0</v>
      </c>
      <c r="E2063" s="1">
        <v>2005</v>
      </c>
      <c r="F2063" s="1">
        <v>7</v>
      </c>
      <c r="G2063" s="1">
        <v>4</v>
      </c>
      <c r="H2063" s="1">
        <v>5</v>
      </c>
      <c r="I2063" s="1">
        <v>55</v>
      </c>
      <c r="J2063" s="11">
        <v>43.7</v>
      </c>
      <c r="K2063" s="35">
        <v>0.11825400999467875</v>
      </c>
      <c r="L2063" s="2">
        <v>0.01</v>
      </c>
      <c r="M2063" t="s">
        <v>175</v>
      </c>
    </row>
    <row r="2064" spans="1:13" x14ac:dyDescent="0.25">
      <c r="A2064" s="20">
        <v>3.1699462039287454</v>
      </c>
      <c r="B2064" s="80">
        <v>-114.929</v>
      </c>
      <c r="C2064" s="23">
        <v>41.378</v>
      </c>
      <c r="D2064" s="1">
        <v>6</v>
      </c>
      <c r="E2064" s="1">
        <v>2005</v>
      </c>
      <c r="F2064" s="1">
        <v>7</v>
      </c>
      <c r="G2064" s="1">
        <v>4</v>
      </c>
      <c r="H2064" s="1">
        <v>14</v>
      </c>
      <c r="I2064" s="1">
        <v>5</v>
      </c>
      <c r="J2064" s="11">
        <v>24.6</v>
      </c>
      <c r="K2064" s="35">
        <v>0.11825400999467875</v>
      </c>
      <c r="L2064" s="2">
        <v>0.01</v>
      </c>
      <c r="M2064" t="s">
        <v>175</v>
      </c>
    </row>
    <row r="2065" spans="1:13" x14ac:dyDescent="0.25">
      <c r="A2065" s="20">
        <v>3.0228733364309615</v>
      </c>
      <c r="B2065" s="86">
        <v>-112.352</v>
      </c>
      <c r="C2065" s="24">
        <v>36.959000000000003</v>
      </c>
      <c r="D2065" s="9">
        <v>9</v>
      </c>
      <c r="E2065" s="9">
        <v>2005</v>
      </c>
      <c r="F2065" s="9">
        <v>7</v>
      </c>
      <c r="G2065" s="9">
        <v>12</v>
      </c>
      <c r="H2065" s="9">
        <v>23</v>
      </c>
      <c r="I2065" s="9">
        <v>32</v>
      </c>
      <c r="J2065" s="12">
        <v>41.4</v>
      </c>
      <c r="K2065" s="35">
        <v>0.11825400999467875</v>
      </c>
      <c r="L2065" s="2">
        <v>0.01</v>
      </c>
      <c r="M2065" t="s">
        <v>175</v>
      </c>
    </row>
    <row r="2066" spans="1:13" x14ac:dyDescent="0.25">
      <c r="A2066" s="20">
        <v>3.2129709347210706</v>
      </c>
      <c r="B2066" s="80">
        <v>-112.95399999999999</v>
      </c>
      <c r="C2066" s="23">
        <v>36.656999999999996</v>
      </c>
      <c r="D2066" s="1">
        <v>4</v>
      </c>
      <c r="E2066" s="1">
        <v>2005</v>
      </c>
      <c r="F2066" s="1">
        <v>7</v>
      </c>
      <c r="G2066" s="1">
        <v>14</v>
      </c>
      <c r="H2066" s="1">
        <v>7</v>
      </c>
      <c r="I2066" s="1">
        <v>53</v>
      </c>
      <c r="J2066" s="11">
        <v>10.4</v>
      </c>
      <c r="K2066" s="35">
        <v>0.11825400999467875</v>
      </c>
      <c r="L2066" s="2">
        <v>0.01</v>
      </c>
      <c r="M2066" t="s">
        <v>175</v>
      </c>
    </row>
    <row r="2067" spans="1:13" x14ac:dyDescent="0.25">
      <c r="A2067" s="20">
        <v>2.5959499999999998</v>
      </c>
      <c r="B2067" s="86">
        <v>-110.497</v>
      </c>
      <c r="C2067" s="24">
        <v>37.619999999999997</v>
      </c>
      <c r="D2067" s="9">
        <v>0</v>
      </c>
      <c r="E2067" s="9">
        <v>2005</v>
      </c>
      <c r="F2067" s="9">
        <v>7</v>
      </c>
      <c r="G2067" s="9">
        <v>15</v>
      </c>
      <c r="H2067" s="9">
        <v>3</v>
      </c>
      <c r="I2067" s="9">
        <v>42</v>
      </c>
      <c r="J2067" s="12">
        <v>13.3</v>
      </c>
      <c r="K2067" s="35">
        <v>0.22500000000000001</v>
      </c>
      <c r="L2067" s="2">
        <v>0.01</v>
      </c>
      <c r="M2067" t="s">
        <v>174</v>
      </c>
    </row>
    <row r="2068" spans="1:13" x14ac:dyDescent="0.25">
      <c r="A2068" s="20">
        <v>2.7414899999999998</v>
      </c>
      <c r="B2068" s="80">
        <v>-108.35599999999999</v>
      </c>
      <c r="C2068" s="23">
        <v>39.165999999999997</v>
      </c>
      <c r="D2068" s="1">
        <v>5</v>
      </c>
      <c r="E2068" s="1">
        <v>2005</v>
      </c>
      <c r="F2068" s="1">
        <v>7</v>
      </c>
      <c r="G2068" s="1">
        <v>17</v>
      </c>
      <c r="H2068" s="1">
        <v>0</v>
      </c>
      <c r="I2068" s="1">
        <v>10</v>
      </c>
      <c r="J2068" s="1">
        <v>28.02</v>
      </c>
      <c r="K2068" s="35">
        <v>0.23</v>
      </c>
      <c r="L2068" s="2">
        <v>0.01</v>
      </c>
      <c r="M2068" t="s">
        <v>174</v>
      </c>
    </row>
    <row r="2069" spans="1:13" x14ac:dyDescent="0.25">
      <c r="A2069" s="20">
        <v>3.5750221036227949</v>
      </c>
      <c r="B2069" s="86">
        <v>-112.691</v>
      </c>
      <c r="C2069" s="24">
        <v>38.600999999999999</v>
      </c>
      <c r="D2069" s="9">
        <v>1</v>
      </c>
      <c r="E2069" s="9">
        <v>2005</v>
      </c>
      <c r="F2069" s="9">
        <v>7</v>
      </c>
      <c r="G2069" s="9">
        <v>20</v>
      </c>
      <c r="H2069" s="9">
        <v>7</v>
      </c>
      <c r="I2069" s="9">
        <v>6</v>
      </c>
      <c r="J2069" s="12">
        <v>15.4</v>
      </c>
      <c r="K2069" s="35">
        <v>0.11825400999467875</v>
      </c>
      <c r="L2069" s="2">
        <v>0.01</v>
      </c>
      <c r="M2069" t="s">
        <v>175</v>
      </c>
    </row>
    <row r="2070" spans="1:13" x14ac:dyDescent="0.25">
      <c r="A2070" s="20">
        <v>3.2473211834844022</v>
      </c>
      <c r="B2070" s="86">
        <v>-112.714</v>
      </c>
      <c r="C2070" s="24">
        <v>38.563000000000002</v>
      </c>
      <c r="D2070" s="9">
        <v>3</v>
      </c>
      <c r="E2070" s="9">
        <v>2005</v>
      </c>
      <c r="F2070" s="9">
        <v>7</v>
      </c>
      <c r="G2070" s="9">
        <v>20</v>
      </c>
      <c r="H2070" s="9">
        <v>14</v>
      </c>
      <c r="I2070" s="9">
        <v>44</v>
      </c>
      <c r="J2070" s="12">
        <v>51.6</v>
      </c>
      <c r="K2070" s="35">
        <v>0.11825400999467875</v>
      </c>
      <c r="L2070" s="2">
        <v>0.01</v>
      </c>
      <c r="M2070" t="s">
        <v>175</v>
      </c>
    </row>
    <row r="2071" spans="1:13" x14ac:dyDescent="0.25">
      <c r="A2071" s="20">
        <v>2.8305928740742865</v>
      </c>
      <c r="B2071" s="86">
        <v>-112.71</v>
      </c>
      <c r="C2071" s="24">
        <v>38.573</v>
      </c>
      <c r="D2071" s="9">
        <v>0</v>
      </c>
      <c r="E2071" s="9">
        <v>2005</v>
      </c>
      <c r="F2071" s="9">
        <v>7</v>
      </c>
      <c r="G2071" s="9">
        <v>20</v>
      </c>
      <c r="H2071" s="9">
        <v>15</v>
      </c>
      <c r="I2071" s="9">
        <v>39</v>
      </c>
      <c r="J2071" s="12">
        <v>28.7</v>
      </c>
      <c r="K2071" s="35">
        <v>0.11825400999467875</v>
      </c>
      <c r="L2071" s="2">
        <v>0.01</v>
      </c>
      <c r="M2071" t="s">
        <v>175</v>
      </c>
    </row>
    <row r="2072" spans="1:13" x14ac:dyDescent="0.25">
      <c r="A2072" s="20">
        <v>3.2281726436107858</v>
      </c>
      <c r="B2072" s="86">
        <v>-112.71299999999999</v>
      </c>
      <c r="C2072" s="24">
        <v>38.573999999999998</v>
      </c>
      <c r="D2072" s="9">
        <v>3</v>
      </c>
      <c r="E2072" s="9">
        <v>2005</v>
      </c>
      <c r="F2072" s="9">
        <v>7</v>
      </c>
      <c r="G2072" s="9">
        <v>20</v>
      </c>
      <c r="H2072" s="9">
        <v>21</v>
      </c>
      <c r="I2072" s="9">
        <v>42</v>
      </c>
      <c r="J2072" s="12">
        <v>21.4</v>
      </c>
      <c r="K2072" s="35">
        <v>0.11825400999467875</v>
      </c>
      <c r="L2072" s="2">
        <v>0.01</v>
      </c>
      <c r="M2072" t="s">
        <v>175</v>
      </c>
    </row>
    <row r="2073" spans="1:13" x14ac:dyDescent="0.25">
      <c r="A2073" s="20">
        <v>3.496844938666972</v>
      </c>
      <c r="B2073" s="86">
        <v>-111.63200000000001</v>
      </c>
      <c r="C2073" s="24">
        <v>41.883000000000003</v>
      </c>
      <c r="D2073" s="9">
        <v>11</v>
      </c>
      <c r="E2073" s="9">
        <v>2005</v>
      </c>
      <c r="F2073" s="9">
        <v>7</v>
      </c>
      <c r="G2073" s="9">
        <v>23</v>
      </c>
      <c r="H2073" s="9">
        <v>5</v>
      </c>
      <c r="I2073" s="9">
        <v>37</v>
      </c>
      <c r="J2073" s="12">
        <v>47.7</v>
      </c>
      <c r="K2073" s="35">
        <v>0.11825400999467875</v>
      </c>
      <c r="L2073" s="2">
        <v>0.01</v>
      </c>
      <c r="M2073" t="s">
        <v>175</v>
      </c>
    </row>
    <row r="2074" spans="1:13" x14ac:dyDescent="0.25">
      <c r="A2074" s="20">
        <v>3.8535614761387356</v>
      </c>
      <c r="B2074" s="86">
        <v>-112.05200000000001</v>
      </c>
      <c r="C2074" s="24">
        <v>38.771999999999998</v>
      </c>
      <c r="D2074" s="9">
        <v>7</v>
      </c>
      <c r="E2074" s="9">
        <v>2005</v>
      </c>
      <c r="F2074" s="9">
        <v>7</v>
      </c>
      <c r="G2074" s="9">
        <v>29</v>
      </c>
      <c r="H2074" s="9">
        <v>20</v>
      </c>
      <c r="I2074" s="9">
        <v>46</v>
      </c>
      <c r="J2074" s="12">
        <v>21</v>
      </c>
      <c r="K2074" s="35">
        <v>0.11825400999467875</v>
      </c>
      <c r="L2074" s="2">
        <v>0.01</v>
      </c>
      <c r="M2074" t="s">
        <v>175</v>
      </c>
    </row>
    <row r="2075" spans="1:13" x14ac:dyDescent="0.25">
      <c r="A2075" s="20">
        <v>3.0493228014468303</v>
      </c>
      <c r="B2075" s="86">
        <v>-108.914</v>
      </c>
      <c r="C2075" s="24">
        <v>38.259</v>
      </c>
      <c r="D2075" s="9">
        <v>1</v>
      </c>
      <c r="E2075" s="9">
        <v>2005</v>
      </c>
      <c r="F2075" s="9">
        <v>8</v>
      </c>
      <c r="G2075" s="9">
        <v>7</v>
      </c>
      <c r="H2075" s="9">
        <v>22</v>
      </c>
      <c r="I2075" s="9">
        <v>12</v>
      </c>
      <c r="J2075" s="12">
        <v>13.3</v>
      </c>
      <c r="K2075" s="35">
        <v>0.11825400999467875</v>
      </c>
      <c r="L2075" s="2">
        <v>0.01</v>
      </c>
      <c r="M2075" t="s">
        <v>175</v>
      </c>
    </row>
    <row r="2076" spans="1:13" x14ac:dyDescent="0.25">
      <c r="A2076" s="20">
        <v>3.0003635806193349</v>
      </c>
      <c r="B2076" s="86">
        <v>-111.599</v>
      </c>
      <c r="C2076" s="24">
        <v>40.639000000000003</v>
      </c>
      <c r="D2076" s="9">
        <v>9</v>
      </c>
      <c r="E2076" s="9">
        <v>2005</v>
      </c>
      <c r="F2076" s="9">
        <v>8</v>
      </c>
      <c r="G2076" s="9">
        <v>16</v>
      </c>
      <c r="H2076" s="9">
        <v>9</v>
      </c>
      <c r="I2076" s="9">
        <v>54</v>
      </c>
      <c r="J2076" s="12">
        <v>5.2</v>
      </c>
      <c r="K2076" s="35">
        <v>0.11825400999467875</v>
      </c>
      <c r="L2076" s="2">
        <v>0.01</v>
      </c>
      <c r="M2076" t="s">
        <v>175</v>
      </c>
    </row>
    <row r="2077" spans="1:13" x14ac:dyDescent="0.25">
      <c r="A2077" s="20">
        <v>3.3387195200583308</v>
      </c>
      <c r="B2077" s="86">
        <v>-111.794</v>
      </c>
      <c r="C2077" s="24">
        <v>37.914999999999999</v>
      </c>
      <c r="D2077" s="9">
        <v>1</v>
      </c>
      <c r="E2077" s="9">
        <v>2005</v>
      </c>
      <c r="F2077" s="9">
        <v>8</v>
      </c>
      <c r="G2077" s="9">
        <v>20</v>
      </c>
      <c r="H2077" s="9">
        <v>12</v>
      </c>
      <c r="I2077" s="9">
        <v>21</v>
      </c>
      <c r="J2077" s="12">
        <v>15.2</v>
      </c>
      <c r="K2077" s="35">
        <v>0.11825400999467875</v>
      </c>
      <c r="L2077" s="2">
        <v>0.01</v>
      </c>
      <c r="M2077" t="s">
        <v>175</v>
      </c>
    </row>
    <row r="2078" spans="1:13" x14ac:dyDescent="0.25">
      <c r="A2078" s="20">
        <v>3.1788230127526953</v>
      </c>
      <c r="B2078" s="86">
        <v>-111.357</v>
      </c>
      <c r="C2078" s="24">
        <v>41.021999999999998</v>
      </c>
      <c r="D2078" s="9">
        <v>7</v>
      </c>
      <c r="E2078" s="9">
        <v>2005</v>
      </c>
      <c r="F2078" s="9">
        <v>9</v>
      </c>
      <c r="G2078" s="9">
        <v>5</v>
      </c>
      <c r="H2078" s="9">
        <v>9</v>
      </c>
      <c r="I2078" s="9">
        <v>31</v>
      </c>
      <c r="J2078" s="12">
        <v>55.1</v>
      </c>
      <c r="K2078" s="35">
        <v>0.11825400999467875</v>
      </c>
      <c r="L2078" s="2">
        <v>0.01</v>
      </c>
      <c r="M2078" t="s">
        <v>175</v>
      </c>
    </row>
    <row r="2079" spans="1:13" x14ac:dyDescent="0.25">
      <c r="A2079" s="20">
        <v>3.0980796954793699</v>
      </c>
      <c r="B2079" s="86">
        <v>-112.702</v>
      </c>
      <c r="C2079" s="24">
        <v>38.616999999999997</v>
      </c>
      <c r="D2079" s="9">
        <v>9</v>
      </c>
      <c r="E2079" s="9">
        <v>2005</v>
      </c>
      <c r="F2079" s="9">
        <v>9</v>
      </c>
      <c r="G2079" s="9">
        <v>9</v>
      </c>
      <c r="H2079" s="9">
        <v>17</v>
      </c>
      <c r="I2079" s="9">
        <v>36</v>
      </c>
      <c r="J2079" s="12">
        <v>20.9</v>
      </c>
      <c r="K2079" s="35">
        <v>0.11825400999467875</v>
      </c>
      <c r="L2079" s="2">
        <v>0.01</v>
      </c>
      <c r="M2079" t="s">
        <v>175</v>
      </c>
    </row>
    <row r="2080" spans="1:13" x14ac:dyDescent="0.25">
      <c r="A2080" s="20">
        <v>3.2960780775169418</v>
      </c>
      <c r="B2080" s="86">
        <v>-112.318</v>
      </c>
      <c r="C2080" s="24">
        <v>37.529000000000003</v>
      </c>
      <c r="D2080" s="9">
        <v>1</v>
      </c>
      <c r="E2080" s="9">
        <v>2005</v>
      </c>
      <c r="F2080" s="9">
        <v>9</v>
      </c>
      <c r="G2080" s="9">
        <v>20</v>
      </c>
      <c r="H2080" s="9">
        <v>6</v>
      </c>
      <c r="I2080" s="9">
        <v>53</v>
      </c>
      <c r="J2080" s="12">
        <v>32</v>
      </c>
      <c r="K2080" s="35">
        <v>0.11825400999467875</v>
      </c>
      <c r="L2080" s="2">
        <v>0.01</v>
      </c>
      <c r="M2080" t="s">
        <v>175</v>
      </c>
    </row>
    <row r="2081" spans="1:13" x14ac:dyDescent="0.25">
      <c r="A2081" s="20">
        <v>2.7958450935007013</v>
      </c>
      <c r="B2081" s="86">
        <v>-112.324</v>
      </c>
      <c r="C2081" s="24">
        <v>37.533000000000001</v>
      </c>
      <c r="D2081" s="9">
        <v>0</v>
      </c>
      <c r="E2081" s="9">
        <v>2005</v>
      </c>
      <c r="F2081" s="9">
        <v>9</v>
      </c>
      <c r="G2081" s="9">
        <v>20</v>
      </c>
      <c r="H2081" s="9">
        <v>8</v>
      </c>
      <c r="I2081" s="9">
        <v>29</v>
      </c>
      <c r="J2081" s="12">
        <v>34.299999999999997</v>
      </c>
      <c r="K2081" s="35">
        <v>0.11825400999467875</v>
      </c>
      <c r="L2081" s="2">
        <v>0.01</v>
      </c>
      <c r="M2081" t="s">
        <v>175</v>
      </c>
    </row>
    <row r="2082" spans="1:13" x14ac:dyDescent="0.25">
      <c r="A2082" s="20">
        <v>3.0088571011923486</v>
      </c>
      <c r="B2082" s="86">
        <v>-113.745</v>
      </c>
      <c r="C2082" s="24">
        <v>39.886000000000003</v>
      </c>
      <c r="D2082" s="9">
        <v>8</v>
      </c>
      <c r="E2082" s="9">
        <v>2005</v>
      </c>
      <c r="F2082" s="9">
        <v>9</v>
      </c>
      <c r="G2082" s="9">
        <v>22</v>
      </c>
      <c r="H2082" s="9">
        <v>7</v>
      </c>
      <c r="I2082" s="9">
        <v>12</v>
      </c>
      <c r="J2082" s="12">
        <v>47.9</v>
      </c>
      <c r="K2082" s="35">
        <v>0.11825400999467875</v>
      </c>
      <c r="L2082" s="2">
        <v>0.01</v>
      </c>
      <c r="M2082" t="s">
        <v>175</v>
      </c>
    </row>
    <row r="2083" spans="1:13" x14ac:dyDescent="0.25">
      <c r="A2083" s="20">
        <v>2.9180443796643125</v>
      </c>
      <c r="B2083" s="86">
        <v>-112.627</v>
      </c>
      <c r="C2083" s="24">
        <v>38.286000000000001</v>
      </c>
      <c r="D2083" s="9">
        <v>3</v>
      </c>
      <c r="E2083" s="9">
        <v>2005</v>
      </c>
      <c r="F2083" s="9">
        <v>9</v>
      </c>
      <c r="G2083" s="9">
        <v>30</v>
      </c>
      <c r="H2083" s="9">
        <v>18</v>
      </c>
      <c r="I2083" s="9">
        <v>2</v>
      </c>
      <c r="J2083" s="12">
        <v>49.8</v>
      </c>
      <c r="K2083" s="35">
        <v>0.11825400999467875</v>
      </c>
      <c r="L2083" s="2">
        <v>0.01</v>
      </c>
      <c r="M2083" t="s">
        <v>175</v>
      </c>
    </row>
    <row r="2084" spans="1:13" x14ac:dyDescent="0.25">
      <c r="A2084" s="20">
        <v>2.9241669529351215</v>
      </c>
      <c r="B2084" s="86">
        <v>-111.286</v>
      </c>
      <c r="C2084" s="24">
        <v>40.107999999999997</v>
      </c>
      <c r="D2084" s="9">
        <v>6</v>
      </c>
      <c r="E2084" s="9">
        <v>2005</v>
      </c>
      <c r="F2084" s="9">
        <v>10</v>
      </c>
      <c r="G2084" s="9">
        <v>13</v>
      </c>
      <c r="H2084" s="9">
        <v>16</v>
      </c>
      <c r="I2084" s="9">
        <v>48</v>
      </c>
      <c r="J2084" s="12">
        <v>46.8</v>
      </c>
      <c r="K2084" s="35">
        <v>0.11825400999467875</v>
      </c>
      <c r="L2084" s="2">
        <v>0.01</v>
      </c>
      <c r="M2084" t="s">
        <v>175</v>
      </c>
    </row>
    <row r="2085" spans="1:13" x14ac:dyDescent="0.25">
      <c r="A2085" s="20">
        <v>2.8637576491865153</v>
      </c>
      <c r="B2085" s="86">
        <v>-111.276</v>
      </c>
      <c r="C2085" s="24">
        <v>40.113</v>
      </c>
      <c r="D2085" s="9">
        <v>8</v>
      </c>
      <c r="E2085" s="9">
        <v>2005</v>
      </c>
      <c r="F2085" s="9">
        <v>10</v>
      </c>
      <c r="G2085" s="9">
        <v>13</v>
      </c>
      <c r="H2085" s="9">
        <v>16</v>
      </c>
      <c r="I2085" s="9">
        <v>58</v>
      </c>
      <c r="J2085" s="12">
        <v>26</v>
      </c>
      <c r="K2085" s="35">
        <v>0.11825400999467875</v>
      </c>
      <c r="L2085" s="2">
        <v>0.01</v>
      </c>
      <c r="M2085" t="s">
        <v>175</v>
      </c>
    </row>
    <row r="2086" spans="1:13" x14ac:dyDescent="0.25">
      <c r="A2086" s="20">
        <v>3.2088217769422127</v>
      </c>
      <c r="B2086" s="80">
        <v>-110.44499999999999</v>
      </c>
      <c r="C2086" s="23">
        <v>36.591999999999999</v>
      </c>
      <c r="D2086" s="1">
        <v>0</v>
      </c>
      <c r="E2086" s="1">
        <v>2005</v>
      </c>
      <c r="F2086" s="1">
        <v>10</v>
      </c>
      <c r="G2086" s="1">
        <v>14</v>
      </c>
      <c r="H2086" s="1">
        <v>20</v>
      </c>
      <c r="I2086" s="1">
        <v>21</v>
      </c>
      <c r="J2086" s="11">
        <v>36.799999999999997</v>
      </c>
      <c r="K2086" s="35">
        <v>0.11825400999467875</v>
      </c>
      <c r="L2086" s="2">
        <v>0.01</v>
      </c>
      <c r="M2086" t="s">
        <v>175</v>
      </c>
    </row>
    <row r="2087" spans="1:13" x14ac:dyDescent="0.25">
      <c r="A2087" s="20">
        <v>3.0232899999999998</v>
      </c>
      <c r="B2087" s="80">
        <v>-110.364</v>
      </c>
      <c r="C2087" s="23">
        <v>36.470999999999997</v>
      </c>
      <c r="D2087" s="1">
        <v>5</v>
      </c>
      <c r="E2087" s="1">
        <v>2005</v>
      </c>
      <c r="F2087" s="1">
        <v>10</v>
      </c>
      <c r="G2087" s="1">
        <v>17</v>
      </c>
      <c r="H2087" s="1">
        <v>15</v>
      </c>
      <c r="I2087" s="1">
        <v>19</v>
      </c>
      <c r="J2087" s="11">
        <v>49</v>
      </c>
      <c r="K2087" s="35">
        <v>0.22500000000000001</v>
      </c>
      <c r="L2087" s="2">
        <v>0.01</v>
      </c>
      <c r="M2087" t="s">
        <v>174</v>
      </c>
    </row>
    <row r="2088" spans="1:13" x14ac:dyDescent="0.25">
      <c r="A2088" s="20">
        <v>3.1482243899579676</v>
      </c>
      <c r="B2088" s="80">
        <v>-108.11</v>
      </c>
      <c r="C2088" s="23">
        <v>40.090000000000003</v>
      </c>
      <c r="D2088" s="1">
        <v>0</v>
      </c>
      <c r="E2088" s="1">
        <v>2005</v>
      </c>
      <c r="F2088" s="1">
        <v>10</v>
      </c>
      <c r="G2088" s="1">
        <v>21</v>
      </c>
      <c r="H2088" s="1">
        <v>22</v>
      </c>
      <c r="I2088" s="1">
        <v>11</v>
      </c>
      <c r="J2088" s="11">
        <v>16.100000000000001</v>
      </c>
      <c r="K2088" s="35">
        <v>0.11825400999467875</v>
      </c>
      <c r="L2088" s="2">
        <v>0.01</v>
      </c>
      <c r="M2088" t="s">
        <v>175</v>
      </c>
    </row>
    <row r="2089" spans="1:13" x14ac:dyDescent="0.25">
      <c r="A2089" s="20">
        <v>3.1932067025163757</v>
      </c>
      <c r="B2089" s="80">
        <v>-111.05800000000001</v>
      </c>
      <c r="C2089" s="23">
        <v>42.588000000000001</v>
      </c>
      <c r="D2089" s="1">
        <v>6</v>
      </c>
      <c r="E2089" s="1">
        <v>2005</v>
      </c>
      <c r="F2089" s="1">
        <v>10</v>
      </c>
      <c r="G2089" s="1">
        <v>27</v>
      </c>
      <c r="H2089" s="1">
        <v>10</v>
      </c>
      <c r="I2089" s="1">
        <v>12</v>
      </c>
      <c r="J2089" s="11">
        <v>44.7</v>
      </c>
      <c r="K2089" s="35">
        <v>0.10516774409862768</v>
      </c>
      <c r="L2089" s="2">
        <v>0.01</v>
      </c>
      <c r="M2089" t="s">
        <v>175</v>
      </c>
    </row>
    <row r="2090" spans="1:13" x14ac:dyDescent="0.25">
      <c r="A2090" s="20">
        <v>2.7723593126125872</v>
      </c>
      <c r="B2090" s="80">
        <v>-111.10299999999999</v>
      </c>
      <c r="C2090" s="23">
        <v>42.591000000000001</v>
      </c>
      <c r="D2090" s="1">
        <v>0</v>
      </c>
      <c r="E2090" s="1">
        <v>2005</v>
      </c>
      <c r="F2090" s="1">
        <v>10</v>
      </c>
      <c r="G2090" s="1">
        <v>28</v>
      </c>
      <c r="H2090" s="1">
        <v>10</v>
      </c>
      <c r="I2090" s="1">
        <v>21</v>
      </c>
      <c r="J2090" s="11">
        <v>3.3</v>
      </c>
      <c r="K2090" s="35">
        <v>0.11825400999467875</v>
      </c>
      <c r="L2090" s="2">
        <v>0.01</v>
      </c>
      <c r="M2090" t="s">
        <v>175</v>
      </c>
    </row>
    <row r="2091" spans="1:13" x14ac:dyDescent="0.25">
      <c r="A2091" s="20">
        <v>3.2415961420238468</v>
      </c>
      <c r="B2091" s="86">
        <v>-111.505</v>
      </c>
      <c r="C2091" s="24">
        <v>39.475999999999999</v>
      </c>
      <c r="D2091" s="9">
        <v>9</v>
      </c>
      <c r="E2091" s="9">
        <v>2005</v>
      </c>
      <c r="F2091" s="9">
        <v>11</v>
      </c>
      <c r="G2091" s="9">
        <v>14</v>
      </c>
      <c r="H2091" s="9">
        <v>20</v>
      </c>
      <c r="I2091" s="9">
        <v>25</v>
      </c>
      <c r="J2091" s="12">
        <v>52.9</v>
      </c>
      <c r="K2091" s="35">
        <v>0.11825400999467875</v>
      </c>
      <c r="L2091" s="2">
        <v>0.01</v>
      </c>
      <c r="M2091" t="s">
        <v>175</v>
      </c>
    </row>
    <row r="2092" spans="1:13" x14ac:dyDescent="0.25">
      <c r="A2092" s="20">
        <v>3.2275799067852344</v>
      </c>
      <c r="B2092" s="86">
        <v>-111.491</v>
      </c>
      <c r="C2092" s="24">
        <v>39.484999999999999</v>
      </c>
      <c r="D2092" s="9">
        <v>0</v>
      </c>
      <c r="E2092" s="9">
        <v>2005</v>
      </c>
      <c r="F2092" s="9">
        <v>11</v>
      </c>
      <c r="G2092" s="9">
        <v>14</v>
      </c>
      <c r="H2092" s="9">
        <v>20</v>
      </c>
      <c r="I2092" s="9">
        <v>35</v>
      </c>
      <c r="J2092" s="12">
        <v>18</v>
      </c>
      <c r="K2092" s="35">
        <v>0.11825400999467875</v>
      </c>
      <c r="L2092" s="2">
        <v>0.01</v>
      </c>
      <c r="M2092" t="s">
        <v>175</v>
      </c>
    </row>
    <row r="2093" spans="1:13" x14ac:dyDescent="0.25">
      <c r="A2093" s="20">
        <v>2.9786417666485576</v>
      </c>
      <c r="B2093" s="86">
        <v>-111.499</v>
      </c>
      <c r="C2093" s="24">
        <v>39.466000000000001</v>
      </c>
      <c r="D2093" s="9">
        <v>10</v>
      </c>
      <c r="E2093" s="9">
        <v>2005</v>
      </c>
      <c r="F2093" s="9">
        <v>11</v>
      </c>
      <c r="G2093" s="9">
        <v>15</v>
      </c>
      <c r="H2093" s="9">
        <v>1</v>
      </c>
      <c r="I2093" s="9">
        <v>16</v>
      </c>
      <c r="J2093" s="12">
        <v>39.6</v>
      </c>
      <c r="K2093" s="35">
        <v>0.11825400999467875</v>
      </c>
      <c r="L2093" s="2">
        <v>0.01</v>
      </c>
      <c r="M2093" t="s">
        <v>175</v>
      </c>
    </row>
    <row r="2094" spans="1:13" x14ac:dyDescent="0.25">
      <c r="A2094" s="20">
        <v>3.2285701754210394</v>
      </c>
      <c r="B2094" s="86">
        <v>-111.49299999999999</v>
      </c>
      <c r="C2094" s="24">
        <v>39.484999999999999</v>
      </c>
      <c r="D2094" s="9">
        <v>2</v>
      </c>
      <c r="E2094" s="9">
        <v>2005</v>
      </c>
      <c r="F2094" s="9">
        <v>11</v>
      </c>
      <c r="G2094" s="9">
        <v>15</v>
      </c>
      <c r="H2094" s="9">
        <v>1</v>
      </c>
      <c r="I2094" s="9">
        <v>17</v>
      </c>
      <c r="J2094" s="12">
        <v>6.5</v>
      </c>
      <c r="K2094" s="35">
        <v>0.11825400999467875</v>
      </c>
      <c r="L2094" s="2">
        <v>0.01</v>
      </c>
      <c r="M2094" t="s">
        <v>175</v>
      </c>
    </row>
    <row r="2095" spans="1:13" x14ac:dyDescent="0.25">
      <c r="A2095" s="20">
        <v>3.53429205874084</v>
      </c>
      <c r="B2095" s="80">
        <v>-113.854</v>
      </c>
      <c r="C2095" s="23">
        <v>36.185000000000002</v>
      </c>
      <c r="D2095" s="1">
        <v>5</v>
      </c>
      <c r="E2095" s="1">
        <v>2005</v>
      </c>
      <c r="F2095" s="1">
        <v>11</v>
      </c>
      <c r="G2095" s="1">
        <v>20</v>
      </c>
      <c r="H2095" s="1">
        <v>8</v>
      </c>
      <c r="I2095" s="1">
        <v>45</v>
      </c>
      <c r="J2095" s="1">
        <v>36.39</v>
      </c>
      <c r="K2095" s="35">
        <v>0.10516774409862768</v>
      </c>
      <c r="L2095" s="2">
        <v>0.01</v>
      </c>
      <c r="M2095" t="s">
        <v>175</v>
      </c>
    </row>
    <row r="2096" spans="1:13" x14ac:dyDescent="0.25">
      <c r="A2096" s="20">
        <v>2.8919853246790383</v>
      </c>
      <c r="B2096" s="86">
        <v>-111.691</v>
      </c>
      <c r="C2096" s="24">
        <v>41.366999999999997</v>
      </c>
      <c r="D2096" s="9">
        <v>2</v>
      </c>
      <c r="E2096" s="9">
        <v>2005</v>
      </c>
      <c r="F2096" s="9">
        <v>11</v>
      </c>
      <c r="G2096" s="9">
        <v>20</v>
      </c>
      <c r="H2096" s="9">
        <v>10</v>
      </c>
      <c r="I2096" s="9">
        <v>24</v>
      </c>
      <c r="J2096" s="12">
        <v>29.2</v>
      </c>
      <c r="K2096" s="35">
        <v>0.11825400999467875</v>
      </c>
      <c r="L2096" s="2">
        <v>0.01</v>
      </c>
      <c r="M2096" t="s">
        <v>175</v>
      </c>
    </row>
    <row r="2097" spans="1:13" x14ac:dyDescent="0.25">
      <c r="A2097" s="20">
        <v>3.3837319099019245</v>
      </c>
      <c r="B2097" s="86">
        <v>-112.25</v>
      </c>
      <c r="C2097" s="24">
        <v>38.320999999999998</v>
      </c>
      <c r="D2097" s="9">
        <v>5</v>
      </c>
      <c r="E2097" s="9">
        <v>2005</v>
      </c>
      <c r="F2097" s="9">
        <v>11</v>
      </c>
      <c r="G2097" s="9">
        <v>21</v>
      </c>
      <c r="H2097" s="9">
        <v>20</v>
      </c>
      <c r="I2097" s="9">
        <v>2</v>
      </c>
      <c r="J2097" s="12">
        <v>8.5</v>
      </c>
      <c r="K2097" s="35">
        <v>0.11825400999467875</v>
      </c>
      <c r="L2097" s="2">
        <v>0.01</v>
      </c>
      <c r="M2097" t="s">
        <v>175</v>
      </c>
    </row>
    <row r="2098" spans="1:13" x14ac:dyDescent="0.25">
      <c r="A2098" s="20">
        <v>3.3049620081205506</v>
      </c>
      <c r="B2098" s="80">
        <v>-110.209</v>
      </c>
      <c r="C2098" s="23">
        <v>36.435000000000002</v>
      </c>
      <c r="D2098" s="1">
        <v>11</v>
      </c>
      <c r="E2098" s="1">
        <v>2005</v>
      </c>
      <c r="F2098" s="1">
        <v>11</v>
      </c>
      <c r="G2098" s="1">
        <v>23</v>
      </c>
      <c r="H2098" s="1">
        <v>20</v>
      </c>
      <c r="I2098" s="1">
        <v>34</v>
      </c>
      <c r="J2098" s="11">
        <v>54.3</v>
      </c>
      <c r="K2098" s="35">
        <v>0.11825400999467875</v>
      </c>
      <c r="L2098" s="2">
        <v>0.01</v>
      </c>
      <c r="M2098" t="s">
        <v>175</v>
      </c>
    </row>
    <row r="2099" spans="1:13" x14ac:dyDescent="0.25">
      <c r="A2099" s="20">
        <v>3.3497720711691876</v>
      </c>
      <c r="B2099" s="86">
        <v>-112.246</v>
      </c>
      <c r="C2099" s="24">
        <v>38.313000000000002</v>
      </c>
      <c r="D2099" s="9">
        <v>4</v>
      </c>
      <c r="E2099" s="9">
        <v>2005</v>
      </c>
      <c r="F2099" s="9">
        <v>12</v>
      </c>
      <c r="G2099" s="9">
        <v>11</v>
      </c>
      <c r="H2099" s="9">
        <v>10</v>
      </c>
      <c r="I2099" s="9">
        <v>28</v>
      </c>
      <c r="J2099" s="12">
        <v>43.3</v>
      </c>
      <c r="K2099" s="35">
        <v>0.11825400999467875</v>
      </c>
      <c r="L2099" s="2">
        <v>0.01</v>
      </c>
      <c r="M2099" t="s">
        <v>175</v>
      </c>
    </row>
    <row r="2100" spans="1:13" x14ac:dyDescent="0.25">
      <c r="A2100" s="20">
        <v>3.2289605854516346</v>
      </c>
      <c r="B2100" s="86">
        <v>-112.241</v>
      </c>
      <c r="C2100" s="24">
        <v>38.308999999999997</v>
      </c>
      <c r="D2100" s="9">
        <v>2</v>
      </c>
      <c r="E2100" s="9">
        <v>2005</v>
      </c>
      <c r="F2100" s="9">
        <v>12</v>
      </c>
      <c r="G2100" s="9">
        <v>26</v>
      </c>
      <c r="H2100" s="9">
        <v>9</v>
      </c>
      <c r="I2100" s="9">
        <v>29</v>
      </c>
      <c r="J2100" s="12">
        <v>24.2</v>
      </c>
      <c r="K2100" s="35">
        <v>0.11825400999467875</v>
      </c>
      <c r="L2100" s="2">
        <v>0.01</v>
      </c>
      <c r="M2100" t="s">
        <v>175</v>
      </c>
    </row>
    <row r="2101" spans="1:13" x14ac:dyDescent="0.25">
      <c r="A2101" s="20">
        <v>3.2232355439910791</v>
      </c>
      <c r="B2101" s="86">
        <v>-112.242</v>
      </c>
      <c r="C2101" s="24">
        <v>38.308</v>
      </c>
      <c r="D2101" s="9">
        <v>0</v>
      </c>
      <c r="E2101" s="9">
        <v>2005</v>
      </c>
      <c r="F2101" s="9">
        <v>12</v>
      </c>
      <c r="G2101" s="9">
        <v>29</v>
      </c>
      <c r="H2101" s="9">
        <v>14</v>
      </c>
      <c r="I2101" s="9">
        <v>33</v>
      </c>
      <c r="J2101" s="12">
        <v>18.3</v>
      </c>
      <c r="K2101" s="35">
        <v>0.11825400999467875</v>
      </c>
      <c r="L2101" s="2">
        <v>0.01</v>
      </c>
      <c r="M2101" t="s">
        <v>175</v>
      </c>
    </row>
    <row r="2102" spans="1:13" x14ac:dyDescent="0.25">
      <c r="A2102" s="20">
        <v>3.2230403389757818</v>
      </c>
      <c r="B2102" s="86">
        <v>-112.247</v>
      </c>
      <c r="C2102" s="24">
        <v>38.32</v>
      </c>
      <c r="D2102" s="9">
        <v>4</v>
      </c>
      <c r="E2102" s="9">
        <v>2005</v>
      </c>
      <c r="F2102" s="9">
        <v>12</v>
      </c>
      <c r="G2102" s="9">
        <v>29</v>
      </c>
      <c r="H2102" s="9">
        <v>20</v>
      </c>
      <c r="I2102" s="9">
        <v>7</v>
      </c>
      <c r="J2102" s="12">
        <v>33.700000000000003</v>
      </c>
      <c r="K2102" s="35">
        <v>0.11825400999467875</v>
      </c>
      <c r="L2102" s="2">
        <v>0.01</v>
      </c>
      <c r="M2102" t="s">
        <v>175</v>
      </c>
    </row>
    <row r="2103" spans="1:13" x14ac:dyDescent="0.25">
      <c r="A2103" s="20">
        <v>3.4024829179652878</v>
      </c>
      <c r="B2103" s="86">
        <v>-109.98099999999999</v>
      </c>
      <c r="C2103" s="24">
        <v>40.972000000000001</v>
      </c>
      <c r="D2103" s="9">
        <v>4</v>
      </c>
      <c r="E2103" s="9">
        <v>2006</v>
      </c>
      <c r="F2103" s="9">
        <v>1</v>
      </c>
      <c r="G2103" s="9">
        <v>5</v>
      </c>
      <c r="H2103" s="9">
        <v>14</v>
      </c>
      <c r="I2103" s="9">
        <v>44</v>
      </c>
      <c r="J2103" s="12">
        <v>45</v>
      </c>
      <c r="K2103" s="35">
        <v>0.11825400999467875</v>
      </c>
      <c r="L2103" s="2">
        <v>0.01</v>
      </c>
      <c r="M2103" t="s">
        <v>175</v>
      </c>
    </row>
    <row r="2104" spans="1:13" x14ac:dyDescent="0.25">
      <c r="A2104" s="20">
        <v>2.8325662895662367</v>
      </c>
      <c r="B2104" s="86">
        <v>-112.24299999999999</v>
      </c>
      <c r="C2104" s="24">
        <v>38.323999999999998</v>
      </c>
      <c r="D2104" s="9">
        <v>0</v>
      </c>
      <c r="E2104" s="9">
        <v>2006</v>
      </c>
      <c r="F2104" s="9">
        <v>1</v>
      </c>
      <c r="G2104" s="9">
        <v>9</v>
      </c>
      <c r="H2104" s="9">
        <v>12</v>
      </c>
      <c r="I2104" s="9">
        <v>19</v>
      </c>
      <c r="J2104" s="12">
        <v>9.1999999999999993</v>
      </c>
      <c r="K2104" s="35">
        <v>0.11825400999467875</v>
      </c>
      <c r="L2104" s="2">
        <v>0.01</v>
      </c>
      <c r="M2104" t="s">
        <v>175</v>
      </c>
    </row>
    <row r="2105" spans="1:13" x14ac:dyDescent="0.25">
      <c r="A2105" s="20">
        <v>3.1215725981471421</v>
      </c>
      <c r="B2105" s="86">
        <v>-112.861</v>
      </c>
      <c r="C2105" s="24">
        <v>36.988</v>
      </c>
      <c r="D2105" s="9">
        <v>12</v>
      </c>
      <c r="E2105" s="9">
        <v>2006</v>
      </c>
      <c r="F2105" s="9">
        <v>2</v>
      </c>
      <c r="G2105" s="9">
        <v>5</v>
      </c>
      <c r="H2105" s="9">
        <v>11</v>
      </c>
      <c r="I2105" s="9">
        <v>36</v>
      </c>
      <c r="J2105" s="12">
        <v>55.9</v>
      </c>
      <c r="K2105" s="35">
        <v>0.11825400999467875</v>
      </c>
      <c r="L2105" s="2">
        <v>0.01</v>
      </c>
      <c r="M2105" t="s">
        <v>175</v>
      </c>
    </row>
    <row r="2106" spans="1:13" x14ac:dyDescent="0.25">
      <c r="A2106" s="20">
        <v>3.0813021029079577</v>
      </c>
      <c r="B2106" s="86">
        <v>-113.47199999999999</v>
      </c>
      <c r="C2106" s="24">
        <v>37.402999999999999</v>
      </c>
      <c r="D2106" s="9">
        <v>0</v>
      </c>
      <c r="E2106" s="9">
        <v>2006</v>
      </c>
      <c r="F2106" s="9">
        <v>2</v>
      </c>
      <c r="G2106" s="9">
        <v>14</v>
      </c>
      <c r="H2106" s="9">
        <v>16</v>
      </c>
      <c r="I2106" s="9">
        <v>56</v>
      </c>
      <c r="J2106" s="12">
        <v>55.3</v>
      </c>
      <c r="K2106" s="35">
        <v>0.11825400999467875</v>
      </c>
      <c r="L2106" s="2">
        <v>0.01</v>
      </c>
      <c r="M2106" t="s">
        <v>175</v>
      </c>
    </row>
    <row r="2107" spans="1:13" x14ac:dyDescent="0.25">
      <c r="A2107" s="20">
        <v>2.8653599999999999</v>
      </c>
      <c r="B2107" s="80">
        <v>-114.87</v>
      </c>
      <c r="C2107" s="23">
        <v>37.220999999999997</v>
      </c>
      <c r="D2107" s="1">
        <v>1</v>
      </c>
      <c r="E2107" s="1">
        <v>2006</v>
      </c>
      <c r="F2107" s="1">
        <v>3</v>
      </c>
      <c r="G2107" s="1">
        <v>9</v>
      </c>
      <c r="H2107" s="1">
        <v>19</v>
      </c>
      <c r="I2107" s="1">
        <v>6</v>
      </c>
      <c r="J2107" s="11">
        <v>50.1</v>
      </c>
      <c r="K2107" s="35">
        <v>0.22500000000000001</v>
      </c>
      <c r="L2107" s="2">
        <v>0.01</v>
      </c>
      <c r="M2107" t="s">
        <v>174</v>
      </c>
    </row>
    <row r="2108" spans="1:13" x14ac:dyDescent="0.25">
      <c r="A2108" s="20">
        <v>2.7062320891830844</v>
      </c>
      <c r="B2108" s="80">
        <v>-110.446</v>
      </c>
      <c r="C2108" s="23">
        <v>43.488</v>
      </c>
      <c r="D2108" s="1">
        <v>10</v>
      </c>
      <c r="E2108" s="1">
        <v>2006</v>
      </c>
      <c r="F2108" s="1">
        <v>3</v>
      </c>
      <c r="G2108" s="1">
        <v>16</v>
      </c>
      <c r="H2108" s="1">
        <v>5</v>
      </c>
      <c r="I2108" s="1">
        <v>23</v>
      </c>
      <c r="J2108" s="1">
        <v>49.47</v>
      </c>
      <c r="K2108" s="35">
        <v>0.11825400999467875</v>
      </c>
      <c r="L2108" s="2">
        <v>0.01</v>
      </c>
      <c r="M2108" t="s">
        <v>175</v>
      </c>
    </row>
    <row r="2109" spans="1:13" x14ac:dyDescent="0.25">
      <c r="A2109" s="20">
        <v>3.0274057824607556</v>
      </c>
      <c r="B2109" s="80">
        <v>-111.148</v>
      </c>
      <c r="C2109" s="23">
        <v>42.569000000000003</v>
      </c>
      <c r="D2109" s="1">
        <v>0</v>
      </c>
      <c r="E2109" s="1">
        <v>2006</v>
      </c>
      <c r="F2109" s="1">
        <v>4</v>
      </c>
      <c r="G2109" s="1">
        <v>30</v>
      </c>
      <c r="H2109" s="1">
        <v>14</v>
      </c>
      <c r="I2109" s="1">
        <v>9</v>
      </c>
      <c r="J2109" s="11">
        <v>23</v>
      </c>
      <c r="K2109" s="35">
        <v>0.11825400999467875</v>
      </c>
      <c r="L2109" s="2">
        <v>0.01</v>
      </c>
      <c r="M2109" t="s">
        <v>175</v>
      </c>
    </row>
    <row r="2110" spans="1:13" x14ac:dyDescent="0.25">
      <c r="A2110" s="20">
        <v>2.9154782273468101</v>
      </c>
      <c r="B2110" s="86">
        <v>-113.417</v>
      </c>
      <c r="C2110" s="24">
        <v>37.031999999999996</v>
      </c>
      <c r="D2110" s="9">
        <v>4</v>
      </c>
      <c r="E2110" s="9">
        <v>2006</v>
      </c>
      <c r="F2110" s="9">
        <v>5</v>
      </c>
      <c r="G2110" s="9">
        <v>1</v>
      </c>
      <c r="H2110" s="9">
        <v>16</v>
      </c>
      <c r="I2110" s="9">
        <v>30</v>
      </c>
      <c r="J2110" s="12">
        <v>8.5</v>
      </c>
      <c r="K2110" s="35">
        <v>0.11825400999467875</v>
      </c>
      <c r="L2110" s="2">
        <v>0.01</v>
      </c>
      <c r="M2110" t="s">
        <v>175</v>
      </c>
    </row>
    <row r="2111" spans="1:13" x14ac:dyDescent="0.25">
      <c r="A2111" s="20">
        <v>2.9417324873473829</v>
      </c>
      <c r="B2111" s="80">
        <v>-111.145</v>
      </c>
      <c r="C2111" s="23">
        <v>42.573</v>
      </c>
      <c r="D2111" s="1">
        <v>1</v>
      </c>
      <c r="E2111" s="1">
        <v>2006</v>
      </c>
      <c r="F2111" s="1">
        <v>5</v>
      </c>
      <c r="G2111" s="1">
        <v>2</v>
      </c>
      <c r="H2111" s="1">
        <v>8</v>
      </c>
      <c r="I2111" s="1">
        <v>50</v>
      </c>
      <c r="J2111" s="11">
        <v>17.899999999999999</v>
      </c>
      <c r="K2111" s="35">
        <v>0.11825400999467875</v>
      </c>
      <c r="L2111" s="2">
        <v>0.01</v>
      </c>
      <c r="M2111" t="s">
        <v>175</v>
      </c>
    </row>
    <row r="2112" spans="1:13" x14ac:dyDescent="0.25">
      <c r="A2112" s="20">
        <v>3.0811161930443389</v>
      </c>
      <c r="B2112" s="80">
        <v>-111.14100000000001</v>
      </c>
      <c r="C2112" s="23">
        <v>42.58</v>
      </c>
      <c r="D2112" s="1">
        <v>1</v>
      </c>
      <c r="E2112" s="1">
        <v>2006</v>
      </c>
      <c r="F2112" s="1">
        <v>5</v>
      </c>
      <c r="G2112" s="1">
        <v>2</v>
      </c>
      <c r="H2112" s="1">
        <v>9</v>
      </c>
      <c r="I2112" s="1">
        <v>8</v>
      </c>
      <c r="J2112" s="11">
        <v>11.1</v>
      </c>
      <c r="K2112" s="35">
        <v>0.10516774409862768</v>
      </c>
      <c r="L2112" s="2">
        <v>0.01</v>
      </c>
      <c r="M2112" t="s">
        <v>175</v>
      </c>
    </row>
    <row r="2113" spans="1:13" x14ac:dyDescent="0.25">
      <c r="A2113" s="20">
        <v>3.0628495684461523</v>
      </c>
      <c r="B2113" s="80">
        <v>-111.136</v>
      </c>
      <c r="C2113" s="23">
        <v>42.569000000000003</v>
      </c>
      <c r="D2113" s="1">
        <v>0</v>
      </c>
      <c r="E2113" s="1">
        <v>2006</v>
      </c>
      <c r="F2113" s="1">
        <v>5</v>
      </c>
      <c r="G2113" s="1">
        <v>3</v>
      </c>
      <c r="H2113" s="1">
        <v>11</v>
      </c>
      <c r="I2113" s="1">
        <v>27</v>
      </c>
      <c r="J2113" s="11">
        <v>51</v>
      </c>
      <c r="K2113" s="35">
        <v>0.10516774409862768</v>
      </c>
      <c r="L2113" s="2">
        <v>0.01</v>
      </c>
      <c r="M2113" t="s">
        <v>175</v>
      </c>
    </row>
    <row r="2114" spans="1:13" x14ac:dyDescent="0.25">
      <c r="A2114" s="20">
        <v>2.7851900742000977</v>
      </c>
      <c r="B2114" s="86">
        <v>-113.794</v>
      </c>
      <c r="C2114" s="24">
        <v>40.764000000000003</v>
      </c>
      <c r="D2114" s="9">
        <v>4</v>
      </c>
      <c r="E2114" s="9">
        <v>2006</v>
      </c>
      <c r="F2114" s="9">
        <v>5</v>
      </c>
      <c r="G2114" s="9">
        <v>19</v>
      </c>
      <c r="H2114" s="9">
        <v>9</v>
      </c>
      <c r="I2114" s="9">
        <v>41</v>
      </c>
      <c r="J2114" s="12">
        <v>47.2</v>
      </c>
      <c r="K2114" s="35">
        <v>0.11825400999467875</v>
      </c>
      <c r="L2114" s="2">
        <v>0.01</v>
      </c>
      <c r="M2114" t="s">
        <v>175</v>
      </c>
    </row>
    <row r="2115" spans="1:13" x14ac:dyDescent="0.25">
      <c r="A2115" s="20">
        <v>2.6566801315300377</v>
      </c>
      <c r="B2115" s="86">
        <v>-112.732</v>
      </c>
      <c r="C2115" s="24">
        <v>41.796999999999997</v>
      </c>
      <c r="D2115" s="9">
        <v>4</v>
      </c>
      <c r="E2115" s="9">
        <v>2006</v>
      </c>
      <c r="F2115" s="9">
        <v>5</v>
      </c>
      <c r="G2115" s="9">
        <v>20</v>
      </c>
      <c r="H2115" s="9">
        <v>5</v>
      </c>
      <c r="I2115" s="9">
        <v>40</v>
      </c>
      <c r="J2115" s="12">
        <v>51</v>
      </c>
      <c r="K2115" s="35">
        <v>0.11825400999467875</v>
      </c>
      <c r="L2115" s="2">
        <v>0.01</v>
      </c>
      <c r="M2115" t="s">
        <v>175</v>
      </c>
    </row>
    <row r="2116" spans="1:13" x14ac:dyDescent="0.25">
      <c r="A2116" s="20">
        <v>3.0445880286220799</v>
      </c>
      <c r="B2116" s="86">
        <v>-112.753</v>
      </c>
      <c r="C2116" s="24">
        <v>41.795999999999999</v>
      </c>
      <c r="D2116" s="9">
        <v>6</v>
      </c>
      <c r="E2116" s="9">
        <v>2006</v>
      </c>
      <c r="F2116" s="9">
        <v>5</v>
      </c>
      <c r="G2116" s="9">
        <v>20</v>
      </c>
      <c r="H2116" s="9">
        <v>16</v>
      </c>
      <c r="I2116" s="9">
        <v>51</v>
      </c>
      <c r="J2116" s="12">
        <v>46.1</v>
      </c>
      <c r="K2116" s="35">
        <v>0.11825400999467875</v>
      </c>
      <c r="L2116" s="2">
        <v>0.01</v>
      </c>
      <c r="M2116" t="s">
        <v>175</v>
      </c>
    </row>
    <row r="2117" spans="1:13" x14ac:dyDescent="0.25">
      <c r="A2117" s="20">
        <v>2.7502470886112147</v>
      </c>
      <c r="B2117" s="86">
        <v>-111.423</v>
      </c>
      <c r="C2117" s="24">
        <v>41.415999999999997</v>
      </c>
      <c r="D2117" s="9">
        <v>8</v>
      </c>
      <c r="E2117" s="9">
        <v>2006</v>
      </c>
      <c r="F2117" s="9">
        <v>6</v>
      </c>
      <c r="G2117" s="9">
        <v>5</v>
      </c>
      <c r="H2117" s="9">
        <v>2</v>
      </c>
      <c r="I2117" s="9">
        <v>51</v>
      </c>
      <c r="J2117" s="12">
        <v>4.5</v>
      </c>
      <c r="K2117" s="35">
        <v>0.11825400999467875</v>
      </c>
      <c r="L2117" s="2">
        <v>0.01</v>
      </c>
      <c r="M2117" t="s">
        <v>175</v>
      </c>
    </row>
    <row r="2118" spans="1:13" x14ac:dyDescent="0.25">
      <c r="A2118" s="20">
        <v>2.6977385686100708</v>
      </c>
      <c r="B2118" s="86">
        <v>-112.88800000000001</v>
      </c>
      <c r="C2118" s="24">
        <v>40.945999999999998</v>
      </c>
      <c r="D2118" s="9">
        <v>8</v>
      </c>
      <c r="E2118" s="9">
        <v>2006</v>
      </c>
      <c r="F2118" s="9">
        <v>6</v>
      </c>
      <c r="G2118" s="9">
        <v>20</v>
      </c>
      <c r="H2118" s="9">
        <v>1</v>
      </c>
      <c r="I2118" s="9">
        <v>53</v>
      </c>
      <c r="J2118" s="12">
        <v>25.6</v>
      </c>
      <c r="K2118" s="35">
        <v>0.11825400999467875</v>
      </c>
      <c r="L2118" s="2">
        <v>0.01</v>
      </c>
      <c r="M2118" t="s">
        <v>175</v>
      </c>
    </row>
    <row r="2119" spans="1:13" x14ac:dyDescent="0.25">
      <c r="A2119" s="20">
        <v>2.7463002576273126</v>
      </c>
      <c r="B2119" s="86">
        <v>-112.542</v>
      </c>
      <c r="C2119" s="24">
        <v>41.906999999999996</v>
      </c>
      <c r="D2119" s="9">
        <v>3</v>
      </c>
      <c r="E2119" s="9">
        <v>2006</v>
      </c>
      <c r="F2119" s="9">
        <v>6</v>
      </c>
      <c r="G2119" s="9">
        <v>27</v>
      </c>
      <c r="H2119" s="9">
        <v>8</v>
      </c>
      <c r="I2119" s="9">
        <v>18</v>
      </c>
      <c r="J2119" s="12">
        <v>8.1999999999999993</v>
      </c>
      <c r="K2119" s="35">
        <v>0.11825400999467875</v>
      </c>
      <c r="L2119" s="2">
        <v>0.01</v>
      </c>
      <c r="M2119" t="s">
        <v>175</v>
      </c>
    </row>
    <row r="2120" spans="1:13" x14ac:dyDescent="0.25">
      <c r="A2120" s="20">
        <v>3.1259169609412982</v>
      </c>
      <c r="B2120" s="86">
        <v>-111.496</v>
      </c>
      <c r="C2120" s="24">
        <v>42.405000000000001</v>
      </c>
      <c r="D2120" s="9">
        <v>6</v>
      </c>
      <c r="E2120" s="9">
        <v>2006</v>
      </c>
      <c r="F2120" s="9">
        <v>6</v>
      </c>
      <c r="G2120" s="9">
        <v>30</v>
      </c>
      <c r="H2120" s="9">
        <v>17</v>
      </c>
      <c r="I2120" s="9">
        <v>28</v>
      </c>
      <c r="J2120" s="12">
        <v>56.7</v>
      </c>
      <c r="K2120" s="35">
        <v>0.11825400999467875</v>
      </c>
      <c r="L2120" s="2">
        <v>0.01</v>
      </c>
      <c r="M2120" t="s">
        <v>175</v>
      </c>
    </row>
    <row r="2121" spans="1:13" x14ac:dyDescent="0.25">
      <c r="A2121" s="20">
        <v>2.7461050526120152</v>
      </c>
      <c r="B2121" s="86">
        <v>-111.509</v>
      </c>
      <c r="C2121" s="24">
        <v>42.412999999999997</v>
      </c>
      <c r="D2121" s="9">
        <v>7</v>
      </c>
      <c r="E2121" s="9">
        <v>2006</v>
      </c>
      <c r="F2121" s="9">
        <v>6</v>
      </c>
      <c r="G2121" s="9">
        <v>30</v>
      </c>
      <c r="H2121" s="9">
        <v>19</v>
      </c>
      <c r="I2121" s="9">
        <v>1</v>
      </c>
      <c r="J2121" s="12">
        <v>28</v>
      </c>
      <c r="K2121" s="35">
        <v>0.11825400999467875</v>
      </c>
      <c r="L2121" s="2">
        <v>0.01</v>
      </c>
      <c r="M2121" t="s">
        <v>175</v>
      </c>
    </row>
    <row r="2122" spans="1:13" x14ac:dyDescent="0.25">
      <c r="A2122" s="20">
        <v>2.8493510039173082</v>
      </c>
      <c r="B2122" s="86">
        <v>-111.511</v>
      </c>
      <c r="C2122" s="24">
        <v>42.414999999999999</v>
      </c>
      <c r="D2122" s="9">
        <v>6</v>
      </c>
      <c r="E2122" s="9">
        <v>2006</v>
      </c>
      <c r="F2122" s="9">
        <v>7</v>
      </c>
      <c r="G2122" s="9">
        <v>2</v>
      </c>
      <c r="H2122" s="9">
        <v>22</v>
      </c>
      <c r="I2122" s="9">
        <v>16</v>
      </c>
      <c r="J2122" s="12">
        <v>58.7</v>
      </c>
      <c r="K2122" s="35">
        <v>0.11825400999467875</v>
      </c>
      <c r="L2122" s="2">
        <v>0.01</v>
      </c>
      <c r="M2122" t="s">
        <v>175</v>
      </c>
    </row>
    <row r="2123" spans="1:13" x14ac:dyDescent="0.25">
      <c r="A2123" s="20">
        <v>2.7431413684842596</v>
      </c>
      <c r="B2123" s="86">
        <v>-111.491</v>
      </c>
      <c r="C2123" s="24">
        <v>42.4</v>
      </c>
      <c r="D2123" s="9">
        <v>6</v>
      </c>
      <c r="E2123" s="9">
        <v>2006</v>
      </c>
      <c r="F2123" s="9">
        <v>7</v>
      </c>
      <c r="G2123" s="9">
        <v>3</v>
      </c>
      <c r="H2123" s="9">
        <v>12</v>
      </c>
      <c r="I2123" s="9">
        <v>20</v>
      </c>
      <c r="J2123" s="12">
        <v>1.5</v>
      </c>
      <c r="K2123" s="35">
        <v>0.11825400999467875</v>
      </c>
      <c r="L2123" s="2">
        <v>0.01</v>
      </c>
      <c r="M2123" t="s">
        <v>175</v>
      </c>
    </row>
    <row r="2124" spans="1:13" x14ac:dyDescent="0.25">
      <c r="A2124" s="20">
        <v>2.8738341752208849</v>
      </c>
      <c r="B2124" s="86">
        <v>-111.496</v>
      </c>
      <c r="C2124" s="24">
        <v>42.420999999999999</v>
      </c>
      <c r="D2124" s="9">
        <v>3</v>
      </c>
      <c r="E2124" s="9">
        <v>2006</v>
      </c>
      <c r="F2124" s="9">
        <v>7</v>
      </c>
      <c r="G2124" s="9">
        <v>14</v>
      </c>
      <c r="H2124" s="9">
        <v>17</v>
      </c>
      <c r="I2124" s="9">
        <v>8</v>
      </c>
      <c r="J2124" s="12">
        <v>34.9</v>
      </c>
      <c r="K2124" s="35">
        <v>0.11825400999467875</v>
      </c>
      <c r="L2124" s="2">
        <v>0.01</v>
      </c>
      <c r="M2124" t="s">
        <v>175</v>
      </c>
    </row>
    <row r="2125" spans="1:13" x14ac:dyDescent="0.25">
      <c r="A2125" s="20">
        <v>3.1963956689446147</v>
      </c>
      <c r="B2125" s="86">
        <v>-111.49299999999999</v>
      </c>
      <c r="C2125" s="24">
        <v>42.405999999999999</v>
      </c>
      <c r="D2125" s="9">
        <v>5</v>
      </c>
      <c r="E2125" s="9">
        <v>2006</v>
      </c>
      <c r="F2125" s="9">
        <v>7</v>
      </c>
      <c r="G2125" s="9">
        <v>25</v>
      </c>
      <c r="H2125" s="9">
        <v>16</v>
      </c>
      <c r="I2125" s="9">
        <v>12</v>
      </c>
      <c r="J2125" s="12">
        <v>54.4</v>
      </c>
      <c r="K2125" s="35">
        <v>0.11825400999467875</v>
      </c>
      <c r="L2125" s="2">
        <v>0.01</v>
      </c>
      <c r="M2125" t="s">
        <v>175</v>
      </c>
    </row>
    <row r="2126" spans="1:13" x14ac:dyDescent="0.25">
      <c r="A2126" s="20">
        <v>3.1158475566865871</v>
      </c>
      <c r="B2126" s="86">
        <v>-111.53400000000001</v>
      </c>
      <c r="C2126" s="24">
        <v>39.732999999999997</v>
      </c>
      <c r="D2126" s="9">
        <v>7</v>
      </c>
      <c r="E2126" s="9">
        <v>2006</v>
      </c>
      <c r="F2126" s="9">
        <v>7</v>
      </c>
      <c r="G2126" s="9">
        <v>25</v>
      </c>
      <c r="H2126" s="9">
        <v>20</v>
      </c>
      <c r="I2126" s="9">
        <v>27</v>
      </c>
      <c r="J2126" s="12">
        <v>19.7</v>
      </c>
      <c r="K2126" s="35">
        <v>0.11825400999467875</v>
      </c>
      <c r="L2126" s="2">
        <v>0.01</v>
      </c>
      <c r="M2126" t="s">
        <v>175</v>
      </c>
    </row>
    <row r="2127" spans="1:13" x14ac:dyDescent="0.25">
      <c r="A2127" s="20">
        <v>3.1411115480513536</v>
      </c>
      <c r="B2127" s="86">
        <v>-112.8</v>
      </c>
      <c r="C2127" s="24">
        <v>37.871000000000002</v>
      </c>
      <c r="D2127" s="9">
        <v>0</v>
      </c>
      <c r="E2127" s="9">
        <v>2006</v>
      </c>
      <c r="F2127" s="9">
        <v>9</v>
      </c>
      <c r="G2127" s="9">
        <v>22</v>
      </c>
      <c r="H2127" s="9">
        <v>5</v>
      </c>
      <c r="I2127" s="9">
        <v>50</v>
      </c>
      <c r="J2127" s="12">
        <v>51.4</v>
      </c>
      <c r="K2127" s="35">
        <v>0.11825400999467875</v>
      </c>
      <c r="L2127" s="2">
        <v>0.01</v>
      </c>
      <c r="M2127" t="s">
        <v>175</v>
      </c>
    </row>
    <row r="2128" spans="1:13" x14ac:dyDescent="0.25">
      <c r="A2128" s="20">
        <v>3.1040070637348816</v>
      </c>
      <c r="B2128" s="86">
        <v>-112.413</v>
      </c>
      <c r="C2128" s="24">
        <v>41.877000000000002</v>
      </c>
      <c r="D2128" s="9">
        <v>2</v>
      </c>
      <c r="E2128" s="9">
        <v>2006</v>
      </c>
      <c r="F2128" s="9">
        <v>9</v>
      </c>
      <c r="G2128" s="9">
        <v>27</v>
      </c>
      <c r="H2128" s="9">
        <v>22</v>
      </c>
      <c r="I2128" s="9">
        <v>11</v>
      </c>
      <c r="J2128" s="12">
        <v>12.3</v>
      </c>
      <c r="K2128" s="35">
        <v>0.11825400999467875</v>
      </c>
      <c r="L2128" s="2">
        <v>0.01</v>
      </c>
      <c r="M2128" t="s">
        <v>175</v>
      </c>
    </row>
    <row r="2129" spans="1:13" x14ac:dyDescent="0.25">
      <c r="A2129" s="20">
        <v>2.9928674504617847</v>
      </c>
      <c r="B2129" s="86">
        <v>-111.967</v>
      </c>
      <c r="C2129" s="24">
        <v>39.207000000000001</v>
      </c>
      <c r="D2129" s="9">
        <v>13</v>
      </c>
      <c r="E2129" s="9">
        <v>2006</v>
      </c>
      <c r="F2129" s="9">
        <v>9</v>
      </c>
      <c r="G2129" s="9">
        <v>28</v>
      </c>
      <c r="H2129" s="9">
        <v>6</v>
      </c>
      <c r="I2129" s="9">
        <v>44</v>
      </c>
      <c r="J2129" s="12">
        <v>53.5</v>
      </c>
      <c r="K2129" s="35">
        <v>0.11825400999467875</v>
      </c>
      <c r="L2129" s="2">
        <v>0.01</v>
      </c>
      <c r="M2129" t="s">
        <v>175</v>
      </c>
    </row>
    <row r="2130" spans="1:13" x14ac:dyDescent="0.25">
      <c r="A2130" s="20">
        <v>2.9283089889343206</v>
      </c>
      <c r="B2130" s="86">
        <v>-111.705</v>
      </c>
      <c r="C2130" s="24">
        <v>41.671999999999997</v>
      </c>
      <c r="D2130" s="9">
        <v>1</v>
      </c>
      <c r="E2130" s="9">
        <v>2006</v>
      </c>
      <c r="F2130" s="9">
        <v>10</v>
      </c>
      <c r="G2130" s="9">
        <v>10</v>
      </c>
      <c r="H2130" s="9">
        <v>1</v>
      </c>
      <c r="I2130" s="9">
        <v>23</v>
      </c>
      <c r="J2130" s="12">
        <v>35.200000000000003</v>
      </c>
      <c r="K2130" s="35">
        <v>0.11825400999467875</v>
      </c>
      <c r="L2130" s="2">
        <v>0.01</v>
      </c>
      <c r="M2130" t="s">
        <v>175</v>
      </c>
    </row>
    <row r="2131" spans="1:13" x14ac:dyDescent="0.25">
      <c r="A2131" s="20">
        <v>2.8281999999999998</v>
      </c>
      <c r="B2131" s="86">
        <v>-113.502</v>
      </c>
      <c r="C2131" s="24">
        <v>37.11</v>
      </c>
      <c r="D2131" s="9">
        <v>2</v>
      </c>
      <c r="E2131" s="9">
        <v>2006</v>
      </c>
      <c r="F2131" s="9">
        <v>10</v>
      </c>
      <c r="G2131" s="9">
        <v>29</v>
      </c>
      <c r="H2131" s="9">
        <v>3</v>
      </c>
      <c r="I2131" s="9">
        <v>56</v>
      </c>
      <c r="J2131" s="12">
        <v>15.6</v>
      </c>
      <c r="K2131" s="35">
        <v>0.22500000000000001</v>
      </c>
      <c r="L2131" s="2">
        <v>0.01</v>
      </c>
      <c r="M2131" t="s">
        <v>174</v>
      </c>
    </row>
    <row r="2132" spans="1:13" x14ac:dyDescent="0.25">
      <c r="A2132" s="20">
        <v>2.52163</v>
      </c>
      <c r="B2132" s="80">
        <v>-114.58</v>
      </c>
      <c r="C2132" s="23">
        <v>37.165999999999997</v>
      </c>
      <c r="D2132" s="1">
        <v>0</v>
      </c>
      <c r="E2132" s="1">
        <v>2006</v>
      </c>
      <c r="F2132" s="1">
        <v>11</v>
      </c>
      <c r="G2132" s="1">
        <v>12</v>
      </c>
      <c r="H2132" s="1">
        <v>22</v>
      </c>
      <c r="I2132" s="1">
        <v>35</v>
      </c>
      <c r="J2132" s="11">
        <v>10.4</v>
      </c>
      <c r="K2132" s="35">
        <v>0.22500000000000001</v>
      </c>
      <c r="L2132" s="2">
        <v>0.01</v>
      </c>
      <c r="M2132" t="s">
        <v>174</v>
      </c>
    </row>
    <row r="2133" spans="1:13" x14ac:dyDescent="0.25">
      <c r="A2133" s="20">
        <v>2.9582600000000001</v>
      </c>
      <c r="B2133" s="86">
        <v>-113.98699999999999</v>
      </c>
      <c r="C2133" s="24">
        <v>37.277999999999999</v>
      </c>
      <c r="D2133" s="9">
        <v>1</v>
      </c>
      <c r="E2133" s="9">
        <v>2006</v>
      </c>
      <c r="F2133" s="9">
        <v>11</v>
      </c>
      <c r="G2133" s="9">
        <v>13</v>
      </c>
      <c r="H2133" s="9">
        <v>7</v>
      </c>
      <c r="I2133" s="9">
        <v>56</v>
      </c>
      <c r="J2133" s="12">
        <v>26.9</v>
      </c>
      <c r="K2133" s="35">
        <v>0.22500000000000001</v>
      </c>
      <c r="L2133" s="2">
        <v>0.01</v>
      </c>
      <c r="M2133" t="s">
        <v>174</v>
      </c>
    </row>
    <row r="2134" spans="1:13" x14ac:dyDescent="0.25">
      <c r="A2134" s="20">
        <v>2.7151088980070344</v>
      </c>
      <c r="B2134" s="86">
        <v>-112.047</v>
      </c>
      <c r="C2134" s="24">
        <v>40.735999999999997</v>
      </c>
      <c r="D2134" s="9">
        <v>7</v>
      </c>
      <c r="E2134" s="9">
        <v>2006</v>
      </c>
      <c r="F2134" s="9">
        <v>11</v>
      </c>
      <c r="G2134" s="9">
        <v>17</v>
      </c>
      <c r="H2134" s="9">
        <v>6</v>
      </c>
      <c r="I2134" s="9">
        <v>22</v>
      </c>
      <c r="J2134" s="12">
        <v>8.1999999999999993</v>
      </c>
      <c r="K2134" s="35">
        <v>0.11825400999467875</v>
      </c>
      <c r="L2134" s="2">
        <v>0.01</v>
      </c>
      <c r="M2134" t="s">
        <v>175</v>
      </c>
    </row>
    <row r="2135" spans="1:13" x14ac:dyDescent="0.25">
      <c r="A2135" s="20">
        <v>3.7483438897969856</v>
      </c>
      <c r="B2135" s="80">
        <v>-108.004</v>
      </c>
      <c r="C2135" s="23">
        <v>38.170999999999999</v>
      </c>
      <c r="D2135" s="1">
        <v>5</v>
      </c>
      <c r="E2135" s="1">
        <v>2006</v>
      </c>
      <c r="F2135" s="1">
        <v>11</v>
      </c>
      <c r="G2135" s="1">
        <v>21</v>
      </c>
      <c r="H2135" s="1">
        <v>19</v>
      </c>
      <c r="I2135" s="1">
        <v>37</v>
      </c>
      <c r="J2135" s="1">
        <v>58.38</v>
      </c>
      <c r="K2135" s="35">
        <v>0.10516774409862768</v>
      </c>
      <c r="L2135" s="2">
        <v>0.01</v>
      </c>
      <c r="M2135" t="s">
        <v>175</v>
      </c>
    </row>
    <row r="2136" spans="1:13" x14ac:dyDescent="0.25">
      <c r="A2136" s="20">
        <v>2.8586253445515113</v>
      </c>
      <c r="B2136" s="86">
        <v>-111.501</v>
      </c>
      <c r="C2136" s="24">
        <v>42.424999999999997</v>
      </c>
      <c r="D2136" s="9">
        <v>1</v>
      </c>
      <c r="E2136" s="9">
        <v>2006</v>
      </c>
      <c r="F2136" s="9">
        <v>11</v>
      </c>
      <c r="G2136" s="9">
        <v>29</v>
      </c>
      <c r="H2136" s="9">
        <v>17</v>
      </c>
      <c r="I2136" s="9">
        <v>46</v>
      </c>
      <c r="J2136" s="12">
        <v>0.5</v>
      </c>
      <c r="K2136" s="35">
        <v>0.11825400999467875</v>
      </c>
      <c r="L2136" s="2">
        <v>0.01</v>
      </c>
      <c r="M2136" t="s">
        <v>175</v>
      </c>
    </row>
    <row r="2137" spans="1:13" x14ac:dyDescent="0.25">
      <c r="A2137" s="20">
        <v>2.9668083954765105</v>
      </c>
      <c r="B2137" s="86">
        <v>-111.49299999999999</v>
      </c>
      <c r="C2137" s="24">
        <v>38.9</v>
      </c>
      <c r="D2137" s="9">
        <v>1</v>
      </c>
      <c r="E2137" s="9">
        <v>2006</v>
      </c>
      <c r="F2137" s="9">
        <v>11</v>
      </c>
      <c r="G2137" s="9">
        <v>30</v>
      </c>
      <c r="H2137" s="9">
        <v>4</v>
      </c>
      <c r="I2137" s="9">
        <v>26</v>
      </c>
      <c r="J2137" s="12">
        <v>17.5</v>
      </c>
      <c r="K2137" s="35">
        <v>0.11825400999467875</v>
      </c>
      <c r="L2137" s="2">
        <v>0.01</v>
      </c>
      <c r="M2137" t="s">
        <v>175</v>
      </c>
    </row>
    <row r="2138" spans="1:13" x14ac:dyDescent="0.25">
      <c r="A2138" s="20">
        <v>2.954563248934893</v>
      </c>
      <c r="B2138" s="86">
        <v>-111.97799999999999</v>
      </c>
      <c r="C2138" s="24">
        <v>39.283000000000001</v>
      </c>
      <c r="D2138" s="9">
        <v>5</v>
      </c>
      <c r="E2138" s="9">
        <v>2006</v>
      </c>
      <c r="F2138" s="9">
        <v>12</v>
      </c>
      <c r="G2138" s="9">
        <v>7</v>
      </c>
      <c r="H2138" s="9">
        <v>15</v>
      </c>
      <c r="I2138" s="9">
        <v>4</v>
      </c>
      <c r="J2138" s="12">
        <v>36.299999999999997</v>
      </c>
      <c r="K2138" s="35">
        <v>0.11825400999467875</v>
      </c>
      <c r="L2138" s="2">
        <v>0.01</v>
      </c>
      <c r="M2138" t="s">
        <v>175</v>
      </c>
    </row>
    <row r="2139" spans="1:13" x14ac:dyDescent="0.25">
      <c r="A2139" s="20">
        <v>2.68885</v>
      </c>
      <c r="B2139" s="80">
        <v>-111.331</v>
      </c>
      <c r="C2139" s="23">
        <v>36.101999999999997</v>
      </c>
      <c r="D2139" s="1">
        <v>0</v>
      </c>
      <c r="E2139" s="1">
        <v>2006</v>
      </c>
      <c r="F2139" s="1">
        <v>12</v>
      </c>
      <c r="G2139" s="1">
        <v>13</v>
      </c>
      <c r="H2139" s="1">
        <v>9</v>
      </c>
      <c r="I2139" s="1">
        <v>32</v>
      </c>
      <c r="J2139" s="11">
        <v>57.9</v>
      </c>
      <c r="K2139" s="35">
        <v>0.22500000000000001</v>
      </c>
      <c r="L2139" s="2">
        <v>0.01</v>
      </c>
      <c r="M2139" t="s">
        <v>174</v>
      </c>
    </row>
    <row r="2140" spans="1:13" x14ac:dyDescent="0.25">
      <c r="A2140" s="20">
        <v>3.4228240532696654</v>
      </c>
      <c r="B2140" s="86">
        <v>-111.575</v>
      </c>
      <c r="C2140" s="24">
        <v>41.127000000000002</v>
      </c>
      <c r="D2140" s="9">
        <v>7</v>
      </c>
      <c r="E2140" s="9">
        <v>2006</v>
      </c>
      <c r="F2140" s="9">
        <v>12</v>
      </c>
      <c r="G2140" s="9">
        <v>20</v>
      </c>
      <c r="H2140" s="9">
        <v>18</v>
      </c>
      <c r="I2140" s="9">
        <v>15</v>
      </c>
      <c r="J2140" s="12">
        <v>36.299999999999997</v>
      </c>
      <c r="K2140" s="35">
        <v>0.11825400999467875</v>
      </c>
      <c r="L2140" s="2">
        <v>0.01</v>
      </c>
      <c r="M2140" t="s">
        <v>175</v>
      </c>
    </row>
    <row r="2141" spans="1:13" x14ac:dyDescent="0.25">
      <c r="A2141" s="20">
        <v>2.6592462838475397</v>
      </c>
      <c r="B2141" s="86">
        <v>-110.498</v>
      </c>
      <c r="C2141" s="24">
        <v>41.146000000000001</v>
      </c>
      <c r="D2141" s="9">
        <v>1</v>
      </c>
      <c r="E2141" s="9">
        <v>2006</v>
      </c>
      <c r="F2141" s="9">
        <v>12</v>
      </c>
      <c r="G2141" s="9">
        <v>26</v>
      </c>
      <c r="H2141" s="9">
        <v>14</v>
      </c>
      <c r="I2141" s="9">
        <v>28</v>
      </c>
      <c r="J2141" s="12">
        <v>42.2</v>
      </c>
      <c r="K2141" s="35">
        <v>0.11825400999467875</v>
      </c>
      <c r="L2141" s="2">
        <v>0.01</v>
      </c>
      <c r="M2141" t="s">
        <v>175</v>
      </c>
    </row>
    <row r="2142" spans="1:13" x14ac:dyDescent="0.25">
      <c r="A2142" s="20">
        <v>2.50305</v>
      </c>
      <c r="B2142" s="86">
        <v>-112.431</v>
      </c>
      <c r="C2142" s="24">
        <v>37.075000000000003</v>
      </c>
      <c r="D2142" s="9">
        <v>16</v>
      </c>
      <c r="E2142" s="9">
        <v>2007</v>
      </c>
      <c r="F2142" s="9">
        <v>1</v>
      </c>
      <c r="G2142" s="9">
        <v>18</v>
      </c>
      <c r="H2142" s="9">
        <v>9</v>
      </c>
      <c r="I2142" s="9">
        <v>4</v>
      </c>
      <c r="J2142" s="12">
        <v>59</v>
      </c>
      <c r="K2142" s="35">
        <v>0.22500000000000001</v>
      </c>
      <c r="L2142" s="2">
        <v>0.01</v>
      </c>
      <c r="M2142" t="s">
        <v>174</v>
      </c>
    </row>
    <row r="2143" spans="1:13" x14ac:dyDescent="0.25">
      <c r="A2143" s="20">
        <v>2.9336436203642813</v>
      </c>
      <c r="B2143" s="86">
        <v>-112.1</v>
      </c>
      <c r="C2143" s="24">
        <v>41.185000000000002</v>
      </c>
      <c r="D2143" s="9">
        <v>11</v>
      </c>
      <c r="E2143" s="9">
        <v>2007</v>
      </c>
      <c r="F2143" s="9">
        <v>2</v>
      </c>
      <c r="G2143" s="9">
        <v>1</v>
      </c>
      <c r="H2143" s="9">
        <v>22</v>
      </c>
      <c r="I2143" s="9">
        <v>34</v>
      </c>
      <c r="J2143" s="12">
        <v>59.3</v>
      </c>
      <c r="K2143" s="35">
        <v>0.11825400999467875</v>
      </c>
      <c r="L2143" s="2">
        <v>0.01</v>
      </c>
      <c r="M2143" t="s">
        <v>175</v>
      </c>
    </row>
    <row r="2144" spans="1:13" x14ac:dyDescent="0.25">
      <c r="A2144" s="20">
        <v>3.274760917136077</v>
      </c>
      <c r="B2144" s="86">
        <v>-112.60599999999999</v>
      </c>
      <c r="C2144" s="24">
        <v>38.313000000000002</v>
      </c>
      <c r="D2144" s="9">
        <v>2</v>
      </c>
      <c r="E2144" s="9">
        <v>2007</v>
      </c>
      <c r="F2144" s="9">
        <v>2</v>
      </c>
      <c r="G2144" s="9">
        <v>8</v>
      </c>
      <c r="H2144" s="9">
        <v>8</v>
      </c>
      <c r="I2144" s="9">
        <v>58</v>
      </c>
      <c r="J2144" s="12">
        <v>29.3</v>
      </c>
      <c r="K2144" s="35">
        <v>0.11825400999467875</v>
      </c>
      <c r="L2144" s="2">
        <v>0.01</v>
      </c>
      <c r="M2144" t="s">
        <v>175</v>
      </c>
    </row>
    <row r="2145" spans="1:13" x14ac:dyDescent="0.25">
      <c r="A2145" s="20">
        <v>2.9733213787779151</v>
      </c>
      <c r="B2145" s="80">
        <v>-111.40300000000001</v>
      </c>
      <c r="C2145" s="23">
        <v>42.584000000000003</v>
      </c>
      <c r="D2145" s="1">
        <v>2</v>
      </c>
      <c r="E2145" s="1">
        <v>2007</v>
      </c>
      <c r="F2145" s="1">
        <v>2</v>
      </c>
      <c r="G2145" s="1">
        <v>24</v>
      </c>
      <c r="H2145" s="1">
        <v>20</v>
      </c>
      <c r="I2145" s="1">
        <v>11</v>
      </c>
      <c r="J2145" s="11">
        <v>24.6</v>
      </c>
      <c r="K2145" s="35">
        <v>0.11825400999467875</v>
      </c>
      <c r="L2145" s="2">
        <v>0.01</v>
      </c>
      <c r="M2145" t="s">
        <v>175</v>
      </c>
    </row>
    <row r="2146" spans="1:13" x14ac:dyDescent="0.25">
      <c r="A2146" s="20">
        <v>2.97879</v>
      </c>
      <c r="B2146" s="80">
        <v>-111.399</v>
      </c>
      <c r="C2146" s="23">
        <v>42.941000000000003</v>
      </c>
      <c r="D2146" s="1">
        <v>5</v>
      </c>
      <c r="E2146" s="1">
        <v>2007</v>
      </c>
      <c r="F2146" s="1">
        <v>2</v>
      </c>
      <c r="G2146" s="1">
        <v>25</v>
      </c>
      <c r="H2146" s="1">
        <v>18</v>
      </c>
      <c r="I2146" s="1">
        <v>43</v>
      </c>
      <c r="J2146" s="1">
        <v>25.87</v>
      </c>
      <c r="K2146" s="35">
        <v>0.23</v>
      </c>
      <c r="L2146" s="2">
        <v>0.01</v>
      </c>
      <c r="M2146" t="s">
        <v>174</v>
      </c>
    </row>
    <row r="2147" spans="1:13" x14ac:dyDescent="0.25">
      <c r="A2147" s="20">
        <v>2.7695979552797878</v>
      </c>
      <c r="B2147" s="80">
        <v>-114.785</v>
      </c>
      <c r="C2147" s="23">
        <v>41.036000000000001</v>
      </c>
      <c r="D2147" s="1">
        <v>5</v>
      </c>
      <c r="E2147" s="1">
        <v>2007</v>
      </c>
      <c r="F2147" s="1">
        <v>3</v>
      </c>
      <c r="G2147" s="1">
        <v>6</v>
      </c>
      <c r="H2147" s="1">
        <v>12</v>
      </c>
      <c r="I2147" s="1">
        <v>32</v>
      </c>
      <c r="J2147" s="11">
        <v>28.5</v>
      </c>
      <c r="K2147" s="35">
        <v>0.11825400999467875</v>
      </c>
      <c r="L2147" s="2">
        <v>0.01</v>
      </c>
      <c r="M2147" t="s">
        <v>175</v>
      </c>
    </row>
    <row r="2148" spans="1:13" x14ac:dyDescent="0.25">
      <c r="A2148" s="20">
        <v>2.9592980217596434</v>
      </c>
      <c r="B2148" s="86">
        <v>-108.765</v>
      </c>
      <c r="C2148" s="24">
        <v>38.558</v>
      </c>
      <c r="D2148" s="9">
        <v>14</v>
      </c>
      <c r="E2148" s="9">
        <v>2007</v>
      </c>
      <c r="F2148" s="9">
        <v>4</v>
      </c>
      <c r="G2148" s="9">
        <v>14</v>
      </c>
      <c r="H2148" s="9">
        <v>23</v>
      </c>
      <c r="I2148" s="9">
        <v>10</v>
      </c>
      <c r="J2148" s="12">
        <v>6.4</v>
      </c>
      <c r="K2148" s="35">
        <v>0.11825400999467875</v>
      </c>
      <c r="L2148" s="2">
        <v>0.01</v>
      </c>
      <c r="M2148" t="s">
        <v>175</v>
      </c>
    </row>
    <row r="2149" spans="1:13" x14ac:dyDescent="0.25">
      <c r="A2149" s="20">
        <v>2.6714843086094988</v>
      </c>
      <c r="B2149" s="86">
        <v>-110.67400000000001</v>
      </c>
      <c r="C2149" s="24">
        <v>40.988999999999997</v>
      </c>
      <c r="D2149" s="9">
        <v>2</v>
      </c>
      <c r="E2149" s="9">
        <v>2007</v>
      </c>
      <c r="F2149" s="9">
        <v>4</v>
      </c>
      <c r="G2149" s="9">
        <v>29</v>
      </c>
      <c r="H2149" s="9">
        <v>9</v>
      </c>
      <c r="I2149" s="9">
        <v>13</v>
      </c>
      <c r="J2149" s="12">
        <v>13.2</v>
      </c>
      <c r="K2149" s="35">
        <v>0.11825400999467875</v>
      </c>
      <c r="L2149" s="2">
        <v>0.01</v>
      </c>
      <c r="M2149" t="s">
        <v>175</v>
      </c>
    </row>
    <row r="2150" spans="1:13" x14ac:dyDescent="0.25">
      <c r="A2150" s="20">
        <v>3.0396509290023732</v>
      </c>
      <c r="B2150" s="86">
        <v>-112.20399999999999</v>
      </c>
      <c r="C2150" s="24">
        <v>38.512</v>
      </c>
      <c r="D2150" s="9">
        <v>1</v>
      </c>
      <c r="E2150" s="9">
        <v>2007</v>
      </c>
      <c r="F2150" s="9">
        <v>5</v>
      </c>
      <c r="G2150" s="9">
        <v>2</v>
      </c>
      <c r="H2150" s="9">
        <v>15</v>
      </c>
      <c r="I2150" s="9">
        <v>58</v>
      </c>
      <c r="J2150" s="12">
        <v>53.5</v>
      </c>
      <c r="K2150" s="35">
        <v>0.11825400999467875</v>
      </c>
      <c r="L2150" s="2">
        <v>0.01</v>
      </c>
      <c r="M2150" t="s">
        <v>175</v>
      </c>
    </row>
    <row r="2151" spans="1:13" x14ac:dyDescent="0.25">
      <c r="A2151" s="20">
        <v>2.9139023436651135</v>
      </c>
      <c r="B2151" s="86">
        <v>-112.21299999999999</v>
      </c>
      <c r="C2151" s="24">
        <v>38.514000000000003</v>
      </c>
      <c r="D2151" s="9">
        <v>0</v>
      </c>
      <c r="E2151" s="9">
        <v>2007</v>
      </c>
      <c r="F2151" s="9">
        <v>5</v>
      </c>
      <c r="G2151" s="9">
        <v>2</v>
      </c>
      <c r="H2151" s="9">
        <v>16</v>
      </c>
      <c r="I2151" s="9">
        <v>18</v>
      </c>
      <c r="J2151" s="12">
        <v>26.3</v>
      </c>
      <c r="K2151" s="35">
        <v>0.11825400999467875</v>
      </c>
      <c r="L2151" s="2">
        <v>0.01</v>
      </c>
      <c r="M2151" t="s">
        <v>175</v>
      </c>
    </row>
    <row r="2152" spans="1:13" x14ac:dyDescent="0.25">
      <c r="A2152" s="20">
        <v>2.9373952463328856</v>
      </c>
      <c r="B2152" s="86">
        <v>-112.211</v>
      </c>
      <c r="C2152" s="24">
        <v>38.514000000000003</v>
      </c>
      <c r="D2152" s="9">
        <v>0</v>
      </c>
      <c r="E2152" s="9">
        <v>2007</v>
      </c>
      <c r="F2152" s="9">
        <v>5</v>
      </c>
      <c r="G2152" s="9">
        <v>2</v>
      </c>
      <c r="H2152" s="9">
        <v>16</v>
      </c>
      <c r="I2152" s="9">
        <v>45</v>
      </c>
      <c r="J2152" s="12">
        <v>24.6</v>
      </c>
      <c r="K2152" s="35">
        <v>0.11825400999467875</v>
      </c>
      <c r="L2152" s="2">
        <v>0.01</v>
      </c>
      <c r="M2152" t="s">
        <v>175</v>
      </c>
    </row>
    <row r="2153" spans="1:13" x14ac:dyDescent="0.25">
      <c r="A2153" s="20">
        <v>2.7812432432161955</v>
      </c>
      <c r="B2153" s="80">
        <v>-111.502</v>
      </c>
      <c r="C2153" s="23">
        <v>42.500999999999998</v>
      </c>
      <c r="D2153" s="1">
        <v>6</v>
      </c>
      <c r="E2153" s="1">
        <v>2007</v>
      </c>
      <c r="F2153" s="1">
        <v>5</v>
      </c>
      <c r="G2153" s="1">
        <v>7</v>
      </c>
      <c r="H2153" s="1">
        <v>4</v>
      </c>
      <c r="I2153" s="1">
        <v>21</v>
      </c>
      <c r="J2153" s="11">
        <v>20.100000000000001</v>
      </c>
      <c r="K2153" s="35">
        <v>0.11825400999467875</v>
      </c>
      <c r="L2153" s="2">
        <v>0.01</v>
      </c>
      <c r="M2153" t="s">
        <v>175</v>
      </c>
    </row>
    <row r="2154" spans="1:13" x14ac:dyDescent="0.25">
      <c r="A2154" s="20">
        <v>2.6880666961656141</v>
      </c>
      <c r="B2154" s="86">
        <v>-111.504</v>
      </c>
      <c r="C2154" s="24">
        <v>42.5</v>
      </c>
      <c r="D2154" s="9">
        <v>5</v>
      </c>
      <c r="E2154" s="9">
        <v>2007</v>
      </c>
      <c r="F2154" s="9">
        <v>5</v>
      </c>
      <c r="G2154" s="9">
        <v>7</v>
      </c>
      <c r="H2154" s="9">
        <v>11</v>
      </c>
      <c r="I2154" s="9">
        <v>9</v>
      </c>
      <c r="J2154" s="12">
        <v>52.5</v>
      </c>
      <c r="K2154" s="35">
        <v>0.11825400999467875</v>
      </c>
      <c r="L2154" s="2">
        <v>0.01</v>
      </c>
      <c r="M2154" t="s">
        <v>175</v>
      </c>
    </row>
    <row r="2155" spans="1:13" x14ac:dyDescent="0.25">
      <c r="A2155" s="20">
        <v>2.9395709886197925</v>
      </c>
      <c r="B2155" s="80">
        <v>-111.497</v>
      </c>
      <c r="C2155" s="23">
        <v>42.508000000000003</v>
      </c>
      <c r="D2155" s="1">
        <v>4</v>
      </c>
      <c r="E2155" s="1">
        <v>2007</v>
      </c>
      <c r="F2155" s="1">
        <v>5</v>
      </c>
      <c r="G2155" s="1">
        <v>7</v>
      </c>
      <c r="H2155" s="1">
        <v>14</v>
      </c>
      <c r="I2155" s="1">
        <v>41</v>
      </c>
      <c r="J2155" s="11">
        <v>42.9</v>
      </c>
      <c r="K2155" s="35">
        <v>0.11825400999467875</v>
      </c>
      <c r="L2155" s="2">
        <v>0.01</v>
      </c>
      <c r="M2155" t="s">
        <v>175</v>
      </c>
    </row>
    <row r="2156" spans="1:13" x14ac:dyDescent="0.25">
      <c r="A2156" s="20">
        <v>2.7498566785806196</v>
      </c>
      <c r="B2156" s="80">
        <v>-111.505</v>
      </c>
      <c r="C2156" s="23">
        <v>42.515999999999998</v>
      </c>
      <c r="D2156" s="1">
        <v>1</v>
      </c>
      <c r="E2156" s="1">
        <v>2007</v>
      </c>
      <c r="F2156" s="1">
        <v>5</v>
      </c>
      <c r="G2156" s="1">
        <v>11</v>
      </c>
      <c r="H2156" s="1">
        <v>2</v>
      </c>
      <c r="I2156" s="1">
        <v>50</v>
      </c>
      <c r="J2156" s="11">
        <v>54.9</v>
      </c>
      <c r="K2156" s="35">
        <v>0.11825400999467875</v>
      </c>
      <c r="L2156" s="2">
        <v>0.01</v>
      </c>
      <c r="M2156" t="s">
        <v>175</v>
      </c>
    </row>
    <row r="2157" spans="1:13" x14ac:dyDescent="0.25">
      <c r="A2157" s="20">
        <v>2.5309200000000001</v>
      </c>
      <c r="B2157" s="80">
        <v>-112.248</v>
      </c>
      <c r="C2157" s="23">
        <v>36.069000000000003</v>
      </c>
      <c r="D2157" s="1">
        <v>0</v>
      </c>
      <c r="E2157" s="1">
        <v>2007</v>
      </c>
      <c r="F2157" s="1">
        <v>5</v>
      </c>
      <c r="G2157" s="1">
        <v>18</v>
      </c>
      <c r="H2157" s="1">
        <v>10</v>
      </c>
      <c r="I2157" s="1">
        <v>18</v>
      </c>
      <c r="J2157" s="11">
        <v>4.9000000000000004</v>
      </c>
      <c r="K2157" s="35">
        <v>0.22500000000000001</v>
      </c>
      <c r="L2157" s="2">
        <v>0.01</v>
      </c>
      <c r="M2157" t="s">
        <v>174</v>
      </c>
    </row>
    <row r="2158" spans="1:13" x14ac:dyDescent="0.25">
      <c r="A2158" s="20">
        <v>3.0576139952248877</v>
      </c>
      <c r="B2158" s="86">
        <v>-111.98699999999999</v>
      </c>
      <c r="C2158" s="24">
        <v>39.32</v>
      </c>
      <c r="D2158" s="9">
        <v>3</v>
      </c>
      <c r="E2158" s="9">
        <v>2007</v>
      </c>
      <c r="F2158" s="9">
        <v>5</v>
      </c>
      <c r="G2158" s="9">
        <v>28</v>
      </c>
      <c r="H2158" s="9">
        <v>20</v>
      </c>
      <c r="I2158" s="9">
        <v>55</v>
      </c>
      <c r="J2158" s="12">
        <v>54.1</v>
      </c>
      <c r="K2158" s="35">
        <v>0.11825400999467875</v>
      </c>
      <c r="L2158" s="2">
        <v>0.01</v>
      </c>
      <c r="M2158" t="s">
        <v>175</v>
      </c>
    </row>
    <row r="2159" spans="1:13" x14ac:dyDescent="0.25">
      <c r="A2159" s="20">
        <v>3.1775852316381594</v>
      </c>
      <c r="B2159" s="80">
        <v>-111.349</v>
      </c>
      <c r="C2159" s="23">
        <v>42.603999999999999</v>
      </c>
      <c r="D2159" s="1">
        <v>1</v>
      </c>
      <c r="E2159" s="1">
        <v>2007</v>
      </c>
      <c r="F2159" s="1">
        <v>6</v>
      </c>
      <c r="G2159" s="1">
        <v>11</v>
      </c>
      <c r="H2159" s="1">
        <v>8</v>
      </c>
      <c r="I2159" s="1">
        <v>13</v>
      </c>
      <c r="J2159" s="11">
        <v>48.2</v>
      </c>
      <c r="K2159" s="35">
        <v>0.10516774409862768</v>
      </c>
      <c r="L2159" s="2">
        <v>0.01</v>
      </c>
      <c r="M2159" t="s">
        <v>175</v>
      </c>
    </row>
    <row r="2160" spans="1:13" x14ac:dyDescent="0.25">
      <c r="A2160" s="20">
        <v>2.768412481628685</v>
      </c>
      <c r="B2160" s="86">
        <v>-112.208</v>
      </c>
      <c r="C2160" s="24">
        <v>38.485999999999997</v>
      </c>
      <c r="D2160" s="9">
        <v>1</v>
      </c>
      <c r="E2160" s="9">
        <v>2007</v>
      </c>
      <c r="F2160" s="9">
        <v>6</v>
      </c>
      <c r="G2160" s="9">
        <v>16</v>
      </c>
      <c r="H2160" s="9">
        <v>18</v>
      </c>
      <c r="I2160" s="9">
        <v>20</v>
      </c>
      <c r="J2160" s="12">
        <v>3.3</v>
      </c>
      <c r="K2160" s="35">
        <v>0.11825400999467875</v>
      </c>
      <c r="L2160" s="2">
        <v>0.01</v>
      </c>
      <c r="M2160" t="s">
        <v>175</v>
      </c>
    </row>
    <row r="2161" spans="1:13" x14ac:dyDescent="0.25">
      <c r="A2161" s="20">
        <v>2.7289299282303494</v>
      </c>
      <c r="B2161" s="86">
        <v>-112.21299999999999</v>
      </c>
      <c r="C2161" s="24">
        <v>38.49</v>
      </c>
      <c r="D2161" s="9">
        <v>0</v>
      </c>
      <c r="E2161" s="9">
        <v>2007</v>
      </c>
      <c r="F2161" s="9">
        <v>6</v>
      </c>
      <c r="G2161" s="9">
        <v>16</v>
      </c>
      <c r="H2161" s="9">
        <v>19</v>
      </c>
      <c r="I2161" s="9">
        <v>57</v>
      </c>
      <c r="J2161" s="12">
        <v>9.5</v>
      </c>
      <c r="K2161" s="35">
        <v>0.11825400999467875</v>
      </c>
      <c r="L2161" s="2">
        <v>0.01</v>
      </c>
      <c r="M2161" t="s">
        <v>175</v>
      </c>
    </row>
    <row r="2162" spans="1:13" x14ac:dyDescent="0.25">
      <c r="A2162" s="20">
        <v>2.8076927082320648</v>
      </c>
      <c r="B2162" s="86">
        <v>-112.21299999999999</v>
      </c>
      <c r="C2162" s="24">
        <v>38.49</v>
      </c>
      <c r="D2162" s="9">
        <v>1</v>
      </c>
      <c r="E2162" s="9">
        <v>2007</v>
      </c>
      <c r="F2162" s="9">
        <v>6</v>
      </c>
      <c r="G2162" s="9">
        <v>19</v>
      </c>
      <c r="H2162" s="9">
        <v>7</v>
      </c>
      <c r="I2162" s="9">
        <v>39</v>
      </c>
      <c r="J2162" s="12">
        <v>11.6</v>
      </c>
      <c r="K2162" s="35">
        <v>0.11825400999467875</v>
      </c>
      <c r="L2162" s="2">
        <v>0.01</v>
      </c>
      <c r="M2162" t="s">
        <v>175</v>
      </c>
    </row>
    <row r="2163" spans="1:13" x14ac:dyDescent="0.25">
      <c r="A2163" s="20">
        <v>2.9849666667143229</v>
      </c>
      <c r="B2163" s="86">
        <v>-112.21</v>
      </c>
      <c r="C2163" s="24">
        <v>38.488</v>
      </c>
      <c r="D2163" s="9">
        <v>0</v>
      </c>
      <c r="E2163" s="9">
        <v>2007</v>
      </c>
      <c r="F2163" s="9">
        <v>6</v>
      </c>
      <c r="G2163" s="9">
        <v>19</v>
      </c>
      <c r="H2163" s="9">
        <v>8</v>
      </c>
      <c r="I2163" s="9">
        <v>8</v>
      </c>
      <c r="J2163" s="12">
        <v>47</v>
      </c>
      <c r="K2163" s="35">
        <v>0.11825400999467875</v>
      </c>
      <c r="L2163" s="2">
        <v>0.01</v>
      </c>
      <c r="M2163" t="s">
        <v>175</v>
      </c>
    </row>
    <row r="2164" spans="1:13" x14ac:dyDescent="0.25">
      <c r="A2164" s="20">
        <v>3.0256346937637604</v>
      </c>
      <c r="B2164" s="86">
        <v>-111.53</v>
      </c>
      <c r="C2164" s="24">
        <v>41.802999999999997</v>
      </c>
      <c r="D2164" s="9">
        <v>0</v>
      </c>
      <c r="E2164" s="9">
        <v>2007</v>
      </c>
      <c r="F2164" s="9">
        <v>7</v>
      </c>
      <c r="G2164" s="9">
        <v>2</v>
      </c>
      <c r="H2164" s="9">
        <v>8</v>
      </c>
      <c r="I2164" s="9">
        <v>5</v>
      </c>
      <c r="J2164" s="12">
        <v>2</v>
      </c>
      <c r="K2164" s="35">
        <v>0.11825400999467875</v>
      </c>
      <c r="L2164" s="2">
        <v>0.01</v>
      </c>
      <c r="M2164" t="s">
        <v>175</v>
      </c>
    </row>
    <row r="2165" spans="1:13" x14ac:dyDescent="0.25">
      <c r="A2165" s="20">
        <v>2.8110539241700745</v>
      </c>
      <c r="B2165" s="86">
        <v>-112.529</v>
      </c>
      <c r="C2165" s="24">
        <v>37.551000000000002</v>
      </c>
      <c r="D2165" s="9">
        <v>3</v>
      </c>
      <c r="E2165" s="9">
        <v>2007</v>
      </c>
      <c r="F2165" s="9">
        <v>7</v>
      </c>
      <c r="G2165" s="9">
        <v>4</v>
      </c>
      <c r="H2165" s="9">
        <v>4</v>
      </c>
      <c r="I2165" s="9">
        <v>1</v>
      </c>
      <c r="J2165" s="12">
        <v>41.9</v>
      </c>
      <c r="K2165" s="35">
        <v>0.11825400999467875</v>
      </c>
      <c r="L2165" s="2">
        <v>0.01</v>
      </c>
      <c r="M2165" t="s">
        <v>175</v>
      </c>
    </row>
    <row r="2166" spans="1:13" x14ac:dyDescent="0.25">
      <c r="A2166" s="20">
        <v>3.2173224192948853</v>
      </c>
      <c r="B2166" s="86">
        <v>-112.53</v>
      </c>
      <c r="C2166" s="24">
        <v>37.546999999999997</v>
      </c>
      <c r="D2166" s="9">
        <v>2</v>
      </c>
      <c r="E2166" s="9">
        <v>2007</v>
      </c>
      <c r="F2166" s="9">
        <v>7</v>
      </c>
      <c r="G2166" s="9">
        <v>4</v>
      </c>
      <c r="H2166" s="9">
        <v>4</v>
      </c>
      <c r="I2166" s="9">
        <v>3</v>
      </c>
      <c r="J2166" s="12">
        <v>24.5</v>
      </c>
      <c r="K2166" s="35">
        <v>0.11825400999467875</v>
      </c>
      <c r="L2166" s="2">
        <v>0.01</v>
      </c>
      <c r="M2166" t="s">
        <v>175</v>
      </c>
    </row>
    <row r="2167" spans="1:13" x14ac:dyDescent="0.25">
      <c r="A2167" s="20">
        <v>3.4533900000000002</v>
      </c>
      <c r="B2167" s="80">
        <v>-111.209</v>
      </c>
      <c r="C2167" s="23">
        <v>36.029000000000003</v>
      </c>
      <c r="D2167" s="1">
        <v>5</v>
      </c>
      <c r="E2167" s="1">
        <v>2007</v>
      </c>
      <c r="F2167" s="1">
        <v>7</v>
      </c>
      <c r="G2167" s="1">
        <v>4</v>
      </c>
      <c r="H2167" s="1">
        <v>18</v>
      </c>
      <c r="I2167" s="1">
        <v>30</v>
      </c>
      <c r="J2167" s="1">
        <v>29.64</v>
      </c>
      <c r="K2167" s="35">
        <v>0.23</v>
      </c>
      <c r="L2167" s="2">
        <v>0.01</v>
      </c>
      <c r="M2167" t="s">
        <v>174</v>
      </c>
    </row>
    <row r="2168" spans="1:13" x14ac:dyDescent="0.25">
      <c r="A2168" s="20">
        <v>3.3156241492008123</v>
      </c>
      <c r="B2168" s="86">
        <v>-112.529</v>
      </c>
      <c r="C2168" s="24">
        <v>37.537999999999997</v>
      </c>
      <c r="D2168" s="9">
        <v>1</v>
      </c>
      <c r="E2168" s="9">
        <v>2007</v>
      </c>
      <c r="F2168" s="9">
        <v>7</v>
      </c>
      <c r="G2168" s="9">
        <v>4</v>
      </c>
      <c r="H2168" s="9">
        <v>18</v>
      </c>
      <c r="I2168" s="9">
        <v>31</v>
      </c>
      <c r="J2168" s="12">
        <v>58.4</v>
      </c>
      <c r="K2168" s="35">
        <v>0.11825400999467875</v>
      </c>
      <c r="L2168" s="2">
        <v>0.01</v>
      </c>
      <c r="M2168" t="s">
        <v>175</v>
      </c>
    </row>
    <row r="2169" spans="1:13" x14ac:dyDescent="0.25">
      <c r="A2169" s="20">
        <v>3.099676258612607</v>
      </c>
      <c r="B2169" s="80">
        <v>-109.5</v>
      </c>
      <c r="C2169" s="23">
        <v>43.393000000000001</v>
      </c>
      <c r="D2169" s="1">
        <v>3</v>
      </c>
      <c r="E2169" s="1">
        <v>2007</v>
      </c>
      <c r="F2169" s="1">
        <v>7</v>
      </c>
      <c r="G2169" s="1">
        <v>5</v>
      </c>
      <c r="H2169" s="1">
        <v>11</v>
      </c>
      <c r="I2169" s="1">
        <v>44</v>
      </c>
      <c r="J2169" s="1">
        <v>10.43</v>
      </c>
      <c r="K2169" s="35">
        <v>0.10516774409862768</v>
      </c>
      <c r="L2169" s="2">
        <v>0.01</v>
      </c>
      <c r="M2169" t="s">
        <v>175</v>
      </c>
    </row>
    <row r="2170" spans="1:13" x14ac:dyDescent="0.25">
      <c r="A2170" s="20">
        <v>2.7111620670231327</v>
      </c>
      <c r="B2170" s="86">
        <v>-112.20099999999999</v>
      </c>
      <c r="C2170" s="24">
        <v>38.482999999999997</v>
      </c>
      <c r="D2170" s="9">
        <v>0</v>
      </c>
      <c r="E2170" s="9">
        <v>2007</v>
      </c>
      <c r="F2170" s="9">
        <v>7</v>
      </c>
      <c r="G2170" s="9">
        <v>6</v>
      </c>
      <c r="H2170" s="9">
        <v>7</v>
      </c>
      <c r="I2170" s="9">
        <v>31</v>
      </c>
      <c r="J2170" s="12">
        <v>34.299999999999997</v>
      </c>
      <c r="K2170" s="35">
        <v>0.11825400999467875</v>
      </c>
      <c r="L2170" s="2">
        <v>0.01</v>
      </c>
      <c r="M2170" t="s">
        <v>175</v>
      </c>
    </row>
    <row r="2171" spans="1:13" x14ac:dyDescent="0.25">
      <c r="A2171" s="20">
        <v>3.0047079434134902</v>
      </c>
      <c r="B2171" s="86">
        <v>-108.985</v>
      </c>
      <c r="C2171" s="24">
        <v>38.378</v>
      </c>
      <c r="D2171" s="9">
        <v>4</v>
      </c>
      <c r="E2171" s="9">
        <v>2007</v>
      </c>
      <c r="F2171" s="9">
        <v>8</v>
      </c>
      <c r="G2171" s="9">
        <v>1</v>
      </c>
      <c r="H2171" s="9">
        <v>7</v>
      </c>
      <c r="I2171" s="9">
        <v>46</v>
      </c>
      <c r="J2171" s="12">
        <v>8.1999999999999993</v>
      </c>
      <c r="K2171" s="35">
        <v>0.11825400999467875</v>
      </c>
      <c r="L2171" s="2">
        <v>0.01</v>
      </c>
      <c r="M2171" t="s">
        <v>175</v>
      </c>
    </row>
    <row r="2172" spans="1:13" x14ac:dyDescent="0.25">
      <c r="A2172" s="20">
        <v>3.1699462039287454</v>
      </c>
      <c r="B2172" s="80">
        <v>-110.328</v>
      </c>
      <c r="C2172" s="23">
        <v>36.468000000000004</v>
      </c>
      <c r="D2172" s="1">
        <v>7</v>
      </c>
      <c r="E2172" s="1">
        <v>2007</v>
      </c>
      <c r="F2172" s="1">
        <v>8</v>
      </c>
      <c r="G2172" s="1">
        <v>18</v>
      </c>
      <c r="H2172" s="1">
        <v>13</v>
      </c>
      <c r="I2172" s="1">
        <v>14</v>
      </c>
      <c r="J2172" s="11">
        <v>25.7</v>
      </c>
      <c r="K2172" s="35">
        <v>0.11825400999467875</v>
      </c>
      <c r="L2172" s="2">
        <v>0.01</v>
      </c>
      <c r="M2172" t="s">
        <v>175</v>
      </c>
    </row>
    <row r="2173" spans="1:13" x14ac:dyDescent="0.25">
      <c r="A2173" s="20">
        <v>3.4421606763789208</v>
      </c>
      <c r="B2173" s="80">
        <v>-110.39400000000001</v>
      </c>
      <c r="C2173" s="23">
        <v>36.533000000000001</v>
      </c>
      <c r="D2173" s="1">
        <v>7</v>
      </c>
      <c r="E2173" s="1">
        <v>2007</v>
      </c>
      <c r="F2173" s="1">
        <v>8</v>
      </c>
      <c r="G2173" s="1">
        <v>21</v>
      </c>
      <c r="H2173" s="1">
        <v>16</v>
      </c>
      <c r="I2173" s="1">
        <v>17</v>
      </c>
      <c r="J2173" s="11">
        <v>55</v>
      </c>
      <c r="K2173" s="35">
        <v>0.11825400999467875</v>
      </c>
      <c r="L2173" s="2">
        <v>0.01</v>
      </c>
      <c r="M2173" t="s">
        <v>175</v>
      </c>
    </row>
    <row r="2174" spans="1:13" x14ac:dyDescent="0.25">
      <c r="A2174" s="20">
        <v>2.68885</v>
      </c>
      <c r="B2174" s="80">
        <v>-110.428</v>
      </c>
      <c r="C2174" s="23">
        <v>36.584000000000003</v>
      </c>
      <c r="D2174" s="1">
        <v>1</v>
      </c>
      <c r="E2174" s="1">
        <v>2007</v>
      </c>
      <c r="F2174" s="1">
        <v>8</v>
      </c>
      <c r="G2174" s="1">
        <v>26</v>
      </c>
      <c r="H2174" s="1">
        <v>19</v>
      </c>
      <c r="I2174" s="1">
        <v>41</v>
      </c>
      <c r="J2174" s="11">
        <v>3.3</v>
      </c>
      <c r="K2174" s="35">
        <v>0.22500000000000001</v>
      </c>
      <c r="L2174" s="2">
        <v>0.01</v>
      </c>
      <c r="M2174" t="s">
        <v>174</v>
      </c>
    </row>
    <row r="2175" spans="1:13" x14ac:dyDescent="0.25">
      <c r="A2175" s="20">
        <v>2.8516105870674573</v>
      </c>
      <c r="B2175" s="80">
        <v>-111.59399999999999</v>
      </c>
      <c r="C2175" s="23">
        <v>42.655000000000001</v>
      </c>
      <c r="D2175" s="1">
        <v>4</v>
      </c>
      <c r="E2175" s="1">
        <v>2007</v>
      </c>
      <c r="F2175" s="1">
        <v>8</v>
      </c>
      <c r="G2175" s="1">
        <v>31</v>
      </c>
      <c r="H2175" s="1">
        <v>2</v>
      </c>
      <c r="I2175" s="1">
        <v>19</v>
      </c>
      <c r="J2175" s="11">
        <v>14.2</v>
      </c>
      <c r="K2175" s="35">
        <v>0.10516774409862768</v>
      </c>
      <c r="L2175" s="2">
        <v>0.01</v>
      </c>
      <c r="M2175" t="s">
        <v>175</v>
      </c>
    </row>
    <row r="2176" spans="1:13" x14ac:dyDescent="0.25">
      <c r="A2176" s="20">
        <v>2.7538035095645212</v>
      </c>
      <c r="B2176" s="80">
        <v>-111.599</v>
      </c>
      <c r="C2176" s="23">
        <v>42.658000000000001</v>
      </c>
      <c r="D2176" s="1">
        <v>3</v>
      </c>
      <c r="E2176" s="1">
        <v>2007</v>
      </c>
      <c r="F2176" s="1">
        <v>8</v>
      </c>
      <c r="G2176" s="1">
        <v>31</v>
      </c>
      <c r="H2176" s="1">
        <v>2</v>
      </c>
      <c r="I2176" s="1">
        <v>58</v>
      </c>
      <c r="J2176" s="11">
        <v>29.6</v>
      </c>
      <c r="K2176" s="35">
        <v>0.11825400999467875</v>
      </c>
      <c r="L2176" s="2">
        <v>0.01</v>
      </c>
      <c r="M2176" t="s">
        <v>175</v>
      </c>
    </row>
    <row r="2177" spans="1:13" x14ac:dyDescent="0.25">
      <c r="A2177" s="20">
        <v>4.0861900000000002</v>
      </c>
      <c r="B2177" s="80">
        <v>-108.212</v>
      </c>
      <c r="C2177" s="23">
        <v>42.689</v>
      </c>
      <c r="D2177" s="1">
        <v>5</v>
      </c>
      <c r="E2177" s="1">
        <v>2007</v>
      </c>
      <c r="F2177" s="1">
        <v>9</v>
      </c>
      <c r="G2177" s="1">
        <v>5</v>
      </c>
      <c r="H2177" s="1">
        <v>10</v>
      </c>
      <c r="I2177" s="1">
        <v>58</v>
      </c>
      <c r="J2177" s="1">
        <v>0.19</v>
      </c>
      <c r="K2177" s="35">
        <v>0.23</v>
      </c>
      <c r="L2177" s="2">
        <v>0.01</v>
      </c>
      <c r="M2177" t="s">
        <v>174</v>
      </c>
    </row>
    <row r="2178" spans="1:13" x14ac:dyDescent="0.25">
      <c r="A2178" s="20">
        <v>2.968384279158208</v>
      </c>
      <c r="B2178" s="86">
        <v>-108.904</v>
      </c>
      <c r="C2178" s="24">
        <v>40.159999999999997</v>
      </c>
      <c r="D2178" s="9">
        <v>0</v>
      </c>
      <c r="E2178" s="9">
        <v>2007</v>
      </c>
      <c r="F2178" s="9">
        <v>9</v>
      </c>
      <c r="G2178" s="9">
        <v>7</v>
      </c>
      <c r="H2178" s="9">
        <v>13</v>
      </c>
      <c r="I2178" s="9">
        <v>51</v>
      </c>
      <c r="J2178" s="12">
        <v>26.4</v>
      </c>
      <c r="K2178" s="35">
        <v>0.11825400999467875</v>
      </c>
      <c r="L2178" s="2">
        <v>0.01</v>
      </c>
      <c r="M2178" t="s">
        <v>175</v>
      </c>
    </row>
    <row r="2179" spans="1:13" x14ac:dyDescent="0.25">
      <c r="A2179" s="20">
        <v>2.51234</v>
      </c>
      <c r="B2179" s="86">
        <v>-112.33499999999999</v>
      </c>
      <c r="C2179" s="24">
        <v>36.984000000000002</v>
      </c>
      <c r="D2179" s="9">
        <v>13</v>
      </c>
      <c r="E2179" s="9">
        <v>2007</v>
      </c>
      <c r="F2179" s="9">
        <v>9</v>
      </c>
      <c r="G2179" s="9">
        <v>26</v>
      </c>
      <c r="H2179" s="9">
        <v>2</v>
      </c>
      <c r="I2179" s="9">
        <v>24</v>
      </c>
      <c r="J2179" s="12">
        <v>6.3</v>
      </c>
      <c r="K2179" s="35">
        <v>0.22500000000000001</v>
      </c>
      <c r="L2179" s="2">
        <v>0.01</v>
      </c>
      <c r="M2179" t="s">
        <v>174</v>
      </c>
    </row>
    <row r="2180" spans="1:13" x14ac:dyDescent="0.25">
      <c r="A2180" s="20">
        <v>2.8645384692477056</v>
      </c>
      <c r="B2180" s="86">
        <v>-112.518</v>
      </c>
      <c r="C2180" s="24">
        <v>37.540999999999997</v>
      </c>
      <c r="D2180" s="9">
        <v>0</v>
      </c>
      <c r="E2180" s="9">
        <v>2007</v>
      </c>
      <c r="F2180" s="9">
        <v>9</v>
      </c>
      <c r="G2180" s="9">
        <v>29</v>
      </c>
      <c r="H2180" s="9">
        <v>4</v>
      </c>
      <c r="I2180" s="9">
        <v>0</v>
      </c>
      <c r="J2180" s="12">
        <v>60</v>
      </c>
      <c r="K2180" s="35">
        <v>0.11825400999467875</v>
      </c>
      <c r="L2180" s="2">
        <v>0.01</v>
      </c>
      <c r="M2180" t="s">
        <v>175</v>
      </c>
    </row>
    <row r="2181" spans="1:13" x14ac:dyDescent="0.25">
      <c r="A2181" s="20">
        <v>2.9362097726817833</v>
      </c>
      <c r="B2181" s="86">
        <v>-112.462</v>
      </c>
      <c r="C2181" s="24">
        <v>37.561999999999998</v>
      </c>
      <c r="D2181" s="9">
        <v>9</v>
      </c>
      <c r="E2181" s="9">
        <v>2007</v>
      </c>
      <c r="F2181" s="9">
        <v>9</v>
      </c>
      <c r="G2181" s="9">
        <v>29</v>
      </c>
      <c r="H2181" s="9">
        <v>4</v>
      </c>
      <c r="I2181" s="9">
        <v>8</v>
      </c>
      <c r="J2181" s="12">
        <v>20.100000000000001</v>
      </c>
      <c r="K2181" s="35">
        <v>0.11825400999467875</v>
      </c>
      <c r="L2181" s="2">
        <v>0.01</v>
      </c>
      <c r="M2181" t="s">
        <v>175</v>
      </c>
    </row>
    <row r="2182" spans="1:13" x14ac:dyDescent="0.25">
      <c r="A2182" s="20">
        <v>2.97879</v>
      </c>
      <c r="B2182" s="80">
        <v>-110.911</v>
      </c>
      <c r="C2182" s="23">
        <v>43.286000000000001</v>
      </c>
      <c r="D2182" s="1">
        <v>5</v>
      </c>
      <c r="E2182" s="1">
        <v>2007</v>
      </c>
      <c r="F2182" s="1">
        <v>10</v>
      </c>
      <c r="G2182" s="1">
        <v>24</v>
      </c>
      <c r="H2182" s="1">
        <v>1</v>
      </c>
      <c r="I2182" s="1">
        <v>50</v>
      </c>
      <c r="J2182" s="1">
        <v>13.42</v>
      </c>
      <c r="K2182" s="35">
        <v>0.23</v>
      </c>
      <c r="L2182" s="2">
        <v>0.01</v>
      </c>
      <c r="M2182" t="s">
        <v>174</v>
      </c>
    </row>
    <row r="2183" spans="1:13" x14ac:dyDescent="0.25">
      <c r="A2183" s="20">
        <v>2.9976022232865356</v>
      </c>
      <c r="B2183" s="80">
        <v>-114.488</v>
      </c>
      <c r="C2183" s="23">
        <v>36.469000000000001</v>
      </c>
      <c r="D2183" s="1">
        <v>4</v>
      </c>
      <c r="E2183" s="1">
        <v>2007</v>
      </c>
      <c r="F2183" s="1">
        <v>10</v>
      </c>
      <c r="G2183" s="1">
        <v>25</v>
      </c>
      <c r="H2183" s="1">
        <v>21</v>
      </c>
      <c r="I2183" s="1">
        <v>56</v>
      </c>
      <c r="J2183" s="11">
        <v>21.9</v>
      </c>
      <c r="K2183" s="35">
        <v>0.11825400999467875</v>
      </c>
      <c r="L2183" s="2">
        <v>0.01</v>
      </c>
      <c r="M2183" t="s">
        <v>175</v>
      </c>
    </row>
    <row r="2184" spans="1:13" x14ac:dyDescent="0.25">
      <c r="A2184" s="20">
        <v>3.3394501016104456</v>
      </c>
      <c r="B2184" s="80">
        <v>-110.509</v>
      </c>
      <c r="C2184" s="23">
        <v>43.441000000000003</v>
      </c>
      <c r="D2184" s="1">
        <v>5</v>
      </c>
      <c r="E2184" s="1">
        <v>2007</v>
      </c>
      <c r="F2184" s="1">
        <v>10</v>
      </c>
      <c r="G2184" s="1">
        <v>28</v>
      </c>
      <c r="H2184" s="1">
        <v>13</v>
      </c>
      <c r="I2184" s="1">
        <v>35</v>
      </c>
      <c r="J2184" s="1">
        <v>27.68</v>
      </c>
      <c r="K2184" s="35">
        <v>0.10516774409862768</v>
      </c>
      <c r="L2184" s="2">
        <v>0.01</v>
      </c>
      <c r="M2184" t="s">
        <v>175</v>
      </c>
    </row>
    <row r="2185" spans="1:13" x14ac:dyDescent="0.25">
      <c r="A2185" s="20">
        <v>3.8842525312679621</v>
      </c>
      <c r="B2185" s="80">
        <v>-110.215</v>
      </c>
      <c r="C2185" s="23">
        <v>43.292999999999999</v>
      </c>
      <c r="D2185" s="1">
        <v>5</v>
      </c>
      <c r="E2185" s="1">
        <v>2007</v>
      </c>
      <c r="F2185" s="1">
        <v>10</v>
      </c>
      <c r="G2185" s="1">
        <v>31</v>
      </c>
      <c r="H2185" s="1">
        <v>5</v>
      </c>
      <c r="I2185" s="1">
        <v>23</v>
      </c>
      <c r="J2185" s="1">
        <v>23.31</v>
      </c>
      <c r="K2185" s="35">
        <v>0.10516774409862768</v>
      </c>
      <c r="L2185" s="2">
        <v>0.01</v>
      </c>
      <c r="M2185" t="s">
        <v>175</v>
      </c>
    </row>
    <row r="2186" spans="1:13" x14ac:dyDescent="0.25">
      <c r="A2186" s="20">
        <v>2.8461849929945959</v>
      </c>
      <c r="B2186" s="86">
        <v>-111.602</v>
      </c>
      <c r="C2186" s="24">
        <v>39.283999999999999</v>
      </c>
      <c r="D2186" s="9">
        <v>1</v>
      </c>
      <c r="E2186" s="9">
        <v>2007</v>
      </c>
      <c r="F2186" s="9">
        <v>11</v>
      </c>
      <c r="G2186" s="9">
        <v>26</v>
      </c>
      <c r="H2186" s="9">
        <v>17</v>
      </c>
      <c r="I2186" s="9">
        <v>8</v>
      </c>
      <c r="J2186" s="12">
        <v>47</v>
      </c>
      <c r="K2186" s="35">
        <v>0.11825400999467875</v>
      </c>
      <c r="L2186" s="2">
        <v>0.01</v>
      </c>
      <c r="M2186" t="s">
        <v>175</v>
      </c>
    </row>
    <row r="2187" spans="1:13" x14ac:dyDescent="0.25">
      <c r="A2187" s="20">
        <v>3.5268579464158067</v>
      </c>
      <c r="B2187" s="80">
        <v>-113.182</v>
      </c>
      <c r="C2187" s="23">
        <v>36.429000000000002</v>
      </c>
      <c r="D2187" s="1">
        <v>5</v>
      </c>
      <c r="E2187" s="1">
        <v>2007</v>
      </c>
      <c r="F2187" s="1">
        <v>12</v>
      </c>
      <c r="G2187" s="1">
        <v>5</v>
      </c>
      <c r="H2187" s="1">
        <v>0</v>
      </c>
      <c r="I2187" s="1">
        <v>22</v>
      </c>
      <c r="J2187" s="1">
        <v>41.66</v>
      </c>
      <c r="K2187" s="35">
        <v>0.11825400999467875</v>
      </c>
      <c r="L2187" s="2">
        <v>0.01</v>
      </c>
      <c r="M2187" t="s">
        <v>175</v>
      </c>
    </row>
    <row r="2188" spans="1:13" x14ac:dyDescent="0.25">
      <c r="A2188" s="20">
        <v>2.51234</v>
      </c>
      <c r="B2188" s="80">
        <v>-113.03100000000001</v>
      </c>
      <c r="C2188" s="23">
        <v>36.459000000000003</v>
      </c>
      <c r="D2188" s="1">
        <v>5</v>
      </c>
      <c r="E2188" s="1">
        <v>2007</v>
      </c>
      <c r="F2188" s="1">
        <v>12</v>
      </c>
      <c r="G2188" s="1">
        <v>5</v>
      </c>
      <c r="H2188" s="1">
        <v>0</v>
      </c>
      <c r="I2188" s="1">
        <v>54</v>
      </c>
      <c r="J2188" s="1">
        <v>11.17</v>
      </c>
      <c r="K2188" s="35">
        <v>0.22500000000000001</v>
      </c>
      <c r="L2188" s="2">
        <v>0.01</v>
      </c>
      <c r="M2188" t="s">
        <v>174</v>
      </c>
    </row>
    <row r="2189" spans="1:13" x14ac:dyDescent="0.25">
      <c r="A2189" s="20">
        <v>3.1967860789752098</v>
      </c>
      <c r="B2189" s="86">
        <v>-112.322</v>
      </c>
      <c r="C2189" s="24">
        <v>37.530999999999999</v>
      </c>
      <c r="D2189" s="9">
        <v>1</v>
      </c>
      <c r="E2189" s="9">
        <v>2007</v>
      </c>
      <c r="F2189" s="9">
        <v>12</v>
      </c>
      <c r="G2189" s="9">
        <v>10</v>
      </c>
      <c r="H2189" s="9">
        <v>5</v>
      </c>
      <c r="I2189" s="9">
        <v>46</v>
      </c>
      <c r="J2189" s="12">
        <v>13.7</v>
      </c>
      <c r="K2189" s="35">
        <v>0.11825400999467875</v>
      </c>
      <c r="L2189" s="2">
        <v>0.01</v>
      </c>
      <c r="M2189" t="s">
        <v>175</v>
      </c>
    </row>
    <row r="2190" spans="1:13" x14ac:dyDescent="0.25">
      <c r="A2190" s="20">
        <v>3.1900778906585083</v>
      </c>
      <c r="B2190" s="86">
        <v>-114.113</v>
      </c>
      <c r="C2190" s="24">
        <v>37.360999999999997</v>
      </c>
      <c r="D2190" s="9">
        <v>1</v>
      </c>
      <c r="E2190" s="9">
        <v>2007</v>
      </c>
      <c r="F2190" s="9">
        <v>12</v>
      </c>
      <c r="G2190" s="9">
        <v>12</v>
      </c>
      <c r="H2190" s="9">
        <v>18</v>
      </c>
      <c r="I2190" s="9">
        <v>7</v>
      </c>
      <c r="J2190" s="12">
        <v>24.3</v>
      </c>
      <c r="K2190" s="35">
        <v>0.11825400999467875</v>
      </c>
      <c r="L2190" s="2">
        <v>0.01</v>
      </c>
      <c r="M2190" t="s">
        <v>175</v>
      </c>
    </row>
    <row r="2191" spans="1:13" x14ac:dyDescent="0.25">
      <c r="A2191" s="20">
        <v>3.5525194695908273</v>
      </c>
      <c r="B2191" s="86">
        <v>-114.111</v>
      </c>
      <c r="C2191" s="24">
        <v>37.360999999999997</v>
      </c>
      <c r="D2191" s="9">
        <v>0</v>
      </c>
      <c r="E2191" s="9">
        <v>2007</v>
      </c>
      <c r="F2191" s="9">
        <v>12</v>
      </c>
      <c r="G2191" s="9">
        <v>13</v>
      </c>
      <c r="H2191" s="9">
        <v>7</v>
      </c>
      <c r="I2191" s="9">
        <v>54</v>
      </c>
      <c r="J2191" s="12">
        <v>45.3</v>
      </c>
      <c r="K2191" s="35">
        <v>0.11825400999467875</v>
      </c>
      <c r="L2191" s="2">
        <v>0.01</v>
      </c>
      <c r="M2191" t="s">
        <v>175</v>
      </c>
    </row>
    <row r="2192" spans="1:13" x14ac:dyDescent="0.25">
      <c r="A2192" s="20">
        <v>3.0201048573185032</v>
      </c>
      <c r="B2192" s="80">
        <v>-108.593</v>
      </c>
      <c r="C2192" s="23">
        <v>41.588999999999999</v>
      </c>
      <c r="D2192" s="1">
        <v>1</v>
      </c>
      <c r="E2192" s="1">
        <v>2007</v>
      </c>
      <c r="F2192" s="1">
        <v>12</v>
      </c>
      <c r="G2192" s="1">
        <v>13</v>
      </c>
      <c r="H2192" s="1">
        <v>20</v>
      </c>
      <c r="I2192" s="1">
        <v>17</v>
      </c>
      <c r="J2192" s="11">
        <v>19</v>
      </c>
      <c r="K2192" s="35">
        <v>0.11825400999467875</v>
      </c>
      <c r="L2192" s="2">
        <v>0.01</v>
      </c>
      <c r="M2192" t="s">
        <v>175</v>
      </c>
    </row>
    <row r="2193" spans="1:13" x14ac:dyDescent="0.25">
      <c r="A2193" s="20">
        <v>2.7364331801675581</v>
      </c>
      <c r="B2193" s="80">
        <v>-113.164</v>
      </c>
      <c r="C2193" s="23">
        <v>36.468000000000004</v>
      </c>
      <c r="D2193" s="1">
        <v>7</v>
      </c>
      <c r="E2193" s="1">
        <v>2007</v>
      </c>
      <c r="F2193" s="1">
        <v>12</v>
      </c>
      <c r="G2193" s="1">
        <v>16</v>
      </c>
      <c r="H2193" s="1">
        <v>10</v>
      </c>
      <c r="I2193" s="1">
        <v>57</v>
      </c>
      <c r="J2193" s="11">
        <v>35.299999999999997</v>
      </c>
      <c r="K2193" s="35">
        <v>0.11825400999467875</v>
      </c>
      <c r="L2193" s="2">
        <v>0.01</v>
      </c>
      <c r="M2193" t="s">
        <v>175</v>
      </c>
    </row>
    <row r="2194" spans="1:13" x14ac:dyDescent="0.25">
      <c r="A2194" s="20">
        <v>2.7060368841677871</v>
      </c>
      <c r="B2194" s="86">
        <v>-111.40300000000001</v>
      </c>
      <c r="C2194" s="24">
        <v>42.470999999999997</v>
      </c>
      <c r="D2194" s="9">
        <v>1</v>
      </c>
      <c r="E2194" s="9">
        <v>2007</v>
      </c>
      <c r="F2194" s="9">
        <v>12</v>
      </c>
      <c r="G2194" s="9">
        <v>24</v>
      </c>
      <c r="H2194" s="9">
        <v>1</v>
      </c>
      <c r="I2194" s="9">
        <v>14</v>
      </c>
      <c r="J2194" s="12">
        <v>10.4</v>
      </c>
      <c r="K2194" s="35">
        <v>0.11825400999467875</v>
      </c>
      <c r="L2194" s="2">
        <v>0.01</v>
      </c>
      <c r="M2194" t="s">
        <v>175</v>
      </c>
    </row>
    <row r="2195" spans="1:13" x14ac:dyDescent="0.25">
      <c r="A2195" s="20">
        <v>2.667147067595002</v>
      </c>
      <c r="B2195" s="86">
        <v>-111.416</v>
      </c>
      <c r="C2195" s="24">
        <v>42.470999999999997</v>
      </c>
      <c r="D2195" s="9">
        <v>0</v>
      </c>
      <c r="E2195" s="9">
        <v>2007</v>
      </c>
      <c r="F2195" s="9">
        <v>12</v>
      </c>
      <c r="G2195" s="9">
        <v>24</v>
      </c>
      <c r="H2195" s="9">
        <v>2</v>
      </c>
      <c r="I2195" s="9">
        <v>17</v>
      </c>
      <c r="J2195" s="12">
        <v>1</v>
      </c>
      <c r="K2195" s="35">
        <v>0.11825400999467875</v>
      </c>
      <c r="L2195" s="2">
        <v>0.01</v>
      </c>
      <c r="M2195" t="s">
        <v>175</v>
      </c>
    </row>
    <row r="2196" spans="1:13" x14ac:dyDescent="0.25">
      <c r="A2196" s="20">
        <v>3.1895952854128033</v>
      </c>
      <c r="B2196" s="80">
        <v>-112.307</v>
      </c>
      <c r="C2196" s="23">
        <v>36.438000000000002</v>
      </c>
      <c r="D2196" s="1">
        <v>5</v>
      </c>
      <c r="E2196" s="1">
        <v>2007</v>
      </c>
      <c r="F2196" s="1">
        <v>12</v>
      </c>
      <c r="G2196" s="1">
        <v>27</v>
      </c>
      <c r="H2196" s="1">
        <v>0</v>
      </c>
      <c r="I2196" s="1">
        <v>13</v>
      </c>
      <c r="J2196" s="1">
        <v>20.74</v>
      </c>
      <c r="K2196" s="35">
        <v>0.10516774409862768</v>
      </c>
      <c r="L2196" s="2">
        <v>0.01</v>
      </c>
      <c r="M2196" t="s">
        <v>175</v>
      </c>
    </row>
    <row r="2197" spans="1:13" x14ac:dyDescent="0.25">
      <c r="A2197" s="20">
        <v>2.8053288827095191</v>
      </c>
      <c r="B2197" s="86">
        <v>-112.961</v>
      </c>
      <c r="C2197" s="24">
        <v>37.963999999999999</v>
      </c>
      <c r="D2197" s="9">
        <v>7</v>
      </c>
      <c r="E2197" s="9">
        <v>2007</v>
      </c>
      <c r="F2197" s="9">
        <v>12</v>
      </c>
      <c r="G2197" s="9">
        <v>30</v>
      </c>
      <c r="H2197" s="9">
        <v>14</v>
      </c>
      <c r="I2197" s="9">
        <v>38</v>
      </c>
      <c r="J2197" s="12">
        <v>17.5</v>
      </c>
      <c r="K2197" s="35">
        <v>0.11825400999467875</v>
      </c>
      <c r="L2197" s="2">
        <v>0.01</v>
      </c>
      <c r="M2197" t="s">
        <v>175</v>
      </c>
    </row>
    <row r="2198" spans="1:13" x14ac:dyDescent="0.25">
      <c r="A2198" s="20">
        <v>2.8619865604895205</v>
      </c>
      <c r="B2198" s="80">
        <v>-114.336</v>
      </c>
      <c r="C2198" s="23">
        <v>37.792000000000002</v>
      </c>
      <c r="D2198" s="1">
        <v>1</v>
      </c>
      <c r="E2198" s="1">
        <v>2008</v>
      </c>
      <c r="F2198" s="1">
        <v>1</v>
      </c>
      <c r="G2198" s="1">
        <v>12</v>
      </c>
      <c r="H2198" s="1">
        <v>6</v>
      </c>
      <c r="I2198" s="1">
        <v>51</v>
      </c>
      <c r="J2198" s="11">
        <v>27.8</v>
      </c>
      <c r="K2198" s="35">
        <v>0.11825400999467875</v>
      </c>
      <c r="L2198" s="2">
        <v>0.01</v>
      </c>
      <c r="M2198" t="s">
        <v>175</v>
      </c>
    </row>
    <row r="2199" spans="1:13" x14ac:dyDescent="0.25">
      <c r="A2199" s="20">
        <v>3.1330298028479113</v>
      </c>
      <c r="B2199" s="80">
        <v>-114.51600000000001</v>
      </c>
      <c r="C2199" s="23">
        <v>36.497999999999998</v>
      </c>
      <c r="D2199" s="1">
        <v>3</v>
      </c>
      <c r="E2199" s="1">
        <v>2008</v>
      </c>
      <c r="F2199" s="1">
        <v>1</v>
      </c>
      <c r="G2199" s="1">
        <v>18</v>
      </c>
      <c r="H2199" s="1">
        <v>23</v>
      </c>
      <c r="I2199" s="1">
        <v>6</v>
      </c>
      <c r="J2199" s="11">
        <v>30.2</v>
      </c>
      <c r="K2199" s="35">
        <v>0.11825400999467875</v>
      </c>
      <c r="L2199" s="2">
        <v>0.01</v>
      </c>
      <c r="M2199" t="s">
        <v>175</v>
      </c>
    </row>
    <row r="2200" spans="1:13" x14ac:dyDescent="0.25">
      <c r="A2200" s="20">
        <v>3.8117079754381953</v>
      </c>
      <c r="B2200" s="86">
        <v>-112.20699999999999</v>
      </c>
      <c r="C2200" s="24">
        <v>38.195999999999998</v>
      </c>
      <c r="D2200" s="9">
        <v>0</v>
      </c>
      <c r="E2200" s="9">
        <v>2008</v>
      </c>
      <c r="F2200" s="9">
        <v>2</v>
      </c>
      <c r="G2200" s="9">
        <v>1</v>
      </c>
      <c r="H2200" s="9">
        <v>6</v>
      </c>
      <c r="I2200" s="9">
        <v>52</v>
      </c>
      <c r="J2200" s="12">
        <v>28.5</v>
      </c>
      <c r="K2200" s="35">
        <v>0.11825400999467875</v>
      </c>
      <c r="L2200" s="2">
        <v>0.01</v>
      </c>
      <c r="M2200" t="s">
        <v>175</v>
      </c>
    </row>
    <row r="2201" spans="1:13" x14ac:dyDescent="0.25">
      <c r="A2201" s="20">
        <v>3.6676059138478259</v>
      </c>
      <c r="B2201" s="86">
        <v>-112.218</v>
      </c>
      <c r="C2201" s="24">
        <v>41.808999999999997</v>
      </c>
      <c r="D2201" s="9">
        <v>6</v>
      </c>
      <c r="E2201" s="9">
        <v>2008</v>
      </c>
      <c r="F2201" s="9">
        <v>2</v>
      </c>
      <c r="G2201" s="9">
        <v>1</v>
      </c>
      <c r="H2201" s="9">
        <v>21</v>
      </c>
      <c r="I2201" s="9">
        <v>36</v>
      </c>
      <c r="J2201" s="12">
        <v>54.2</v>
      </c>
      <c r="K2201" s="35">
        <v>0.11825400999467875</v>
      </c>
      <c r="L2201" s="2">
        <v>0.01</v>
      </c>
      <c r="M2201" t="s">
        <v>175</v>
      </c>
    </row>
    <row r="2202" spans="1:13" x14ac:dyDescent="0.25">
      <c r="A2202" s="20">
        <v>2.7662438611214366</v>
      </c>
      <c r="B2202" s="86">
        <v>-112.517</v>
      </c>
      <c r="C2202" s="24">
        <v>38.729999999999997</v>
      </c>
      <c r="D2202" s="9">
        <v>0</v>
      </c>
      <c r="E2202" s="9">
        <v>2008</v>
      </c>
      <c r="F2202" s="9">
        <v>2</v>
      </c>
      <c r="G2202" s="9">
        <v>4</v>
      </c>
      <c r="H2202" s="9">
        <v>3</v>
      </c>
      <c r="I2202" s="9">
        <v>39</v>
      </c>
      <c r="J2202" s="12">
        <v>23.4</v>
      </c>
      <c r="K2202" s="35">
        <v>0.11825400999467875</v>
      </c>
      <c r="L2202" s="2">
        <v>0.01</v>
      </c>
      <c r="M2202" t="s">
        <v>175</v>
      </c>
    </row>
    <row r="2203" spans="1:13" x14ac:dyDescent="0.25">
      <c r="A2203" s="20">
        <v>4.5708319510466566</v>
      </c>
      <c r="B2203" s="80">
        <v>-114.898</v>
      </c>
      <c r="C2203" s="23">
        <v>41.113999999999997</v>
      </c>
      <c r="D2203" s="1">
        <v>6</v>
      </c>
      <c r="E2203" s="1">
        <v>2008</v>
      </c>
      <c r="F2203" s="1">
        <v>2</v>
      </c>
      <c r="G2203" s="1">
        <v>21</v>
      </c>
      <c r="H2203" s="1">
        <v>14</v>
      </c>
      <c r="I2203" s="1">
        <v>20</v>
      </c>
      <c r="J2203" s="1">
        <v>51.63</v>
      </c>
      <c r="K2203" s="35">
        <v>0.13642131889392123</v>
      </c>
      <c r="L2203" s="2">
        <v>0.01</v>
      </c>
      <c r="M2203" t="s">
        <v>175</v>
      </c>
    </row>
    <row r="2204" spans="1:13" x14ac:dyDescent="0.25">
      <c r="A2204" s="20">
        <v>4.3430862121532883</v>
      </c>
      <c r="B2204" s="80">
        <v>-114.791</v>
      </c>
      <c r="C2204" s="23">
        <v>41.003999999999998</v>
      </c>
      <c r="D2204" s="1">
        <v>5</v>
      </c>
      <c r="E2204" s="1">
        <v>2008</v>
      </c>
      <c r="F2204" s="1">
        <v>2</v>
      </c>
      <c r="G2204" s="1">
        <v>21</v>
      </c>
      <c r="H2204" s="1">
        <v>14</v>
      </c>
      <c r="I2204" s="1">
        <v>34</v>
      </c>
      <c r="J2204" s="1">
        <v>41.87</v>
      </c>
      <c r="K2204" s="35">
        <v>9.9061001132857235E-2</v>
      </c>
      <c r="L2204" s="2">
        <v>0.01</v>
      </c>
      <c r="M2204" t="s">
        <v>175</v>
      </c>
    </row>
    <row r="2205" spans="1:13" x14ac:dyDescent="0.25">
      <c r="A2205" s="20">
        <v>3.3791106169267917</v>
      </c>
      <c r="B2205" s="80">
        <v>-114.928</v>
      </c>
      <c r="C2205" s="23">
        <v>41.162999999999997</v>
      </c>
      <c r="D2205" s="1">
        <v>3</v>
      </c>
      <c r="E2205" s="1">
        <v>2008</v>
      </c>
      <c r="F2205" s="1">
        <v>2</v>
      </c>
      <c r="G2205" s="1">
        <v>21</v>
      </c>
      <c r="H2205" s="1">
        <v>14</v>
      </c>
      <c r="I2205" s="1">
        <v>46</v>
      </c>
      <c r="J2205" s="1">
        <v>31.01</v>
      </c>
      <c r="K2205" s="35">
        <v>0.10516774409862768</v>
      </c>
      <c r="L2205" s="2">
        <v>0.01</v>
      </c>
      <c r="M2205" t="s">
        <v>175</v>
      </c>
    </row>
    <row r="2206" spans="1:13" x14ac:dyDescent="0.25">
      <c r="A2206" s="20">
        <v>3.1639933857152966</v>
      </c>
      <c r="B2206" s="80">
        <v>-114.916</v>
      </c>
      <c r="C2206" s="23">
        <v>41.119</v>
      </c>
      <c r="D2206" s="1">
        <v>4</v>
      </c>
      <c r="E2206" s="1">
        <v>2008</v>
      </c>
      <c r="F2206" s="1">
        <v>2</v>
      </c>
      <c r="G2206" s="1">
        <v>21</v>
      </c>
      <c r="H2206" s="1">
        <v>14</v>
      </c>
      <c r="I2206" s="1">
        <v>59</v>
      </c>
      <c r="J2206" s="1">
        <v>6.33</v>
      </c>
      <c r="K2206" s="35">
        <v>0.10516774409862768</v>
      </c>
      <c r="L2206" s="2">
        <v>0.01</v>
      </c>
      <c r="M2206" t="s">
        <v>175</v>
      </c>
    </row>
    <row r="2207" spans="1:13" x14ac:dyDescent="0.25">
      <c r="A2207" s="20">
        <v>3.3190071315718641</v>
      </c>
      <c r="B2207" s="80">
        <v>-114.91500000000001</v>
      </c>
      <c r="C2207" s="23">
        <v>41.131</v>
      </c>
      <c r="D2207" s="1">
        <v>9</v>
      </c>
      <c r="E2207" s="1">
        <v>2008</v>
      </c>
      <c r="F2207" s="1">
        <v>2</v>
      </c>
      <c r="G2207" s="1">
        <v>21</v>
      </c>
      <c r="H2207" s="1">
        <v>15</v>
      </c>
      <c r="I2207" s="1">
        <v>6</v>
      </c>
      <c r="J2207" s="1">
        <v>8</v>
      </c>
      <c r="K2207" s="35">
        <v>0.10516774409862768</v>
      </c>
      <c r="L2207" s="2">
        <v>0.01</v>
      </c>
      <c r="M2207" t="s">
        <v>175</v>
      </c>
    </row>
    <row r="2208" spans="1:13" x14ac:dyDescent="0.25">
      <c r="A2208" s="20">
        <v>2.97879</v>
      </c>
      <c r="B2208" s="80">
        <v>-114.911</v>
      </c>
      <c r="C2208" s="23">
        <v>41.106999999999999</v>
      </c>
      <c r="D2208" s="1">
        <v>4</v>
      </c>
      <c r="E2208" s="1">
        <v>2008</v>
      </c>
      <c r="F2208" s="1">
        <v>2</v>
      </c>
      <c r="G2208" s="1">
        <v>21</v>
      </c>
      <c r="H2208" s="1">
        <v>15</v>
      </c>
      <c r="I2208" s="1">
        <v>9</v>
      </c>
      <c r="J2208" s="11">
        <v>42.6</v>
      </c>
      <c r="K2208" s="35">
        <v>0.13900000000000001</v>
      </c>
      <c r="L2208" s="2">
        <v>0.01</v>
      </c>
      <c r="M2208" t="s">
        <v>174</v>
      </c>
    </row>
    <row r="2209" spans="1:13" x14ac:dyDescent="0.25">
      <c r="A2209" s="20">
        <v>3.1679727884367948</v>
      </c>
      <c r="B2209" s="80">
        <v>-114.91500000000001</v>
      </c>
      <c r="C2209" s="23">
        <v>41.14</v>
      </c>
      <c r="D2209" s="1">
        <v>5</v>
      </c>
      <c r="E2209" s="1">
        <v>2008</v>
      </c>
      <c r="F2209" s="1">
        <v>2</v>
      </c>
      <c r="G2209" s="1">
        <v>21</v>
      </c>
      <c r="H2209" s="1">
        <v>15</v>
      </c>
      <c r="I2209" s="1">
        <v>10</v>
      </c>
      <c r="J2209" s="11">
        <v>34</v>
      </c>
      <c r="K2209" s="35">
        <v>0.11825400999467875</v>
      </c>
      <c r="L2209" s="2">
        <v>0.01</v>
      </c>
      <c r="M2209" t="s">
        <v>175</v>
      </c>
    </row>
    <row r="2210" spans="1:13" x14ac:dyDescent="0.25">
      <c r="A2210" s="20">
        <v>3.4656678226060103</v>
      </c>
      <c r="B2210" s="80">
        <v>-114.902</v>
      </c>
      <c r="C2210" s="23">
        <v>41.145000000000003</v>
      </c>
      <c r="D2210" s="1">
        <v>6</v>
      </c>
      <c r="E2210" s="1">
        <v>2008</v>
      </c>
      <c r="F2210" s="1">
        <v>2</v>
      </c>
      <c r="G2210" s="1">
        <v>21</v>
      </c>
      <c r="H2210" s="1">
        <v>15</v>
      </c>
      <c r="I2210" s="1">
        <v>11</v>
      </c>
      <c r="J2210" s="11">
        <v>47.7</v>
      </c>
      <c r="K2210" s="35">
        <v>0.11825400999467875</v>
      </c>
      <c r="L2210" s="2">
        <v>0.01</v>
      </c>
      <c r="M2210" t="s">
        <v>175</v>
      </c>
    </row>
    <row r="2211" spans="1:13" x14ac:dyDescent="0.25">
      <c r="A2211" s="20">
        <v>3.0534648374460298</v>
      </c>
      <c r="B2211" s="80">
        <v>-114.922</v>
      </c>
      <c r="C2211" s="23">
        <v>41.149000000000001</v>
      </c>
      <c r="D2211" s="1">
        <v>7</v>
      </c>
      <c r="E2211" s="1">
        <v>2008</v>
      </c>
      <c r="F2211" s="1">
        <v>2</v>
      </c>
      <c r="G2211" s="1">
        <v>21</v>
      </c>
      <c r="H2211" s="1">
        <v>15</v>
      </c>
      <c r="I2211" s="1">
        <v>17</v>
      </c>
      <c r="J2211" s="11">
        <v>3.4</v>
      </c>
      <c r="K2211" s="35">
        <v>0.11825400999467875</v>
      </c>
      <c r="L2211" s="2">
        <v>0.01</v>
      </c>
      <c r="M2211" t="s">
        <v>175</v>
      </c>
    </row>
    <row r="2212" spans="1:13" x14ac:dyDescent="0.25">
      <c r="A2212" s="20">
        <v>3.9353418511872027</v>
      </c>
      <c r="B2212" s="80">
        <v>-114.907</v>
      </c>
      <c r="C2212" s="23">
        <v>41.131999999999998</v>
      </c>
      <c r="D2212" s="1">
        <v>5</v>
      </c>
      <c r="E2212" s="1">
        <v>2008</v>
      </c>
      <c r="F2212" s="1">
        <v>2</v>
      </c>
      <c r="G2212" s="1">
        <v>21</v>
      </c>
      <c r="H2212" s="1">
        <v>15</v>
      </c>
      <c r="I2212" s="1">
        <v>34</v>
      </c>
      <c r="J2212" s="1">
        <v>25.46</v>
      </c>
      <c r="K2212" s="35">
        <v>0.10516774409862768</v>
      </c>
      <c r="L2212" s="2">
        <v>0.01</v>
      </c>
      <c r="M2212" t="s">
        <v>175</v>
      </c>
    </row>
    <row r="2213" spans="1:13" x14ac:dyDescent="0.25">
      <c r="A2213" s="20">
        <v>3.187887748251983</v>
      </c>
      <c r="B2213" s="80">
        <v>-114.837</v>
      </c>
      <c r="C2213" s="23">
        <v>41.02</v>
      </c>
      <c r="D2213" s="1">
        <v>5</v>
      </c>
      <c r="E2213" s="1">
        <v>2008</v>
      </c>
      <c r="F2213" s="1">
        <v>2</v>
      </c>
      <c r="G2213" s="1">
        <v>21</v>
      </c>
      <c r="H2213" s="1">
        <v>15</v>
      </c>
      <c r="I2213" s="1">
        <v>43</v>
      </c>
      <c r="J2213" s="1">
        <v>15.44</v>
      </c>
      <c r="K2213" s="35">
        <v>0.10516774409862768</v>
      </c>
      <c r="L2213" s="2">
        <v>0.01</v>
      </c>
      <c r="M2213" t="s">
        <v>175</v>
      </c>
    </row>
    <row r="2214" spans="1:13" x14ac:dyDescent="0.25">
      <c r="A2214" s="20">
        <v>3.1415207907213607</v>
      </c>
      <c r="B2214" s="80">
        <v>-114.964</v>
      </c>
      <c r="C2214" s="23">
        <v>41.186</v>
      </c>
      <c r="D2214" s="1">
        <v>5</v>
      </c>
      <c r="E2214" s="1">
        <v>2008</v>
      </c>
      <c r="F2214" s="1">
        <v>2</v>
      </c>
      <c r="G2214" s="1">
        <v>21</v>
      </c>
      <c r="H2214" s="1">
        <v>15</v>
      </c>
      <c r="I2214" s="1">
        <v>48</v>
      </c>
      <c r="J2214" s="1">
        <v>22.26</v>
      </c>
      <c r="K2214" s="35">
        <v>0.10516774409862768</v>
      </c>
      <c r="L2214" s="2">
        <v>0.01</v>
      </c>
      <c r="M2214" t="s">
        <v>175</v>
      </c>
    </row>
    <row r="2215" spans="1:13" x14ac:dyDescent="0.25">
      <c r="A2215" s="20">
        <v>3.3616348884027141</v>
      </c>
      <c r="B2215" s="80">
        <v>-114.82899999999999</v>
      </c>
      <c r="C2215" s="23">
        <v>41.151000000000003</v>
      </c>
      <c r="D2215" s="1">
        <v>5</v>
      </c>
      <c r="E2215" s="1">
        <v>2008</v>
      </c>
      <c r="F2215" s="1">
        <v>2</v>
      </c>
      <c r="G2215" s="1">
        <v>21</v>
      </c>
      <c r="H2215" s="1">
        <v>15</v>
      </c>
      <c r="I2215" s="1">
        <v>50</v>
      </c>
      <c r="J2215" s="1">
        <v>28.25</v>
      </c>
      <c r="K2215" s="35">
        <v>0.10516774409862768</v>
      </c>
      <c r="L2215" s="2">
        <v>0.01</v>
      </c>
      <c r="M2215" t="s">
        <v>175</v>
      </c>
    </row>
    <row r="2216" spans="1:13" x14ac:dyDescent="0.25">
      <c r="A2216" s="20">
        <v>2.6335847606725191</v>
      </c>
      <c r="B2216" s="80">
        <v>-114.896</v>
      </c>
      <c r="C2216" s="23">
        <v>41.122</v>
      </c>
      <c r="D2216" s="1">
        <v>5</v>
      </c>
      <c r="E2216" s="1">
        <v>2008</v>
      </c>
      <c r="F2216" s="1">
        <v>2</v>
      </c>
      <c r="G2216" s="1">
        <v>21</v>
      </c>
      <c r="H2216" s="1">
        <v>15</v>
      </c>
      <c r="I2216" s="1">
        <v>52</v>
      </c>
      <c r="J2216" s="11">
        <v>15.3</v>
      </c>
      <c r="K2216" s="35">
        <v>0.11825400999467875</v>
      </c>
      <c r="L2216" s="2">
        <v>0.01</v>
      </c>
      <c r="M2216" t="s">
        <v>175</v>
      </c>
    </row>
    <row r="2217" spans="1:13" x14ac:dyDescent="0.25">
      <c r="A2217" s="20">
        <v>3.4318808657659976</v>
      </c>
      <c r="B2217" s="80">
        <v>-114.886</v>
      </c>
      <c r="C2217" s="23">
        <v>41.136000000000003</v>
      </c>
      <c r="D2217" s="1">
        <v>15</v>
      </c>
      <c r="E2217" s="1">
        <v>2008</v>
      </c>
      <c r="F2217" s="1">
        <v>2</v>
      </c>
      <c r="G2217" s="1">
        <v>21</v>
      </c>
      <c r="H2217" s="1">
        <v>16</v>
      </c>
      <c r="I2217" s="1">
        <v>5</v>
      </c>
      <c r="J2217" s="1">
        <v>54.25</v>
      </c>
      <c r="K2217" s="35">
        <v>0.10516774409862768</v>
      </c>
      <c r="L2217" s="2">
        <v>0.01</v>
      </c>
      <c r="M2217" t="s">
        <v>175</v>
      </c>
    </row>
    <row r="2218" spans="1:13" x14ac:dyDescent="0.25">
      <c r="A2218" s="20">
        <v>3.5561414536181468</v>
      </c>
      <c r="B2218" s="80">
        <v>-114.825</v>
      </c>
      <c r="C2218" s="23">
        <v>41.173999999999999</v>
      </c>
      <c r="D2218" s="1">
        <v>14</v>
      </c>
      <c r="E2218" s="1">
        <v>2008</v>
      </c>
      <c r="F2218" s="1">
        <v>2</v>
      </c>
      <c r="G2218" s="1">
        <v>21</v>
      </c>
      <c r="H2218" s="1">
        <v>16</v>
      </c>
      <c r="I2218" s="1">
        <v>14</v>
      </c>
      <c r="J2218" s="1">
        <v>17.48</v>
      </c>
      <c r="K2218" s="35">
        <v>0.10516774409862768</v>
      </c>
      <c r="L2218" s="2">
        <v>0.01</v>
      </c>
      <c r="M2218" t="s">
        <v>175</v>
      </c>
    </row>
    <row r="2219" spans="1:13" x14ac:dyDescent="0.25">
      <c r="A2219" s="20">
        <v>3.3809935213971047</v>
      </c>
      <c r="B2219" s="80">
        <v>-114.896</v>
      </c>
      <c r="C2219" s="23">
        <v>41.186999999999998</v>
      </c>
      <c r="D2219" s="1">
        <v>5</v>
      </c>
      <c r="E2219" s="1">
        <v>2008</v>
      </c>
      <c r="F2219" s="1">
        <v>2</v>
      </c>
      <c r="G2219" s="1">
        <v>21</v>
      </c>
      <c r="H2219" s="1">
        <v>16</v>
      </c>
      <c r="I2219" s="1">
        <v>23</v>
      </c>
      <c r="J2219" s="1">
        <v>17.02</v>
      </c>
      <c r="K2219" s="35">
        <v>0.10516774409862768</v>
      </c>
      <c r="L2219" s="2">
        <v>0.01</v>
      </c>
      <c r="M2219" t="s">
        <v>175</v>
      </c>
    </row>
    <row r="2220" spans="1:13" x14ac:dyDescent="0.25">
      <c r="A2220" s="20">
        <v>3.6357579638045183</v>
      </c>
      <c r="B2220" s="80">
        <v>-114.898</v>
      </c>
      <c r="C2220" s="23">
        <v>41.109000000000002</v>
      </c>
      <c r="D2220" s="1">
        <v>9</v>
      </c>
      <c r="E2220" s="1">
        <v>2008</v>
      </c>
      <c r="F2220" s="1">
        <v>2</v>
      </c>
      <c r="G2220" s="1">
        <v>21</v>
      </c>
      <c r="H2220" s="1">
        <v>16</v>
      </c>
      <c r="I2220" s="1">
        <v>25</v>
      </c>
      <c r="J2220" s="1">
        <v>49.83</v>
      </c>
      <c r="K2220" s="35">
        <v>0.10516774409862768</v>
      </c>
      <c r="L2220" s="2">
        <v>0.01</v>
      </c>
      <c r="M2220" t="s">
        <v>175</v>
      </c>
    </row>
    <row r="2221" spans="1:13" x14ac:dyDescent="0.25">
      <c r="A2221" s="20">
        <v>3.1369899999999999</v>
      </c>
      <c r="B2221" s="80">
        <v>-114.982</v>
      </c>
      <c r="C2221" s="23">
        <v>41.177999999999997</v>
      </c>
      <c r="D2221" s="1">
        <v>5</v>
      </c>
      <c r="E2221" s="1">
        <v>2008</v>
      </c>
      <c r="F2221" s="1">
        <v>2</v>
      </c>
      <c r="G2221" s="1">
        <v>21</v>
      </c>
      <c r="H2221" s="1">
        <v>16</v>
      </c>
      <c r="I2221" s="1">
        <v>34</v>
      </c>
      <c r="J2221" s="1">
        <v>18.12</v>
      </c>
      <c r="K2221" s="35">
        <v>0.23</v>
      </c>
      <c r="L2221" s="2">
        <v>0.01</v>
      </c>
      <c r="M2221" t="s">
        <v>174</v>
      </c>
    </row>
    <row r="2222" spans="1:13" x14ac:dyDescent="0.25">
      <c r="A2222" s="20">
        <v>3.6893114373658213</v>
      </c>
      <c r="B2222" s="80">
        <v>-114.911</v>
      </c>
      <c r="C2222" s="23">
        <v>41.128999999999998</v>
      </c>
      <c r="D2222" s="1">
        <v>5</v>
      </c>
      <c r="E2222" s="1">
        <v>2008</v>
      </c>
      <c r="F2222" s="1">
        <v>2</v>
      </c>
      <c r="G2222" s="1">
        <v>21</v>
      </c>
      <c r="H2222" s="1">
        <v>16</v>
      </c>
      <c r="I2222" s="1">
        <v>39</v>
      </c>
      <c r="J2222" s="1">
        <v>29.26</v>
      </c>
      <c r="K2222" s="35">
        <v>0.10516774409862768</v>
      </c>
      <c r="L2222" s="2">
        <v>0.01</v>
      </c>
      <c r="M2222" t="s">
        <v>175</v>
      </c>
    </row>
    <row r="2223" spans="1:13" x14ac:dyDescent="0.25">
      <c r="A2223" s="20">
        <v>3.4533900000000002</v>
      </c>
      <c r="B2223" s="80">
        <v>-114.93300000000001</v>
      </c>
      <c r="C2223" s="23">
        <v>41.119</v>
      </c>
      <c r="D2223" s="1">
        <v>13</v>
      </c>
      <c r="E2223" s="1">
        <v>2008</v>
      </c>
      <c r="F2223" s="1">
        <v>2</v>
      </c>
      <c r="G2223" s="1">
        <v>21</v>
      </c>
      <c r="H2223" s="1">
        <v>17</v>
      </c>
      <c r="I2223" s="1">
        <v>1</v>
      </c>
      <c r="J2223" s="1">
        <v>46.7</v>
      </c>
      <c r="K2223" s="35">
        <v>0.23</v>
      </c>
      <c r="L2223" s="2">
        <v>0.01</v>
      </c>
      <c r="M2223" t="s">
        <v>174</v>
      </c>
    </row>
    <row r="2224" spans="1:13" x14ac:dyDescent="0.25">
      <c r="A2224" s="20">
        <v>3.3013770112107332</v>
      </c>
      <c r="B2224" s="80">
        <v>-114.89400000000001</v>
      </c>
      <c r="C2224" s="23">
        <v>41.143000000000001</v>
      </c>
      <c r="D2224" s="1">
        <v>12</v>
      </c>
      <c r="E2224" s="1">
        <v>2008</v>
      </c>
      <c r="F2224" s="1">
        <v>2</v>
      </c>
      <c r="G2224" s="1">
        <v>21</v>
      </c>
      <c r="H2224" s="1">
        <v>17</v>
      </c>
      <c r="I2224" s="1">
        <v>16</v>
      </c>
      <c r="J2224" s="1">
        <v>12.61</v>
      </c>
      <c r="K2224" s="35">
        <v>0.10516774409862768</v>
      </c>
      <c r="L2224" s="2">
        <v>0.01</v>
      </c>
      <c r="M2224" t="s">
        <v>175</v>
      </c>
    </row>
    <row r="2225" spans="1:13" x14ac:dyDescent="0.25">
      <c r="A2225" s="20">
        <v>3.2036482682632279</v>
      </c>
      <c r="B2225" s="80">
        <v>-114.916</v>
      </c>
      <c r="C2225" s="23">
        <v>41.122999999999998</v>
      </c>
      <c r="D2225" s="1">
        <v>13</v>
      </c>
      <c r="E2225" s="1">
        <v>2008</v>
      </c>
      <c r="F2225" s="1">
        <v>2</v>
      </c>
      <c r="G2225" s="1">
        <v>21</v>
      </c>
      <c r="H2225" s="1">
        <v>17</v>
      </c>
      <c r="I2225" s="1">
        <v>21</v>
      </c>
      <c r="J2225" s="1">
        <v>30.09</v>
      </c>
      <c r="K2225" s="35">
        <v>0.10516774409862768</v>
      </c>
      <c r="L2225" s="2">
        <v>0.01</v>
      </c>
      <c r="M2225" t="s">
        <v>175</v>
      </c>
    </row>
    <row r="2226" spans="1:13" x14ac:dyDescent="0.25">
      <c r="A2226" s="20">
        <v>3.0397327978631479</v>
      </c>
      <c r="B2226" s="80">
        <v>-114.92</v>
      </c>
      <c r="C2226" s="23">
        <v>41.115000000000002</v>
      </c>
      <c r="D2226" s="1">
        <v>23</v>
      </c>
      <c r="E2226" s="1">
        <v>2008</v>
      </c>
      <c r="F2226" s="1">
        <v>2</v>
      </c>
      <c r="G2226" s="1">
        <v>21</v>
      </c>
      <c r="H2226" s="1">
        <v>17</v>
      </c>
      <c r="I2226" s="1">
        <v>35</v>
      </c>
      <c r="J2226" s="1">
        <v>19.940000000000001</v>
      </c>
      <c r="K2226" s="35">
        <v>0.10516774409862768</v>
      </c>
      <c r="L2226" s="2">
        <v>0.01</v>
      </c>
      <c r="M2226" t="s">
        <v>175</v>
      </c>
    </row>
    <row r="2227" spans="1:13" x14ac:dyDescent="0.25">
      <c r="A2227" s="20">
        <v>2.8532907131215515</v>
      </c>
      <c r="B2227" s="80">
        <v>-108.705</v>
      </c>
      <c r="C2227" s="23">
        <v>41.828000000000003</v>
      </c>
      <c r="D2227" s="1">
        <v>0</v>
      </c>
      <c r="E2227" s="1">
        <v>2008</v>
      </c>
      <c r="F2227" s="1">
        <v>2</v>
      </c>
      <c r="G2227" s="1">
        <v>21</v>
      </c>
      <c r="H2227" s="1">
        <v>17</v>
      </c>
      <c r="I2227" s="1">
        <v>46</v>
      </c>
      <c r="J2227" s="11">
        <v>0.7</v>
      </c>
      <c r="K2227" s="35">
        <v>0.11825400999467875</v>
      </c>
      <c r="L2227" s="2">
        <v>0.01</v>
      </c>
      <c r="M2227" t="s">
        <v>175</v>
      </c>
    </row>
    <row r="2228" spans="1:13" x14ac:dyDescent="0.25">
      <c r="A2228" s="20">
        <v>3.05789</v>
      </c>
      <c r="B2228" s="80">
        <v>-114.863</v>
      </c>
      <c r="C2228" s="23">
        <v>41.012</v>
      </c>
      <c r="D2228" s="1">
        <v>5</v>
      </c>
      <c r="E2228" s="1">
        <v>2008</v>
      </c>
      <c r="F2228" s="1">
        <v>2</v>
      </c>
      <c r="G2228" s="1">
        <v>21</v>
      </c>
      <c r="H2228" s="1">
        <v>18</v>
      </c>
      <c r="I2228" s="1">
        <v>0</v>
      </c>
      <c r="J2228" s="1">
        <v>22.92</v>
      </c>
      <c r="K2228" s="35">
        <v>0.23</v>
      </c>
      <c r="L2228" s="2">
        <v>0.01</v>
      </c>
      <c r="M2228" t="s">
        <v>174</v>
      </c>
    </row>
    <row r="2229" spans="1:13" x14ac:dyDescent="0.25">
      <c r="A2229" s="20">
        <v>2.7435389002945128</v>
      </c>
      <c r="B2229" s="80">
        <v>-114.819</v>
      </c>
      <c r="C2229" s="23">
        <v>41.191000000000003</v>
      </c>
      <c r="D2229" s="1">
        <v>7</v>
      </c>
      <c r="E2229" s="1">
        <v>2008</v>
      </c>
      <c r="F2229" s="1">
        <v>2</v>
      </c>
      <c r="G2229" s="1">
        <v>21</v>
      </c>
      <c r="H2229" s="1">
        <v>18</v>
      </c>
      <c r="I2229" s="1">
        <v>13</v>
      </c>
      <c r="J2229" s="11">
        <v>55.1</v>
      </c>
      <c r="K2229" s="35">
        <v>0.11825400999467875</v>
      </c>
      <c r="L2229" s="2">
        <v>0.01</v>
      </c>
      <c r="M2229" t="s">
        <v>175</v>
      </c>
    </row>
    <row r="2230" spans="1:13" x14ac:dyDescent="0.25">
      <c r="A2230" s="20">
        <v>3.0851677716030341</v>
      </c>
      <c r="B2230" s="80">
        <v>-114.91500000000001</v>
      </c>
      <c r="C2230" s="23">
        <v>41.113999999999997</v>
      </c>
      <c r="D2230" s="1">
        <v>5</v>
      </c>
      <c r="E2230" s="1">
        <v>2008</v>
      </c>
      <c r="F2230" s="1">
        <v>2</v>
      </c>
      <c r="G2230" s="1">
        <v>21</v>
      </c>
      <c r="H2230" s="1">
        <v>18</v>
      </c>
      <c r="I2230" s="1">
        <v>55</v>
      </c>
      <c r="J2230" s="1">
        <v>51.25</v>
      </c>
      <c r="K2230" s="35">
        <v>0.10516774409862768</v>
      </c>
      <c r="L2230" s="2">
        <v>0.01</v>
      </c>
      <c r="M2230" t="s">
        <v>175</v>
      </c>
    </row>
    <row r="2231" spans="1:13" x14ac:dyDescent="0.25">
      <c r="A2231" s="20">
        <v>2.7196555875961455</v>
      </c>
      <c r="B2231" s="80">
        <v>-114.923</v>
      </c>
      <c r="C2231" s="23">
        <v>41.134999999999998</v>
      </c>
      <c r="D2231" s="1">
        <v>2</v>
      </c>
      <c r="E2231" s="1">
        <v>2008</v>
      </c>
      <c r="F2231" s="1">
        <v>2</v>
      </c>
      <c r="G2231" s="1">
        <v>21</v>
      </c>
      <c r="H2231" s="1">
        <v>18</v>
      </c>
      <c r="I2231" s="1">
        <v>57</v>
      </c>
      <c r="J2231" s="11">
        <v>56.4</v>
      </c>
      <c r="K2231" s="35">
        <v>0.11825400999467875</v>
      </c>
      <c r="L2231" s="2">
        <v>0.01</v>
      </c>
      <c r="M2231" t="s">
        <v>175</v>
      </c>
    </row>
    <row r="2232" spans="1:13" x14ac:dyDescent="0.25">
      <c r="A2232" s="20">
        <v>3.5324899999999997</v>
      </c>
      <c r="B2232" s="80">
        <v>-114.9</v>
      </c>
      <c r="C2232" s="23">
        <v>41.112000000000002</v>
      </c>
      <c r="D2232" s="1">
        <v>13</v>
      </c>
      <c r="E2232" s="1">
        <v>2008</v>
      </c>
      <c r="F2232" s="1">
        <v>2</v>
      </c>
      <c r="G2232" s="1">
        <v>21</v>
      </c>
      <c r="H2232" s="1">
        <v>19</v>
      </c>
      <c r="I2232" s="1">
        <v>6</v>
      </c>
      <c r="J2232" s="1">
        <v>43.47</v>
      </c>
      <c r="K2232" s="35">
        <v>0.23</v>
      </c>
      <c r="L2232" s="2">
        <v>0.01</v>
      </c>
      <c r="M2232" t="s">
        <v>174</v>
      </c>
    </row>
    <row r="2233" spans="1:13" x14ac:dyDescent="0.25">
      <c r="A2233" s="20">
        <v>3.040838110379779</v>
      </c>
      <c r="B2233" s="80">
        <v>-114.90300000000001</v>
      </c>
      <c r="C2233" s="23">
        <v>41.101999999999997</v>
      </c>
      <c r="D2233" s="1">
        <v>11</v>
      </c>
      <c r="E2233" s="1">
        <v>2008</v>
      </c>
      <c r="F2233" s="1">
        <v>2</v>
      </c>
      <c r="G2233" s="1">
        <v>21</v>
      </c>
      <c r="H2233" s="1">
        <v>19</v>
      </c>
      <c r="I2233" s="1">
        <v>10</v>
      </c>
      <c r="J2233" s="1">
        <v>21.66</v>
      </c>
      <c r="K2233" s="35">
        <v>0.10516774409862768</v>
      </c>
      <c r="L2233" s="2">
        <v>0.01</v>
      </c>
      <c r="M2233" t="s">
        <v>175</v>
      </c>
    </row>
    <row r="2234" spans="1:13" x14ac:dyDescent="0.25">
      <c r="A2234" s="20">
        <v>2.8876480836645415</v>
      </c>
      <c r="B2234" s="80">
        <v>-114.81100000000001</v>
      </c>
      <c r="C2234" s="23">
        <v>41.134</v>
      </c>
      <c r="D2234" s="1">
        <v>7</v>
      </c>
      <c r="E2234" s="1">
        <v>2008</v>
      </c>
      <c r="F2234" s="1">
        <v>2</v>
      </c>
      <c r="G2234" s="1">
        <v>21</v>
      </c>
      <c r="H2234" s="1">
        <v>19</v>
      </c>
      <c r="I2234" s="1">
        <v>14</v>
      </c>
      <c r="J2234" s="11">
        <v>4.8</v>
      </c>
      <c r="K2234" s="35">
        <v>0.11825400999467875</v>
      </c>
      <c r="L2234" s="2">
        <v>0.01</v>
      </c>
      <c r="M2234" t="s">
        <v>175</v>
      </c>
    </row>
    <row r="2235" spans="1:13" x14ac:dyDescent="0.25">
      <c r="A2235" s="20">
        <v>3.487610684767696</v>
      </c>
      <c r="B2235" s="80">
        <v>-114.911</v>
      </c>
      <c r="C2235" s="23">
        <v>41.143999999999998</v>
      </c>
      <c r="D2235" s="1">
        <v>3</v>
      </c>
      <c r="E2235" s="1">
        <v>2008</v>
      </c>
      <c r="F2235" s="1">
        <v>2</v>
      </c>
      <c r="G2235" s="1">
        <v>21</v>
      </c>
      <c r="H2235" s="1">
        <v>19</v>
      </c>
      <c r="I2235" s="1">
        <v>37</v>
      </c>
      <c r="J2235" s="1">
        <v>8.39</v>
      </c>
      <c r="K2235" s="35">
        <v>0.10516774409862768</v>
      </c>
      <c r="L2235" s="2">
        <v>0.01</v>
      </c>
      <c r="M2235" t="s">
        <v>175</v>
      </c>
    </row>
    <row r="2236" spans="1:13" x14ac:dyDescent="0.25">
      <c r="A2236" s="20">
        <v>3.6051668689891665</v>
      </c>
      <c r="B2236" s="80">
        <v>-114.91500000000001</v>
      </c>
      <c r="C2236" s="23">
        <v>41.133000000000003</v>
      </c>
      <c r="D2236" s="1">
        <v>12</v>
      </c>
      <c r="E2236" s="1">
        <v>2008</v>
      </c>
      <c r="F2236" s="1">
        <v>2</v>
      </c>
      <c r="G2236" s="1">
        <v>21</v>
      </c>
      <c r="H2236" s="1">
        <v>19</v>
      </c>
      <c r="I2236" s="1">
        <v>53</v>
      </c>
      <c r="J2236" s="1">
        <v>49.36</v>
      </c>
      <c r="K2236" s="35">
        <v>0.10516774409862768</v>
      </c>
      <c r="L2236" s="2">
        <v>0.01</v>
      </c>
      <c r="M2236" t="s">
        <v>175</v>
      </c>
    </row>
    <row r="2237" spans="1:13" x14ac:dyDescent="0.25">
      <c r="A2237" s="20">
        <v>3.6527858595214608</v>
      </c>
      <c r="B2237" s="80">
        <v>-114.92100000000001</v>
      </c>
      <c r="C2237" s="23">
        <v>41.124000000000002</v>
      </c>
      <c r="D2237" s="1">
        <v>9</v>
      </c>
      <c r="E2237" s="1">
        <v>2008</v>
      </c>
      <c r="F2237" s="1">
        <v>2</v>
      </c>
      <c r="G2237" s="1">
        <v>21</v>
      </c>
      <c r="H2237" s="1">
        <v>19</v>
      </c>
      <c r="I2237" s="1">
        <v>57</v>
      </c>
      <c r="J2237" s="1">
        <v>19.940000000000001</v>
      </c>
      <c r="K2237" s="35">
        <v>0.10516774409862768</v>
      </c>
      <c r="L2237" s="2">
        <v>0.01</v>
      </c>
      <c r="M2237" t="s">
        <v>175</v>
      </c>
    </row>
    <row r="2238" spans="1:13" x14ac:dyDescent="0.25">
      <c r="A2238" s="20">
        <v>3.4896403097230499</v>
      </c>
      <c r="B2238" s="80">
        <v>-114.864</v>
      </c>
      <c r="C2238" s="23">
        <v>41.209000000000003</v>
      </c>
      <c r="D2238" s="1">
        <v>9</v>
      </c>
      <c r="E2238" s="1">
        <v>2008</v>
      </c>
      <c r="F2238" s="1">
        <v>2</v>
      </c>
      <c r="G2238" s="1">
        <v>21</v>
      </c>
      <c r="H2238" s="1">
        <v>20</v>
      </c>
      <c r="I2238" s="1">
        <v>4</v>
      </c>
      <c r="J2238" s="1">
        <v>58.03</v>
      </c>
      <c r="K2238" s="35">
        <v>0.10516774409862768</v>
      </c>
      <c r="L2238" s="2">
        <v>0.01</v>
      </c>
      <c r="M2238" t="s">
        <v>175</v>
      </c>
    </row>
    <row r="2239" spans="1:13" x14ac:dyDescent="0.25">
      <c r="A2239" s="20">
        <v>3.1157532336499716</v>
      </c>
      <c r="B2239" s="80">
        <v>-114.953</v>
      </c>
      <c r="C2239" s="23">
        <v>41.122</v>
      </c>
      <c r="D2239" s="1">
        <v>5</v>
      </c>
      <c r="E2239" s="1">
        <v>2008</v>
      </c>
      <c r="F2239" s="1">
        <v>2</v>
      </c>
      <c r="G2239" s="1">
        <v>21</v>
      </c>
      <c r="H2239" s="1">
        <v>20</v>
      </c>
      <c r="I2239" s="1">
        <v>26</v>
      </c>
      <c r="J2239" s="1">
        <v>8.99</v>
      </c>
      <c r="K2239" s="35">
        <v>0.10516774409862768</v>
      </c>
      <c r="L2239" s="2">
        <v>0.01</v>
      </c>
      <c r="M2239" t="s">
        <v>175</v>
      </c>
    </row>
    <row r="2240" spans="1:13" x14ac:dyDescent="0.25">
      <c r="A2240" s="20">
        <v>2.9119289281731624</v>
      </c>
      <c r="B2240" s="80">
        <v>-114.846</v>
      </c>
      <c r="C2240" s="23">
        <v>41.116999999999997</v>
      </c>
      <c r="D2240" s="1">
        <v>0</v>
      </c>
      <c r="E2240" s="1">
        <v>2008</v>
      </c>
      <c r="F2240" s="1">
        <v>2</v>
      </c>
      <c r="G2240" s="1">
        <v>21</v>
      </c>
      <c r="H2240" s="1">
        <v>20</v>
      </c>
      <c r="I2240" s="1">
        <v>29</v>
      </c>
      <c r="J2240" s="11">
        <v>32.4</v>
      </c>
      <c r="K2240" s="35">
        <v>0.11825400999467875</v>
      </c>
      <c r="L2240" s="2">
        <v>0.01</v>
      </c>
      <c r="M2240" t="s">
        <v>175</v>
      </c>
    </row>
    <row r="2241" spans="1:13" x14ac:dyDescent="0.25">
      <c r="A2241" s="20">
        <v>3.0516094352731775</v>
      </c>
      <c r="B2241" s="80">
        <v>-114.80500000000001</v>
      </c>
      <c r="C2241" s="23">
        <v>41.12</v>
      </c>
      <c r="D2241" s="1">
        <v>5</v>
      </c>
      <c r="E2241" s="1">
        <v>2008</v>
      </c>
      <c r="F2241" s="1">
        <v>2</v>
      </c>
      <c r="G2241" s="1">
        <v>21</v>
      </c>
      <c r="H2241" s="1">
        <v>20</v>
      </c>
      <c r="I2241" s="1">
        <v>33</v>
      </c>
      <c r="J2241" s="1">
        <v>19.260000000000002</v>
      </c>
      <c r="K2241" s="35">
        <v>0.10516774409862768</v>
      </c>
      <c r="L2241" s="2">
        <v>0.01</v>
      </c>
      <c r="M2241" t="s">
        <v>175</v>
      </c>
    </row>
    <row r="2242" spans="1:13" x14ac:dyDescent="0.25">
      <c r="A2242" s="20">
        <v>3.3063738776805915</v>
      </c>
      <c r="B2242" s="80">
        <v>-114.827</v>
      </c>
      <c r="C2242" s="23">
        <v>41.204999999999998</v>
      </c>
      <c r="D2242" s="1">
        <v>4</v>
      </c>
      <c r="E2242" s="1">
        <v>2008</v>
      </c>
      <c r="F2242" s="1">
        <v>2</v>
      </c>
      <c r="G2242" s="1">
        <v>21</v>
      </c>
      <c r="H2242" s="1">
        <v>20</v>
      </c>
      <c r="I2242" s="1">
        <v>37</v>
      </c>
      <c r="J2242" s="1">
        <v>39.04</v>
      </c>
      <c r="K2242" s="35">
        <v>0.10516774409862768</v>
      </c>
      <c r="L2242" s="2">
        <v>0.01</v>
      </c>
      <c r="M2242" t="s">
        <v>175</v>
      </c>
    </row>
    <row r="2243" spans="1:13" x14ac:dyDescent="0.25">
      <c r="A2243" s="20">
        <v>3.0611704161781947</v>
      </c>
      <c r="B2243" s="80">
        <v>-114.887</v>
      </c>
      <c r="C2243" s="23">
        <v>41.131</v>
      </c>
      <c r="D2243" s="1">
        <v>7</v>
      </c>
      <c r="E2243" s="1">
        <v>2008</v>
      </c>
      <c r="F2243" s="1">
        <v>2</v>
      </c>
      <c r="G2243" s="1">
        <v>21</v>
      </c>
      <c r="H2243" s="1">
        <v>20</v>
      </c>
      <c r="I2243" s="1">
        <v>56</v>
      </c>
      <c r="J2243" s="11">
        <v>53.5</v>
      </c>
      <c r="K2243" s="35">
        <v>0.11825400999467875</v>
      </c>
      <c r="L2243" s="2">
        <v>0.01</v>
      </c>
      <c r="M2243" t="s">
        <v>175</v>
      </c>
    </row>
    <row r="2244" spans="1:13" x14ac:dyDescent="0.25">
      <c r="A2244" s="20">
        <v>3.2643749537347846</v>
      </c>
      <c r="B2244" s="80">
        <v>-114.922</v>
      </c>
      <c r="C2244" s="23">
        <v>41.142000000000003</v>
      </c>
      <c r="D2244" s="1">
        <v>3</v>
      </c>
      <c r="E2244" s="1">
        <v>2008</v>
      </c>
      <c r="F2244" s="1">
        <v>2</v>
      </c>
      <c r="G2244" s="1">
        <v>21</v>
      </c>
      <c r="H2244" s="1">
        <v>21</v>
      </c>
      <c r="I2244" s="1">
        <v>35</v>
      </c>
      <c r="J2244" s="1">
        <v>50.94</v>
      </c>
      <c r="K2244" s="35">
        <v>0.10516774409862768</v>
      </c>
      <c r="L2244" s="2">
        <v>0.01</v>
      </c>
      <c r="M2244" t="s">
        <v>175</v>
      </c>
    </row>
    <row r="2245" spans="1:13" x14ac:dyDescent="0.25">
      <c r="A2245" s="20">
        <v>3.2715558369970505</v>
      </c>
      <c r="B2245" s="80">
        <v>-114.887</v>
      </c>
      <c r="C2245" s="23">
        <v>41.148000000000003</v>
      </c>
      <c r="D2245" s="1">
        <v>6</v>
      </c>
      <c r="E2245" s="1">
        <v>2008</v>
      </c>
      <c r="F2245" s="1">
        <v>2</v>
      </c>
      <c r="G2245" s="1">
        <v>21</v>
      </c>
      <c r="H2245" s="1">
        <v>22</v>
      </c>
      <c r="I2245" s="1">
        <v>17</v>
      </c>
      <c r="J2245" s="1">
        <v>19.14</v>
      </c>
      <c r="K2245" s="35">
        <v>0.10516774409862768</v>
      </c>
      <c r="L2245" s="2">
        <v>0.01</v>
      </c>
      <c r="M2245" t="s">
        <v>175</v>
      </c>
    </row>
    <row r="2246" spans="1:13" x14ac:dyDescent="0.25">
      <c r="A2246" s="20">
        <v>2.9867000000000004</v>
      </c>
      <c r="B2246" s="80">
        <v>-114.861</v>
      </c>
      <c r="C2246" s="23">
        <v>41.156999999999996</v>
      </c>
      <c r="D2246" s="1">
        <v>7</v>
      </c>
      <c r="E2246" s="1">
        <v>2008</v>
      </c>
      <c r="F2246" s="1">
        <v>2</v>
      </c>
      <c r="G2246" s="1">
        <v>21</v>
      </c>
      <c r="H2246" s="1">
        <v>22</v>
      </c>
      <c r="I2246" s="1">
        <v>41</v>
      </c>
      <c r="J2246" s="11">
        <v>18.3</v>
      </c>
      <c r="K2246" s="35">
        <v>0.13900000000000001</v>
      </c>
      <c r="L2246" s="2">
        <v>0.01</v>
      </c>
      <c r="M2246" t="s">
        <v>174</v>
      </c>
    </row>
    <row r="2247" spans="1:13" x14ac:dyDescent="0.25">
      <c r="A2247" s="20">
        <v>3.05789</v>
      </c>
      <c r="B2247" s="80">
        <v>-114.898</v>
      </c>
      <c r="C2247" s="23">
        <v>41.131</v>
      </c>
      <c r="D2247" s="1">
        <v>0</v>
      </c>
      <c r="E2247" s="1">
        <v>2008</v>
      </c>
      <c r="F2247" s="1">
        <v>2</v>
      </c>
      <c r="G2247" s="1">
        <v>21</v>
      </c>
      <c r="H2247" s="1">
        <v>22</v>
      </c>
      <c r="I2247" s="1">
        <v>47</v>
      </c>
      <c r="J2247" s="1">
        <v>28.92</v>
      </c>
      <c r="K2247" s="35">
        <v>0.23</v>
      </c>
      <c r="L2247" s="2">
        <v>0.01</v>
      </c>
      <c r="M2247" t="s">
        <v>174</v>
      </c>
    </row>
    <row r="2248" spans="1:13" x14ac:dyDescent="0.25">
      <c r="A2248" s="20">
        <v>3.228318184169999</v>
      </c>
      <c r="B2248" s="80">
        <v>-114.91800000000001</v>
      </c>
      <c r="C2248" s="23">
        <v>41.115000000000002</v>
      </c>
      <c r="D2248" s="1">
        <v>14</v>
      </c>
      <c r="E2248" s="1">
        <v>2008</v>
      </c>
      <c r="F2248" s="1">
        <v>2</v>
      </c>
      <c r="G2248" s="1">
        <v>21</v>
      </c>
      <c r="H2248" s="1">
        <v>23</v>
      </c>
      <c r="I2248" s="1">
        <v>2</v>
      </c>
      <c r="J2248" s="1">
        <v>51.47</v>
      </c>
      <c r="K2248" s="35">
        <v>0.10516774409862768</v>
      </c>
      <c r="L2248" s="2">
        <v>0.01</v>
      </c>
      <c r="M2248" t="s">
        <v>175</v>
      </c>
    </row>
    <row r="2249" spans="1:13" x14ac:dyDescent="0.25">
      <c r="A2249" s="20">
        <v>3.2260111448831958</v>
      </c>
      <c r="B2249" s="80">
        <v>-114.923</v>
      </c>
      <c r="C2249" s="23">
        <v>41.173999999999999</v>
      </c>
      <c r="D2249" s="1">
        <v>1</v>
      </c>
      <c r="E2249" s="1">
        <v>2008</v>
      </c>
      <c r="F2249" s="1">
        <v>2</v>
      </c>
      <c r="G2249" s="97">
        <v>22</v>
      </c>
      <c r="H2249" s="97">
        <v>0</v>
      </c>
      <c r="I2249" s="1">
        <v>2</v>
      </c>
      <c r="J2249" s="11">
        <v>51.5</v>
      </c>
      <c r="K2249" s="35">
        <v>0.11825400999467875</v>
      </c>
      <c r="L2249" s="2">
        <v>0.01</v>
      </c>
      <c r="M2249" t="s">
        <v>175</v>
      </c>
    </row>
    <row r="2250" spans="1:13" x14ac:dyDescent="0.25">
      <c r="A2250" s="20">
        <v>3.2951899999999998</v>
      </c>
      <c r="B2250" s="80">
        <v>-114.92400000000001</v>
      </c>
      <c r="C2250" s="23">
        <v>41.155000000000001</v>
      </c>
      <c r="D2250" s="1">
        <v>14</v>
      </c>
      <c r="E2250" s="1">
        <v>2008</v>
      </c>
      <c r="F2250" s="1">
        <v>2</v>
      </c>
      <c r="G2250" s="1">
        <v>22</v>
      </c>
      <c r="H2250" s="1">
        <v>0</v>
      </c>
      <c r="I2250" s="1">
        <v>2</v>
      </c>
      <c r="J2250" s="1">
        <v>51.87</v>
      </c>
      <c r="K2250" s="35">
        <v>0.23</v>
      </c>
      <c r="L2250" s="2">
        <v>0.01</v>
      </c>
      <c r="M2250" t="s">
        <v>174</v>
      </c>
    </row>
    <row r="2251" spans="1:13" x14ac:dyDescent="0.25">
      <c r="A2251" s="20">
        <v>2.8842046985973089</v>
      </c>
      <c r="B2251" s="80">
        <v>-114.779</v>
      </c>
      <c r="C2251" s="23">
        <v>41.201999999999998</v>
      </c>
      <c r="D2251" s="1">
        <v>4</v>
      </c>
      <c r="E2251" s="1">
        <v>2008</v>
      </c>
      <c r="F2251" s="1">
        <v>2</v>
      </c>
      <c r="G2251" s="1">
        <v>22</v>
      </c>
      <c r="H2251" s="1">
        <v>0</v>
      </c>
      <c r="I2251" s="1">
        <v>13</v>
      </c>
      <c r="J2251" s="1">
        <v>58.18</v>
      </c>
      <c r="K2251" s="35">
        <v>0.10516774409862768</v>
      </c>
      <c r="L2251" s="2">
        <v>0.01</v>
      </c>
      <c r="M2251" t="s">
        <v>175</v>
      </c>
    </row>
    <row r="2252" spans="1:13" x14ac:dyDescent="0.25">
      <c r="A2252" s="20">
        <v>3.3226241814438522</v>
      </c>
      <c r="B2252" s="80">
        <v>-114.922</v>
      </c>
      <c r="C2252" s="23">
        <v>41.106999999999999</v>
      </c>
      <c r="D2252" s="1">
        <v>13</v>
      </c>
      <c r="E2252" s="1">
        <v>2008</v>
      </c>
      <c r="F2252" s="1">
        <v>2</v>
      </c>
      <c r="G2252" s="1">
        <v>22</v>
      </c>
      <c r="H2252" s="1">
        <v>0</v>
      </c>
      <c r="I2252" s="1">
        <v>14</v>
      </c>
      <c r="J2252" s="1">
        <v>59.59</v>
      </c>
      <c r="K2252" s="35">
        <v>0.10516774409862768</v>
      </c>
      <c r="L2252" s="2">
        <v>0.01</v>
      </c>
      <c r="M2252" t="s">
        <v>175</v>
      </c>
    </row>
    <row r="2253" spans="1:13" x14ac:dyDescent="0.25">
      <c r="A2253" s="20">
        <v>2.8615890286792665</v>
      </c>
      <c r="B2253" s="80">
        <v>-114.84099999999999</v>
      </c>
      <c r="C2253" s="23">
        <v>41.125</v>
      </c>
      <c r="D2253" s="1">
        <v>7</v>
      </c>
      <c r="E2253" s="1">
        <v>2008</v>
      </c>
      <c r="F2253" s="1">
        <v>2</v>
      </c>
      <c r="G2253" s="1">
        <v>22</v>
      </c>
      <c r="H2253" s="1">
        <v>1</v>
      </c>
      <c r="I2253" s="1">
        <v>23</v>
      </c>
      <c r="J2253" s="11">
        <v>35.6</v>
      </c>
      <c r="K2253" s="35">
        <v>0.11825400999467875</v>
      </c>
      <c r="L2253" s="2">
        <v>0.01</v>
      </c>
      <c r="M2253" t="s">
        <v>175</v>
      </c>
    </row>
    <row r="2254" spans="1:13" x14ac:dyDescent="0.25">
      <c r="A2254" s="20">
        <v>2.8996900000000001</v>
      </c>
      <c r="B2254" s="80">
        <v>-114.92100000000001</v>
      </c>
      <c r="C2254" s="23">
        <v>41.165999999999997</v>
      </c>
      <c r="D2254" s="1">
        <v>9</v>
      </c>
      <c r="E2254" s="1">
        <v>2008</v>
      </c>
      <c r="F2254" s="1">
        <v>2</v>
      </c>
      <c r="G2254" s="1">
        <v>22</v>
      </c>
      <c r="H2254" s="1">
        <v>2</v>
      </c>
      <c r="I2254" s="1">
        <v>9</v>
      </c>
      <c r="J2254" s="1">
        <v>15.28</v>
      </c>
      <c r="K2254" s="35">
        <v>0.23</v>
      </c>
      <c r="L2254" s="2">
        <v>0.01</v>
      </c>
      <c r="M2254" t="s">
        <v>174</v>
      </c>
    </row>
    <row r="2255" spans="1:13" x14ac:dyDescent="0.25">
      <c r="A2255" s="20">
        <v>2.8803471585222891</v>
      </c>
      <c r="B2255" s="80">
        <v>-114.937</v>
      </c>
      <c r="C2255" s="23">
        <v>41.09</v>
      </c>
      <c r="D2255" s="1">
        <v>3</v>
      </c>
      <c r="E2255" s="1">
        <v>2008</v>
      </c>
      <c r="F2255" s="1">
        <v>2</v>
      </c>
      <c r="G2255" s="1">
        <v>22</v>
      </c>
      <c r="H2255" s="1">
        <v>2</v>
      </c>
      <c r="I2255" s="1">
        <v>12</v>
      </c>
      <c r="J2255" s="11">
        <v>19</v>
      </c>
      <c r="K2255" s="35">
        <v>0.11825400999467875</v>
      </c>
      <c r="L2255" s="2">
        <v>0.01</v>
      </c>
      <c r="M2255" t="s">
        <v>175</v>
      </c>
    </row>
    <row r="2256" spans="1:13" x14ac:dyDescent="0.25">
      <c r="A2256" s="20">
        <v>2.97879</v>
      </c>
      <c r="B2256" s="80">
        <v>-114.926</v>
      </c>
      <c r="C2256" s="23">
        <v>41.113</v>
      </c>
      <c r="D2256" s="1">
        <v>10</v>
      </c>
      <c r="E2256" s="1">
        <v>2008</v>
      </c>
      <c r="F2256" s="1">
        <v>2</v>
      </c>
      <c r="G2256" s="1">
        <v>22</v>
      </c>
      <c r="H2256" s="1">
        <v>2</v>
      </c>
      <c r="I2256" s="1">
        <v>51</v>
      </c>
      <c r="J2256" s="1">
        <v>43.98</v>
      </c>
      <c r="K2256" s="35">
        <v>0.23</v>
      </c>
      <c r="L2256" s="2">
        <v>0.01</v>
      </c>
      <c r="M2256" t="s">
        <v>174</v>
      </c>
    </row>
    <row r="2257" spans="1:13" x14ac:dyDescent="0.25">
      <c r="A2257" s="20">
        <v>2.97879</v>
      </c>
      <c r="B2257" s="80">
        <v>-114.879</v>
      </c>
      <c r="C2257" s="23">
        <v>41.082000000000001</v>
      </c>
      <c r="D2257" s="1">
        <v>5</v>
      </c>
      <c r="E2257" s="1">
        <v>2008</v>
      </c>
      <c r="F2257" s="1">
        <v>2</v>
      </c>
      <c r="G2257" s="1">
        <v>22</v>
      </c>
      <c r="H2257" s="1">
        <v>3</v>
      </c>
      <c r="I2257" s="1">
        <v>47</v>
      </c>
      <c r="J2257" s="1">
        <v>57.69</v>
      </c>
      <c r="K2257" s="35">
        <v>0.23</v>
      </c>
      <c r="L2257" s="2">
        <v>0.01</v>
      </c>
      <c r="M2257" t="s">
        <v>174</v>
      </c>
    </row>
    <row r="2258" spans="1:13" x14ac:dyDescent="0.25">
      <c r="A2258" s="20">
        <v>3.1369899999999999</v>
      </c>
      <c r="B2258" s="80">
        <v>-114.898</v>
      </c>
      <c r="C2258" s="23">
        <v>41.106000000000002</v>
      </c>
      <c r="D2258" s="1">
        <v>7</v>
      </c>
      <c r="E2258" s="1">
        <v>2008</v>
      </c>
      <c r="F2258" s="1">
        <v>2</v>
      </c>
      <c r="G2258" s="1">
        <v>22</v>
      </c>
      <c r="H2258" s="1">
        <v>3</v>
      </c>
      <c r="I2258" s="1">
        <v>56</v>
      </c>
      <c r="J2258" s="1">
        <v>45.95</v>
      </c>
      <c r="K2258" s="35">
        <v>0.23</v>
      </c>
      <c r="L2258" s="2">
        <v>0.01</v>
      </c>
      <c r="M2258" t="s">
        <v>174</v>
      </c>
    </row>
    <row r="2259" spans="1:13" x14ac:dyDescent="0.25">
      <c r="A2259" s="20">
        <v>3.5222743336141833</v>
      </c>
      <c r="B2259" s="80">
        <v>-114.928</v>
      </c>
      <c r="C2259" s="23">
        <v>41.183999999999997</v>
      </c>
      <c r="D2259" s="1">
        <v>5</v>
      </c>
      <c r="E2259" s="1">
        <v>2008</v>
      </c>
      <c r="F2259" s="1">
        <v>2</v>
      </c>
      <c r="G2259" s="1">
        <v>22</v>
      </c>
      <c r="H2259" s="1">
        <v>5</v>
      </c>
      <c r="I2259" s="1">
        <v>7</v>
      </c>
      <c r="J2259" s="1">
        <v>22.46</v>
      </c>
      <c r="K2259" s="35">
        <v>0.10516774409862768</v>
      </c>
      <c r="L2259" s="2">
        <v>0.01</v>
      </c>
      <c r="M2259" t="s">
        <v>175</v>
      </c>
    </row>
    <row r="2260" spans="1:13" x14ac:dyDescent="0.25">
      <c r="A2260" s="20">
        <v>2.97879</v>
      </c>
      <c r="B2260" s="80">
        <v>-114.988</v>
      </c>
      <c r="C2260" s="23">
        <v>41.116999999999997</v>
      </c>
      <c r="D2260" s="1">
        <v>5</v>
      </c>
      <c r="E2260" s="1">
        <v>2008</v>
      </c>
      <c r="F2260" s="1">
        <v>2</v>
      </c>
      <c r="G2260" s="1">
        <v>22</v>
      </c>
      <c r="H2260" s="1">
        <v>5</v>
      </c>
      <c r="I2260" s="1">
        <v>36</v>
      </c>
      <c r="J2260" s="1">
        <v>21.18</v>
      </c>
      <c r="K2260" s="35">
        <v>0.23</v>
      </c>
      <c r="L2260" s="2">
        <v>0.01</v>
      </c>
      <c r="M2260" t="s">
        <v>174</v>
      </c>
    </row>
    <row r="2261" spans="1:13" x14ac:dyDescent="0.25">
      <c r="A2261" s="20">
        <v>2.8996900000000001</v>
      </c>
      <c r="B2261" s="80">
        <v>-114.926</v>
      </c>
      <c r="C2261" s="23">
        <v>41.152999999999999</v>
      </c>
      <c r="D2261" s="1">
        <v>14</v>
      </c>
      <c r="E2261" s="1">
        <v>2008</v>
      </c>
      <c r="F2261" s="1">
        <v>2</v>
      </c>
      <c r="G2261" s="1">
        <v>22</v>
      </c>
      <c r="H2261" s="1">
        <v>5</v>
      </c>
      <c r="I2261" s="1">
        <v>47</v>
      </c>
      <c r="J2261" s="1">
        <v>46.18</v>
      </c>
      <c r="K2261" s="35">
        <v>0.23</v>
      </c>
      <c r="L2261" s="2">
        <v>0.01</v>
      </c>
      <c r="M2261" t="s">
        <v>174</v>
      </c>
    </row>
    <row r="2262" spans="1:13" x14ac:dyDescent="0.25">
      <c r="A2262" s="20">
        <v>2.97879</v>
      </c>
      <c r="B2262" s="80">
        <v>-114.93300000000001</v>
      </c>
      <c r="C2262" s="23">
        <v>41.140999999999998</v>
      </c>
      <c r="D2262" s="1">
        <v>14</v>
      </c>
      <c r="E2262" s="1">
        <v>2008</v>
      </c>
      <c r="F2262" s="1">
        <v>2</v>
      </c>
      <c r="G2262" s="1">
        <v>22</v>
      </c>
      <c r="H2262" s="1">
        <v>6</v>
      </c>
      <c r="I2262" s="1">
        <v>49</v>
      </c>
      <c r="J2262" s="1">
        <v>35.93</v>
      </c>
      <c r="K2262" s="35">
        <v>0.23</v>
      </c>
      <c r="L2262" s="2">
        <v>0.01</v>
      </c>
      <c r="M2262" t="s">
        <v>174</v>
      </c>
    </row>
    <row r="2263" spans="1:13" x14ac:dyDescent="0.25">
      <c r="A2263" s="20">
        <v>3.4782534560650351</v>
      </c>
      <c r="B2263" s="80">
        <v>-114.94799999999999</v>
      </c>
      <c r="C2263" s="23">
        <v>41.139000000000003</v>
      </c>
      <c r="D2263" s="1">
        <v>12</v>
      </c>
      <c r="E2263" s="1">
        <v>2008</v>
      </c>
      <c r="F2263" s="1">
        <v>2</v>
      </c>
      <c r="G2263" s="1">
        <v>22</v>
      </c>
      <c r="H2263" s="1">
        <v>7</v>
      </c>
      <c r="I2263" s="1">
        <v>33</v>
      </c>
      <c r="J2263" s="1">
        <v>35.090000000000003</v>
      </c>
      <c r="K2263" s="35">
        <v>0.10516774409862768</v>
      </c>
      <c r="L2263" s="2">
        <v>0.01</v>
      </c>
      <c r="M2263" t="s">
        <v>175</v>
      </c>
    </row>
    <row r="2264" spans="1:13" x14ac:dyDescent="0.25">
      <c r="A2264" s="20">
        <v>2.7842069273439511</v>
      </c>
      <c r="B2264" s="80">
        <v>-114.898</v>
      </c>
      <c r="C2264" s="23">
        <v>41.156999999999996</v>
      </c>
      <c r="D2264" s="1">
        <v>4</v>
      </c>
      <c r="E2264" s="1">
        <v>2008</v>
      </c>
      <c r="F2264" s="1">
        <v>2</v>
      </c>
      <c r="G2264" s="1">
        <v>22</v>
      </c>
      <c r="H2264" s="1">
        <v>7</v>
      </c>
      <c r="I2264" s="1">
        <v>40</v>
      </c>
      <c r="J2264" s="11">
        <v>55.1</v>
      </c>
      <c r="K2264" s="35">
        <v>0.11825400999467875</v>
      </c>
      <c r="L2264" s="2">
        <v>0.01</v>
      </c>
      <c r="M2264" t="s">
        <v>175</v>
      </c>
    </row>
    <row r="2265" spans="1:13" x14ac:dyDescent="0.25">
      <c r="A2265" s="20">
        <v>3.05789</v>
      </c>
      <c r="B2265" s="80">
        <v>-114.93300000000001</v>
      </c>
      <c r="C2265" s="23">
        <v>41.12</v>
      </c>
      <c r="D2265" s="1">
        <v>12</v>
      </c>
      <c r="E2265" s="1">
        <v>2008</v>
      </c>
      <c r="F2265" s="1">
        <v>2</v>
      </c>
      <c r="G2265" s="1">
        <v>22</v>
      </c>
      <c r="H2265" s="1">
        <v>7</v>
      </c>
      <c r="I2265" s="1">
        <v>59</v>
      </c>
      <c r="J2265" s="1">
        <v>13.99</v>
      </c>
      <c r="K2265" s="35">
        <v>0.23</v>
      </c>
      <c r="L2265" s="2">
        <v>0.01</v>
      </c>
      <c r="M2265" t="s">
        <v>174</v>
      </c>
    </row>
    <row r="2266" spans="1:13" x14ac:dyDescent="0.25">
      <c r="A2266" s="20">
        <v>3.0131876488380769</v>
      </c>
      <c r="B2266" s="80">
        <v>-114.849</v>
      </c>
      <c r="C2266" s="23">
        <v>41.069000000000003</v>
      </c>
      <c r="D2266" s="1">
        <v>5</v>
      </c>
      <c r="E2266" s="1">
        <v>2008</v>
      </c>
      <c r="F2266" s="1">
        <v>2</v>
      </c>
      <c r="G2266" s="1">
        <v>22</v>
      </c>
      <c r="H2266" s="1">
        <v>8</v>
      </c>
      <c r="I2266" s="1">
        <v>17</v>
      </c>
      <c r="J2266" s="1">
        <v>23.22</v>
      </c>
      <c r="K2266" s="35">
        <v>0.10516774409862768</v>
      </c>
      <c r="L2266" s="2">
        <v>0.01</v>
      </c>
      <c r="M2266" t="s">
        <v>175</v>
      </c>
    </row>
    <row r="2267" spans="1:13" x14ac:dyDescent="0.25">
      <c r="A2267" s="20">
        <v>3.1069707478626372</v>
      </c>
      <c r="B2267" s="80">
        <v>-114.97199999999999</v>
      </c>
      <c r="C2267" s="23">
        <v>41.168999999999997</v>
      </c>
      <c r="D2267" s="1">
        <v>5</v>
      </c>
      <c r="E2267" s="1">
        <v>2008</v>
      </c>
      <c r="F2267" s="1">
        <v>2</v>
      </c>
      <c r="G2267" s="1">
        <v>22</v>
      </c>
      <c r="H2267" s="1">
        <v>9</v>
      </c>
      <c r="I2267" s="1">
        <v>17</v>
      </c>
      <c r="J2267" s="11">
        <v>5.3</v>
      </c>
      <c r="K2267" s="35">
        <v>0.11825400999467875</v>
      </c>
      <c r="L2267" s="2">
        <v>0.01</v>
      </c>
      <c r="M2267" t="s">
        <v>175</v>
      </c>
    </row>
    <row r="2268" spans="1:13" x14ac:dyDescent="0.25">
      <c r="A2268" s="20">
        <v>3.3953476165696244</v>
      </c>
      <c r="B2268" s="80">
        <v>-114.90300000000001</v>
      </c>
      <c r="C2268" s="23">
        <v>41.107999999999997</v>
      </c>
      <c r="D2268" s="1">
        <v>17</v>
      </c>
      <c r="E2268" s="1">
        <v>2008</v>
      </c>
      <c r="F2268" s="1">
        <v>2</v>
      </c>
      <c r="G2268" s="1">
        <v>22</v>
      </c>
      <c r="H2268" s="1">
        <v>10</v>
      </c>
      <c r="I2268" s="1">
        <v>27</v>
      </c>
      <c r="J2268" s="1">
        <v>11.58</v>
      </c>
      <c r="K2268" s="35">
        <v>0.10516774409862768</v>
      </c>
      <c r="L2268" s="2">
        <v>0.01</v>
      </c>
      <c r="M2268" t="s">
        <v>175</v>
      </c>
    </row>
    <row r="2269" spans="1:13" x14ac:dyDescent="0.25">
      <c r="A2269" s="20">
        <v>3.1638466652302557</v>
      </c>
      <c r="B2269" s="80">
        <v>-114.922</v>
      </c>
      <c r="C2269" s="23">
        <v>41.148000000000003</v>
      </c>
      <c r="D2269" s="1">
        <v>12</v>
      </c>
      <c r="E2269" s="1">
        <v>2008</v>
      </c>
      <c r="F2269" s="1">
        <v>2</v>
      </c>
      <c r="G2269" s="1">
        <v>22</v>
      </c>
      <c r="H2269" s="1">
        <v>10</v>
      </c>
      <c r="I2269" s="1">
        <v>30</v>
      </c>
      <c r="J2269" s="1">
        <v>40.79</v>
      </c>
      <c r="K2269" s="35">
        <v>0.10516774409862768</v>
      </c>
      <c r="L2269" s="2">
        <v>0.01</v>
      </c>
      <c r="M2269" t="s">
        <v>175</v>
      </c>
    </row>
    <row r="2270" spans="1:13" x14ac:dyDescent="0.25">
      <c r="A2270" s="20">
        <v>2.97879</v>
      </c>
      <c r="B2270" s="80">
        <v>-114.937</v>
      </c>
      <c r="C2270" s="23">
        <v>41.154000000000003</v>
      </c>
      <c r="D2270" s="1">
        <v>14</v>
      </c>
      <c r="E2270" s="1">
        <v>2008</v>
      </c>
      <c r="F2270" s="1">
        <v>2</v>
      </c>
      <c r="G2270" s="1">
        <v>22</v>
      </c>
      <c r="H2270" s="1">
        <v>10</v>
      </c>
      <c r="I2270" s="1">
        <v>47</v>
      </c>
      <c r="J2270" s="1">
        <v>55.38</v>
      </c>
      <c r="K2270" s="35">
        <v>0.23</v>
      </c>
      <c r="L2270" s="2">
        <v>0.01</v>
      </c>
      <c r="M2270" t="s">
        <v>174</v>
      </c>
    </row>
    <row r="2271" spans="1:13" x14ac:dyDescent="0.25">
      <c r="A2271" s="20">
        <v>3.5179006672609532</v>
      </c>
      <c r="B2271" s="80">
        <v>-114.93</v>
      </c>
      <c r="C2271" s="23">
        <v>41.177999999999997</v>
      </c>
      <c r="D2271" s="1">
        <v>11</v>
      </c>
      <c r="E2271" s="1">
        <v>2008</v>
      </c>
      <c r="F2271" s="1">
        <v>2</v>
      </c>
      <c r="G2271" s="1">
        <v>22</v>
      </c>
      <c r="H2271" s="1">
        <v>11</v>
      </c>
      <c r="I2271" s="1">
        <v>5</v>
      </c>
      <c r="J2271" s="1">
        <v>29.84</v>
      </c>
      <c r="K2271" s="35">
        <v>0.10516774409862768</v>
      </c>
      <c r="L2271" s="2">
        <v>0.01</v>
      </c>
      <c r="M2271" t="s">
        <v>175</v>
      </c>
    </row>
    <row r="2272" spans="1:13" x14ac:dyDescent="0.25">
      <c r="A2272" s="20">
        <v>3.31885273973481</v>
      </c>
      <c r="B2272" s="80">
        <v>-114.931</v>
      </c>
      <c r="C2272" s="23">
        <v>41.174999999999997</v>
      </c>
      <c r="D2272" s="1">
        <v>10</v>
      </c>
      <c r="E2272" s="1">
        <v>2008</v>
      </c>
      <c r="F2272" s="1">
        <v>2</v>
      </c>
      <c r="G2272" s="1">
        <v>22</v>
      </c>
      <c r="H2272" s="1">
        <v>11</v>
      </c>
      <c r="I2272" s="1">
        <v>9</v>
      </c>
      <c r="J2272" s="1">
        <v>30.48</v>
      </c>
      <c r="K2272" s="35">
        <v>0.10516774409862768</v>
      </c>
      <c r="L2272" s="2">
        <v>0.01</v>
      </c>
      <c r="M2272" t="s">
        <v>175</v>
      </c>
    </row>
    <row r="2273" spans="1:13" x14ac:dyDescent="0.25">
      <c r="A2273" s="20">
        <v>3.476216159757668</v>
      </c>
      <c r="B2273" s="80">
        <v>-114.959</v>
      </c>
      <c r="C2273" s="23">
        <v>41.161999999999999</v>
      </c>
      <c r="D2273" s="1">
        <v>5</v>
      </c>
      <c r="E2273" s="1">
        <v>2008</v>
      </c>
      <c r="F2273" s="1">
        <v>2</v>
      </c>
      <c r="G2273" s="1">
        <v>22</v>
      </c>
      <c r="H2273" s="1">
        <v>11</v>
      </c>
      <c r="I2273" s="1">
        <v>17</v>
      </c>
      <c r="J2273" s="1">
        <v>24.78</v>
      </c>
      <c r="K2273" s="35">
        <v>0.10516774409862768</v>
      </c>
      <c r="L2273" s="2">
        <v>0.01</v>
      </c>
      <c r="M2273" t="s">
        <v>175</v>
      </c>
    </row>
    <row r="2274" spans="1:13" x14ac:dyDescent="0.25">
      <c r="A2274" s="20">
        <v>3.0303622650400595</v>
      </c>
      <c r="B2274" s="80">
        <v>-114.916</v>
      </c>
      <c r="C2274" s="23">
        <v>41.122999999999998</v>
      </c>
      <c r="D2274" s="1">
        <v>14</v>
      </c>
      <c r="E2274" s="1">
        <v>2008</v>
      </c>
      <c r="F2274" s="1">
        <v>2</v>
      </c>
      <c r="G2274" s="1">
        <v>22</v>
      </c>
      <c r="H2274" s="1">
        <v>11</v>
      </c>
      <c r="I2274" s="1">
        <v>45</v>
      </c>
      <c r="J2274" s="1">
        <v>2.7</v>
      </c>
      <c r="K2274" s="35">
        <v>0.10516774409862768</v>
      </c>
      <c r="L2274" s="2">
        <v>0.01</v>
      </c>
      <c r="M2274" t="s">
        <v>175</v>
      </c>
    </row>
    <row r="2275" spans="1:13" x14ac:dyDescent="0.25">
      <c r="A2275" s="20">
        <v>2.8779762112200844</v>
      </c>
      <c r="B2275" s="80">
        <v>-114.932</v>
      </c>
      <c r="C2275" s="23">
        <v>41.116999999999997</v>
      </c>
      <c r="D2275" s="1">
        <v>6</v>
      </c>
      <c r="E2275" s="1">
        <v>2008</v>
      </c>
      <c r="F2275" s="1">
        <v>2</v>
      </c>
      <c r="G2275" s="1">
        <v>22</v>
      </c>
      <c r="H2275" s="1">
        <v>11</v>
      </c>
      <c r="I2275" s="1">
        <v>46</v>
      </c>
      <c r="J2275" s="11">
        <v>47.9</v>
      </c>
      <c r="K2275" s="35">
        <v>0.11825400999467875</v>
      </c>
      <c r="L2275" s="2">
        <v>0.01</v>
      </c>
      <c r="M2275" t="s">
        <v>175</v>
      </c>
    </row>
    <row r="2276" spans="1:13" x14ac:dyDescent="0.25">
      <c r="A2276" s="20">
        <v>3.0106892156031471</v>
      </c>
      <c r="B2276" s="80">
        <v>-114.931</v>
      </c>
      <c r="C2276" s="23">
        <v>41.140999999999998</v>
      </c>
      <c r="D2276" s="1">
        <v>15</v>
      </c>
      <c r="E2276" s="1">
        <v>2008</v>
      </c>
      <c r="F2276" s="1">
        <v>2</v>
      </c>
      <c r="G2276" s="1">
        <v>22</v>
      </c>
      <c r="H2276" s="1">
        <v>12</v>
      </c>
      <c r="I2276" s="1">
        <v>2</v>
      </c>
      <c r="J2276" s="1">
        <v>56.53</v>
      </c>
      <c r="K2276" s="35">
        <v>0.10516774409862768</v>
      </c>
      <c r="L2276" s="2">
        <v>0.01</v>
      </c>
      <c r="M2276" t="s">
        <v>175</v>
      </c>
    </row>
    <row r="2277" spans="1:13" x14ac:dyDescent="0.25">
      <c r="A2277" s="20">
        <v>3.5459933288413765</v>
      </c>
      <c r="B2277" s="80">
        <v>-114.916</v>
      </c>
      <c r="C2277" s="23">
        <v>41.134</v>
      </c>
      <c r="D2277" s="1">
        <v>5</v>
      </c>
      <c r="E2277" s="1">
        <v>2008</v>
      </c>
      <c r="F2277" s="1">
        <v>2</v>
      </c>
      <c r="G2277" s="1">
        <v>22</v>
      </c>
      <c r="H2277" s="1">
        <v>15</v>
      </c>
      <c r="I2277" s="1">
        <v>30</v>
      </c>
      <c r="J2277" s="1">
        <v>22.81</v>
      </c>
      <c r="K2277" s="35">
        <v>0.10516774409862768</v>
      </c>
      <c r="L2277" s="2">
        <v>0.01</v>
      </c>
      <c r="M2277" t="s">
        <v>175</v>
      </c>
    </row>
    <row r="2278" spans="1:13" x14ac:dyDescent="0.25">
      <c r="A2278" s="20">
        <v>3.4365556444413223</v>
      </c>
      <c r="B2278" s="80">
        <v>-114.91200000000001</v>
      </c>
      <c r="C2278" s="23">
        <v>41.121000000000002</v>
      </c>
      <c r="D2278" s="1">
        <v>8</v>
      </c>
      <c r="E2278" s="1">
        <v>2008</v>
      </c>
      <c r="F2278" s="1">
        <v>2</v>
      </c>
      <c r="G2278" s="1">
        <v>22</v>
      </c>
      <c r="H2278" s="1">
        <v>17</v>
      </c>
      <c r="I2278" s="1">
        <v>10</v>
      </c>
      <c r="J2278" s="1">
        <v>20.36</v>
      </c>
      <c r="K2278" s="35">
        <v>0.10516774409862768</v>
      </c>
      <c r="L2278" s="2">
        <v>0.01</v>
      </c>
      <c r="M2278" t="s">
        <v>175</v>
      </c>
    </row>
    <row r="2279" spans="1:13" x14ac:dyDescent="0.25">
      <c r="A2279" s="20">
        <v>3.4181422993580948</v>
      </c>
      <c r="B2279" s="80">
        <v>-114.878</v>
      </c>
      <c r="C2279" s="23">
        <v>41.113999999999997</v>
      </c>
      <c r="D2279" s="1">
        <v>7</v>
      </c>
      <c r="E2279" s="1">
        <v>2008</v>
      </c>
      <c r="F2279" s="1">
        <v>2</v>
      </c>
      <c r="G2279" s="1">
        <v>22</v>
      </c>
      <c r="H2279" s="1">
        <v>17</v>
      </c>
      <c r="I2279" s="1">
        <v>31</v>
      </c>
      <c r="J2279" s="1">
        <v>45.03</v>
      </c>
      <c r="K2279" s="35">
        <v>0.10516774409862768</v>
      </c>
      <c r="L2279" s="2">
        <v>0.01</v>
      </c>
      <c r="M2279" t="s">
        <v>175</v>
      </c>
    </row>
    <row r="2280" spans="1:13" x14ac:dyDescent="0.25">
      <c r="A2280" s="20">
        <v>2.8882408204900925</v>
      </c>
      <c r="B2280" s="80">
        <v>-114.871</v>
      </c>
      <c r="C2280" s="23">
        <v>41.158999999999999</v>
      </c>
      <c r="D2280" s="1">
        <v>7</v>
      </c>
      <c r="E2280" s="1">
        <v>2008</v>
      </c>
      <c r="F2280" s="1">
        <v>2</v>
      </c>
      <c r="G2280" s="1">
        <v>22</v>
      </c>
      <c r="H2280" s="1">
        <v>18</v>
      </c>
      <c r="I2280" s="1">
        <v>6</v>
      </c>
      <c r="J2280" s="11">
        <v>4.2</v>
      </c>
      <c r="K2280" s="35">
        <v>0.11825400999467875</v>
      </c>
      <c r="L2280" s="2">
        <v>0.01</v>
      </c>
      <c r="M2280" t="s">
        <v>175</v>
      </c>
    </row>
    <row r="2281" spans="1:13" x14ac:dyDescent="0.25">
      <c r="A2281" s="20">
        <v>3.3616348884027141</v>
      </c>
      <c r="B2281" s="80">
        <v>-114.911</v>
      </c>
      <c r="C2281" s="23">
        <v>41.106999999999999</v>
      </c>
      <c r="D2281" s="1">
        <v>13</v>
      </c>
      <c r="E2281" s="1">
        <v>2008</v>
      </c>
      <c r="F2281" s="1">
        <v>2</v>
      </c>
      <c r="G2281" s="1">
        <v>22</v>
      </c>
      <c r="H2281" s="1">
        <v>18</v>
      </c>
      <c r="I2281" s="1">
        <v>30</v>
      </c>
      <c r="J2281" s="1">
        <v>19.239999999999998</v>
      </c>
      <c r="K2281" s="35">
        <v>0.10516774409862768</v>
      </c>
      <c r="L2281" s="2">
        <v>0.01</v>
      </c>
      <c r="M2281" t="s">
        <v>175</v>
      </c>
    </row>
    <row r="2282" spans="1:13" x14ac:dyDescent="0.25">
      <c r="A2282" s="20">
        <v>3.6423289510705832</v>
      </c>
      <c r="B2282" s="80">
        <v>-114.88800000000001</v>
      </c>
      <c r="C2282" s="23">
        <v>41.122</v>
      </c>
      <c r="D2282" s="1">
        <v>5</v>
      </c>
      <c r="E2282" s="1">
        <v>2008</v>
      </c>
      <c r="F2282" s="1">
        <v>2</v>
      </c>
      <c r="G2282" s="1">
        <v>22</v>
      </c>
      <c r="H2282" s="1">
        <v>19</v>
      </c>
      <c r="I2282" s="1">
        <v>22</v>
      </c>
      <c r="J2282" s="1">
        <v>30.34</v>
      </c>
      <c r="K2282" s="35">
        <v>0.10516774409862768</v>
      </c>
      <c r="L2282" s="2">
        <v>0.01</v>
      </c>
      <c r="M2282" t="s">
        <v>175</v>
      </c>
    </row>
    <row r="2283" spans="1:13" x14ac:dyDescent="0.25">
      <c r="A2283" s="20">
        <v>2.8996900000000001</v>
      </c>
      <c r="B2283" s="80">
        <v>-114.908</v>
      </c>
      <c r="C2283" s="23">
        <v>41.137999999999998</v>
      </c>
      <c r="D2283" s="1">
        <v>12</v>
      </c>
      <c r="E2283" s="1">
        <v>2008</v>
      </c>
      <c r="F2283" s="1">
        <v>2</v>
      </c>
      <c r="G2283" s="1">
        <v>22</v>
      </c>
      <c r="H2283" s="1">
        <v>21</v>
      </c>
      <c r="I2283" s="1">
        <v>20</v>
      </c>
      <c r="J2283" s="1">
        <v>58.22</v>
      </c>
      <c r="K2283" s="35">
        <v>0.23</v>
      </c>
      <c r="L2283" s="2">
        <v>0.01</v>
      </c>
      <c r="M2283" t="s">
        <v>174</v>
      </c>
    </row>
    <row r="2284" spans="1:13" x14ac:dyDescent="0.25">
      <c r="A2284" s="20">
        <v>3.123562949797281</v>
      </c>
      <c r="B2284" s="80">
        <v>-114.815</v>
      </c>
      <c r="C2284" s="23">
        <v>41.176000000000002</v>
      </c>
      <c r="D2284" s="1">
        <v>5</v>
      </c>
      <c r="E2284" s="1">
        <v>2008</v>
      </c>
      <c r="F2284" s="1">
        <v>2</v>
      </c>
      <c r="G2284" s="1">
        <v>22</v>
      </c>
      <c r="H2284" s="1">
        <v>21</v>
      </c>
      <c r="I2284" s="1">
        <v>33</v>
      </c>
      <c r="J2284" s="1">
        <v>4.1100000000000003</v>
      </c>
      <c r="K2284" s="35">
        <v>0.10516774409862768</v>
      </c>
      <c r="L2284" s="2">
        <v>0.01</v>
      </c>
      <c r="M2284" t="s">
        <v>175</v>
      </c>
    </row>
    <row r="2285" spans="1:13" x14ac:dyDescent="0.25">
      <c r="A2285" s="20">
        <v>2.8945585987761988</v>
      </c>
      <c r="B2285" s="80">
        <v>-114.86199999999999</v>
      </c>
      <c r="C2285" s="23">
        <v>41.18</v>
      </c>
      <c r="D2285" s="1">
        <v>6</v>
      </c>
      <c r="E2285" s="1">
        <v>2008</v>
      </c>
      <c r="F2285" s="1">
        <v>2</v>
      </c>
      <c r="G2285" s="1">
        <v>22</v>
      </c>
      <c r="H2285" s="1">
        <v>22</v>
      </c>
      <c r="I2285" s="1">
        <v>34</v>
      </c>
      <c r="J2285" s="11">
        <v>32.5</v>
      </c>
      <c r="K2285" s="35">
        <v>0.11825400999467875</v>
      </c>
      <c r="L2285" s="2">
        <v>0.01</v>
      </c>
      <c r="M2285" t="s">
        <v>175</v>
      </c>
    </row>
    <row r="2286" spans="1:13" x14ac:dyDescent="0.25">
      <c r="A2286" s="20">
        <v>3.5522498996649197</v>
      </c>
      <c r="B2286" s="80">
        <v>-114.905</v>
      </c>
      <c r="C2286" s="23">
        <v>41.107999999999997</v>
      </c>
      <c r="D2286" s="1">
        <v>9</v>
      </c>
      <c r="E2286" s="1">
        <v>2008</v>
      </c>
      <c r="F2286" s="1">
        <v>2</v>
      </c>
      <c r="G2286" s="1">
        <v>22</v>
      </c>
      <c r="H2286" s="1">
        <v>23</v>
      </c>
      <c r="I2286" s="1">
        <v>24</v>
      </c>
      <c r="J2286" s="1">
        <v>3.93</v>
      </c>
      <c r="K2286" s="35">
        <v>0.10516774409862768</v>
      </c>
      <c r="L2286" s="2">
        <v>0.01</v>
      </c>
      <c r="M2286" t="s">
        <v>175</v>
      </c>
    </row>
    <row r="2287" spans="1:13" x14ac:dyDescent="0.25">
      <c r="A2287" s="20">
        <v>2.9763532873196086</v>
      </c>
      <c r="B2287" s="80">
        <v>-114.85599999999999</v>
      </c>
      <c r="C2287" s="23">
        <v>41.29</v>
      </c>
      <c r="D2287" s="1">
        <v>5</v>
      </c>
      <c r="E2287" s="1">
        <v>2008</v>
      </c>
      <c r="F2287" s="1">
        <v>2</v>
      </c>
      <c r="G2287" s="1">
        <v>23</v>
      </c>
      <c r="H2287" s="1">
        <v>2</v>
      </c>
      <c r="I2287" s="1">
        <v>54</v>
      </c>
      <c r="J2287" s="1">
        <v>57.45</v>
      </c>
      <c r="K2287" s="35">
        <v>0.10516774409862768</v>
      </c>
      <c r="L2287" s="2">
        <v>0.01</v>
      </c>
      <c r="M2287" t="s">
        <v>175</v>
      </c>
    </row>
    <row r="2288" spans="1:13" x14ac:dyDescent="0.25">
      <c r="A2288" s="20">
        <v>2.8996900000000001</v>
      </c>
      <c r="B2288" s="80">
        <v>-114.93</v>
      </c>
      <c r="C2288" s="23">
        <v>41.146999999999998</v>
      </c>
      <c r="D2288" s="1">
        <v>16</v>
      </c>
      <c r="E2288" s="1">
        <v>2008</v>
      </c>
      <c r="F2288" s="1">
        <v>2</v>
      </c>
      <c r="G2288" s="1">
        <v>23</v>
      </c>
      <c r="H2288" s="1">
        <v>6</v>
      </c>
      <c r="I2288" s="1">
        <v>33</v>
      </c>
      <c r="J2288" s="1">
        <v>58.43</v>
      </c>
      <c r="K2288" s="35">
        <v>0.23</v>
      </c>
      <c r="L2288" s="2">
        <v>0.01</v>
      </c>
      <c r="M2288" t="s">
        <v>174</v>
      </c>
    </row>
    <row r="2289" spans="1:13" x14ac:dyDescent="0.25">
      <c r="A2289" s="20">
        <v>3.0261619274127249</v>
      </c>
      <c r="B2289" s="80">
        <v>-114.94</v>
      </c>
      <c r="C2289" s="23">
        <v>41.101999999999997</v>
      </c>
      <c r="D2289" s="1">
        <v>5</v>
      </c>
      <c r="E2289" s="1">
        <v>2008</v>
      </c>
      <c r="F2289" s="1">
        <v>2</v>
      </c>
      <c r="G2289" s="1">
        <v>23</v>
      </c>
      <c r="H2289" s="1">
        <v>6</v>
      </c>
      <c r="I2289" s="1">
        <v>36</v>
      </c>
      <c r="J2289" s="1">
        <v>12.32</v>
      </c>
      <c r="K2289" s="35">
        <v>0.10516774409862768</v>
      </c>
      <c r="L2289" s="2">
        <v>0.01</v>
      </c>
      <c r="M2289" t="s">
        <v>175</v>
      </c>
    </row>
    <row r="2290" spans="1:13" x14ac:dyDescent="0.25">
      <c r="A2290" s="20">
        <v>3.0409925022168327</v>
      </c>
      <c r="B2290" s="80">
        <v>-114.89100000000001</v>
      </c>
      <c r="C2290" s="23">
        <v>41.113</v>
      </c>
      <c r="D2290" s="1">
        <v>7</v>
      </c>
      <c r="E2290" s="1">
        <v>2008</v>
      </c>
      <c r="F2290" s="1">
        <v>2</v>
      </c>
      <c r="G2290" s="1">
        <v>23</v>
      </c>
      <c r="H2290" s="1">
        <v>8</v>
      </c>
      <c r="I2290" s="1">
        <v>6</v>
      </c>
      <c r="J2290" s="1">
        <v>22.42</v>
      </c>
      <c r="K2290" s="35">
        <v>0.10516774409862768</v>
      </c>
      <c r="L2290" s="2">
        <v>0.01</v>
      </c>
      <c r="M2290" t="s">
        <v>175</v>
      </c>
    </row>
    <row r="2291" spans="1:13" x14ac:dyDescent="0.25">
      <c r="A2291" s="20">
        <v>3.1672694109039083</v>
      </c>
      <c r="B2291" s="80">
        <v>-114.90900000000001</v>
      </c>
      <c r="C2291" s="23">
        <v>41.17</v>
      </c>
      <c r="D2291" s="1">
        <v>6</v>
      </c>
      <c r="E2291" s="1">
        <v>2008</v>
      </c>
      <c r="F2291" s="1">
        <v>2</v>
      </c>
      <c r="G2291" s="1">
        <v>23</v>
      </c>
      <c r="H2291" s="1">
        <v>8</v>
      </c>
      <c r="I2291" s="1">
        <v>38</v>
      </c>
      <c r="J2291" s="1">
        <v>56.74</v>
      </c>
      <c r="K2291" s="35">
        <v>0.10516774409862768</v>
      </c>
      <c r="L2291" s="2">
        <v>0.01</v>
      </c>
      <c r="M2291" t="s">
        <v>175</v>
      </c>
    </row>
    <row r="2292" spans="1:13" x14ac:dyDescent="0.25">
      <c r="A2292" s="20">
        <v>2.7237976235953454</v>
      </c>
      <c r="B2292" s="80">
        <v>-114.84</v>
      </c>
      <c r="C2292" s="23">
        <v>41.197000000000003</v>
      </c>
      <c r="D2292" s="1">
        <v>5</v>
      </c>
      <c r="E2292" s="1">
        <v>2008</v>
      </c>
      <c r="F2292" s="1">
        <v>2</v>
      </c>
      <c r="G2292" s="1">
        <v>23</v>
      </c>
      <c r="H2292" s="1">
        <v>12</v>
      </c>
      <c r="I2292" s="1">
        <v>51</v>
      </c>
      <c r="J2292" s="11">
        <v>19.5</v>
      </c>
      <c r="K2292" s="35">
        <v>0.11825400999467875</v>
      </c>
      <c r="L2292" s="2">
        <v>0.01</v>
      </c>
      <c r="M2292" t="s">
        <v>175</v>
      </c>
    </row>
    <row r="2293" spans="1:13" x14ac:dyDescent="0.25">
      <c r="A2293" s="20">
        <v>3.4226836616688048</v>
      </c>
      <c r="B2293" s="80">
        <v>-114.852</v>
      </c>
      <c r="C2293" s="23">
        <v>41.273000000000003</v>
      </c>
      <c r="D2293" s="1">
        <v>4</v>
      </c>
      <c r="E2293" s="1">
        <v>2008</v>
      </c>
      <c r="F2293" s="1">
        <v>2</v>
      </c>
      <c r="G2293" s="1">
        <v>23</v>
      </c>
      <c r="H2293" s="1">
        <v>22</v>
      </c>
      <c r="I2293" s="1">
        <v>56</v>
      </c>
      <c r="J2293" s="1">
        <v>39.24</v>
      </c>
      <c r="K2293" s="35">
        <v>0.10516774409862768</v>
      </c>
      <c r="L2293" s="2">
        <v>0.01</v>
      </c>
      <c r="M2293" t="s">
        <v>175</v>
      </c>
    </row>
    <row r="2294" spans="1:13" x14ac:dyDescent="0.25">
      <c r="A2294" s="20">
        <v>2.97879</v>
      </c>
      <c r="B2294" s="80">
        <v>-114.905</v>
      </c>
      <c r="C2294" s="23">
        <v>41.167999999999999</v>
      </c>
      <c r="D2294" s="1">
        <v>3</v>
      </c>
      <c r="E2294" s="1">
        <v>2008</v>
      </c>
      <c r="F2294" s="1">
        <v>2</v>
      </c>
      <c r="G2294" s="1">
        <v>24</v>
      </c>
      <c r="H2294" s="1">
        <v>17</v>
      </c>
      <c r="I2294" s="1">
        <v>46</v>
      </c>
      <c r="J2294" s="1">
        <v>23.04</v>
      </c>
      <c r="K2294" s="35">
        <v>0.23</v>
      </c>
      <c r="L2294" s="2">
        <v>0.01</v>
      </c>
      <c r="M2294" t="s">
        <v>174</v>
      </c>
    </row>
    <row r="2295" spans="1:13" x14ac:dyDescent="0.25">
      <c r="A2295" s="20">
        <v>3.0564519099059826</v>
      </c>
      <c r="B2295" s="80">
        <v>-114.89</v>
      </c>
      <c r="C2295" s="23">
        <v>41.139000000000003</v>
      </c>
      <c r="D2295" s="1">
        <v>4</v>
      </c>
      <c r="E2295" s="1">
        <v>2008</v>
      </c>
      <c r="F2295" s="1">
        <v>2</v>
      </c>
      <c r="G2295" s="1">
        <v>24</v>
      </c>
      <c r="H2295" s="1">
        <v>18</v>
      </c>
      <c r="I2295" s="1">
        <v>15</v>
      </c>
      <c r="J2295" s="1">
        <v>58.52</v>
      </c>
      <c r="K2295" s="35">
        <v>0.10516774409862768</v>
      </c>
      <c r="L2295" s="2">
        <v>0.01</v>
      </c>
      <c r="M2295" t="s">
        <v>175</v>
      </c>
    </row>
    <row r="2296" spans="1:13" x14ac:dyDescent="0.25">
      <c r="A2296" s="20">
        <v>2.9607394877934041</v>
      </c>
      <c r="B2296" s="80">
        <v>-114.84099999999999</v>
      </c>
      <c r="C2296" s="23">
        <v>41.162999999999997</v>
      </c>
      <c r="D2296" s="1">
        <v>4</v>
      </c>
      <c r="E2296" s="1">
        <v>2008</v>
      </c>
      <c r="F2296" s="1">
        <v>2</v>
      </c>
      <c r="G2296" s="1">
        <v>24</v>
      </c>
      <c r="H2296" s="1">
        <v>18</v>
      </c>
      <c r="I2296" s="1">
        <v>40</v>
      </c>
      <c r="J2296" s="1">
        <v>45.59</v>
      </c>
      <c r="K2296" s="35">
        <v>0.10516774409862768</v>
      </c>
      <c r="L2296" s="2">
        <v>0.01</v>
      </c>
      <c r="M2296" t="s">
        <v>175</v>
      </c>
    </row>
    <row r="2297" spans="1:13" x14ac:dyDescent="0.25">
      <c r="A2297" s="20">
        <v>2.946279176936494</v>
      </c>
      <c r="B2297" s="80">
        <v>-114.82899999999999</v>
      </c>
      <c r="C2297" s="23">
        <v>41.197000000000003</v>
      </c>
      <c r="D2297" s="1">
        <v>6</v>
      </c>
      <c r="E2297" s="1">
        <v>2008</v>
      </c>
      <c r="F2297" s="1">
        <v>2</v>
      </c>
      <c r="G2297" s="1">
        <v>25</v>
      </c>
      <c r="H2297" s="1">
        <v>0</v>
      </c>
      <c r="I2297" s="1">
        <v>25</v>
      </c>
      <c r="J2297" s="11">
        <v>19.8</v>
      </c>
      <c r="K2297" s="35">
        <v>0.11825400999467875</v>
      </c>
      <c r="L2297" s="2">
        <v>0.01</v>
      </c>
      <c r="M2297" t="s">
        <v>175</v>
      </c>
    </row>
    <row r="2298" spans="1:13" x14ac:dyDescent="0.25">
      <c r="A2298" s="20">
        <v>2.871853637949275</v>
      </c>
      <c r="B2298" s="80">
        <v>-114.833</v>
      </c>
      <c r="C2298" s="23">
        <v>41.182000000000002</v>
      </c>
      <c r="D2298" s="1">
        <v>8</v>
      </c>
      <c r="E2298" s="1">
        <v>2008</v>
      </c>
      <c r="F2298" s="1">
        <v>2</v>
      </c>
      <c r="G2298" s="1">
        <v>25</v>
      </c>
      <c r="H2298" s="1">
        <v>1</v>
      </c>
      <c r="I2298" s="1">
        <v>54</v>
      </c>
      <c r="J2298" s="11">
        <v>13.4</v>
      </c>
      <c r="K2298" s="35">
        <v>0.11825400999467875</v>
      </c>
      <c r="L2298" s="2">
        <v>0.01</v>
      </c>
      <c r="M2298" t="s">
        <v>175</v>
      </c>
    </row>
    <row r="2299" spans="1:13" x14ac:dyDescent="0.25">
      <c r="A2299" s="20">
        <v>3.0189265054470593</v>
      </c>
      <c r="B2299" s="80">
        <v>-114.843</v>
      </c>
      <c r="C2299" s="23">
        <v>41.292999999999999</v>
      </c>
      <c r="D2299" s="1">
        <v>2</v>
      </c>
      <c r="E2299" s="1">
        <v>2008</v>
      </c>
      <c r="F2299" s="1">
        <v>2</v>
      </c>
      <c r="G2299" s="1">
        <v>25</v>
      </c>
      <c r="H2299" s="1">
        <v>2</v>
      </c>
      <c r="I2299" s="1">
        <v>59</v>
      </c>
      <c r="J2299" s="11">
        <v>2</v>
      </c>
      <c r="K2299" s="35">
        <v>0.11825400999467875</v>
      </c>
      <c r="L2299" s="2">
        <v>0.01</v>
      </c>
      <c r="M2299" t="s">
        <v>175</v>
      </c>
    </row>
    <row r="2300" spans="1:13" x14ac:dyDescent="0.25">
      <c r="A2300" s="20">
        <v>2.9354218308409346</v>
      </c>
      <c r="B2300" s="80">
        <v>-114.861</v>
      </c>
      <c r="C2300" s="23">
        <v>41.271999999999998</v>
      </c>
      <c r="D2300" s="1">
        <v>4</v>
      </c>
      <c r="E2300" s="1">
        <v>2008</v>
      </c>
      <c r="F2300" s="1">
        <v>2</v>
      </c>
      <c r="G2300" s="1">
        <v>25</v>
      </c>
      <c r="H2300" s="1">
        <v>4</v>
      </c>
      <c r="I2300" s="1">
        <v>14</v>
      </c>
      <c r="J2300" s="11">
        <v>45.6</v>
      </c>
      <c r="K2300" s="35">
        <v>0.11825400999467875</v>
      </c>
      <c r="L2300" s="2">
        <v>0.01</v>
      </c>
      <c r="M2300" t="s">
        <v>175</v>
      </c>
    </row>
    <row r="2301" spans="1:13" x14ac:dyDescent="0.25">
      <c r="A2301" s="20">
        <v>3.1098243833893777</v>
      </c>
      <c r="B2301" s="80">
        <v>-114.922</v>
      </c>
      <c r="C2301" s="23">
        <v>41.113999999999997</v>
      </c>
      <c r="D2301" s="1">
        <v>11</v>
      </c>
      <c r="E2301" s="1">
        <v>2008</v>
      </c>
      <c r="F2301" s="1">
        <v>2</v>
      </c>
      <c r="G2301" s="1">
        <v>25</v>
      </c>
      <c r="H2301" s="1">
        <v>5</v>
      </c>
      <c r="I2301" s="1">
        <v>51</v>
      </c>
      <c r="J2301" s="1">
        <v>55.3</v>
      </c>
      <c r="K2301" s="35">
        <v>0.10516774409862768</v>
      </c>
      <c r="L2301" s="2">
        <v>0.01</v>
      </c>
      <c r="M2301" t="s">
        <v>175</v>
      </c>
    </row>
    <row r="2302" spans="1:13" x14ac:dyDescent="0.25">
      <c r="A2302" s="20">
        <v>3.1369899999999999</v>
      </c>
      <c r="B2302" s="80">
        <v>-114.898</v>
      </c>
      <c r="C2302" s="23">
        <v>41.133000000000003</v>
      </c>
      <c r="D2302" s="1">
        <v>2</v>
      </c>
      <c r="E2302" s="1">
        <v>2008</v>
      </c>
      <c r="F2302" s="1">
        <v>2</v>
      </c>
      <c r="G2302" s="1">
        <v>25</v>
      </c>
      <c r="H2302" s="1">
        <v>19</v>
      </c>
      <c r="I2302" s="1">
        <v>1</v>
      </c>
      <c r="J2302" s="1">
        <v>37.15</v>
      </c>
      <c r="K2302" s="35">
        <v>0.23</v>
      </c>
      <c r="L2302" s="2">
        <v>0.01</v>
      </c>
      <c r="M2302" t="s">
        <v>174</v>
      </c>
    </row>
    <row r="2303" spans="1:13" x14ac:dyDescent="0.25">
      <c r="A2303" s="20">
        <v>3.2036482682632279</v>
      </c>
      <c r="B2303" s="80">
        <v>-114.889</v>
      </c>
      <c r="C2303" s="23">
        <v>41.146999999999998</v>
      </c>
      <c r="D2303" s="1">
        <v>8</v>
      </c>
      <c r="E2303" s="1">
        <v>2008</v>
      </c>
      <c r="F2303" s="1">
        <v>2</v>
      </c>
      <c r="G2303" s="1">
        <v>25</v>
      </c>
      <c r="H2303" s="1">
        <v>20</v>
      </c>
      <c r="I2303" s="1">
        <v>49</v>
      </c>
      <c r="J2303" s="1">
        <v>21.35</v>
      </c>
      <c r="K2303" s="35">
        <v>0.10516774409862768</v>
      </c>
      <c r="L2303" s="2">
        <v>0.01</v>
      </c>
      <c r="M2303" t="s">
        <v>175</v>
      </c>
    </row>
    <row r="2304" spans="1:13" x14ac:dyDescent="0.25">
      <c r="A2304" s="20">
        <v>3.4878049889660314</v>
      </c>
      <c r="B2304" s="80">
        <v>-114.858</v>
      </c>
      <c r="C2304" s="23">
        <v>41.241999999999997</v>
      </c>
      <c r="D2304" s="1">
        <v>9</v>
      </c>
      <c r="E2304" s="1">
        <v>2008</v>
      </c>
      <c r="F2304" s="1">
        <v>2</v>
      </c>
      <c r="G2304" s="1">
        <v>26</v>
      </c>
      <c r="H2304" s="1">
        <v>2</v>
      </c>
      <c r="I2304" s="1">
        <v>22</v>
      </c>
      <c r="J2304" s="1">
        <v>23.46</v>
      </c>
      <c r="K2304" s="35">
        <v>0.10516774409862768</v>
      </c>
      <c r="L2304" s="2">
        <v>0.01</v>
      </c>
      <c r="M2304" t="s">
        <v>175</v>
      </c>
    </row>
    <row r="2305" spans="1:13" x14ac:dyDescent="0.25">
      <c r="A2305" s="20">
        <v>3.2889380615177961</v>
      </c>
      <c r="B2305" s="80">
        <v>-114.855</v>
      </c>
      <c r="C2305" s="23">
        <v>41.277000000000001</v>
      </c>
      <c r="D2305" s="1">
        <v>0</v>
      </c>
      <c r="E2305" s="1">
        <v>2008</v>
      </c>
      <c r="F2305" s="1">
        <v>2</v>
      </c>
      <c r="G2305" s="1">
        <v>26</v>
      </c>
      <c r="H2305" s="1">
        <v>2</v>
      </c>
      <c r="I2305" s="1">
        <v>48</v>
      </c>
      <c r="J2305" s="1">
        <v>45.81</v>
      </c>
      <c r="K2305" s="35">
        <v>0.10516774409862768</v>
      </c>
      <c r="L2305" s="2">
        <v>0.01</v>
      </c>
      <c r="M2305" t="s">
        <v>175</v>
      </c>
    </row>
    <row r="2306" spans="1:13" x14ac:dyDescent="0.25">
      <c r="A2306" s="20">
        <v>3.3401132140883565</v>
      </c>
      <c r="B2306" s="80">
        <v>-114.863</v>
      </c>
      <c r="C2306" s="23">
        <v>41.292000000000002</v>
      </c>
      <c r="D2306" s="1">
        <v>1</v>
      </c>
      <c r="E2306" s="1">
        <v>2008</v>
      </c>
      <c r="F2306" s="1">
        <v>2</v>
      </c>
      <c r="G2306" s="1">
        <v>26</v>
      </c>
      <c r="H2306" s="1">
        <v>3</v>
      </c>
      <c r="I2306" s="1">
        <v>47</v>
      </c>
      <c r="J2306" s="1">
        <v>14.28</v>
      </c>
      <c r="K2306" s="35">
        <v>0.10516774409862768</v>
      </c>
      <c r="L2306" s="2">
        <v>0.01</v>
      </c>
      <c r="M2306" t="s">
        <v>175</v>
      </c>
    </row>
    <row r="2307" spans="1:13" x14ac:dyDescent="0.25">
      <c r="A2307" s="20">
        <v>3.4371921486783781</v>
      </c>
      <c r="B2307" s="80">
        <v>-114.874</v>
      </c>
      <c r="C2307" s="23">
        <v>41.191000000000003</v>
      </c>
      <c r="D2307" s="1">
        <v>8</v>
      </c>
      <c r="E2307" s="1">
        <v>2008</v>
      </c>
      <c r="F2307" s="1">
        <v>2</v>
      </c>
      <c r="G2307" s="1">
        <v>26</v>
      </c>
      <c r="H2307" s="1">
        <v>11</v>
      </c>
      <c r="I2307" s="1">
        <v>53</v>
      </c>
      <c r="J2307" s="1">
        <v>14.44</v>
      </c>
      <c r="K2307" s="35">
        <v>0.10516774409862768</v>
      </c>
      <c r="L2307" s="2">
        <v>0.01</v>
      </c>
      <c r="M2307" t="s">
        <v>175</v>
      </c>
    </row>
    <row r="2308" spans="1:13" x14ac:dyDescent="0.25">
      <c r="A2308" s="20">
        <v>2.8971247510937008</v>
      </c>
      <c r="B2308" s="80">
        <v>-114.886</v>
      </c>
      <c r="C2308" s="23">
        <v>41.215000000000003</v>
      </c>
      <c r="D2308" s="1">
        <v>9</v>
      </c>
      <c r="E2308" s="1">
        <v>2008</v>
      </c>
      <c r="F2308" s="1">
        <v>2</v>
      </c>
      <c r="G2308" s="1">
        <v>26</v>
      </c>
      <c r="H2308" s="1">
        <v>12</v>
      </c>
      <c r="I2308" s="1">
        <v>35</v>
      </c>
      <c r="J2308" s="11">
        <v>12.6</v>
      </c>
      <c r="K2308" s="35">
        <v>0.11825400999467875</v>
      </c>
      <c r="L2308" s="2">
        <v>0.01</v>
      </c>
      <c r="M2308" t="s">
        <v>175</v>
      </c>
    </row>
    <row r="2309" spans="1:13" x14ac:dyDescent="0.25">
      <c r="A2309" s="20">
        <v>2.9840029788614495</v>
      </c>
      <c r="B2309" s="80">
        <v>-114.857</v>
      </c>
      <c r="C2309" s="23">
        <v>41.271999999999998</v>
      </c>
      <c r="D2309" s="1">
        <v>11</v>
      </c>
      <c r="E2309" s="1">
        <v>2008</v>
      </c>
      <c r="F2309" s="1">
        <v>2</v>
      </c>
      <c r="G2309" s="1">
        <v>26</v>
      </c>
      <c r="H2309" s="1">
        <v>20</v>
      </c>
      <c r="I2309" s="1">
        <v>46</v>
      </c>
      <c r="J2309" s="1">
        <v>45.46</v>
      </c>
      <c r="K2309" s="35">
        <v>0.10516774409862768</v>
      </c>
      <c r="L2309" s="2">
        <v>0.01</v>
      </c>
      <c r="M2309" t="s">
        <v>175</v>
      </c>
    </row>
    <row r="2310" spans="1:13" x14ac:dyDescent="0.25">
      <c r="A2310" s="20">
        <v>2.8759600000000001</v>
      </c>
      <c r="B2310" s="80">
        <v>-114.824</v>
      </c>
      <c r="C2310" s="23">
        <v>41.271000000000001</v>
      </c>
      <c r="D2310" s="1">
        <v>7</v>
      </c>
      <c r="E2310" s="1">
        <v>2008</v>
      </c>
      <c r="F2310" s="1">
        <v>2</v>
      </c>
      <c r="G2310" s="1">
        <v>27</v>
      </c>
      <c r="H2310" s="1">
        <v>0</v>
      </c>
      <c r="I2310" s="1">
        <v>21</v>
      </c>
      <c r="J2310" s="11">
        <v>42.9</v>
      </c>
      <c r="K2310" s="35">
        <v>0.13900000000000001</v>
      </c>
      <c r="L2310" s="2">
        <v>0.01</v>
      </c>
      <c r="M2310" t="s">
        <v>174</v>
      </c>
    </row>
    <row r="2311" spans="1:13" x14ac:dyDescent="0.25">
      <c r="A2311" s="20">
        <v>2.97879</v>
      </c>
      <c r="B2311" s="80">
        <v>-114.90600000000001</v>
      </c>
      <c r="C2311" s="23">
        <v>41.18</v>
      </c>
      <c r="D2311" s="1">
        <v>0</v>
      </c>
      <c r="E2311" s="1">
        <v>2008</v>
      </c>
      <c r="F2311" s="1">
        <v>2</v>
      </c>
      <c r="G2311" s="1">
        <v>27</v>
      </c>
      <c r="H2311" s="1">
        <v>8</v>
      </c>
      <c r="I2311" s="1">
        <v>41</v>
      </c>
      <c r="J2311" s="1">
        <v>53.53</v>
      </c>
      <c r="K2311" s="35">
        <v>0.23</v>
      </c>
      <c r="L2311" s="2">
        <v>0.01</v>
      </c>
      <c r="M2311" t="s">
        <v>174</v>
      </c>
    </row>
    <row r="2312" spans="1:13" x14ac:dyDescent="0.25">
      <c r="A2312" s="20">
        <v>3.0680809312898525</v>
      </c>
      <c r="B2312" s="80">
        <v>-114.92400000000001</v>
      </c>
      <c r="C2312" s="23">
        <v>41.189</v>
      </c>
      <c r="D2312" s="1">
        <v>9</v>
      </c>
      <c r="E2312" s="1">
        <v>2008</v>
      </c>
      <c r="F2312" s="1">
        <v>2</v>
      </c>
      <c r="G2312" s="1">
        <v>27</v>
      </c>
      <c r="H2312" s="1">
        <v>8</v>
      </c>
      <c r="I2312" s="1">
        <v>41</v>
      </c>
      <c r="J2312" s="11">
        <v>53.6</v>
      </c>
      <c r="K2312" s="35">
        <v>0.11825400999467875</v>
      </c>
      <c r="L2312" s="2">
        <v>0.01</v>
      </c>
      <c r="M2312" t="s">
        <v>175</v>
      </c>
    </row>
    <row r="2313" spans="1:13" x14ac:dyDescent="0.25">
      <c r="A2313" s="20">
        <v>3.05789</v>
      </c>
      <c r="B2313" s="80">
        <v>-114.928</v>
      </c>
      <c r="C2313" s="23">
        <v>41.182000000000002</v>
      </c>
      <c r="D2313" s="1">
        <v>0</v>
      </c>
      <c r="E2313" s="1">
        <v>2008</v>
      </c>
      <c r="F2313" s="1">
        <v>2</v>
      </c>
      <c r="G2313" s="1">
        <v>27</v>
      </c>
      <c r="H2313" s="1">
        <v>8</v>
      </c>
      <c r="I2313" s="1">
        <v>55</v>
      </c>
      <c r="J2313" s="1">
        <v>36.11</v>
      </c>
      <c r="K2313" s="35">
        <v>0.23</v>
      </c>
      <c r="L2313" s="2">
        <v>0.01</v>
      </c>
      <c r="M2313" t="s">
        <v>174</v>
      </c>
    </row>
    <row r="2314" spans="1:13" x14ac:dyDescent="0.25">
      <c r="A2314" s="20">
        <v>3.2532892123988639</v>
      </c>
      <c r="B2314" s="80">
        <v>-114.935</v>
      </c>
      <c r="C2314" s="23">
        <v>41.09</v>
      </c>
      <c r="D2314" s="1">
        <v>9</v>
      </c>
      <c r="E2314" s="1">
        <v>2008</v>
      </c>
      <c r="F2314" s="1">
        <v>2</v>
      </c>
      <c r="G2314" s="1">
        <v>27</v>
      </c>
      <c r="H2314" s="1">
        <v>20</v>
      </c>
      <c r="I2314" s="1">
        <v>6</v>
      </c>
      <c r="J2314" s="1">
        <v>32.6</v>
      </c>
      <c r="K2314" s="35">
        <v>0.10516774409862768</v>
      </c>
      <c r="L2314" s="2">
        <v>0.01</v>
      </c>
      <c r="M2314" t="s">
        <v>175</v>
      </c>
    </row>
    <row r="2315" spans="1:13" x14ac:dyDescent="0.25">
      <c r="A2315" s="20">
        <v>2.9328556785234325</v>
      </c>
      <c r="B2315" s="80">
        <v>-114.839</v>
      </c>
      <c r="C2315" s="23">
        <v>41.280999999999999</v>
      </c>
      <c r="D2315" s="1">
        <v>7</v>
      </c>
      <c r="E2315" s="1">
        <v>2008</v>
      </c>
      <c r="F2315" s="1">
        <v>2</v>
      </c>
      <c r="G2315" s="1">
        <v>27</v>
      </c>
      <c r="H2315" s="1">
        <v>20</v>
      </c>
      <c r="I2315" s="1">
        <v>47</v>
      </c>
      <c r="J2315" s="11">
        <v>23.4</v>
      </c>
      <c r="K2315" s="35">
        <v>0.11825400999467875</v>
      </c>
      <c r="L2315" s="2">
        <v>0.01</v>
      </c>
      <c r="M2315" t="s">
        <v>175</v>
      </c>
    </row>
    <row r="2316" spans="1:13" x14ac:dyDescent="0.25">
      <c r="A2316" s="20">
        <v>3.0748596222207958</v>
      </c>
      <c r="B2316" s="80">
        <v>-114.878</v>
      </c>
      <c r="C2316" s="23">
        <v>41.216999999999999</v>
      </c>
      <c r="D2316" s="1">
        <v>8</v>
      </c>
      <c r="E2316" s="1">
        <v>2008</v>
      </c>
      <c r="F2316" s="1">
        <v>2</v>
      </c>
      <c r="G2316" s="1">
        <v>28</v>
      </c>
      <c r="H2316" s="1">
        <v>0</v>
      </c>
      <c r="I2316" s="1">
        <v>44</v>
      </c>
      <c r="J2316" s="1">
        <v>23.05</v>
      </c>
      <c r="K2316" s="35">
        <v>0.10516774409862768</v>
      </c>
      <c r="L2316" s="2">
        <v>0.01</v>
      </c>
      <c r="M2316" t="s">
        <v>175</v>
      </c>
    </row>
    <row r="2317" spans="1:13" x14ac:dyDescent="0.25">
      <c r="A2317" s="20">
        <v>3.1380847409272818</v>
      </c>
      <c r="B2317" s="80">
        <v>-114.90900000000001</v>
      </c>
      <c r="C2317" s="23">
        <v>41.167000000000002</v>
      </c>
      <c r="D2317" s="1">
        <v>5</v>
      </c>
      <c r="E2317" s="1">
        <v>2008</v>
      </c>
      <c r="F2317" s="1">
        <v>2</v>
      </c>
      <c r="G2317" s="1">
        <v>28</v>
      </c>
      <c r="H2317" s="1">
        <v>12</v>
      </c>
      <c r="I2317" s="1">
        <v>36</v>
      </c>
      <c r="J2317" s="1">
        <v>45.43</v>
      </c>
      <c r="K2317" s="35">
        <v>0.10516774409862768</v>
      </c>
      <c r="L2317" s="2">
        <v>0.01</v>
      </c>
      <c r="M2317" t="s">
        <v>175</v>
      </c>
    </row>
    <row r="2318" spans="1:13" x14ac:dyDescent="0.25">
      <c r="A2318" s="20">
        <v>2.97879</v>
      </c>
      <c r="B2318" s="80">
        <v>-114.919</v>
      </c>
      <c r="C2318" s="23">
        <v>41.177</v>
      </c>
      <c r="D2318" s="1">
        <v>5</v>
      </c>
      <c r="E2318" s="1">
        <v>2008</v>
      </c>
      <c r="F2318" s="1">
        <v>2</v>
      </c>
      <c r="G2318" s="1">
        <v>28</v>
      </c>
      <c r="H2318" s="1">
        <v>14</v>
      </c>
      <c r="I2318" s="1">
        <v>2</v>
      </c>
      <c r="J2318" s="1">
        <v>16.34</v>
      </c>
      <c r="K2318" s="35">
        <v>0.23</v>
      </c>
      <c r="L2318" s="2">
        <v>0.01</v>
      </c>
      <c r="M2318" t="s">
        <v>174</v>
      </c>
    </row>
    <row r="2319" spans="1:13" x14ac:dyDescent="0.25">
      <c r="A2319" s="20">
        <v>3.2743686866745012</v>
      </c>
      <c r="B2319" s="80">
        <v>-114.81699999999999</v>
      </c>
      <c r="C2319" s="23">
        <v>41.213999999999999</v>
      </c>
      <c r="D2319" s="1">
        <v>5</v>
      </c>
      <c r="E2319" s="1">
        <v>2008</v>
      </c>
      <c r="F2319" s="1">
        <v>2</v>
      </c>
      <c r="G2319" s="1">
        <v>29</v>
      </c>
      <c r="H2319" s="1">
        <v>7</v>
      </c>
      <c r="I2319" s="1">
        <v>19</v>
      </c>
      <c r="J2319" s="1">
        <v>12.07</v>
      </c>
      <c r="K2319" s="35">
        <v>0.10516774409862768</v>
      </c>
      <c r="L2319" s="2">
        <v>0.01</v>
      </c>
      <c r="M2319" t="s">
        <v>175</v>
      </c>
    </row>
    <row r="2320" spans="1:13" x14ac:dyDescent="0.25">
      <c r="A2320" s="20">
        <v>3.5450690164026528</v>
      </c>
      <c r="B2320" s="80">
        <v>-114.898</v>
      </c>
      <c r="C2320" s="23">
        <v>41.112000000000002</v>
      </c>
      <c r="D2320" s="1">
        <v>9</v>
      </c>
      <c r="E2320" s="1">
        <v>2008</v>
      </c>
      <c r="F2320" s="1">
        <v>2</v>
      </c>
      <c r="G2320" s="1">
        <v>29</v>
      </c>
      <c r="H2320" s="1">
        <v>8</v>
      </c>
      <c r="I2320" s="1">
        <v>49</v>
      </c>
      <c r="J2320" s="1">
        <v>47.83</v>
      </c>
      <c r="K2320" s="35">
        <v>0.10516774409862768</v>
      </c>
      <c r="L2320" s="2">
        <v>0.01</v>
      </c>
      <c r="M2320" t="s">
        <v>175</v>
      </c>
    </row>
    <row r="2321" spans="1:13" x14ac:dyDescent="0.25">
      <c r="A2321" s="20">
        <v>2.9814173675406743</v>
      </c>
      <c r="B2321" s="80">
        <v>-114.94799999999999</v>
      </c>
      <c r="C2321" s="23">
        <v>41.088000000000001</v>
      </c>
      <c r="D2321" s="1">
        <v>12</v>
      </c>
      <c r="E2321" s="1">
        <v>2008</v>
      </c>
      <c r="F2321" s="1">
        <v>2</v>
      </c>
      <c r="G2321" s="1">
        <v>29</v>
      </c>
      <c r="H2321" s="1">
        <v>12</v>
      </c>
      <c r="I2321" s="1">
        <v>7</v>
      </c>
      <c r="J2321" s="11">
        <v>33.799999999999997</v>
      </c>
      <c r="K2321" s="35">
        <v>0.11825400999467875</v>
      </c>
      <c r="L2321" s="2">
        <v>0.01</v>
      </c>
      <c r="M2321" t="s">
        <v>175</v>
      </c>
    </row>
    <row r="2322" spans="1:13" x14ac:dyDescent="0.25">
      <c r="A2322" s="20">
        <v>2.97879</v>
      </c>
      <c r="B2322" s="80">
        <v>-114.819</v>
      </c>
      <c r="C2322" s="23">
        <v>41.244999999999997</v>
      </c>
      <c r="D2322" s="1">
        <v>9</v>
      </c>
      <c r="E2322" s="1">
        <v>2008</v>
      </c>
      <c r="F2322" s="1">
        <v>2</v>
      </c>
      <c r="G2322" s="1">
        <v>29</v>
      </c>
      <c r="H2322" s="1">
        <v>21</v>
      </c>
      <c r="I2322" s="1">
        <v>19</v>
      </c>
      <c r="J2322" s="1">
        <v>24.59</v>
      </c>
      <c r="K2322" s="35">
        <v>0.23</v>
      </c>
      <c r="L2322" s="2">
        <v>0.01</v>
      </c>
      <c r="M2322" t="s">
        <v>174</v>
      </c>
    </row>
    <row r="2323" spans="1:13" x14ac:dyDescent="0.25">
      <c r="A2323" s="20">
        <v>3.3997289542748663</v>
      </c>
      <c r="B2323" s="80">
        <v>-114.886</v>
      </c>
      <c r="C2323" s="23">
        <v>41.182000000000002</v>
      </c>
      <c r="D2323" s="1">
        <v>5</v>
      </c>
      <c r="E2323" s="1">
        <v>2008</v>
      </c>
      <c r="F2323" s="1">
        <v>3</v>
      </c>
      <c r="G2323" s="1">
        <v>1</v>
      </c>
      <c r="H2323" s="1">
        <v>13</v>
      </c>
      <c r="I2323" s="1">
        <v>57</v>
      </c>
      <c r="J2323" s="1">
        <v>3.55</v>
      </c>
      <c r="K2323" s="35">
        <v>0.10516774409862768</v>
      </c>
      <c r="L2323" s="2">
        <v>0.01</v>
      </c>
      <c r="M2323" t="s">
        <v>175</v>
      </c>
    </row>
    <row r="2324" spans="1:13" x14ac:dyDescent="0.25">
      <c r="A2324" s="20">
        <v>2.9227791524890634</v>
      </c>
      <c r="B2324" s="80">
        <v>-114.869</v>
      </c>
      <c r="C2324" s="23">
        <v>41.182000000000002</v>
      </c>
      <c r="D2324" s="1">
        <v>5</v>
      </c>
      <c r="E2324" s="1">
        <v>2008</v>
      </c>
      <c r="F2324" s="1">
        <v>3</v>
      </c>
      <c r="G2324" s="1">
        <v>1</v>
      </c>
      <c r="H2324" s="1">
        <v>14</v>
      </c>
      <c r="I2324" s="1">
        <v>5</v>
      </c>
      <c r="J2324" s="11">
        <v>44.5</v>
      </c>
      <c r="K2324" s="35">
        <v>0.11825400999467875</v>
      </c>
      <c r="L2324" s="2">
        <v>0.01</v>
      </c>
      <c r="M2324" t="s">
        <v>175</v>
      </c>
    </row>
    <row r="2325" spans="1:13" x14ac:dyDescent="0.25">
      <c r="A2325" s="20">
        <v>2.9071870335687535</v>
      </c>
      <c r="B2325" s="80">
        <v>-114.884</v>
      </c>
      <c r="C2325" s="23">
        <v>41.082999999999998</v>
      </c>
      <c r="D2325" s="1">
        <v>4</v>
      </c>
      <c r="E2325" s="1">
        <v>2008</v>
      </c>
      <c r="F2325" s="1">
        <v>3</v>
      </c>
      <c r="G2325" s="1">
        <v>2</v>
      </c>
      <c r="H2325" s="1">
        <v>0</v>
      </c>
      <c r="I2325" s="1">
        <v>2</v>
      </c>
      <c r="J2325" s="11">
        <v>41.4</v>
      </c>
      <c r="K2325" s="35">
        <v>0.11825400999467875</v>
      </c>
      <c r="L2325" s="2">
        <v>0.01</v>
      </c>
      <c r="M2325" t="s">
        <v>175</v>
      </c>
    </row>
    <row r="2326" spans="1:13" x14ac:dyDescent="0.25">
      <c r="A2326" s="20">
        <v>2.7078079728647815</v>
      </c>
      <c r="B2326" s="86">
        <v>-114.06</v>
      </c>
      <c r="C2326" s="24">
        <v>37.51</v>
      </c>
      <c r="D2326" s="9">
        <v>0</v>
      </c>
      <c r="E2326" s="9">
        <v>2008</v>
      </c>
      <c r="F2326" s="9">
        <v>3</v>
      </c>
      <c r="G2326" s="9">
        <v>2</v>
      </c>
      <c r="H2326" s="9">
        <v>13</v>
      </c>
      <c r="I2326" s="9">
        <v>15</v>
      </c>
      <c r="J2326" s="9">
        <v>41</v>
      </c>
      <c r="K2326" s="35">
        <v>0.11825400999467875</v>
      </c>
      <c r="L2326" s="2">
        <v>0.01</v>
      </c>
      <c r="M2326" t="s">
        <v>175</v>
      </c>
    </row>
    <row r="2327" spans="1:13" x14ac:dyDescent="0.25">
      <c r="A2327" s="20">
        <v>2.8523146880450634</v>
      </c>
      <c r="B2327" s="80">
        <v>-114.873</v>
      </c>
      <c r="C2327" s="23">
        <v>41.19</v>
      </c>
      <c r="D2327" s="1">
        <v>5</v>
      </c>
      <c r="E2327" s="1">
        <v>2008</v>
      </c>
      <c r="F2327" s="1">
        <v>3</v>
      </c>
      <c r="G2327" s="1">
        <v>3</v>
      </c>
      <c r="H2327" s="1">
        <v>15</v>
      </c>
      <c r="I2327" s="1">
        <v>58</v>
      </c>
      <c r="J2327" s="11">
        <v>52.8</v>
      </c>
      <c r="K2327" s="35">
        <v>0.11825400999467875</v>
      </c>
      <c r="L2327" s="2">
        <v>0.01</v>
      </c>
      <c r="M2327" t="s">
        <v>175</v>
      </c>
    </row>
    <row r="2328" spans="1:13" x14ac:dyDescent="0.25">
      <c r="A2328" s="20">
        <v>3.2614419918131476</v>
      </c>
      <c r="B2328" s="80">
        <v>-114.836</v>
      </c>
      <c r="C2328" s="23">
        <v>41.194000000000003</v>
      </c>
      <c r="D2328" s="1">
        <v>4</v>
      </c>
      <c r="E2328" s="1">
        <v>2008</v>
      </c>
      <c r="F2328" s="1">
        <v>3</v>
      </c>
      <c r="G2328" s="1">
        <v>3</v>
      </c>
      <c r="H2328" s="1">
        <v>22</v>
      </c>
      <c r="I2328" s="1">
        <v>40</v>
      </c>
      <c r="J2328" s="1">
        <v>4.9400000000000004</v>
      </c>
      <c r="K2328" s="35">
        <v>0.10516774409862768</v>
      </c>
      <c r="L2328" s="2">
        <v>0.01</v>
      </c>
      <c r="M2328" t="s">
        <v>175</v>
      </c>
    </row>
    <row r="2329" spans="1:13" x14ac:dyDescent="0.25">
      <c r="A2329" s="20">
        <v>3.6172112023566778</v>
      </c>
      <c r="B2329" s="80">
        <v>-114.849</v>
      </c>
      <c r="C2329" s="23">
        <v>41.204000000000001</v>
      </c>
      <c r="D2329" s="1">
        <v>5</v>
      </c>
      <c r="E2329" s="1">
        <v>2008</v>
      </c>
      <c r="F2329" s="1">
        <v>3</v>
      </c>
      <c r="G2329" s="1">
        <v>3</v>
      </c>
      <c r="H2329" s="1">
        <v>22</v>
      </c>
      <c r="I2329" s="1">
        <v>45</v>
      </c>
      <c r="J2329" s="1">
        <v>2.9</v>
      </c>
      <c r="K2329" s="35">
        <v>0.10516774409862768</v>
      </c>
      <c r="L2329" s="2">
        <v>0.01</v>
      </c>
      <c r="M2329" t="s">
        <v>175</v>
      </c>
    </row>
    <row r="2330" spans="1:13" x14ac:dyDescent="0.25">
      <c r="A2330" s="20">
        <v>2.9688636203832361</v>
      </c>
      <c r="B2330" s="80">
        <v>-114.861</v>
      </c>
      <c r="C2330" s="23">
        <v>41.215000000000003</v>
      </c>
      <c r="D2330" s="1">
        <v>4</v>
      </c>
      <c r="E2330" s="1">
        <v>2008</v>
      </c>
      <c r="F2330" s="1">
        <v>3</v>
      </c>
      <c r="G2330" s="1">
        <v>4</v>
      </c>
      <c r="H2330" s="1">
        <v>15</v>
      </c>
      <c r="I2330" s="1">
        <v>21</v>
      </c>
      <c r="J2330" s="1">
        <v>13.59</v>
      </c>
      <c r="K2330" s="35">
        <v>0.10516774409862768</v>
      </c>
      <c r="L2330" s="2">
        <v>0.01</v>
      </c>
      <c r="M2330" t="s">
        <v>175</v>
      </c>
    </row>
    <row r="2331" spans="1:13" x14ac:dyDescent="0.25">
      <c r="A2331" s="20">
        <v>3.1093345733851834</v>
      </c>
      <c r="B2331" s="80">
        <v>-114.875</v>
      </c>
      <c r="C2331" s="23">
        <v>41.19</v>
      </c>
      <c r="D2331" s="1">
        <v>4</v>
      </c>
      <c r="E2331" s="1">
        <v>2008</v>
      </c>
      <c r="F2331" s="1">
        <v>3</v>
      </c>
      <c r="G2331" s="1">
        <v>4</v>
      </c>
      <c r="H2331" s="1">
        <v>21</v>
      </c>
      <c r="I2331" s="1">
        <v>38</v>
      </c>
      <c r="J2331" s="11">
        <v>50.3</v>
      </c>
      <c r="K2331" s="35">
        <v>0.11825400999467875</v>
      </c>
      <c r="L2331" s="2">
        <v>0.01</v>
      </c>
      <c r="M2331" t="s">
        <v>175</v>
      </c>
    </row>
    <row r="2332" spans="1:13" x14ac:dyDescent="0.25">
      <c r="A2332" s="20">
        <v>3.0349090343979648</v>
      </c>
      <c r="B2332" s="80">
        <v>-114.866</v>
      </c>
      <c r="C2332" s="23">
        <v>41.194000000000003</v>
      </c>
      <c r="D2332" s="1">
        <v>4</v>
      </c>
      <c r="E2332" s="1">
        <v>2008</v>
      </c>
      <c r="F2332" s="1">
        <v>3</v>
      </c>
      <c r="G2332" s="1">
        <v>5</v>
      </c>
      <c r="H2332" s="1">
        <v>22</v>
      </c>
      <c r="I2332" s="1">
        <v>15</v>
      </c>
      <c r="J2332" s="11">
        <v>55.1</v>
      </c>
      <c r="K2332" s="35">
        <v>0.11825400999467875</v>
      </c>
      <c r="L2332" s="2">
        <v>0.01</v>
      </c>
      <c r="M2332" t="s">
        <v>175</v>
      </c>
    </row>
    <row r="2333" spans="1:13" x14ac:dyDescent="0.25">
      <c r="A2333" s="20">
        <v>3.0495108846824697</v>
      </c>
      <c r="B2333" s="80">
        <v>-114.828</v>
      </c>
      <c r="C2333" s="23">
        <v>41.289000000000001</v>
      </c>
      <c r="D2333" s="1">
        <v>8</v>
      </c>
      <c r="E2333" s="1">
        <v>2008</v>
      </c>
      <c r="F2333" s="1">
        <v>3</v>
      </c>
      <c r="G2333" s="1">
        <v>6</v>
      </c>
      <c r="H2333" s="1">
        <v>1</v>
      </c>
      <c r="I2333" s="1">
        <v>9</v>
      </c>
      <c r="J2333" s="11">
        <v>25.7</v>
      </c>
      <c r="K2333" s="35">
        <v>0.11825400999467875</v>
      </c>
      <c r="L2333" s="2">
        <v>0.01</v>
      </c>
      <c r="M2333" t="s">
        <v>175</v>
      </c>
    </row>
    <row r="2334" spans="1:13" x14ac:dyDescent="0.25">
      <c r="A2334" s="20">
        <v>3.3294983196156083</v>
      </c>
      <c r="B2334" s="80">
        <v>-114.84699999999999</v>
      </c>
      <c r="C2334" s="23">
        <v>41.168999999999997</v>
      </c>
      <c r="D2334" s="1">
        <v>5</v>
      </c>
      <c r="E2334" s="1">
        <v>2008</v>
      </c>
      <c r="F2334" s="1">
        <v>3</v>
      </c>
      <c r="G2334" s="1">
        <v>6</v>
      </c>
      <c r="H2334" s="1">
        <v>2</v>
      </c>
      <c r="I2334" s="1">
        <v>5</v>
      </c>
      <c r="J2334" s="1">
        <v>55.61</v>
      </c>
      <c r="K2334" s="35">
        <v>0.10516774409862768</v>
      </c>
      <c r="L2334" s="2">
        <v>0.01</v>
      </c>
      <c r="M2334" t="s">
        <v>175</v>
      </c>
    </row>
    <row r="2335" spans="1:13" x14ac:dyDescent="0.25">
      <c r="A2335" s="20">
        <v>2.7538035095645212</v>
      </c>
      <c r="B2335" s="86">
        <v>-111.77500000000001</v>
      </c>
      <c r="C2335" s="24">
        <v>40.814</v>
      </c>
      <c r="D2335" s="9">
        <v>10</v>
      </c>
      <c r="E2335" s="9">
        <v>2008</v>
      </c>
      <c r="F2335" s="9">
        <v>3</v>
      </c>
      <c r="G2335" s="9">
        <v>7</v>
      </c>
      <c r="H2335" s="9">
        <v>11</v>
      </c>
      <c r="I2335" s="9">
        <v>21</v>
      </c>
      <c r="J2335" s="12">
        <v>52.9</v>
      </c>
      <c r="K2335" s="35">
        <v>0.11825400999467875</v>
      </c>
      <c r="L2335" s="2">
        <v>0.01</v>
      </c>
      <c r="M2335" t="s">
        <v>175</v>
      </c>
    </row>
    <row r="2336" spans="1:13" x14ac:dyDescent="0.25">
      <c r="A2336" s="20">
        <v>2.7354429115317531</v>
      </c>
      <c r="B2336" s="80">
        <v>-114.881</v>
      </c>
      <c r="C2336" s="23">
        <v>41.15</v>
      </c>
      <c r="D2336" s="1">
        <v>5</v>
      </c>
      <c r="E2336" s="1">
        <v>2008</v>
      </c>
      <c r="F2336" s="1">
        <v>3</v>
      </c>
      <c r="G2336" s="1">
        <v>8</v>
      </c>
      <c r="H2336" s="1">
        <v>16</v>
      </c>
      <c r="I2336" s="1">
        <v>32</v>
      </c>
      <c r="J2336" s="11">
        <v>52.5</v>
      </c>
      <c r="K2336" s="35">
        <v>0.11825400999467875</v>
      </c>
      <c r="L2336" s="2">
        <v>0.01</v>
      </c>
      <c r="M2336" t="s">
        <v>175</v>
      </c>
    </row>
    <row r="2337" spans="1:13" x14ac:dyDescent="0.25">
      <c r="A2337" s="20">
        <v>3.0400484608126273</v>
      </c>
      <c r="B2337" s="80">
        <v>-114.861</v>
      </c>
      <c r="C2337" s="23">
        <v>41.195</v>
      </c>
      <c r="D2337" s="1">
        <v>4</v>
      </c>
      <c r="E2337" s="1">
        <v>2008</v>
      </c>
      <c r="F2337" s="1">
        <v>3</v>
      </c>
      <c r="G2337" s="1">
        <v>10</v>
      </c>
      <c r="H2337" s="1">
        <v>8</v>
      </c>
      <c r="I2337" s="1">
        <v>45</v>
      </c>
      <c r="J2337" s="11">
        <v>33.799999999999997</v>
      </c>
      <c r="K2337" s="35">
        <v>0.11825400999467875</v>
      </c>
      <c r="L2337" s="2">
        <v>0.01</v>
      </c>
      <c r="M2337" t="s">
        <v>175</v>
      </c>
    </row>
    <row r="2338" spans="1:13" x14ac:dyDescent="0.25">
      <c r="A2338" s="20">
        <v>2.8339540900122957</v>
      </c>
      <c r="B2338" s="80">
        <v>-114.42</v>
      </c>
      <c r="C2338" s="23">
        <v>37.396000000000001</v>
      </c>
      <c r="D2338" s="1">
        <v>0</v>
      </c>
      <c r="E2338" s="1">
        <v>2008</v>
      </c>
      <c r="F2338" s="1">
        <v>3</v>
      </c>
      <c r="G2338" s="1">
        <v>12</v>
      </c>
      <c r="H2338" s="1">
        <v>11</v>
      </c>
      <c r="I2338" s="1">
        <v>39</v>
      </c>
      <c r="J2338" s="11">
        <v>44.1</v>
      </c>
      <c r="K2338" s="35">
        <v>0.11825400999467875</v>
      </c>
      <c r="L2338" s="2">
        <v>0.01</v>
      </c>
      <c r="M2338" t="s">
        <v>175</v>
      </c>
    </row>
    <row r="2339" spans="1:13" x14ac:dyDescent="0.25">
      <c r="A2339" s="20">
        <v>3.1894562362797751</v>
      </c>
      <c r="B2339" s="80">
        <v>-114.907</v>
      </c>
      <c r="C2339" s="23">
        <v>41.107999999999997</v>
      </c>
      <c r="D2339" s="1">
        <v>9</v>
      </c>
      <c r="E2339" s="1">
        <v>2008</v>
      </c>
      <c r="F2339" s="1">
        <v>3</v>
      </c>
      <c r="G2339" s="1">
        <v>13</v>
      </c>
      <c r="H2339" s="1">
        <v>8</v>
      </c>
      <c r="I2339" s="1">
        <v>47</v>
      </c>
      <c r="J2339" s="1">
        <v>32.770000000000003</v>
      </c>
      <c r="K2339" s="35">
        <v>0.10516774409862768</v>
      </c>
      <c r="L2339" s="2">
        <v>0.01</v>
      </c>
      <c r="M2339" t="s">
        <v>175</v>
      </c>
    </row>
    <row r="2340" spans="1:13" x14ac:dyDescent="0.25">
      <c r="A2340" s="20">
        <v>3.1963885471649562</v>
      </c>
      <c r="B2340" s="80">
        <v>-110.286</v>
      </c>
      <c r="C2340" s="23">
        <v>36.408000000000001</v>
      </c>
      <c r="D2340" s="1">
        <v>1</v>
      </c>
      <c r="E2340" s="1">
        <v>2008</v>
      </c>
      <c r="F2340" s="1">
        <v>3</v>
      </c>
      <c r="G2340" s="1">
        <v>13</v>
      </c>
      <c r="H2340" s="1">
        <v>17</v>
      </c>
      <c r="I2340" s="1">
        <v>9</v>
      </c>
      <c r="J2340" s="11">
        <v>17</v>
      </c>
      <c r="K2340" s="35">
        <v>0.11825400999467875</v>
      </c>
      <c r="L2340" s="2">
        <v>0.01</v>
      </c>
      <c r="M2340" t="s">
        <v>175</v>
      </c>
    </row>
    <row r="2341" spans="1:13" x14ac:dyDescent="0.25">
      <c r="A2341" s="20">
        <v>3.1995403145283507</v>
      </c>
      <c r="B2341" s="80">
        <v>-114.849</v>
      </c>
      <c r="C2341" s="23">
        <v>41.215000000000003</v>
      </c>
      <c r="D2341" s="1">
        <v>7</v>
      </c>
      <c r="E2341" s="1">
        <v>2008</v>
      </c>
      <c r="F2341" s="1">
        <v>3</v>
      </c>
      <c r="G2341" s="1">
        <v>14</v>
      </c>
      <c r="H2341" s="1">
        <v>0</v>
      </c>
      <c r="I2341" s="1">
        <v>41</v>
      </c>
      <c r="J2341" s="11">
        <v>47.9</v>
      </c>
      <c r="K2341" s="35">
        <v>0.11825400999467875</v>
      </c>
      <c r="L2341" s="2">
        <v>0.01</v>
      </c>
      <c r="M2341" t="s">
        <v>175</v>
      </c>
    </row>
    <row r="2342" spans="1:13" x14ac:dyDescent="0.25">
      <c r="A2342" s="20">
        <v>2.9105411277271038</v>
      </c>
      <c r="B2342" s="80">
        <v>-114.89</v>
      </c>
      <c r="C2342" s="23">
        <v>41.098999999999997</v>
      </c>
      <c r="D2342" s="1">
        <v>7</v>
      </c>
      <c r="E2342" s="1">
        <v>2008</v>
      </c>
      <c r="F2342" s="1">
        <v>3</v>
      </c>
      <c r="G2342" s="1">
        <v>14</v>
      </c>
      <c r="H2342" s="1">
        <v>1</v>
      </c>
      <c r="I2342" s="1">
        <v>59</v>
      </c>
      <c r="J2342" s="11">
        <v>41.2</v>
      </c>
      <c r="K2342" s="35">
        <v>0.11825400999467875</v>
      </c>
      <c r="L2342" s="2">
        <v>0.01</v>
      </c>
      <c r="M2342" t="s">
        <v>175</v>
      </c>
    </row>
    <row r="2343" spans="1:13" x14ac:dyDescent="0.25">
      <c r="A2343" s="20">
        <v>3.358528597755182</v>
      </c>
      <c r="B2343" s="80">
        <v>-114.922</v>
      </c>
      <c r="C2343" s="23">
        <v>41.136000000000003</v>
      </c>
      <c r="D2343" s="1">
        <v>7</v>
      </c>
      <c r="E2343" s="1">
        <v>2008</v>
      </c>
      <c r="F2343" s="1">
        <v>3</v>
      </c>
      <c r="G2343" s="1">
        <v>14</v>
      </c>
      <c r="H2343" s="1">
        <v>7</v>
      </c>
      <c r="I2343" s="1">
        <v>39</v>
      </c>
      <c r="J2343" s="1">
        <v>6.05</v>
      </c>
      <c r="K2343" s="35">
        <v>0.10516774409862768</v>
      </c>
      <c r="L2343" s="2">
        <v>0.01</v>
      </c>
      <c r="M2343" t="s">
        <v>175</v>
      </c>
    </row>
    <row r="2344" spans="1:13" x14ac:dyDescent="0.25">
      <c r="A2344" s="20">
        <v>3.1330155592885944</v>
      </c>
      <c r="B2344" s="80">
        <v>-114.904</v>
      </c>
      <c r="C2344" s="23">
        <v>41.246000000000002</v>
      </c>
      <c r="D2344" s="1">
        <v>1</v>
      </c>
      <c r="E2344" s="1">
        <v>2008</v>
      </c>
      <c r="F2344" s="1">
        <v>3</v>
      </c>
      <c r="G2344" s="1">
        <v>18</v>
      </c>
      <c r="H2344" s="1">
        <v>11</v>
      </c>
      <c r="I2344" s="1">
        <v>44</v>
      </c>
      <c r="J2344" s="11">
        <v>39.200000000000003</v>
      </c>
      <c r="K2344" s="35">
        <v>0.11825400999467875</v>
      </c>
      <c r="L2344" s="2">
        <v>0.01</v>
      </c>
      <c r="M2344" t="s">
        <v>175</v>
      </c>
    </row>
    <row r="2345" spans="1:13" x14ac:dyDescent="0.25">
      <c r="A2345" s="20">
        <v>2.8586324663311697</v>
      </c>
      <c r="B2345" s="80">
        <v>-114.89100000000001</v>
      </c>
      <c r="C2345" s="23">
        <v>41.180999999999997</v>
      </c>
      <c r="D2345" s="1">
        <v>7</v>
      </c>
      <c r="E2345" s="1">
        <v>2008</v>
      </c>
      <c r="F2345" s="1">
        <v>3</v>
      </c>
      <c r="G2345" s="1">
        <v>18</v>
      </c>
      <c r="H2345" s="1">
        <v>19</v>
      </c>
      <c r="I2345" s="1">
        <v>4</v>
      </c>
      <c r="J2345" s="11">
        <v>13.8</v>
      </c>
      <c r="K2345" s="35">
        <v>0.11825400999467875</v>
      </c>
      <c r="L2345" s="2">
        <v>0.01</v>
      </c>
      <c r="M2345" t="s">
        <v>175</v>
      </c>
    </row>
    <row r="2346" spans="1:13" x14ac:dyDescent="0.25">
      <c r="A2346" s="20">
        <v>3.3081023903138513</v>
      </c>
      <c r="B2346" s="80">
        <v>-113.504</v>
      </c>
      <c r="C2346" s="23">
        <v>36.517000000000003</v>
      </c>
      <c r="D2346" s="1">
        <v>5</v>
      </c>
      <c r="E2346" s="1">
        <v>2008</v>
      </c>
      <c r="F2346" s="1">
        <v>3</v>
      </c>
      <c r="G2346" s="1">
        <v>19</v>
      </c>
      <c r="H2346" s="1">
        <v>9</v>
      </c>
      <c r="I2346" s="1">
        <v>32</v>
      </c>
      <c r="J2346" s="1">
        <v>31.02</v>
      </c>
      <c r="K2346" s="35">
        <v>0.10516774409862768</v>
      </c>
      <c r="L2346" s="2">
        <v>0.01</v>
      </c>
      <c r="M2346" t="s">
        <v>175</v>
      </c>
    </row>
    <row r="2347" spans="1:13" x14ac:dyDescent="0.25">
      <c r="A2347" s="20">
        <v>2.9770658829668601</v>
      </c>
      <c r="B2347" s="80">
        <v>-114.886</v>
      </c>
      <c r="C2347" s="23">
        <v>41.237000000000002</v>
      </c>
      <c r="D2347" s="1">
        <v>1</v>
      </c>
      <c r="E2347" s="1">
        <v>2008</v>
      </c>
      <c r="F2347" s="1">
        <v>3</v>
      </c>
      <c r="G2347" s="1">
        <v>20</v>
      </c>
      <c r="H2347" s="1">
        <v>8</v>
      </c>
      <c r="I2347" s="1">
        <v>52</v>
      </c>
      <c r="J2347" s="11">
        <v>53.4</v>
      </c>
      <c r="K2347" s="35">
        <v>0.11825400999467875</v>
      </c>
      <c r="L2347" s="2">
        <v>0.01</v>
      </c>
      <c r="M2347" t="s">
        <v>175</v>
      </c>
    </row>
    <row r="2348" spans="1:13" x14ac:dyDescent="0.25">
      <c r="A2348" s="20">
        <v>2.9537753070940442</v>
      </c>
      <c r="B2348" s="80">
        <v>-108.71899999999999</v>
      </c>
      <c r="C2348" s="23">
        <v>41.823999999999998</v>
      </c>
      <c r="D2348" s="1">
        <v>0</v>
      </c>
      <c r="E2348" s="1">
        <v>2008</v>
      </c>
      <c r="F2348" s="1">
        <v>3</v>
      </c>
      <c r="G2348" s="1">
        <v>20</v>
      </c>
      <c r="H2348" s="1">
        <v>16</v>
      </c>
      <c r="I2348" s="1">
        <v>3</v>
      </c>
      <c r="J2348" s="11">
        <v>32</v>
      </c>
      <c r="K2348" s="35">
        <v>0.11825400999467875</v>
      </c>
      <c r="L2348" s="2">
        <v>0.01</v>
      </c>
      <c r="M2348" t="s">
        <v>175</v>
      </c>
    </row>
    <row r="2349" spans="1:13" x14ac:dyDescent="0.25">
      <c r="A2349" s="20">
        <v>2.8783594994710207</v>
      </c>
      <c r="B2349" s="80">
        <v>-114.82899999999999</v>
      </c>
      <c r="C2349" s="23">
        <v>41.281999999999996</v>
      </c>
      <c r="D2349" s="1">
        <v>7</v>
      </c>
      <c r="E2349" s="1">
        <v>2008</v>
      </c>
      <c r="F2349" s="1">
        <v>3</v>
      </c>
      <c r="G2349" s="1">
        <v>23</v>
      </c>
      <c r="H2349" s="1">
        <v>19</v>
      </c>
      <c r="I2349" s="1">
        <v>7</v>
      </c>
      <c r="J2349" s="11">
        <v>48.3</v>
      </c>
      <c r="K2349" s="35">
        <v>0.11825400999467875</v>
      </c>
      <c r="L2349" s="2">
        <v>0.01</v>
      </c>
      <c r="M2349" t="s">
        <v>175</v>
      </c>
    </row>
    <row r="2350" spans="1:13" x14ac:dyDescent="0.25">
      <c r="A2350" s="20">
        <v>2.9254393347098606</v>
      </c>
      <c r="B2350" s="80">
        <v>-113.60299999999999</v>
      </c>
      <c r="C2350" s="23">
        <v>36.521999999999998</v>
      </c>
      <c r="D2350" s="1">
        <v>5</v>
      </c>
      <c r="E2350" s="1">
        <v>2008</v>
      </c>
      <c r="F2350" s="1">
        <v>3</v>
      </c>
      <c r="G2350" s="1">
        <v>27</v>
      </c>
      <c r="H2350" s="1">
        <v>1</v>
      </c>
      <c r="I2350" s="1">
        <v>28</v>
      </c>
      <c r="J2350" s="1">
        <v>11.26</v>
      </c>
      <c r="K2350" s="35">
        <v>0.10516774409862768</v>
      </c>
      <c r="L2350" s="2">
        <v>0.01</v>
      </c>
      <c r="M2350" t="s">
        <v>175</v>
      </c>
    </row>
    <row r="2351" spans="1:13" x14ac:dyDescent="0.25">
      <c r="A2351" s="20">
        <v>2.7607140246761785</v>
      </c>
      <c r="B2351" s="80">
        <v>-113.536</v>
      </c>
      <c r="C2351" s="23">
        <v>36.497999999999998</v>
      </c>
      <c r="D2351" s="1">
        <v>5</v>
      </c>
      <c r="E2351" s="1">
        <v>2008</v>
      </c>
      <c r="F2351" s="1">
        <v>3</v>
      </c>
      <c r="G2351" s="1">
        <v>27</v>
      </c>
      <c r="H2351" s="1">
        <v>1</v>
      </c>
      <c r="I2351" s="1">
        <v>58</v>
      </c>
      <c r="J2351" s="11">
        <v>59.9</v>
      </c>
      <c r="K2351" s="35">
        <v>0.11825400999467875</v>
      </c>
      <c r="L2351" s="2">
        <v>0.01</v>
      </c>
      <c r="M2351" t="s">
        <v>175</v>
      </c>
    </row>
    <row r="2352" spans="1:13" x14ac:dyDescent="0.25">
      <c r="A2352" s="20">
        <v>2.69814</v>
      </c>
      <c r="B2352" s="80">
        <v>-114.878</v>
      </c>
      <c r="C2352" s="23">
        <v>41.194000000000003</v>
      </c>
      <c r="D2352" s="1">
        <v>1</v>
      </c>
      <c r="E2352" s="1">
        <v>2008</v>
      </c>
      <c r="F2352" s="1">
        <v>3</v>
      </c>
      <c r="G2352" s="1">
        <v>28</v>
      </c>
      <c r="H2352" s="1">
        <v>20</v>
      </c>
      <c r="I2352" s="1">
        <v>31</v>
      </c>
      <c r="J2352" s="11">
        <v>18.8</v>
      </c>
      <c r="K2352" s="35">
        <v>0.22500000000000001</v>
      </c>
      <c r="L2352" s="2">
        <v>0.01</v>
      </c>
      <c r="M2352" t="s">
        <v>174</v>
      </c>
    </row>
    <row r="2353" spans="1:13" x14ac:dyDescent="0.25">
      <c r="A2353" s="20">
        <v>2.9498284761101425</v>
      </c>
      <c r="B2353" s="80">
        <v>-114.86799999999999</v>
      </c>
      <c r="C2353" s="23">
        <v>41.201999999999998</v>
      </c>
      <c r="D2353" s="1">
        <v>6</v>
      </c>
      <c r="E2353" s="1">
        <v>2008</v>
      </c>
      <c r="F2353" s="1">
        <v>3</v>
      </c>
      <c r="G2353" s="1">
        <v>29</v>
      </c>
      <c r="H2353" s="1">
        <v>16</v>
      </c>
      <c r="I2353" s="1">
        <v>42</v>
      </c>
      <c r="J2353" s="11">
        <v>35.799999999999997</v>
      </c>
      <c r="K2353" s="35">
        <v>0.11825400999467875</v>
      </c>
      <c r="L2353" s="2">
        <v>0.01</v>
      </c>
      <c r="M2353" t="s">
        <v>175</v>
      </c>
    </row>
    <row r="2354" spans="1:13" x14ac:dyDescent="0.25">
      <c r="A2354" s="20">
        <v>2.8761908789637722</v>
      </c>
      <c r="B2354" s="80">
        <v>-114.887</v>
      </c>
      <c r="C2354" s="23">
        <v>41.079000000000001</v>
      </c>
      <c r="D2354" s="1">
        <v>7</v>
      </c>
      <c r="E2354" s="1">
        <v>2008</v>
      </c>
      <c r="F2354" s="1">
        <v>3</v>
      </c>
      <c r="G2354" s="1">
        <v>29</v>
      </c>
      <c r="H2354" s="1">
        <v>19</v>
      </c>
      <c r="I2354" s="1">
        <v>48</v>
      </c>
      <c r="J2354" s="11">
        <v>16</v>
      </c>
      <c r="K2354" s="35">
        <v>0.11825400999467875</v>
      </c>
      <c r="L2354" s="2">
        <v>0.01</v>
      </c>
      <c r="M2354" t="s">
        <v>175</v>
      </c>
    </row>
    <row r="2355" spans="1:13" x14ac:dyDescent="0.25">
      <c r="A2355" s="20">
        <v>2.899488576616247</v>
      </c>
      <c r="B2355" s="86">
        <v>-112.73399999999999</v>
      </c>
      <c r="C2355" s="24">
        <v>38.302999999999997</v>
      </c>
      <c r="D2355" s="9">
        <v>5</v>
      </c>
      <c r="E2355" s="9">
        <v>2008</v>
      </c>
      <c r="F2355" s="9">
        <v>3</v>
      </c>
      <c r="G2355" s="9">
        <v>29</v>
      </c>
      <c r="H2355" s="9">
        <v>22</v>
      </c>
      <c r="I2355" s="9">
        <v>19</v>
      </c>
      <c r="J2355" s="12">
        <v>54.5</v>
      </c>
      <c r="K2355" s="35">
        <v>0.11825400999467875</v>
      </c>
      <c r="L2355" s="2">
        <v>0.01</v>
      </c>
      <c r="M2355" t="s">
        <v>175</v>
      </c>
    </row>
    <row r="2356" spans="1:13" x14ac:dyDescent="0.25">
      <c r="A2356" s="20">
        <v>2.8189100000000002</v>
      </c>
      <c r="B2356" s="80">
        <v>-110.366</v>
      </c>
      <c r="C2356" s="23">
        <v>36.545000000000002</v>
      </c>
      <c r="D2356" s="1">
        <v>4</v>
      </c>
      <c r="E2356" s="1">
        <v>2008</v>
      </c>
      <c r="F2356" s="1">
        <v>4</v>
      </c>
      <c r="G2356" s="1">
        <v>4</v>
      </c>
      <c r="H2356" s="1">
        <v>18</v>
      </c>
      <c r="I2356" s="1">
        <v>44</v>
      </c>
      <c r="J2356" s="11">
        <v>13.4</v>
      </c>
      <c r="K2356" s="35">
        <v>0.22500000000000001</v>
      </c>
      <c r="L2356" s="2">
        <v>0.01</v>
      </c>
      <c r="M2356" t="s">
        <v>174</v>
      </c>
    </row>
    <row r="2357" spans="1:13" x14ac:dyDescent="0.25">
      <c r="A2357" s="20">
        <v>2.5970658914019387</v>
      </c>
      <c r="B2357" s="80">
        <v>-110.79300000000001</v>
      </c>
      <c r="C2357" s="23">
        <v>43.253999999999998</v>
      </c>
      <c r="D2357" s="1">
        <v>0</v>
      </c>
      <c r="E2357" s="1">
        <v>2008</v>
      </c>
      <c r="F2357" s="1">
        <v>4</v>
      </c>
      <c r="G2357" s="1">
        <v>5</v>
      </c>
      <c r="H2357" s="1">
        <v>15</v>
      </c>
      <c r="I2357" s="1">
        <v>54</v>
      </c>
      <c r="J2357" s="11">
        <v>48</v>
      </c>
      <c r="K2357" s="35">
        <v>0.11825400999467875</v>
      </c>
      <c r="L2357" s="2">
        <v>0.01</v>
      </c>
      <c r="M2357" t="s">
        <v>175</v>
      </c>
    </row>
    <row r="2358" spans="1:13" x14ac:dyDescent="0.25">
      <c r="A2358" s="20">
        <v>2.6770141450547564</v>
      </c>
      <c r="B2358" s="80">
        <v>-114.89700000000001</v>
      </c>
      <c r="C2358" s="23">
        <v>41.256</v>
      </c>
      <c r="D2358" s="1">
        <v>1</v>
      </c>
      <c r="E2358" s="1">
        <v>2008</v>
      </c>
      <c r="F2358" s="1">
        <v>4</v>
      </c>
      <c r="G2358" s="1">
        <v>6</v>
      </c>
      <c r="H2358" s="1">
        <v>17</v>
      </c>
      <c r="I2358" s="1">
        <v>59</v>
      </c>
      <c r="J2358" s="11">
        <v>59.9</v>
      </c>
      <c r="K2358" s="35">
        <v>0.11825400999467875</v>
      </c>
      <c r="L2358" s="2">
        <v>0.01</v>
      </c>
      <c r="M2358" t="s">
        <v>175</v>
      </c>
    </row>
    <row r="2359" spans="1:13" x14ac:dyDescent="0.25">
      <c r="A2359" s="20">
        <v>2.8248678326137306</v>
      </c>
      <c r="B2359" s="86">
        <v>-111.458</v>
      </c>
      <c r="C2359" s="24">
        <v>40.973999999999997</v>
      </c>
      <c r="D2359" s="9">
        <v>5</v>
      </c>
      <c r="E2359" s="9">
        <v>2008</v>
      </c>
      <c r="F2359" s="9">
        <v>4</v>
      </c>
      <c r="G2359" s="9">
        <v>8</v>
      </c>
      <c r="H2359" s="9">
        <v>10</v>
      </c>
      <c r="I2359" s="9">
        <v>6</v>
      </c>
      <c r="J2359" s="12">
        <v>24.6</v>
      </c>
      <c r="K2359" s="35">
        <v>0.11825400999467875</v>
      </c>
      <c r="L2359" s="2">
        <v>0.01</v>
      </c>
      <c r="M2359" t="s">
        <v>175</v>
      </c>
    </row>
    <row r="2360" spans="1:13" x14ac:dyDescent="0.25">
      <c r="A2360" s="20">
        <v>3.1111056620821778</v>
      </c>
      <c r="B2360" s="86">
        <v>-111.889</v>
      </c>
      <c r="C2360" s="24">
        <v>39.979999999999997</v>
      </c>
      <c r="D2360" s="9">
        <v>2</v>
      </c>
      <c r="E2360" s="9">
        <v>2008</v>
      </c>
      <c r="F2360" s="9">
        <v>4</v>
      </c>
      <c r="G2360" s="9">
        <v>20</v>
      </c>
      <c r="H2360" s="9">
        <v>22</v>
      </c>
      <c r="I2360" s="9">
        <v>17</v>
      </c>
      <c r="J2360" s="12">
        <v>57.6</v>
      </c>
      <c r="K2360" s="35">
        <v>0.11825400999467875</v>
      </c>
      <c r="L2360" s="2">
        <v>0.01</v>
      </c>
      <c r="M2360" t="s">
        <v>175</v>
      </c>
    </row>
    <row r="2361" spans="1:13" x14ac:dyDescent="0.25">
      <c r="A2361" s="20">
        <v>2.9824005143968204</v>
      </c>
      <c r="B2361" s="86">
        <v>-111.956</v>
      </c>
      <c r="C2361" s="24">
        <v>39.323999999999998</v>
      </c>
      <c r="D2361" s="9">
        <v>1</v>
      </c>
      <c r="E2361" s="9">
        <v>2008</v>
      </c>
      <c r="F2361" s="9">
        <v>4</v>
      </c>
      <c r="G2361" s="9">
        <v>22</v>
      </c>
      <c r="H2361" s="9">
        <v>16</v>
      </c>
      <c r="I2361" s="9">
        <v>59</v>
      </c>
      <c r="J2361" s="12">
        <v>50.8</v>
      </c>
      <c r="K2361" s="35">
        <v>0.11825400999467875</v>
      </c>
      <c r="L2361" s="2">
        <v>0.01</v>
      </c>
      <c r="M2361" t="s">
        <v>175</v>
      </c>
    </row>
    <row r="2362" spans="1:13" x14ac:dyDescent="0.25">
      <c r="A2362" s="20">
        <v>2.848555940296801</v>
      </c>
      <c r="B2362" s="86">
        <v>-111.95399999999999</v>
      </c>
      <c r="C2362" s="24">
        <v>39.319000000000003</v>
      </c>
      <c r="D2362" s="9">
        <v>0</v>
      </c>
      <c r="E2362" s="9">
        <v>2008</v>
      </c>
      <c r="F2362" s="9">
        <v>4</v>
      </c>
      <c r="G2362" s="9">
        <v>22</v>
      </c>
      <c r="H2362" s="9">
        <v>19</v>
      </c>
      <c r="I2362" s="9">
        <v>1</v>
      </c>
      <c r="J2362" s="12">
        <v>15.1</v>
      </c>
      <c r="K2362" s="35">
        <v>0.11825400999467875</v>
      </c>
      <c r="L2362" s="2">
        <v>0.01</v>
      </c>
      <c r="M2362" t="s">
        <v>175</v>
      </c>
    </row>
    <row r="2363" spans="1:13" x14ac:dyDescent="0.25">
      <c r="A2363" s="20">
        <v>3.3742900000000002</v>
      </c>
      <c r="B2363" s="80">
        <v>-108.441</v>
      </c>
      <c r="C2363" s="23">
        <v>36.646999999999998</v>
      </c>
      <c r="D2363" s="1">
        <v>3</v>
      </c>
      <c r="E2363" s="1">
        <v>2008</v>
      </c>
      <c r="F2363" s="1">
        <v>4</v>
      </c>
      <c r="G2363" s="1">
        <v>22</v>
      </c>
      <c r="H2363" s="1">
        <v>19</v>
      </c>
      <c r="I2363" s="1">
        <v>33</v>
      </c>
      <c r="J2363" s="11">
        <v>17.2</v>
      </c>
      <c r="K2363" s="35">
        <v>0.13900000000000001</v>
      </c>
      <c r="L2363" s="2">
        <v>0.01</v>
      </c>
      <c r="M2363" t="s">
        <v>174</v>
      </c>
    </row>
    <row r="2364" spans="1:13" x14ac:dyDescent="0.25">
      <c r="A2364" s="20">
        <v>2.9121312549681186</v>
      </c>
      <c r="B2364" s="86">
        <v>-111.946</v>
      </c>
      <c r="C2364" s="24">
        <v>39.350999999999999</v>
      </c>
      <c r="D2364" s="9">
        <v>3</v>
      </c>
      <c r="E2364" s="9">
        <v>2008</v>
      </c>
      <c r="F2364" s="9">
        <v>4</v>
      </c>
      <c r="G2364" s="9">
        <v>22</v>
      </c>
      <c r="H2364" s="9">
        <v>22</v>
      </c>
      <c r="I2364" s="9">
        <v>46</v>
      </c>
      <c r="J2364" s="12">
        <v>29.6</v>
      </c>
      <c r="K2364" s="35">
        <v>0.11825400999467875</v>
      </c>
      <c r="L2364" s="2">
        <v>0.01</v>
      </c>
      <c r="M2364" t="s">
        <v>175</v>
      </c>
    </row>
    <row r="2365" spans="1:13" x14ac:dyDescent="0.25">
      <c r="A2365" s="20">
        <v>2.9271306370628776</v>
      </c>
      <c r="B2365" s="80">
        <v>-114.687</v>
      </c>
      <c r="C2365" s="23">
        <v>37.398000000000003</v>
      </c>
      <c r="D2365" s="1">
        <v>1</v>
      </c>
      <c r="E2365" s="1">
        <v>2008</v>
      </c>
      <c r="F2365" s="1">
        <v>4</v>
      </c>
      <c r="G2365" s="1">
        <v>23</v>
      </c>
      <c r="H2365" s="1">
        <v>21</v>
      </c>
      <c r="I2365" s="1">
        <v>21</v>
      </c>
      <c r="J2365" s="11">
        <v>39</v>
      </c>
      <c r="K2365" s="35">
        <v>0.11825400999467875</v>
      </c>
      <c r="L2365" s="2">
        <v>0.01</v>
      </c>
      <c r="M2365" t="s">
        <v>175</v>
      </c>
    </row>
    <row r="2366" spans="1:13" x14ac:dyDescent="0.25">
      <c r="A2366" s="20">
        <v>3.0509058069081862</v>
      </c>
      <c r="B2366" s="86">
        <v>-112.825</v>
      </c>
      <c r="C2366" s="24">
        <v>37.229999999999997</v>
      </c>
      <c r="D2366" s="9">
        <v>0</v>
      </c>
      <c r="E2366" s="9">
        <v>2008</v>
      </c>
      <c r="F2366" s="9">
        <v>4</v>
      </c>
      <c r="G2366" s="9">
        <v>27</v>
      </c>
      <c r="H2366" s="9">
        <v>10</v>
      </c>
      <c r="I2366" s="9">
        <v>0</v>
      </c>
      <c r="J2366" s="12">
        <v>18.100000000000001</v>
      </c>
      <c r="K2366" s="35">
        <v>0.11825400999467875</v>
      </c>
      <c r="L2366" s="2">
        <v>0.01</v>
      </c>
      <c r="M2366" t="s">
        <v>175</v>
      </c>
    </row>
    <row r="2367" spans="1:13" x14ac:dyDescent="0.25">
      <c r="A2367" s="20">
        <v>2.9156734323621083</v>
      </c>
      <c r="B2367" s="86">
        <v>-110.11199999999999</v>
      </c>
      <c r="C2367" s="24">
        <v>38.939</v>
      </c>
      <c r="D2367" s="9">
        <v>4</v>
      </c>
      <c r="E2367" s="9">
        <v>2008</v>
      </c>
      <c r="F2367" s="9">
        <v>5</v>
      </c>
      <c r="G2367" s="9">
        <v>7</v>
      </c>
      <c r="H2367" s="9">
        <v>22</v>
      </c>
      <c r="I2367" s="9">
        <v>58</v>
      </c>
      <c r="J2367" s="12">
        <v>3.1</v>
      </c>
      <c r="K2367" s="35">
        <v>0.11825400999467875</v>
      </c>
      <c r="L2367" s="2">
        <v>0.01</v>
      </c>
      <c r="M2367" t="s">
        <v>175</v>
      </c>
    </row>
    <row r="2368" spans="1:13" x14ac:dyDescent="0.25">
      <c r="A2368" s="20">
        <v>3.0692318842822961</v>
      </c>
      <c r="B2368" s="80">
        <v>-111.211</v>
      </c>
      <c r="C2368" s="23">
        <v>42.838999999999999</v>
      </c>
      <c r="D2368" s="1">
        <v>5</v>
      </c>
      <c r="E2368" s="1">
        <v>2008</v>
      </c>
      <c r="F2368" s="1">
        <v>5</v>
      </c>
      <c r="G2368" s="1">
        <v>14</v>
      </c>
      <c r="H2368" s="1">
        <v>6</v>
      </c>
      <c r="I2368" s="1">
        <v>42</v>
      </c>
      <c r="J2368" s="1">
        <v>11.74</v>
      </c>
      <c r="K2368" s="35">
        <v>0.10516774409862768</v>
      </c>
      <c r="L2368" s="2">
        <v>0.01</v>
      </c>
      <c r="M2368" t="s">
        <v>175</v>
      </c>
    </row>
    <row r="2369" spans="1:13" x14ac:dyDescent="0.25">
      <c r="A2369" s="20">
        <v>2.5929238554027396</v>
      </c>
      <c r="B2369" s="80">
        <v>-111.23699999999999</v>
      </c>
      <c r="C2369" s="23">
        <v>42.847000000000001</v>
      </c>
      <c r="D2369" s="1">
        <v>3</v>
      </c>
      <c r="E2369" s="1">
        <v>2008</v>
      </c>
      <c r="F2369" s="1">
        <v>5</v>
      </c>
      <c r="G2369" s="1">
        <v>14</v>
      </c>
      <c r="H2369" s="1">
        <v>6</v>
      </c>
      <c r="I2369" s="1">
        <v>42</v>
      </c>
      <c r="J2369" s="11">
        <v>48</v>
      </c>
      <c r="K2369" s="35">
        <v>0.11825400999467875</v>
      </c>
      <c r="L2369" s="2">
        <v>0.01</v>
      </c>
      <c r="M2369" t="s">
        <v>175</v>
      </c>
    </row>
    <row r="2370" spans="1:13" x14ac:dyDescent="0.25">
      <c r="A2370" s="20">
        <v>2.8361298322992026</v>
      </c>
      <c r="B2370" s="86">
        <v>-112.916</v>
      </c>
      <c r="C2370" s="24">
        <v>37.192</v>
      </c>
      <c r="D2370" s="9">
        <v>6</v>
      </c>
      <c r="E2370" s="9">
        <v>2008</v>
      </c>
      <c r="F2370" s="9">
        <v>5</v>
      </c>
      <c r="G2370" s="9">
        <v>16</v>
      </c>
      <c r="H2370" s="9">
        <v>16</v>
      </c>
      <c r="I2370" s="9">
        <v>59</v>
      </c>
      <c r="J2370" s="12">
        <v>57.3</v>
      </c>
      <c r="K2370" s="35">
        <v>0.11825400999467875</v>
      </c>
      <c r="L2370" s="2">
        <v>0.01</v>
      </c>
      <c r="M2370" t="s">
        <v>175</v>
      </c>
    </row>
    <row r="2371" spans="1:13" x14ac:dyDescent="0.25">
      <c r="A2371" s="20">
        <v>2.826450838075087</v>
      </c>
      <c r="B2371" s="80">
        <v>-112.208</v>
      </c>
      <c r="C2371" s="23">
        <v>36.484999999999999</v>
      </c>
      <c r="D2371" s="1">
        <v>4</v>
      </c>
      <c r="E2371" s="1">
        <v>2008</v>
      </c>
      <c r="F2371" s="1">
        <v>5</v>
      </c>
      <c r="G2371" s="1">
        <v>21</v>
      </c>
      <c r="H2371" s="1">
        <v>20</v>
      </c>
      <c r="I2371" s="1">
        <v>28</v>
      </c>
      <c r="J2371" s="11">
        <v>34.4</v>
      </c>
      <c r="K2371" s="35">
        <v>0.11825400999467875</v>
      </c>
      <c r="L2371" s="2">
        <v>0.01</v>
      </c>
      <c r="M2371" t="s">
        <v>175</v>
      </c>
    </row>
    <row r="2372" spans="1:13" x14ac:dyDescent="0.25">
      <c r="A2372" s="20">
        <v>3.2735754434849742</v>
      </c>
      <c r="B2372" s="86">
        <v>-112.31699999999999</v>
      </c>
      <c r="C2372" s="24">
        <v>37.533999999999999</v>
      </c>
      <c r="D2372" s="9">
        <v>1</v>
      </c>
      <c r="E2372" s="9">
        <v>2008</v>
      </c>
      <c r="F2372" s="9">
        <v>5</v>
      </c>
      <c r="G2372" s="9">
        <v>21</v>
      </c>
      <c r="H2372" s="9">
        <v>23</v>
      </c>
      <c r="I2372" s="9">
        <v>57</v>
      </c>
      <c r="J2372" s="12">
        <v>7.4</v>
      </c>
      <c r="K2372" s="35">
        <v>0.11825400999467875</v>
      </c>
      <c r="L2372" s="2">
        <v>0.01</v>
      </c>
      <c r="M2372" t="s">
        <v>175</v>
      </c>
    </row>
    <row r="2373" spans="1:13" x14ac:dyDescent="0.25">
      <c r="A2373" s="20">
        <v>3.05789</v>
      </c>
      <c r="B2373" s="80">
        <v>-114.89400000000001</v>
      </c>
      <c r="C2373" s="23">
        <v>41.226999999999997</v>
      </c>
      <c r="D2373" s="1">
        <v>11</v>
      </c>
      <c r="E2373" s="1">
        <v>2008</v>
      </c>
      <c r="F2373" s="1">
        <v>5</v>
      </c>
      <c r="G2373" s="1">
        <v>24</v>
      </c>
      <c r="H2373" s="1">
        <v>8</v>
      </c>
      <c r="I2373" s="1">
        <v>51</v>
      </c>
      <c r="J2373" s="1">
        <v>22.2</v>
      </c>
      <c r="K2373" s="35">
        <v>0.23</v>
      </c>
      <c r="L2373" s="2">
        <v>0.01</v>
      </c>
      <c r="M2373" t="s">
        <v>174</v>
      </c>
    </row>
    <row r="2374" spans="1:13" x14ac:dyDescent="0.25">
      <c r="A2374" s="20">
        <v>2.8146032233437221</v>
      </c>
      <c r="B2374" s="86">
        <v>-112.218</v>
      </c>
      <c r="C2374" s="24">
        <v>41.798999999999999</v>
      </c>
      <c r="D2374" s="9">
        <v>7</v>
      </c>
      <c r="E2374" s="9">
        <v>2008</v>
      </c>
      <c r="F2374" s="9">
        <v>5</v>
      </c>
      <c r="G2374" s="9">
        <v>25</v>
      </c>
      <c r="H2374" s="9">
        <v>18</v>
      </c>
      <c r="I2374" s="9">
        <v>39</v>
      </c>
      <c r="J2374" s="12">
        <v>18.399999999999999</v>
      </c>
      <c r="K2374" s="35">
        <v>0.11825400999467875</v>
      </c>
      <c r="L2374" s="2">
        <v>0.01</v>
      </c>
      <c r="M2374" t="s">
        <v>175</v>
      </c>
    </row>
    <row r="2375" spans="1:13" x14ac:dyDescent="0.25">
      <c r="A2375" s="20">
        <v>2.8678996851857148</v>
      </c>
      <c r="B2375" s="80">
        <v>-110.33</v>
      </c>
      <c r="C2375" s="23">
        <v>36.531999999999996</v>
      </c>
      <c r="D2375" s="1">
        <v>4</v>
      </c>
      <c r="E2375" s="1">
        <v>2008</v>
      </c>
      <c r="F2375" s="1">
        <v>5</v>
      </c>
      <c r="G2375" s="1">
        <v>28</v>
      </c>
      <c r="H2375" s="1">
        <v>19</v>
      </c>
      <c r="I2375" s="1">
        <v>58</v>
      </c>
      <c r="J2375" s="11">
        <v>56.2</v>
      </c>
      <c r="K2375" s="35">
        <v>0.11825400999467875</v>
      </c>
      <c r="L2375" s="2">
        <v>0.01</v>
      </c>
      <c r="M2375" t="s">
        <v>175</v>
      </c>
    </row>
    <row r="2376" spans="1:13" x14ac:dyDescent="0.25">
      <c r="A2376" s="20">
        <v>2.7054370255625773</v>
      </c>
      <c r="B2376" s="86">
        <v>-112.319</v>
      </c>
      <c r="C2376" s="24">
        <v>37.537999999999997</v>
      </c>
      <c r="D2376" s="9">
        <v>0</v>
      </c>
      <c r="E2376" s="9">
        <v>2008</v>
      </c>
      <c r="F2376" s="9">
        <v>5</v>
      </c>
      <c r="G2376" s="9">
        <v>28</v>
      </c>
      <c r="H2376" s="9">
        <v>21</v>
      </c>
      <c r="I2376" s="9">
        <v>41</v>
      </c>
      <c r="J2376" s="12">
        <v>10.5</v>
      </c>
      <c r="K2376" s="35">
        <v>0.11825400999467875</v>
      </c>
      <c r="L2376" s="2">
        <v>0.01</v>
      </c>
      <c r="M2376" t="s">
        <v>175</v>
      </c>
    </row>
    <row r="2377" spans="1:13" x14ac:dyDescent="0.25">
      <c r="A2377" s="20">
        <v>3.05789</v>
      </c>
      <c r="B2377" s="86">
        <v>-112.563</v>
      </c>
      <c r="C2377" s="24">
        <v>37.871000000000002</v>
      </c>
      <c r="D2377" s="9">
        <v>5</v>
      </c>
      <c r="E2377" s="9">
        <v>2008</v>
      </c>
      <c r="F2377" s="9">
        <v>5</v>
      </c>
      <c r="G2377" s="9">
        <v>30</v>
      </c>
      <c r="H2377" s="9">
        <v>6</v>
      </c>
      <c r="I2377" s="9">
        <v>43</v>
      </c>
      <c r="J2377" s="9">
        <v>21.9</v>
      </c>
      <c r="K2377" s="35">
        <v>0.23200000000000001</v>
      </c>
      <c r="L2377" s="2">
        <v>0.01</v>
      </c>
      <c r="M2377" t="s">
        <v>174</v>
      </c>
    </row>
    <row r="2378" spans="1:13" x14ac:dyDescent="0.25">
      <c r="A2378" s="20">
        <v>3.7778296720957067</v>
      </c>
      <c r="B2378" s="80">
        <v>-112.509</v>
      </c>
      <c r="C2378" s="23">
        <v>36.456000000000003</v>
      </c>
      <c r="D2378" s="1">
        <v>2</v>
      </c>
      <c r="E2378" s="1">
        <v>2008</v>
      </c>
      <c r="F2378" s="1">
        <v>6</v>
      </c>
      <c r="G2378" s="1">
        <v>4</v>
      </c>
      <c r="H2378" s="1">
        <v>23</v>
      </c>
      <c r="I2378" s="1">
        <v>32</v>
      </c>
      <c r="J2378" s="11">
        <v>36</v>
      </c>
      <c r="K2378" s="35">
        <v>0.10516774409862768</v>
      </c>
      <c r="L2378" s="2">
        <v>0.01</v>
      </c>
      <c r="M2378" t="s">
        <v>175</v>
      </c>
    </row>
    <row r="2379" spans="1:13" x14ac:dyDescent="0.25">
      <c r="A2379" s="20">
        <v>2.8282219267720814</v>
      </c>
      <c r="B2379" s="86">
        <v>-111.47499999999999</v>
      </c>
      <c r="C2379" s="24">
        <v>39.505000000000003</v>
      </c>
      <c r="D2379" s="9">
        <v>8</v>
      </c>
      <c r="E2379" s="9">
        <v>2008</v>
      </c>
      <c r="F2379" s="9">
        <v>6</v>
      </c>
      <c r="G2379" s="9">
        <v>5</v>
      </c>
      <c r="H2379" s="9">
        <v>13</v>
      </c>
      <c r="I2379" s="9">
        <v>7</v>
      </c>
      <c r="J2379" s="12">
        <v>42.5</v>
      </c>
      <c r="K2379" s="35">
        <v>0.11825400999467875</v>
      </c>
      <c r="L2379" s="2">
        <v>0.01</v>
      </c>
      <c r="M2379" t="s">
        <v>175</v>
      </c>
    </row>
    <row r="2380" spans="1:13" x14ac:dyDescent="0.25">
      <c r="A2380" s="20">
        <v>2.97879</v>
      </c>
      <c r="B2380" s="80">
        <v>-114.854</v>
      </c>
      <c r="C2380" s="23">
        <v>41.009</v>
      </c>
      <c r="D2380" s="1">
        <v>5</v>
      </c>
      <c r="E2380" s="1">
        <v>2008</v>
      </c>
      <c r="F2380" s="1">
        <v>6</v>
      </c>
      <c r="G2380" s="1">
        <v>6</v>
      </c>
      <c r="H2380" s="1">
        <v>3</v>
      </c>
      <c r="I2380" s="1">
        <v>22</v>
      </c>
      <c r="J2380" s="1">
        <v>2.78</v>
      </c>
      <c r="K2380" s="35">
        <v>0.23</v>
      </c>
      <c r="L2380" s="2">
        <v>0.01</v>
      </c>
      <c r="M2380" t="s">
        <v>174</v>
      </c>
    </row>
    <row r="2381" spans="1:13" x14ac:dyDescent="0.25">
      <c r="A2381" s="20">
        <v>2.9626663594773115</v>
      </c>
      <c r="B2381" s="80">
        <v>-114.58</v>
      </c>
      <c r="C2381" s="23">
        <v>37.277999999999999</v>
      </c>
      <c r="D2381" s="1">
        <v>12</v>
      </c>
      <c r="E2381" s="1">
        <v>2008</v>
      </c>
      <c r="F2381" s="1">
        <v>6</v>
      </c>
      <c r="G2381" s="1">
        <v>6</v>
      </c>
      <c r="H2381" s="1">
        <v>10</v>
      </c>
      <c r="I2381" s="1">
        <v>2</v>
      </c>
      <c r="J2381" s="1">
        <v>47</v>
      </c>
      <c r="K2381" s="35">
        <v>0.11825400999467875</v>
      </c>
      <c r="L2381" s="2">
        <v>0.01</v>
      </c>
      <c r="M2381" t="s">
        <v>175</v>
      </c>
    </row>
    <row r="2382" spans="1:13" x14ac:dyDescent="0.25">
      <c r="A2382" s="20">
        <v>2.6373363866411235</v>
      </c>
      <c r="B2382" s="80">
        <v>-111.128</v>
      </c>
      <c r="C2382" s="23">
        <v>42.735999999999997</v>
      </c>
      <c r="D2382" s="1">
        <v>1</v>
      </c>
      <c r="E2382" s="1">
        <v>2008</v>
      </c>
      <c r="F2382" s="1">
        <v>6</v>
      </c>
      <c r="G2382" s="1">
        <v>12</v>
      </c>
      <c r="H2382" s="1">
        <v>20</v>
      </c>
      <c r="I2382" s="1">
        <v>39</v>
      </c>
      <c r="J2382" s="11">
        <v>34.5</v>
      </c>
      <c r="K2382" s="35">
        <v>0.11825400999467875</v>
      </c>
      <c r="L2382" s="2">
        <v>0.01</v>
      </c>
      <c r="M2382" t="s">
        <v>175</v>
      </c>
    </row>
    <row r="2383" spans="1:13" x14ac:dyDescent="0.25">
      <c r="A2383" s="20">
        <v>2.8971176293140424</v>
      </c>
      <c r="B2383" s="86">
        <v>-112.526</v>
      </c>
      <c r="C2383" s="24">
        <v>37.863</v>
      </c>
      <c r="D2383" s="9">
        <v>1</v>
      </c>
      <c r="E2383" s="9">
        <v>2008</v>
      </c>
      <c r="F2383" s="9">
        <v>6</v>
      </c>
      <c r="G2383" s="9">
        <v>13</v>
      </c>
      <c r="H2383" s="9">
        <v>14</v>
      </c>
      <c r="I2383" s="9">
        <v>11</v>
      </c>
      <c r="J2383" s="12">
        <v>8.3000000000000007</v>
      </c>
      <c r="K2383" s="35">
        <v>0.11825400999467875</v>
      </c>
      <c r="L2383" s="2">
        <v>0.01</v>
      </c>
      <c r="M2383" t="s">
        <v>175</v>
      </c>
    </row>
    <row r="2384" spans="1:13" x14ac:dyDescent="0.25">
      <c r="A2384" s="20">
        <v>3.2431791474852028</v>
      </c>
      <c r="B2384" s="86">
        <v>-112.61</v>
      </c>
      <c r="C2384" s="24">
        <v>41.738</v>
      </c>
      <c r="D2384" s="9">
        <v>7</v>
      </c>
      <c r="E2384" s="9">
        <v>2008</v>
      </c>
      <c r="F2384" s="9">
        <v>6</v>
      </c>
      <c r="G2384" s="9">
        <v>15</v>
      </c>
      <c r="H2384" s="9">
        <v>19</v>
      </c>
      <c r="I2384" s="9">
        <v>27</v>
      </c>
      <c r="J2384" s="12">
        <v>22.2</v>
      </c>
      <c r="K2384" s="35">
        <v>0.11825400999467875</v>
      </c>
      <c r="L2384" s="2">
        <v>0.01</v>
      </c>
      <c r="M2384" t="s">
        <v>175</v>
      </c>
    </row>
    <row r="2385" spans="1:13" x14ac:dyDescent="0.25">
      <c r="A2385" s="20">
        <v>3.6976189215966606</v>
      </c>
      <c r="B2385" s="80">
        <v>-114.316</v>
      </c>
      <c r="C2385" s="23">
        <v>37.337000000000003</v>
      </c>
      <c r="D2385" s="1">
        <v>5</v>
      </c>
      <c r="E2385" s="1">
        <v>2008</v>
      </c>
      <c r="F2385" s="1">
        <v>6</v>
      </c>
      <c r="G2385" s="1">
        <v>30</v>
      </c>
      <c r="H2385" s="1">
        <v>22</v>
      </c>
      <c r="I2385" s="1">
        <v>49</v>
      </c>
      <c r="J2385" s="1">
        <v>58.97</v>
      </c>
      <c r="K2385" s="35">
        <v>0.11825400999467875</v>
      </c>
      <c r="L2385" s="2">
        <v>0.01</v>
      </c>
      <c r="M2385" t="s">
        <v>175</v>
      </c>
    </row>
    <row r="2386" spans="1:13" x14ac:dyDescent="0.25">
      <c r="A2386" s="20">
        <v>3.0424194081148319</v>
      </c>
      <c r="B2386" s="80">
        <v>-114.58499999999999</v>
      </c>
      <c r="C2386" s="23">
        <v>37.445</v>
      </c>
      <c r="D2386" s="1">
        <v>2</v>
      </c>
      <c r="E2386" s="1">
        <v>2008</v>
      </c>
      <c r="F2386" s="1">
        <v>7</v>
      </c>
      <c r="G2386" s="1">
        <v>8</v>
      </c>
      <c r="H2386" s="1">
        <v>17</v>
      </c>
      <c r="I2386" s="1">
        <v>50</v>
      </c>
      <c r="J2386" s="1">
        <v>54.46</v>
      </c>
      <c r="K2386" s="35">
        <v>0.11825400999467875</v>
      </c>
      <c r="L2386" s="2">
        <v>0.01</v>
      </c>
      <c r="M2386" t="s">
        <v>175</v>
      </c>
    </row>
    <row r="2387" spans="1:13" x14ac:dyDescent="0.25">
      <c r="A2387" s="20">
        <v>2.8608010868384186</v>
      </c>
      <c r="B2387" s="80">
        <v>-114.842</v>
      </c>
      <c r="C2387" s="23">
        <v>41.204999999999998</v>
      </c>
      <c r="D2387" s="1">
        <v>8</v>
      </c>
      <c r="E2387" s="1">
        <v>2008</v>
      </c>
      <c r="F2387" s="1">
        <v>7</v>
      </c>
      <c r="G2387" s="1">
        <v>9</v>
      </c>
      <c r="H2387" s="1">
        <v>0</v>
      </c>
      <c r="I2387" s="1">
        <v>46</v>
      </c>
      <c r="J2387" s="1">
        <v>40.69</v>
      </c>
      <c r="K2387" s="35">
        <v>0.11825400999467875</v>
      </c>
      <c r="L2387" s="2">
        <v>0.01</v>
      </c>
      <c r="M2387" t="s">
        <v>175</v>
      </c>
    </row>
    <row r="2388" spans="1:13" x14ac:dyDescent="0.25">
      <c r="A2388" s="20">
        <v>2.8262485112801308</v>
      </c>
      <c r="B2388" s="80">
        <v>-110.309</v>
      </c>
      <c r="C2388" s="23">
        <v>36.529000000000003</v>
      </c>
      <c r="D2388" s="1">
        <v>0</v>
      </c>
      <c r="E2388" s="1">
        <v>2008</v>
      </c>
      <c r="F2388" s="1">
        <v>7</v>
      </c>
      <c r="G2388" s="1">
        <v>25</v>
      </c>
      <c r="H2388" s="1">
        <v>17</v>
      </c>
      <c r="I2388" s="1">
        <v>46</v>
      </c>
      <c r="J2388" s="11">
        <v>57.3</v>
      </c>
      <c r="K2388" s="35">
        <v>0.11825400999467875</v>
      </c>
      <c r="L2388" s="2">
        <v>0.01</v>
      </c>
      <c r="M2388" t="s">
        <v>175</v>
      </c>
    </row>
    <row r="2389" spans="1:13" x14ac:dyDescent="0.25">
      <c r="A2389" s="20">
        <v>3.0507034801132304</v>
      </c>
      <c r="B2389" s="80">
        <v>-110.373</v>
      </c>
      <c r="C2389" s="23">
        <v>36.643999999999998</v>
      </c>
      <c r="D2389" s="1">
        <v>5</v>
      </c>
      <c r="E2389" s="1">
        <v>2008</v>
      </c>
      <c r="F2389" s="1">
        <v>7</v>
      </c>
      <c r="G2389" s="1">
        <v>25</v>
      </c>
      <c r="H2389" s="1">
        <v>18</v>
      </c>
      <c r="I2389" s="1">
        <v>0</v>
      </c>
      <c r="J2389" s="11">
        <v>21.8</v>
      </c>
      <c r="K2389" s="35">
        <v>0.11825400999467875</v>
      </c>
      <c r="L2389" s="2">
        <v>0.01</v>
      </c>
      <c r="M2389" t="s">
        <v>175</v>
      </c>
    </row>
    <row r="2390" spans="1:13" x14ac:dyDescent="0.25">
      <c r="A2390" s="20">
        <v>3.0890076816401226</v>
      </c>
      <c r="B2390" s="80">
        <v>-114.85</v>
      </c>
      <c r="C2390" s="23">
        <v>41.201000000000001</v>
      </c>
      <c r="D2390" s="1">
        <v>10</v>
      </c>
      <c r="E2390" s="1">
        <v>2008</v>
      </c>
      <c r="F2390" s="1">
        <v>8</v>
      </c>
      <c r="G2390" s="1">
        <v>12</v>
      </c>
      <c r="H2390" s="1">
        <v>10</v>
      </c>
      <c r="I2390" s="1">
        <v>58</v>
      </c>
      <c r="J2390" s="1">
        <v>45.62</v>
      </c>
      <c r="K2390" s="35">
        <v>0.11825400999467875</v>
      </c>
      <c r="L2390" s="2">
        <v>0.01</v>
      </c>
      <c r="M2390" t="s">
        <v>175</v>
      </c>
    </row>
    <row r="2391" spans="1:13" x14ac:dyDescent="0.25">
      <c r="A2391" s="20">
        <v>3.4149232695222027</v>
      </c>
      <c r="B2391" s="86">
        <v>-111.587</v>
      </c>
      <c r="C2391" s="24">
        <v>42.478999999999999</v>
      </c>
      <c r="D2391" s="9">
        <v>4</v>
      </c>
      <c r="E2391" s="9">
        <v>2008</v>
      </c>
      <c r="F2391" s="9">
        <v>8</v>
      </c>
      <c r="G2391" s="9">
        <v>16</v>
      </c>
      <c r="H2391" s="9">
        <v>2</v>
      </c>
      <c r="I2391" s="9">
        <v>24</v>
      </c>
      <c r="J2391" s="12">
        <v>23.1</v>
      </c>
      <c r="K2391" s="35">
        <v>0.11825400999467875</v>
      </c>
      <c r="L2391" s="2">
        <v>0.01</v>
      </c>
      <c r="M2391" t="s">
        <v>175</v>
      </c>
    </row>
    <row r="2392" spans="1:13" x14ac:dyDescent="0.25">
      <c r="A2392" s="20">
        <v>2.7226121499442431</v>
      </c>
      <c r="B2392" s="86">
        <v>-112.315</v>
      </c>
      <c r="C2392" s="24">
        <v>37.53</v>
      </c>
      <c r="D2392" s="9">
        <v>1</v>
      </c>
      <c r="E2392" s="9">
        <v>2008</v>
      </c>
      <c r="F2392" s="9">
        <v>8</v>
      </c>
      <c r="G2392" s="9">
        <v>28</v>
      </c>
      <c r="H2392" s="9">
        <v>19</v>
      </c>
      <c r="I2392" s="9">
        <v>25</v>
      </c>
      <c r="J2392" s="12">
        <v>21.7</v>
      </c>
      <c r="K2392" s="35">
        <v>0.11825400999467875</v>
      </c>
      <c r="L2392" s="2">
        <v>0.01</v>
      </c>
      <c r="M2392" t="s">
        <v>175</v>
      </c>
    </row>
    <row r="2393" spans="1:13" x14ac:dyDescent="0.25">
      <c r="A2393" s="20">
        <v>3.3859076521888314</v>
      </c>
      <c r="B2393" s="86">
        <v>-112.31699999999999</v>
      </c>
      <c r="C2393" s="24">
        <v>37.534999999999997</v>
      </c>
      <c r="D2393" s="9">
        <v>0</v>
      </c>
      <c r="E2393" s="9">
        <v>2008</v>
      </c>
      <c r="F2393" s="9">
        <v>8</v>
      </c>
      <c r="G2393" s="9">
        <v>28</v>
      </c>
      <c r="H2393" s="9">
        <v>19</v>
      </c>
      <c r="I2393" s="9">
        <v>26</v>
      </c>
      <c r="J2393" s="12">
        <v>27.8</v>
      </c>
      <c r="K2393" s="35">
        <v>0.11825400999467875</v>
      </c>
      <c r="L2393" s="2">
        <v>0.01</v>
      </c>
      <c r="M2393" t="s">
        <v>175</v>
      </c>
    </row>
    <row r="2394" spans="1:13" x14ac:dyDescent="0.25">
      <c r="A2394" s="20">
        <v>3.1180161771938351</v>
      </c>
      <c r="B2394" s="86">
        <v>-112.316</v>
      </c>
      <c r="C2394" s="24">
        <v>37.542000000000002</v>
      </c>
      <c r="D2394" s="9">
        <v>6</v>
      </c>
      <c r="E2394" s="9">
        <v>2008</v>
      </c>
      <c r="F2394" s="9">
        <v>8</v>
      </c>
      <c r="G2394" s="9">
        <v>30</v>
      </c>
      <c r="H2394" s="9">
        <v>7</v>
      </c>
      <c r="I2394" s="9">
        <v>15</v>
      </c>
      <c r="J2394" s="12">
        <v>57.6</v>
      </c>
      <c r="K2394" s="35">
        <v>0.11825400999467875</v>
      </c>
      <c r="L2394" s="2">
        <v>0.01</v>
      </c>
      <c r="M2394" t="s">
        <v>175</v>
      </c>
    </row>
    <row r="2395" spans="1:13" x14ac:dyDescent="0.25">
      <c r="A2395" s="20">
        <v>3.2858205900265922</v>
      </c>
      <c r="B2395" s="80">
        <v>-111.25700000000001</v>
      </c>
      <c r="C2395" s="23">
        <v>42.908000000000001</v>
      </c>
      <c r="D2395" s="1">
        <v>0</v>
      </c>
      <c r="E2395" s="1">
        <v>2008</v>
      </c>
      <c r="F2395" s="1">
        <v>8</v>
      </c>
      <c r="G2395" s="1">
        <v>31</v>
      </c>
      <c r="H2395" s="1">
        <v>13</v>
      </c>
      <c r="I2395" s="1">
        <v>57</v>
      </c>
      <c r="J2395" s="11">
        <v>38.9</v>
      </c>
      <c r="K2395" s="35">
        <v>0.11825400999467875</v>
      </c>
      <c r="L2395" s="2">
        <v>0.01</v>
      </c>
      <c r="M2395" t="s">
        <v>175</v>
      </c>
    </row>
    <row r="2396" spans="1:13" x14ac:dyDescent="0.25">
      <c r="A2396" s="20">
        <v>3.2400202583421498</v>
      </c>
      <c r="B2396" s="86">
        <v>-112.379</v>
      </c>
      <c r="C2396" s="24">
        <v>41.712000000000003</v>
      </c>
      <c r="D2396" s="9">
        <v>2</v>
      </c>
      <c r="E2396" s="9">
        <v>2008</v>
      </c>
      <c r="F2396" s="9">
        <v>9</v>
      </c>
      <c r="G2396" s="9">
        <v>7</v>
      </c>
      <c r="H2396" s="9">
        <v>2</v>
      </c>
      <c r="I2396" s="9">
        <v>12</v>
      </c>
      <c r="J2396" s="12">
        <v>12</v>
      </c>
      <c r="K2396" s="35">
        <v>0.11825400999467875</v>
      </c>
      <c r="L2396" s="2">
        <v>0.01</v>
      </c>
      <c r="M2396" t="s">
        <v>175</v>
      </c>
    </row>
    <row r="2397" spans="1:13" x14ac:dyDescent="0.25">
      <c r="A2397" s="20">
        <v>2.8671117433448661</v>
      </c>
      <c r="B2397" s="86">
        <v>-110.675</v>
      </c>
      <c r="C2397" s="24">
        <v>37.151000000000003</v>
      </c>
      <c r="D2397" s="9">
        <v>1</v>
      </c>
      <c r="E2397" s="9">
        <v>2008</v>
      </c>
      <c r="F2397" s="9">
        <v>9</v>
      </c>
      <c r="G2397" s="9">
        <v>7</v>
      </c>
      <c r="H2397" s="9">
        <v>20</v>
      </c>
      <c r="I2397" s="9">
        <v>16</v>
      </c>
      <c r="J2397" s="12">
        <v>28</v>
      </c>
      <c r="K2397" s="35">
        <v>0.11825400999467875</v>
      </c>
      <c r="L2397" s="2">
        <v>0.01</v>
      </c>
      <c r="M2397" t="s">
        <v>175</v>
      </c>
    </row>
    <row r="2398" spans="1:13" x14ac:dyDescent="0.25">
      <c r="A2398" s="20">
        <v>2.9115313963629088</v>
      </c>
      <c r="B2398" s="86">
        <v>-112.32</v>
      </c>
      <c r="C2398" s="24">
        <v>37.536999999999999</v>
      </c>
      <c r="D2398" s="9">
        <v>1</v>
      </c>
      <c r="E2398" s="9">
        <v>2008</v>
      </c>
      <c r="F2398" s="9">
        <v>9</v>
      </c>
      <c r="G2398" s="9">
        <v>9</v>
      </c>
      <c r="H2398" s="9">
        <v>5</v>
      </c>
      <c r="I2398" s="9">
        <v>24</v>
      </c>
      <c r="J2398" s="12">
        <v>14.3</v>
      </c>
      <c r="K2398" s="35">
        <v>0.11825400999467875</v>
      </c>
      <c r="L2398" s="2">
        <v>0.01</v>
      </c>
      <c r="M2398" t="s">
        <v>175</v>
      </c>
    </row>
    <row r="2399" spans="1:13" x14ac:dyDescent="0.25">
      <c r="A2399" s="20">
        <v>2.853883449947102</v>
      </c>
      <c r="B2399" s="86">
        <v>-112.32</v>
      </c>
      <c r="C2399" s="24">
        <v>37.539000000000001</v>
      </c>
      <c r="D2399" s="9">
        <v>1</v>
      </c>
      <c r="E2399" s="9">
        <v>2008</v>
      </c>
      <c r="F2399" s="9">
        <v>9</v>
      </c>
      <c r="G2399" s="9">
        <v>9</v>
      </c>
      <c r="H2399" s="9">
        <v>12</v>
      </c>
      <c r="I2399" s="9">
        <v>30</v>
      </c>
      <c r="J2399" s="12">
        <v>0.7</v>
      </c>
      <c r="K2399" s="35">
        <v>0.11825400999467875</v>
      </c>
      <c r="L2399" s="2">
        <v>0.01</v>
      </c>
      <c r="M2399" t="s">
        <v>175</v>
      </c>
    </row>
    <row r="2400" spans="1:13" x14ac:dyDescent="0.25">
      <c r="A2400" s="20">
        <v>2.8224968853115264</v>
      </c>
      <c r="B2400" s="86">
        <v>-112.316</v>
      </c>
      <c r="C2400" s="24">
        <v>37.543999999999997</v>
      </c>
      <c r="D2400" s="9">
        <v>1</v>
      </c>
      <c r="E2400" s="9">
        <v>2008</v>
      </c>
      <c r="F2400" s="9">
        <v>9</v>
      </c>
      <c r="G2400" s="9">
        <v>14</v>
      </c>
      <c r="H2400" s="9">
        <v>3</v>
      </c>
      <c r="I2400" s="9">
        <v>58</v>
      </c>
      <c r="J2400" s="12">
        <v>13.3</v>
      </c>
      <c r="K2400" s="35">
        <v>0.11825400999467875</v>
      </c>
      <c r="L2400" s="2">
        <v>0.01</v>
      </c>
      <c r="M2400" t="s">
        <v>175</v>
      </c>
    </row>
    <row r="2401" spans="1:13" x14ac:dyDescent="0.25">
      <c r="A2401" s="20">
        <v>2.8262485112801308</v>
      </c>
      <c r="B2401" s="86">
        <v>-113.129</v>
      </c>
      <c r="C2401" s="24">
        <v>37.417000000000002</v>
      </c>
      <c r="D2401" s="9">
        <v>1</v>
      </c>
      <c r="E2401" s="9">
        <v>2008</v>
      </c>
      <c r="F2401" s="9">
        <v>9</v>
      </c>
      <c r="G2401" s="9">
        <v>19</v>
      </c>
      <c r="H2401" s="9">
        <v>1</v>
      </c>
      <c r="I2401" s="9">
        <v>25</v>
      </c>
      <c r="J2401" s="12">
        <v>16.3</v>
      </c>
      <c r="K2401" s="35">
        <v>0.11825400999467875</v>
      </c>
      <c r="L2401" s="2">
        <v>0.01</v>
      </c>
      <c r="M2401" t="s">
        <v>175</v>
      </c>
    </row>
    <row r="2402" spans="1:13" x14ac:dyDescent="0.25">
      <c r="A2402" s="20">
        <v>2.7786770908986931</v>
      </c>
      <c r="B2402" s="86">
        <v>-112.68300000000001</v>
      </c>
      <c r="C2402" s="24">
        <v>38.168999999999997</v>
      </c>
      <c r="D2402" s="9">
        <v>1</v>
      </c>
      <c r="E2402" s="9">
        <v>2008</v>
      </c>
      <c r="F2402" s="9">
        <v>9</v>
      </c>
      <c r="G2402" s="9">
        <v>24</v>
      </c>
      <c r="H2402" s="9">
        <v>22</v>
      </c>
      <c r="I2402" s="9">
        <v>31</v>
      </c>
      <c r="J2402" s="12">
        <v>3.5</v>
      </c>
      <c r="K2402" s="35">
        <v>0.11825400999467875</v>
      </c>
      <c r="L2402" s="2">
        <v>0.01</v>
      </c>
      <c r="M2402" t="s">
        <v>175</v>
      </c>
    </row>
    <row r="2403" spans="1:13" x14ac:dyDescent="0.25">
      <c r="A2403" s="20">
        <v>3.3229393179023825</v>
      </c>
      <c r="B2403" s="80">
        <v>-114.544</v>
      </c>
      <c r="C2403" s="23">
        <v>37.308</v>
      </c>
      <c r="D2403" s="1">
        <v>0</v>
      </c>
      <c r="E2403" s="1">
        <v>2008</v>
      </c>
      <c r="F2403" s="1">
        <v>10</v>
      </c>
      <c r="G2403" s="1">
        <v>2</v>
      </c>
      <c r="H2403" s="1">
        <v>22</v>
      </c>
      <c r="I2403" s="1">
        <v>55</v>
      </c>
      <c r="J2403" s="1">
        <v>9.25</v>
      </c>
      <c r="K2403" s="35">
        <v>0.11825400999467875</v>
      </c>
      <c r="L2403" s="2">
        <v>0.01</v>
      </c>
      <c r="M2403" t="s">
        <v>175</v>
      </c>
    </row>
    <row r="2404" spans="1:13" x14ac:dyDescent="0.25">
      <c r="A2404" s="20">
        <v>2.8469800566151036</v>
      </c>
      <c r="B2404" s="86">
        <v>-112.715</v>
      </c>
      <c r="C2404" s="24">
        <v>41.838999999999999</v>
      </c>
      <c r="D2404" s="9">
        <v>5</v>
      </c>
      <c r="E2404" s="9">
        <v>2008</v>
      </c>
      <c r="F2404" s="9">
        <v>10</v>
      </c>
      <c r="G2404" s="9">
        <v>7</v>
      </c>
      <c r="H2404" s="9">
        <v>1</v>
      </c>
      <c r="I2404" s="9">
        <v>17</v>
      </c>
      <c r="J2404" s="12">
        <v>21.7</v>
      </c>
      <c r="K2404" s="35">
        <v>0.11825400999467875</v>
      </c>
      <c r="L2404" s="2">
        <v>0.01</v>
      </c>
      <c r="M2404" t="s">
        <v>175</v>
      </c>
    </row>
    <row r="2405" spans="1:13" x14ac:dyDescent="0.25">
      <c r="A2405" s="20">
        <v>3.5061264010808344</v>
      </c>
      <c r="B2405" s="86">
        <v>-111.142</v>
      </c>
      <c r="C2405" s="24">
        <v>41.69</v>
      </c>
      <c r="D2405" s="9">
        <v>8</v>
      </c>
      <c r="E2405" s="9">
        <v>2008</v>
      </c>
      <c r="F2405" s="9">
        <v>10</v>
      </c>
      <c r="G2405" s="9">
        <v>12</v>
      </c>
      <c r="H2405" s="9">
        <v>3</v>
      </c>
      <c r="I2405" s="9">
        <v>26</v>
      </c>
      <c r="J2405" s="12">
        <v>1.4</v>
      </c>
      <c r="K2405" s="35">
        <v>0.11825400999467875</v>
      </c>
      <c r="L2405" s="2">
        <v>0.01</v>
      </c>
      <c r="M2405" t="s">
        <v>175</v>
      </c>
    </row>
    <row r="2406" spans="1:13" x14ac:dyDescent="0.25">
      <c r="A2406" s="20">
        <v>2.9235742161095706</v>
      </c>
      <c r="B2406" s="86">
        <v>-112.386</v>
      </c>
      <c r="C2406" s="24">
        <v>41.71</v>
      </c>
      <c r="D2406" s="9">
        <v>8</v>
      </c>
      <c r="E2406" s="9">
        <v>2008</v>
      </c>
      <c r="F2406" s="9">
        <v>10</v>
      </c>
      <c r="G2406" s="9">
        <v>23</v>
      </c>
      <c r="H2406" s="9">
        <v>3</v>
      </c>
      <c r="I2406" s="9">
        <v>18</v>
      </c>
      <c r="J2406" s="12">
        <v>1.2</v>
      </c>
      <c r="K2406" s="35">
        <v>0.11825400999467875</v>
      </c>
      <c r="L2406" s="2">
        <v>0.01</v>
      </c>
      <c r="M2406" t="s">
        <v>175</v>
      </c>
    </row>
    <row r="2407" spans="1:13" x14ac:dyDescent="0.25">
      <c r="A2407" s="20">
        <v>2.8349372368684413</v>
      </c>
      <c r="B2407" s="86">
        <v>-111.58199999999999</v>
      </c>
      <c r="C2407" s="24">
        <v>40.878</v>
      </c>
      <c r="D2407" s="9">
        <v>4</v>
      </c>
      <c r="E2407" s="9">
        <v>2008</v>
      </c>
      <c r="F2407" s="9">
        <v>11</v>
      </c>
      <c r="G2407" s="9">
        <v>2</v>
      </c>
      <c r="H2407" s="9">
        <v>19</v>
      </c>
      <c r="I2407" s="9">
        <v>33</v>
      </c>
      <c r="J2407" s="12">
        <v>55.5</v>
      </c>
      <c r="K2407" s="35">
        <v>0.11825400999467875</v>
      </c>
      <c r="L2407" s="2">
        <v>0.01</v>
      </c>
      <c r="M2407" t="s">
        <v>175</v>
      </c>
    </row>
    <row r="2408" spans="1:13" x14ac:dyDescent="0.25">
      <c r="A2408" s="20">
        <v>2.6252935668944617</v>
      </c>
      <c r="B2408" s="80">
        <v>-111.119</v>
      </c>
      <c r="C2408" s="23">
        <v>42.722000000000001</v>
      </c>
      <c r="D2408" s="1">
        <v>3</v>
      </c>
      <c r="E2408" s="1">
        <v>2008</v>
      </c>
      <c r="F2408" s="1">
        <v>12</v>
      </c>
      <c r="G2408" s="1">
        <v>4</v>
      </c>
      <c r="H2408" s="1">
        <v>22</v>
      </c>
      <c r="I2408" s="1">
        <v>6</v>
      </c>
      <c r="J2408" s="11">
        <v>19.899999999999999</v>
      </c>
      <c r="K2408" s="35">
        <v>0.11825400999467875</v>
      </c>
      <c r="L2408" s="2">
        <v>0.01</v>
      </c>
      <c r="M2408" t="s">
        <v>175</v>
      </c>
    </row>
    <row r="2409" spans="1:13" x14ac:dyDescent="0.25">
      <c r="A2409" s="20">
        <v>3.8709460490950161</v>
      </c>
      <c r="B2409" s="80">
        <v>-114.842</v>
      </c>
      <c r="C2409" s="23">
        <v>41.332999999999998</v>
      </c>
      <c r="D2409" s="1">
        <v>8</v>
      </c>
      <c r="E2409" s="1">
        <v>2009</v>
      </c>
      <c r="F2409" s="1">
        <v>1</v>
      </c>
      <c r="G2409" s="1">
        <v>4</v>
      </c>
      <c r="H2409" s="1">
        <v>15</v>
      </c>
      <c r="I2409" s="1">
        <v>29</v>
      </c>
      <c r="J2409" s="1">
        <v>27</v>
      </c>
      <c r="K2409" s="35">
        <v>0.11825400999467875</v>
      </c>
      <c r="L2409" s="2">
        <v>0.01</v>
      </c>
      <c r="M2409" t="s">
        <v>175</v>
      </c>
    </row>
    <row r="2410" spans="1:13" x14ac:dyDescent="0.25">
      <c r="A2410" s="20">
        <v>3.1369899999999999</v>
      </c>
      <c r="B2410" s="80">
        <v>-114.81399999999999</v>
      </c>
      <c r="C2410" s="23">
        <v>41.17</v>
      </c>
      <c r="D2410" s="1">
        <v>5</v>
      </c>
      <c r="E2410" s="1">
        <v>2009</v>
      </c>
      <c r="F2410" s="1">
        <v>1</v>
      </c>
      <c r="G2410" s="1">
        <v>9</v>
      </c>
      <c r="H2410" s="1">
        <v>13</v>
      </c>
      <c r="I2410" s="1">
        <v>18</v>
      </c>
      <c r="J2410" s="1">
        <v>27.96</v>
      </c>
      <c r="K2410" s="35">
        <v>0.23</v>
      </c>
      <c r="L2410" s="2">
        <v>0.01</v>
      </c>
      <c r="M2410" t="s">
        <v>174</v>
      </c>
    </row>
    <row r="2411" spans="1:13" x14ac:dyDescent="0.25">
      <c r="A2411" s="20">
        <v>2.5866600000000002</v>
      </c>
      <c r="B2411" s="86">
        <v>-113.497</v>
      </c>
      <c r="C2411" s="24">
        <v>37.020000000000003</v>
      </c>
      <c r="D2411" s="9">
        <v>1</v>
      </c>
      <c r="E2411" s="9">
        <v>2009</v>
      </c>
      <c r="F2411" s="9">
        <v>1</v>
      </c>
      <c r="G2411" s="9">
        <v>10</v>
      </c>
      <c r="H2411" s="9">
        <v>17</v>
      </c>
      <c r="I2411" s="9">
        <v>57</v>
      </c>
      <c r="J2411" s="12">
        <v>33.4</v>
      </c>
      <c r="K2411" s="35">
        <v>0.22500000000000001</v>
      </c>
      <c r="L2411" s="2">
        <v>0.01</v>
      </c>
      <c r="M2411" t="s">
        <v>174</v>
      </c>
    </row>
    <row r="2412" spans="1:13" x14ac:dyDescent="0.25">
      <c r="A2412" s="20">
        <v>3.1721148244359938</v>
      </c>
      <c r="B2412" s="80">
        <v>-114.599</v>
      </c>
      <c r="C2412" s="23">
        <v>37.445</v>
      </c>
      <c r="D2412" s="1">
        <v>0</v>
      </c>
      <c r="E2412" s="1">
        <v>2009</v>
      </c>
      <c r="F2412" s="1">
        <v>1</v>
      </c>
      <c r="G2412" s="1">
        <v>19</v>
      </c>
      <c r="H2412" s="1">
        <v>13</v>
      </c>
      <c r="I2412" s="1">
        <v>40</v>
      </c>
      <c r="J2412" s="1">
        <v>8</v>
      </c>
      <c r="K2412" s="35">
        <v>0.11825400999467875</v>
      </c>
      <c r="L2412" s="2">
        <v>0.01</v>
      </c>
      <c r="M2412" t="s">
        <v>175</v>
      </c>
    </row>
    <row r="2413" spans="1:13" x14ac:dyDescent="0.25">
      <c r="A2413" s="20">
        <v>3.3110845813913592</v>
      </c>
      <c r="B2413" s="86">
        <v>-111.184</v>
      </c>
      <c r="C2413" s="24">
        <v>42.338000000000001</v>
      </c>
      <c r="D2413" s="9">
        <v>1</v>
      </c>
      <c r="E2413" s="9">
        <v>2009</v>
      </c>
      <c r="F2413" s="9">
        <v>1</v>
      </c>
      <c r="G2413" s="9">
        <v>31</v>
      </c>
      <c r="H2413" s="9">
        <v>13</v>
      </c>
      <c r="I2413" s="9">
        <v>43</v>
      </c>
      <c r="J2413" s="12">
        <v>37.200000000000003</v>
      </c>
      <c r="K2413" s="35">
        <v>0.11825400999467875</v>
      </c>
      <c r="L2413" s="2">
        <v>0.01</v>
      </c>
      <c r="M2413" t="s">
        <v>175</v>
      </c>
    </row>
    <row r="2414" spans="1:13" x14ac:dyDescent="0.25">
      <c r="A2414" s="20">
        <v>2.8904094409973413</v>
      </c>
      <c r="B2414" s="80">
        <v>-110.383</v>
      </c>
      <c r="C2414" s="23">
        <v>36.521999999999998</v>
      </c>
      <c r="D2414" s="1">
        <v>0</v>
      </c>
      <c r="E2414" s="1">
        <v>2009</v>
      </c>
      <c r="F2414" s="1">
        <v>2</v>
      </c>
      <c r="G2414" s="1">
        <v>10</v>
      </c>
      <c r="H2414" s="1">
        <v>21</v>
      </c>
      <c r="I2414" s="1">
        <v>3</v>
      </c>
      <c r="J2414" s="11">
        <v>54.6</v>
      </c>
      <c r="K2414" s="35">
        <v>0.11825400999467875</v>
      </c>
      <c r="L2414" s="2">
        <v>0.01</v>
      </c>
      <c r="M2414" t="s">
        <v>175</v>
      </c>
    </row>
    <row r="2415" spans="1:13" x14ac:dyDescent="0.25">
      <c r="A2415" s="20">
        <v>3.2943069888199474</v>
      </c>
      <c r="B2415" s="80">
        <v>-108.69</v>
      </c>
      <c r="C2415" s="23">
        <v>36.866999999999997</v>
      </c>
      <c r="D2415" s="1">
        <v>11</v>
      </c>
      <c r="E2415" s="1">
        <v>2009</v>
      </c>
      <c r="F2415" s="1">
        <v>2</v>
      </c>
      <c r="G2415" s="1">
        <v>11</v>
      </c>
      <c r="H2415" s="1">
        <v>20</v>
      </c>
      <c r="I2415" s="1">
        <v>18</v>
      </c>
      <c r="J2415" s="11">
        <v>0.5</v>
      </c>
      <c r="K2415" s="35">
        <v>0.11825400999467875</v>
      </c>
      <c r="L2415" s="2">
        <v>0.01</v>
      </c>
      <c r="M2415" t="s">
        <v>175</v>
      </c>
    </row>
    <row r="2416" spans="1:13" x14ac:dyDescent="0.25">
      <c r="A2416" s="20">
        <v>3.1490052100191579</v>
      </c>
      <c r="B2416" s="86">
        <v>-111.532</v>
      </c>
      <c r="C2416" s="24">
        <v>39.057000000000002</v>
      </c>
      <c r="D2416" s="9">
        <v>1</v>
      </c>
      <c r="E2416" s="9">
        <v>2009</v>
      </c>
      <c r="F2416" s="9">
        <v>2</v>
      </c>
      <c r="G2416" s="9">
        <v>19</v>
      </c>
      <c r="H2416" s="9">
        <v>1</v>
      </c>
      <c r="I2416" s="9">
        <v>0</v>
      </c>
      <c r="J2416" s="12">
        <v>38.299999999999997</v>
      </c>
      <c r="K2416" s="35">
        <v>0.11825400999467875</v>
      </c>
      <c r="L2416" s="2">
        <v>0.01</v>
      </c>
      <c r="M2416" t="s">
        <v>175</v>
      </c>
    </row>
    <row r="2417" spans="1:13" x14ac:dyDescent="0.25">
      <c r="A2417" s="20">
        <v>2.8057192927401138</v>
      </c>
      <c r="B2417" s="80">
        <v>-111.07599999999999</v>
      </c>
      <c r="C2417" s="23">
        <v>42.56</v>
      </c>
      <c r="D2417" s="1">
        <v>1</v>
      </c>
      <c r="E2417" s="1">
        <v>2009</v>
      </c>
      <c r="F2417" s="1">
        <v>3</v>
      </c>
      <c r="G2417" s="1">
        <v>1</v>
      </c>
      <c r="H2417" s="1">
        <v>2</v>
      </c>
      <c r="I2417" s="1">
        <v>45</v>
      </c>
      <c r="J2417" s="11">
        <v>12.8</v>
      </c>
      <c r="K2417" s="35">
        <v>0.11825400999467875</v>
      </c>
      <c r="L2417" s="2">
        <v>0.01</v>
      </c>
      <c r="M2417" t="s">
        <v>175</v>
      </c>
    </row>
    <row r="2418" spans="1:13" x14ac:dyDescent="0.25">
      <c r="A2418" s="20">
        <v>3.0469518541446261</v>
      </c>
      <c r="B2418" s="86">
        <v>-111.745</v>
      </c>
      <c r="C2418" s="24">
        <v>38.819000000000003</v>
      </c>
      <c r="D2418" s="9">
        <v>1</v>
      </c>
      <c r="E2418" s="9">
        <v>2009</v>
      </c>
      <c r="F2418" s="9">
        <v>3</v>
      </c>
      <c r="G2418" s="9">
        <v>9</v>
      </c>
      <c r="H2418" s="9">
        <v>3</v>
      </c>
      <c r="I2418" s="9">
        <v>19</v>
      </c>
      <c r="J2418" s="12">
        <v>7.7</v>
      </c>
      <c r="K2418" s="35">
        <v>0.11825400999467875</v>
      </c>
      <c r="L2418" s="2">
        <v>0.01</v>
      </c>
      <c r="M2418" t="s">
        <v>175</v>
      </c>
    </row>
    <row r="2419" spans="1:13" x14ac:dyDescent="0.25">
      <c r="A2419" s="20">
        <v>3.2190935079918797</v>
      </c>
      <c r="B2419" s="86">
        <v>-111.735</v>
      </c>
      <c r="C2419" s="24">
        <v>38.817999999999998</v>
      </c>
      <c r="D2419" s="9">
        <v>2</v>
      </c>
      <c r="E2419" s="9">
        <v>2009</v>
      </c>
      <c r="F2419" s="9">
        <v>3</v>
      </c>
      <c r="G2419" s="9">
        <v>9</v>
      </c>
      <c r="H2419" s="9">
        <v>3</v>
      </c>
      <c r="I2419" s="9">
        <v>20</v>
      </c>
      <c r="J2419" s="12">
        <v>24</v>
      </c>
      <c r="K2419" s="35">
        <v>0.11825400999467875</v>
      </c>
      <c r="L2419" s="2">
        <v>0.01</v>
      </c>
      <c r="M2419" t="s">
        <v>175</v>
      </c>
    </row>
    <row r="2420" spans="1:13" x14ac:dyDescent="0.25">
      <c r="A2420" s="20">
        <v>2.97879</v>
      </c>
      <c r="B2420" s="80">
        <v>-114.767</v>
      </c>
      <c r="C2420" s="23">
        <v>41.134</v>
      </c>
      <c r="D2420" s="1">
        <v>5</v>
      </c>
      <c r="E2420" s="1">
        <v>2009</v>
      </c>
      <c r="F2420" s="1">
        <v>3</v>
      </c>
      <c r="G2420" s="1">
        <v>10</v>
      </c>
      <c r="H2420" s="1">
        <v>5</v>
      </c>
      <c r="I2420" s="1">
        <v>50</v>
      </c>
      <c r="J2420" s="1">
        <v>7.38</v>
      </c>
      <c r="K2420" s="35">
        <v>0.23</v>
      </c>
      <c r="L2420" s="2">
        <v>0.01</v>
      </c>
      <c r="M2420" t="s">
        <v>174</v>
      </c>
    </row>
    <row r="2421" spans="1:13" x14ac:dyDescent="0.25">
      <c r="A2421" s="20">
        <v>2.9399542768707292</v>
      </c>
      <c r="B2421" s="80">
        <v>-110.794</v>
      </c>
      <c r="C2421" s="23">
        <v>43.313000000000002</v>
      </c>
      <c r="D2421" s="1">
        <v>3</v>
      </c>
      <c r="E2421" s="1">
        <v>2009</v>
      </c>
      <c r="F2421" s="1">
        <v>3</v>
      </c>
      <c r="G2421" s="1">
        <v>17</v>
      </c>
      <c r="H2421" s="1">
        <v>20</v>
      </c>
      <c r="I2421" s="1">
        <v>26</v>
      </c>
      <c r="J2421" s="11">
        <v>30.9</v>
      </c>
      <c r="K2421" s="35">
        <v>0.11825400999467875</v>
      </c>
      <c r="L2421" s="2">
        <v>0.01</v>
      </c>
      <c r="M2421" t="s">
        <v>175</v>
      </c>
    </row>
    <row r="2422" spans="1:13" x14ac:dyDescent="0.25">
      <c r="A2422" s="20">
        <v>2.9727286419523633</v>
      </c>
      <c r="B2422" s="80">
        <v>-110.32599999999999</v>
      </c>
      <c r="C2422" s="23">
        <v>36.521999999999998</v>
      </c>
      <c r="D2422" s="1">
        <v>7</v>
      </c>
      <c r="E2422" s="1">
        <v>2009</v>
      </c>
      <c r="F2422" s="1">
        <v>3</v>
      </c>
      <c r="G2422" s="1">
        <v>19</v>
      </c>
      <c r="H2422" s="1">
        <v>15</v>
      </c>
      <c r="I2422" s="1">
        <v>26</v>
      </c>
      <c r="J2422" s="11">
        <v>12.6</v>
      </c>
      <c r="K2422" s="35">
        <v>0.11825400999467875</v>
      </c>
      <c r="L2422" s="2">
        <v>0.01</v>
      </c>
      <c r="M2422" t="s">
        <v>175</v>
      </c>
    </row>
    <row r="2423" spans="1:13" x14ac:dyDescent="0.25">
      <c r="A2423" s="20">
        <v>3.2090899999999998</v>
      </c>
      <c r="B2423" s="86">
        <v>-113.16500000000001</v>
      </c>
      <c r="C2423" s="24">
        <v>37.42</v>
      </c>
      <c r="D2423" s="9">
        <v>3</v>
      </c>
      <c r="E2423" s="9">
        <v>2009</v>
      </c>
      <c r="F2423" s="9">
        <v>3</v>
      </c>
      <c r="G2423" s="9">
        <v>23</v>
      </c>
      <c r="H2423" s="9">
        <v>5</v>
      </c>
      <c r="I2423" s="9">
        <v>43</v>
      </c>
      <c r="J2423" s="12">
        <v>26.1</v>
      </c>
      <c r="K2423" s="35">
        <v>0.22500000000000001</v>
      </c>
      <c r="L2423" s="2">
        <v>0.01</v>
      </c>
      <c r="M2423" t="s">
        <v>174</v>
      </c>
    </row>
    <row r="2424" spans="1:13" x14ac:dyDescent="0.25">
      <c r="A2424" s="20">
        <v>2.8011710755056995</v>
      </c>
      <c r="B2424" s="80">
        <v>-110.813</v>
      </c>
      <c r="C2424" s="23">
        <v>43.356000000000002</v>
      </c>
      <c r="D2424" s="1">
        <v>5</v>
      </c>
      <c r="E2424" s="1">
        <v>2009</v>
      </c>
      <c r="F2424" s="1">
        <v>3</v>
      </c>
      <c r="G2424" s="1">
        <v>28</v>
      </c>
      <c r="H2424" s="1">
        <v>20</v>
      </c>
      <c r="I2424" s="1">
        <v>53</v>
      </c>
      <c r="J2424" s="1">
        <v>0.57999999999999996</v>
      </c>
      <c r="K2424" s="35">
        <v>0.10516774409862768</v>
      </c>
      <c r="L2424" s="2">
        <v>0.01</v>
      </c>
      <c r="M2424" t="s">
        <v>175</v>
      </c>
    </row>
    <row r="2425" spans="1:13" x14ac:dyDescent="0.25">
      <c r="A2425" s="20">
        <v>2.7007022527378264</v>
      </c>
      <c r="B2425" s="86">
        <v>-110.488</v>
      </c>
      <c r="C2425" s="24">
        <v>37.676000000000002</v>
      </c>
      <c r="D2425" s="9">
        <v>6</v>
      </c>
      <c r="E2425" s="9">
        <v>2009</v>
      </c>
      <c r="F2425" s="9">
        <v>3</v>
      </c>
      <c r="G2425" s="9">
        <v>30</v>
      </c>
      <c r="H2425" s="9">
        <v>22</v>
      </c>
      <c r="I2425" s="9">
        <v>35</v>
      </c>
      <c r="J2425" s="12">
        <v>16.5</v>
      </c>
      <c r="K2425" s="35">
        <v>0.11825400999467875</v>
      </c>
      <c r="L2425" s="2">
        <v>0.01</v>
      </c>
      <c r="M2425" t="s">
        <v>175</v>
      </c>
    </row>
    <row r="2426" spans="1:13" x14ac:dyDescent="0.25">
      <c r="A2426" s="20">
        <v>3.1198015094501472</v>
      </c>
      <c r="B2426" s="86">
        <v>-110.45399999999999</v>
      </c>
      <c r="C2426" s="24">
        <v>37.661999999999999</v>
      </c>
      <c r="D2426" s="9">
        <v>7</v>
      </c>
      <c r="E2426" s="9">
        <v>2009</v>
      </c>
      <c r="F2426" s="9">
        <v>3</v>
      </c>
      <c r="G2426" s="9">
        <v>31</v>
      </c>
      <c r="H2426" s="9">
        <v>2</v>
      </c>
      <c r="I2426" s="9">
        <v>36</v>
      </c>
      <c r="J2426" s="12">
        <v>10.6</v>
      </c>
      <c r="K2426" s="35">
        <v>0.11825400999467875</v>
      </c>
      <c r="L2426" s="2">
        <v>0.01</v>
      </c>
      <c r="M2426" t="s">
        <v>175</v>
      </c>
    </row>
    <row r="2427" spans="1:13" x14ac:dyDescent="0.25">
      <c r="A2427" s="20">
        <v>2.79309085794756</v>
      </c>
      <c r="B2427" s="86">
        <v>-110.40600000000001</v>
      </c>
      <c r="C2427" s="24">
        <v>37.707000000000001</v>
      </c>
      <c r="D2427" s="9">
        <v>2</v>
      </c>
      <c r="E2427" s="9">
        <v>2009</v>
      </c>
      <c r="F2427" s="9">
        <v>4</v>
      </c>
      <c r="G2427" s="9">
        <v>1</v>
      </c>
      <c r="H2427" s="9">
        <v>0</v>
      </c>
      <c r="I2427" s="9">
        <v>35</v>
      </c>
      <c r="J2427" s="12">
        <v>39.1</v>
      </c>
      <c r="K2427" s="35">
        <v>0.11825400999467875</v>
      </c>
      <c r="L2427" s="2">
        <v>0.01</v>
      </c>
      <c r="M2427" t="s">
        <v>175</v>
      </c>
    </row>
    <row r="2428" spans="1:13" x14ac:dyDescent="0.25">
      <c r="A2428" s="20">
        <v>2.8669236601092276</v>
      </c>
      <c r="B2428" s="86">
        <v>-111.51</v>
      </c>
      <c r="C2428" s="24">
        <v>40.576999999999998</v>
      </c>
      <c r="D2428" s="9">
        <v>7</v>
      </c>
      <c r="E2428" s="9">
        <v>2009</v>
      </c>
      <c r="F2428" s="9">
        <v>4</v>
      </c>
      <c r="G2428" s="9">
        <v>1</v>
      </c>
      <c r="H2428" s="9">
        <v>23</v>
      </c>
      <c r="I2428" s="9">
        <v>57</v>
      </c>
      <c r="J2428" s="12">
        <v>58.9</v>
      </c>
      <c r="K2428" s="35">
        <v>0.11825400999467875</v>
      </c>
      <c r="L2428" s="2">
        <v>0.01</v>
      </c>
      <c r="M2428" t="s">
        <v>175</v>
      </c>
    </row>
    <row r="2429" spans="1:13" x14ac:dyDescent="0.25">
      <c r="A2429" s="20">
        <v>2.7660415343264808</v>
      </c>
      <c r="B2429" s="86">
        <v>-111.50700000000001</v>
      </c>
      <c r="C2429" s="24">
        <v>40.581000000000003</v>
      </c>
      <c r="D2429" s="9">
        <v>8</v>
      </c>
      <c r="E2429" s="9">
        <v>2009</v>
      </c>
      <c r="F2429" s="9">
        <v>4</v>
      </c>
      <c r="G2429" s="9">
        <v>2</v>
      </c>
      <c r="H2429" s="9">
        <v>3</v>
      </c>
      <c r="I2429" s="9">
        <v>59</v>
      </c>
      <c r="J2429" s="12">
        <v>22.2</v>
      </c>
      <c r="K2429" s="35">
        <v>0.11825400999467875</v>
      </c>
      <c r="L2429" s="2">
        <v>0.01</v>
      </c>
      <c r="M2429" t="s">
        <v>175</v>
      </c>
    </row>
    <row r="2430" spans="1:13" x14ac:dyDescent="0.25">
      <c r="A2430" s="20">
        <v>2.8943633937609015</v>
      </c>
      <c r="B2430" s="80">
        <v>-114.974</v>
      </c>
      <c r="C2430" s="23">
        <v>41.040999999999997</v>
      </c>
      <c r="D2430" s="1">
        <v>7</v>
      </c>
      <c r="E2430" s="1">
        <v>2009</v>
      </c>
      <c r="F2430" s="1">
        <v>4</v>
      </c>
      <c r="G2430" s="1">
        <v>3</v>
      </c>
      <c r="H2430" s="1">
        <v>11</v>
      </c>
      <c r="I2430" s="1">
        <v>52</v>
      </c>
      <c r="J2430" s="11">
        <v>35</v>
      </c>
      <c r="K2430" s="35">
        <v>0.11825400999467875</v>
      </c>
      <c r="L2430" s="2">
        <v>0.01</v>
      </c>
      <c r="M2430" t="s">
        <v>175</v>
      </c>
    </row>
    <row r="2431" spans="1:13" x14ac:dyDescent="0.25">
      <c r="A2431" s="20">
        <v>3.0047150651931487</v>
      </c>
      <c r="B2431" s="80">
        <v>-111.428</v>
      </c>
      <c r="C2431" s="23">
        <v>42.6</v>
      </c>
      <c r="D2431" s="1">
        <v>2</v>
      </c>
      <c r="E2431" s="1">
        <v>2009</v>
      </c>
      <c r="F2431" s="1">
        <v>4</v>
      </c>
      <c r="G2431" s="1">
        <v>7</v>
      </c>
      <c r="H2431" s="1">
        <v>16</v>
      </c>
      <c r="I2431" s="1">
        <v>26</v>
      </c>
      <c r="J2431" s="11">
        <v>33.1</v>
      </c>
      <c r="K2431" s="35">
        <v>0.11825400999467875</v>
      </c>
      <c r="L2431" s="2">
        <v>0.01</v>
      </c>
      <c r="M2431" t="s">
        <v>175</v>
      </c>
    </row>
    <row r="2432" spans="1:13" x14ac:dyDescent="0.25">
      <c r="A2432" s="20">
        <v>3.2698380610756872</v>
      </c>
      <c r="B2432" s="80">
        <v>-110.30800000000001</v>
      </c>
      <c r="C2432" s="23">
        <v>36.543999999999997</v>
      </c>
      <c r="D2432" s="1">
        <v>6</v>
      </c>
      <c r="E2432" s="1">
        <v>2009</v>
      </c>
      <c r="F2432" s="1">
        <v>4</v>
      </c>
      <c r="G2432" s="1">
        <v>8</v>
      </c>
      <c r="H2432" s="1">
        <v>21</v>
      </c>
      <c r="I2432" s="1">
        <v>15</v>
      </c>
      <c r="J2432" s="11">
        <v>12</v>
      </c>
      <c r="K2432" s="35">
        <v>0.11825400999467875</v>
      </c>
      <c r="L2432" s="2">
        <v>0.01</v>
      </c>
      <c r="M2432" t="s">
        <v>175</v>
      </c>
    </row>
    <row r="2433" spans="1:13" x14ac:dyDescent="0.25">
      <c r="A2433" s="20">
        <v>3.0822923715437627</v>
      </c>
      <c r="B2433" s="86">
        <v>-110.42400000000001</v>
      </c>
      <c r="C2433" s="24">
        <v>37.646999999999998</v>
      </c>
      <c r="D2433" s="9">
        <v>0</v>
      </c>
      <c r="E2433" s="9">
        <v>2009</v>
      </c>
      <c r="F2433" s="9">
        <v>4</v>
      </c>
      <c r="G2433" s="9">
        <v>14</v>
      </c>
      <c r="H2433" s="9">
        <v>19</v>
      </c>
      <c r="I2433" s="9">
        <v>58</v>
      </c>
      <c r="J2433" s="12">
        <v>19.7</v>
      </c>
      <c r="K2433" s="35">
        <v>0.11825400999467875</v>
      </c>
      <c r="L2433" s="2">
        <v>0.01</v>
      </c>
      <c r="M2433" t="s">
        <v>175</v>
      </c>
    </row>
    <row r="2434" spans="1:13" x14ac:dyDescent="0.25">
      <c r="A2434" s="20">
        <v>2.9251500997912676</v>
      </c>
      <c r="B2434" s="80">
        <v>-110.64100000000001</v>
      </c>
      <c r="C2434" s="23">
        <v>36.564</v>
      </c>
      <c r="D2434" s="1">
        <v>9</v>
      </c>
      <c r="E2434" s="1">
        <v>2009</v>
      </c>
      <c r="F2434" s="1">
        <v>4</v>
      </c>
      <c r="G2434" s="1">
        <v>16</v>
      </c>
      <c r="H2434" s="1">
        <v>20</v>
      </c>
      <c r="I2434" s="1">
        <v>42</v>
      </c>
      <c r="J2434" s="11">
        <v>5.0999999999999996</v>
      </c>
      <c r="K2434" s="35">
        <v>0.11825400999467875</v>
      </c>
      <c r="L2434" s="2">
        <v>0.01</v>
      </c>
      <c r="M2434" t="s">
        <v>175</v>
      </c>
    </row>
    <row r="2435" spans="1:13" x14ac:dyDescent="0.25">
      <c r="A2435" s="20">
        <v>2.9392400000000003</v>
      </c>
      <c r="B2435" s="80">
        <v>-110.631</v>
      </c>
      <c r="C2435" s="23">
        <v>36.578000000000003</v>
      </c>
      <c r="D2435" s="1">
        <v>13</v>
      </c>
      <c r="E2435" s="1">
        <v>2009</v>
      </c>
      <c r="F2435" s="1">
        <v>4</v>
      </c>
      <c r="G2435" s="1">
        <v>16</v>
      </c>
      <c r="H2435" s="1">
        <v>21</v>
      </c>
      <c r="I2435" s="1">
        <v>40</v>
      </c>
      <c r="J2435" s="11">
        <v>52.7</v>
      </c>
      <c r="K2435" s="35">
        <v>0.13900000000000001</v>
      </c>
      <c r="L2435" s="2">
        <v>0.01</v>
      </c>
      <c r="M2435" t="s">
        <v>174</v>
      </c>
    </row>
    <row r="2436" spans="1:13" x14ac:dyDescent="0.25">
      <c r="A2436" s="20">
        <v>2.8911973828381896</v>
      </c>
      <c r="B2436" s="86">
        <v>-108.91800000000001</v>
      </c>
      <c r="C2436" s="24">
        <v>38.273000000000003</v>
      </c>
      <c r="D2436" s="9">
        <v>2</v>
      </c>
      <c r="E2436" s="9">
        <v>2009</v>
      </c>
      <c r="F2436" s="9">
        <v>4</v>
      </c>
      <c r="G2436" s="9">
        <v>19</v>
      </c>
      <c r="H2436" s="9">
        <v>13</v>
      </c>
      <c r="I2436" s="9">
        <v>34</v>
      </c>
      <c r="J2436" s="12">
        <v>52.9</v>
      </c>
      <c r="K2436" s="35">
        <v>0.11825400999467875</v>
      </c>
      <c r="L2436" s="2">
        <v>0.01</v>
      </c>
      <c r="M2436" t="s">
        <v>175</v>
      </c>
    </row>
    <row r="2437" spans="1:13" x14ac:dyDescent="0.25">
      <c r="A2437" s="20">
        <v>2.7922957943270523</v>
      </c>
      <c r="B2437" s="86">
        <v>-108.914</v>
      </c>
      <c r="C2437" s="24">
        <v>38.258000000000003</v>
      </c>
      <c r="D2437" s="9">
        <v>0</v>
      </c>
      <c r="E2437" s="9">
        <v>2009</v>
      </c>
      <c r="F2437" s="9">
        <v>4</v>
      </c>
      <c r="G2437" s="9">
        <v>30</v>
      </c>
      <c r="H2437" s="9">
        <v>8</v>
      </c>
      <c r="I2437" s="9">
        <v>50</v>
      </c>
      <c r="J2437" s="12">
        <v>34.200000000000003</v>
      </c>
      <c r="K2437" s="35">
        <v>0.11825400999467875</v>
      </c>
      <c r="L2437" s="2">
        <v>0.01</v>
      </c>
      <c r="M2437" t="s">
        <v>175</v>
      </c>
    </row>
    <row r="2438" spans="1:13" x14ac:dyDescent="0.25">
      <c r="A2438" s="20">
        <v>3.0793286874160071</v>
      </c>
      <c r="B2438" s="80">
        <v>-108.104</v>
      </c>
      <c r="C2438" s="23">
        <v>39.673999999999999</v>
      </c>
      <c r="D2438" s="1">
        <v>3</v>
      </c>
      <c r="E2438" s="1">
        <v>2009</v>
      </c>
      <c r="F2438" s="1">
        <v>5</v>
      </c>
      <c r="G2438" s="1">
        <v>27</v>
      </c>
      <c r="H2438" s="1">
        <v>13</v>
      </c>
      <c r="I2438" s="1">
        <v>48</v>
      </c>
      <c r="J2438" s="11">
        <v>1.5</v>
      </c>
      <c r="K2438" s="35">
        <v>0.11825400999467875</v>
      </c>
      <c r="L2438" s="2">
        <v>0.01</v>
      </c>
      <c r="M2438" t="s">
        <v>175</v>
      </c>
    </row>
    <row r="2439" spans="1:13" x14ac:dyDescent="0.25">
      <c r="A2439" s="20">
        <v>2.7514325622623166</v>
      </c>
      <c r="B2439" s="80">
        <v>-108.11799999999999</v>
      </c>
      <c r="C2439" s="23">
        <v>39.667000000000002</v>
      </c>
      <c r="D2439" s="1">
        <v>4</v>
      </c>
      <c r="E2439" s="1">
        <v>2009</v>
      </c>
      <c r="F2439" s="1">
        <v>5</v>
      </c>
      <c r="G2439" s="1">
        <v>27</v>
      </c>
      <c r="H2439" s="1">
        <v>14</v>
      </c>
      <c r="I2439" s="1">
        <v>37</v>
      </c>
      <c r="J2439" s="11">
        <v>32.299999999999997</v>
      </c>
      <c r="K2439" s="35">
        <v>0.11825400999467875</v>
      </c>
      <c r="L2439" s="2">
        <v>0.01</v>
      </c>
      <c r="M2439" t="s">
        <v>175</v>
      </c>
    </row>
    <row r="2440" spans="1:13" x14ac:dyDescent="0.25">
      <c r="A2440" s="20">
        <v>3.9968276084269041</v>
      </c>
      <c r="B2440" s="86">
        <v>-112.214</v>
      </c>
      <c r="C2440" s="24">
        <v>41.804000000000002</v>
      </c>
      <c r="D2440" s="9">
        <v>7</v>
      </c>
      <c r="E2440" s="9">
        <v>2009</v>
      </c>
      <c r="F2440" s="9">
        <v>6</v>
      </c>
      <c r="G2440" s="9">
        <v>3</v>
      </c>
      <c r="H2440" s="9">
        <v>21</v>
      </c>
      <c r="I2440" s="9">
        <v>47</v>
      </c>
      <c r="J2440" s="12">
        <v>1.9</v>
      </c>
      <c r="K2440" s="35">
        <v>0.1097634713336005</v>
      </c>
      <c r="L2440" s="2">
        <v>0.01</v>
      </c>
      <c r="M2440" t="s">
        <v>175</v>
      </c>
    </row>
    <row r="2441" spans="1:13" x14ac:dyDescent="0.25">
      <c r="A2441" s="20">
        <v>3.1527639577674211</v>
      </c>
      <c r="B2441" s="86">
        <v>-112.217</v>
      </c>
      <c r="C2441" s="24">
        <v>41.802999999999997</v>
      </c>
      <c r="D2441" s="9">
        <v>6</v>
      </c>
      <c r="E2441" s="9">
        <v>2009</v>
      </c>
      <c r="F2441" s="9">
        <v>6</v>
      </c>
      <c r="G2441" s="9">
        <v>6</v>
      </c>
      <c r="H2441" s="9">
        <v>11</v>
      </c>
      <c r="I2441" s="9">
        <v>14</v>
      </c>
      <c r="J2441" s="12">
        <v>10.8</v>
      </c>
      <c r="K2441" s="35">
        <v>0.11825400999467875</v>
      </c>
      <c r="L2441" s="2">
        <v>0.01</v>
      </c>
      <c r="M2441" t="s">
        <v>175</v>
      </c>
    </row>
    <row r="2442" spans="1:13" x14ac:dyDescent="0.25">
      <c r="A2442" s="20">
        <v>3.0547177645043089</v>
      </c>
      <c r="B2442" s="80">
        <v>-110.62</v>
      </c>
      <c r="C2442" s="23">
        <v>43.435000000000002</v>
      </c>
      <c r="D2442" s="1">
        <v>5</v>
      </c>
      <c r="E2442" s="1">
        <v>2009</v>
      </c>
      <c r="F2442" s="1">
        <v>6</v>
      </c>
      <c r="G2442" s="1">
        <v>8</v>
      </c>
      <c r="H2442" s="1">
        <v>21</v>
      </c>
      <c r="I2442" s="1">
        <v>7</v>
      </c>
      <c r="J2442" s="1">
        <v>11.81</v>
      </c>
      <c r="K2442" s="35">
        <v>0.10516774409862768</v>
      </c>
      <c r="L2442" s="2">
        <v>0.01</v>
      </c>
      <c r="M2442" t="s">
        <v>175</v>
      </c>
    </row>
    <row r="2443" spans="1:13" x14ac:dyDescent="0.25">
      <c r="A2443" s="20">
        <v>2.7944786583936176</v>
      </c>
      <c r="B2443" s="80">
        <v>-110.617</v>
      </c>
      <c r="C2443" s="23">
        <v>43.351999999999997</v>
      </c>
      <c r="D2443" s="1">
        <v>1</v>
      </c>
      <c r="E2443" s="1">
        <v>2009</v>
      </c>
      <c r="F2443" s="1">
        <v>6</v>
      </c>
      <c r="G2443" s="1">
        <v>8</v>
      </c>
      <c r="H2443" s="1">
        <v>22</v>
      </c>
      <c r="I2443" s="1">
        <v>21</v>
      </c>
      <c r="J2443" s="11">
        <v>10.7</v>
      </c>
      <c r="K2443" s="35">
        <v>0.11825400999467875</v>
      </c>
      <c r="L2443" s="2">
        <v>0.01</v>
      </c>
      <c r="M2443" t="s">
        <v>175</v>
      </c>
    </row>
    <row r="2444" spans="1:13" x14ac:dyDescent="0.25">
      <c r="A2444" s="20">
        <v>2.8063191513453236</v>
      </c>
      <c r="B2444" s="86">
        <v>-110.44</v>
      </c>
      <c r="C2444" s="24">
        <v>37.637999999999998</v>
      </c>
      <c r="D2444" s="9">
        <v>9</v>
      </c>
      <c r="E2444" s="9">
        <v>2009</v>
      </c>
      <c r="F2444" s="9">
        <v>6</v>
      </c>
      <c r="G2444" s="9">
        <v>9</v>
      </c>
      <c r="H2444" s="9">
        <v>19</v>
      </c>
      <c r="I2444" s="9">
        <v>14</v>
      </c>
      <c r="J2444" s="12">
        <v>9.1</v>
      </c>
      <c r="K2444" s="35">
        <v>0.11825400999467875</v>
      </c>
      <c r="L2444" s="2">
        <v>0.01</v>
      </c>
      <c r="M2444" t="s">
        <v>175</v>
      </c>
    </row>
    <row r="2445" spans="1:13" x14ac:dyDescent="0.25">
      <c r="A2445" s="20">
        <v>3.0718254354787979</v>
      </c>
      <c r="B2445" s="86">
        <v>-111.21599999999999</v>
      </c>
      <c r="C2445" s="24">
        <v>40.155000000000001</v>
      </c>
      <c r="D2445" s="9">
        <v>5</v>
      </c>
      <c r="E2445" s="9">
        <v>2009</v>
      </c>
      <c r="F2445" s="9">
        <v>6</v>
      </c>
      <c r="G2445" s="9">
        <v>23</v>
      </c>
      <c r="H2445" s="9">
        <v>14</v>
      </c>
      <c r="I2445" s="9">
        <v>54</v>
      </c>
      <c r="J2445" s="12">
        <v>28.9</v>
      </c>
      <c r="K2445" s="35">
        <v>0.11825400999467875</v>
      </c>
      <c r="L2445" s="2">
        <v>0.01</v>
      </c>
      <c r="M2445" t="s">
        <v>175</v>
      </c>
    </row>
    <row r="2446" spans="1:13" x14ac:dyDescent="0.25">
      <c r="A2446" s="20">
        <v>2.6809609760386586</v>
      </c>
      <c r="B2446" s="86">
        <v>-112.319</v>
      </c>
      <c r="C2446" s="24">
        <v>36.978000000000002</v>
      </c>
      <c r="D2446" s="9">
        <v>14</v>
      </c>
      <c r="E2446" s="9">
        <v>2009</v>
      </c>
      <c r="F2446" s="9">
        <v>6</v>
      </c>
      <c r="G2446" s="9">
        <v>29</v>
      </c>
      <c r="H2446" s="9">
        <v>2</v>
      </c>
      <c r="I2446" s="9">
        <v>29</v>
      </c>
      <c r="J2446" s="12">
        <v>50.8</v>
      </c>
      <c r="K2446" s="35">
        <v>0.11825400999467875</v>
      </c>
      <c r="L2446" s="2">
        <v>0.01</v>
      </c>
      <c r="M2446" t="s">
        <v>175</v>
      </c>
    </row>
    <row r="2447" spans="1:13" x14ac:dyDescent="0.25">
      <c r="A2447" s="20">
        <v>3.2947045206302006</v>
      </c>
      <c r="B2447" s="80">
        <v>-114.459</v>
      </c>
      <c r="C2447" s="23">
        <v>37.036999999999999</v>
      </c>
      <c r="D2447" s="1">
        <v>0</v>
      </c>
      <c r="E2447" s="1">
        <v>2009</v>
      </c>
      <c r="F2447" s="1">
        <v>7</v>
      </c>
      <c r="G2447" s="1">
        <v>2</v>
      </c>
      <c r="H2447" s="1">
        <v>0</v>
      </c>
      <c r="I2447" s="1">
        <v>15</v>
      </c>
      <c r="J2447" s="1">
        <v>18.93</v>
      </c>
      <c r="K2447" s="35">
        <v>0.11825400999467875</v>
      </c>
      <c r="L2447" s="2">
        <v>0.01</v>
      </c>
      <c r="M2447" t="s">
        <v>175</v>
      </c>
    </row>
    <row r="2448" spans="1:13" x14ac:dyDescent="0.25">
      <c r="A2448" s="20">
        <v>2.8996900000000001</v>
      </c>
      <c r="B2448" s="80">
        <v>-108.366</v>
      </c>
      <c r="C2448" s="23">
        <v>39.119999999999997</v>
      </c>
      <c r="D2448" s="1">
        <v>0</v>
      </c>
      <c r="E2448" s="1">
        <v>2009</v>
      </c>
      <c r="F2448" s="1">
        <v>7</v>
      </c>
      <c r="G2448" s="1">
        <v>9</v>
      </c>
      <c r="H2448" s="1">
        <v>11</v>
      </c>
      <c r="I2448" s="1">
        <v>44</v>
      </c>
      <c r="J2448" s="1">
        <v>18.420000000000002</v>
      </c>
      <c r="K2448" s="35">
        <v>0.23</v>
      </c>
      <c r="L2448" s="2">
        <v>0.01</v>
      </c>
      <c r="M2448" t="s">
        <v>174</v>
      </c>
    </row>
    <row r="2449" spans="1:13" x14ac:dyDescent="0.25">
      <c r="A2449" s="20">
        <v>3.0582067320504391</v>
      </c>
      <c r="B2449" s="80">
        <v>-111.74299999999999</v>
      </c>
      <c r="C2449" s="23">
        <v>42.671999999999997</v>
      </c>
      <c r="D2449" s="1">
        <v>4</v>
      </c>
      <c r="E2449" s="1">
        <v>2009</v>
      </c>
      <c r="F2449" s="1">
        <v>7</v>
      </c>
      <c r="G2449" s="1">
        <v>10</v>
      </c>
      <c r="H2449" s="1">
        <v>10</v>
      </c>
      <c r="I2449" s="1">
        <v>0</v>
      </c>
      <c r="J2449" s="11">
        <v>29.1</v>
      </c>
      <c r="K2449" s="35">
        <v>0.11825400999467875</v>
      </c>
      <c r="L2449" s="2">
        <v>0.01</v>
      </c>
      <c r="M2449" t="s">
        <v>175</v>
      </c>
    </row>
    <row r="2450" spans="1:13" x14ac:dyDescent="0.25">
      <c r="A2450" s="20">
        <v>3.4532203492694369</v>
      </c>
      <c r="B2450" s="86">
        <v>-110.77200000000001</v>
      </c>
      <c r="C2450" s="24">
        <v>37.012</v>
      </c>
      <c r="D2450" s="9">
        <v>3</v>
      </c>
      <c r="E2450" s="9">
        <v>2009</v>
      </c>
      <c r="F2450" s="9">
        <v>7</v>
      </c>
      <c r="G2450" s="9">
        <v>13</v>
      </c>
      <c r="H2450" s="9">
        <v>3</v>
      </c>
      <c r="I2450" s="9">
        <v>40</v>
      </c>
      <c r="J2450" s="12">
        <v>38</v>
      </c>
      <c r="K2450" s="35">
        <v>0.11825400999467875</v>
      </c>
      <c r="L2450" s="2">
        <v>0.01</v>
      </c>
      <c r="M2450" t="s">
        <v>175</v>
      </c>
    </row>
    <row r="2451" spans="1:13" x14ac:dyDescent="0.25">
      <c r="A2451" s="20">
        <v>3.4731639527635605</v>
      </c>
      <c r="B2451" s="80">
        <v>-114.51300000000001</v>
      </c>
      <c r="C2451" s="23">
        <v>37.484000000000002</v>
      </c>
      <c r="D2451" s="1">
        <v>1</v>
      </c>
      <c r="E2451" s="1">
        <v>2009</v>
      </c>
      <c r="F2451" s="1">
        <v>7</v>
      </c>
      <c r="G2451" s="1">
        <v>20</v>
      </c>
      <c r="H2451" s="1">
        <v>5</v>
      </c>
      <c r="I2451" s="1">
        <v>31</v>
      </c>
      <c r="J2451" s="11">
        <v>50.4</v>
      </c>
      <c r="K2451" s="35">
        <v>0.11825400999467875</v>
      </c>
      <c r="L2451" s="2">
        <v>0.01</v>
      </c>
      <c r="M2451" t="s">
        <v>175</v>
      </c>
    </row>
    <row r="2452" spans="1:13" x14ac:dyDescent="0.25">
      <c r="A2452" s="20">
        <v>2.9362097726817833</v>
      </c>
      <c r="B2452" s="86">
        <v>-112.828</v>
      </c>
      <c r="C2452" s="24">
        <v>40.409999999999997</v>
      </c>
      <c r="D2452" s="9">
        <v>8</v>
      </c>
      <c r="E2452" s="9">
        <v>2009</v>
      </c>
      <c r="F2452" s="9">
        <v>8</v>
      </c>
      <c r="G2452" s="9">
        <v>13</v>
      </c>
      <c r="H2452" s="9">
        <v>21</v>
      </c>
      <c r="I2452" s="9">
        <v>0</v>
      </c>
      <c r="J2452" s="12">
        <v>52.9</v>
      </c>
      <c r="K2452" s="35">
        <v>0.11825400999467875</v>
      </c>
      <c r="L2452" s="2">
        <v>0.01</v>
      </c>
      <c r="M2452" t="s">
        <v>175</v>
      </c>
    </row>
    <row r="2453" spans="1:13" x14ac:dyDescent="0.25">
      <c r="A2453" s="20">
        <v>2.9756923260801189</v>
      </c>
      <c r="B2453" s="86">
        <v>-110.43300000000001</v>
      </c>
      <c r="C2453" s="24">
        <v>37.652000000000001</v>
      </c>
      <c r="D2453" s="9">
        <v>2</v>
      </c>
      <c r="E2453" s="9">
        <v>2009</v>
      </c>
      <c r="F2453" s="9">
        <v>8</v>
      </c>
      <c r="G2453" s="9">
        <v>23</v>
      </c>
      <c r="H2453" s="9">
        <v>21</v>
      </c>
      <c r="I2453" s="9">
        <v>37</v>
      </c>
      <c r="J2453" s="12">
        <v>8.5</v>
      </c>
      <c r="K2453" s="35">
        <v>0.11825400999467875</v>
      </c>
      <c r="L2453" s="2">
        <v>0.01</v>
      </c>
      <c r="M2453" t="s">
        <v>175</v>
      </c>
    </row>
    <row r="2454" spans="1:13" x14ac:dyDescent="0.25">
      <c r="A2454" s="20">
        <v>2.7405752161667576</v>
      </c>
      <c r="B2454" s="86">
        <v>-110.437</v>
      </c>
      <c r="C2454" s="24">
        <v>37.658999999999999</v>
      </c>
      <c r="D2454" s="9">
        <v>1</v>
      </c>
      <c r="E2454" s="9">
        <v>2009</v>
      </c>
      <c r="F2454" s="9">
        <v>8</v>
      </c>
      <c r="G2454" s="9">
        <v>23</v>
      </c>
      <c r="H2454" s="9">
        <v>21</v>
      </c>
      <c r="I2454" s="9">
        <v>58</v>
      </c>
      <c r="J2454" s="12">
        <v>8.9</v>
      </c>
      <c r="K2454" s="35">
        <v>0.11825400999467875</v>
      </c>
      <c r="L2454" s="2">
        <v>0.01</v>
      </c>
      <c r="M2454" t="s">
        <v>175</v>
      </c>
    </row>
    <row r="2455" spans="1:13" x14ac:dyDescent="0.25">
      <c r="A2455" s="20">
        <v>3.1192087726245967</v>
      </c>
      <c r="B2455" s="86">
        <v>-112.373</v>
      </c>
      <c r="C2455" s="24">
        <v>36.985999999999997</v>
      </c>
      <c r="D2455" s="9">
        <v>15</v>
      </c>
      <c r="E2455" s="9">
        <v>2009</v>
      </c>
      <c r="F2455" s="9">
        <v>9</v>
      </c>
      <c r="G2455" s="9">
        <v>4</v>
      </c>
      <c r="H2455" s="9">
        <v>6</v>
      </c>
      <c r="I2455" s="9">
        <v>1</v>
      </c>
      <c r="J2455" s="12">
        <v>1.4</v>
      </c>
      <c r="K2455" s="35">
        <v>0.11825400999467875</v>
      </c>
      <c r="L2455" s="2">
        <v>0.01</v>
      </c>
      <c r="M2455" t="s">
        <v>175</v>
      </c>
    </row>
    <row r="2456" spans="1:13" x14ac:dyDescent="0.25">
      <c r="A2456" s="20">
        <v>3.4039425960226284</v>
      </c>
      <c r="B2456" s="80">
        <v>-112.86799999999999</v>
      </c>
      <c r="C2456" s="23">
        <v>36.67</v>
      </c>
      <c r="D2456" s="1">
        <v>2</v>
      </c>
      <c r="E2456" s="1">
        <v>2009</v>
      </c>
      <c r="F2456" s="1">
        <v>9</v>
      </c>
      <c r="G2456" s="1">
        <v>4</v>
      </c>
      <c r="H2456" s="1">
        <v>11</v>
      </c>
      <c r="I2456" s="1">
        <v>47</v>
      </c>
      <c r="J2456" s="11">
        <v>53.7</v>
      </c>
      <c r="K2456" s="35">
        <v>0.10516774409862768</v>
      </c>
      <c r="L2456" s="2">
        <v>0.01</v>
      </c>
      <c r="M2456" t="s">
        <v>175</v>
      </c>
    </row>
    <row r="2457" spans="1:13" x14ac:dyDescent="0.25">
      <c r="A2457" s="20">
        <v>3.0252442837331657</v>
      </c>
      <c r="B2457" s="80">
        <v>-114.872</v>
      </c>
      <c r="C2457" s="23">
        <v>41.156999999999996</v>
      </c>
      <c r="D2457" s="1">
        <v>17</v>
      </c>
      <c r="E2457" s="1">
        <v>2009</v>
      </c>
      <c r="F2457" s="1">
        <v>9</v>
      </c>
      <c r="G2457" s="1">
        <v>5</v>
      </c>
      <c r="H2457" s="1">
        <v>18</v>
      </c>
      <c r="I2457" s="1">
        <v>19</v>
      </c>
      <c r="J2457" s="11">
        <v>23.8</v>
      </c>
      <c r="K2457" s="35">
        <v>0.11825400999467875</v>
      </c>
      <c r="L2457" s="2">
        <v>0.01</v>
      </c>
      <c r="M2457" t="s">
        <v>175</v>
      </c>
    </row>
    <row r="2458" spans="1:13" x14ac:dyDescent="0.25">
      <c r="A2458" s="20">
        <v>2.9952312759843309</v>
      </c>
      <c r="B2458" s="86">
        <v>-112.325</v>
      </c>
      <c r="C2458" s="24">
        <v>37.534999999999997</v>
      </c>
      <c r="D2458" s="9">
        <v>0</v>
      </c>
      <c r="E2458" s="9">
        <v>2009</v>
      </c>
      <c r="F2458" s="9">
        <v>9</v>
      </c>
      <c r="G2458" s="9">
        <v>24</v>
      </c>
      <c r="H2458" s="9">
        <v>4</v>
      </c>
      <c r="I2458" s="9">
        <v>47</v>
      </c>
      <c r="J2458" s="12">
        <v>46.1</v>
      </c>
      <c r="K2458" s="35">
        <v>0.11825400999467875</v>
      </c>
      <c r="L2458" s="2">
        <v>0.01</v>
      </c>
      <c r="M2458" t="s">
        <v>175</v>
      </c>
    </row>
    <row r="2459" spans="1:13" x14ac:dyDescent="0.25">
      <c r="A2459" s="20">
        <v>2.919027526520459</v>
      </c>
      <c r="B2459" s="86">
        <v>-112.32299999999999</v>
      </c>
      <c r="C2459" s="24">
        <v>37.543999999999997</v>
      </c>
      <c r="D2459" s="9">
        <v>0</v>
      </c>
      <c r="E2459" s="9">
        <v>2009</v>
      </c>
      <c r="F2459" s="9">
        <v>9</v>
      </c>
      <c r="G2459" s="9">
        <v>24</v>
      </c>
      <c r="H2459" s="9">
        <v>20</v>
      </c>
      <c r="I2459" s="9">
        <v>25</v>
      </c>
      <c r="J2459" s="12">
        <v>15.7</v>
      </c>
      <c r="K2459" s="35">
        <v>0.11825400999467875</v>
      </c>
      <c r="L2459" s="2">
        <v>0.01</v>
      </c>
      <c r="M2459" t="s">
        <v>175</v>
      </c>
    </row>
    <row r="2460" spans="1:13" x14ac:dyDescent="0.25">
      <c r="A2460" s="20">
        <v>2.7160991666428389</v>
      </c>
      <c r="B2460" s="86">
        <v>-111.68600000000001</v>
      </c>
      <c r="C2460" s="24">
        <v>41.271999999999998</v>
      </c>
      <c r="D2460" s="9">
        <v>12</v>
      </c>
      <c r="E2460" s="9">
        <v>2009</v>
      </c>
      <c r="F2460" s="9">
        <v>10</v>
      </c>
      <c r="G2460" s="9">
        <v>7</v>
      </c>
      <c r="H2460" s="9">
        <v>4</v>
      </c>
      <c r="I2460" s="9">
        <v>51</v>
      </c>
      <c r="J2460" s="12">
        <v>51.7</v>
      </c>
      <c r="K2460" s="35">
        <v>0.11825400999467875</v>
      </c>
      <c r="L2460" s="2">
        <v>0.01</v>
      </c>
      <c r="M2460" t="s">
        <v>175</v>
      </c>
    </row>
    <row r="2461" spans="1:13" x14ac:dyDescent="0.25">
      <c r="A2461" s="20">
        <v>3.0005659074142912</v>
      </c>
      <c r="B2461" s="86">
        <v>-112.616</v>
      </c>
      <c r="C2461" s="24">
        <v>38.247999999999998</v>
      </c>
      <c r="D2461" s="9">
        <v>0</v>
      </c>
      <c r="E2461" s="9">
        <v>2009</v>
      </c>
      <c r="F2461" s="9">
        <v>10</v>
      </c>
      <c r="G2461" s="9">
        <v>15</v>
      </c>
      <c r="H2461" s="9">
        <v>22</v>
      </c>
      <c r="I2461" s="9">
        <v>20</v>
      </c>
      <c r="J2461" s="12">
        <v>9.1</v>
      </c>
      <c r="K2461" s="35">
        <v>0.11825400999467875</v>
      </c>
      <c r="L2461" s="2">
        <v>0.01</v>
      </c>
      <c r="M2461" t="s">
        <v>175</v>
      </c>
    </row>
    <row r="2462" spans="1:13" x14ac:dyDescent="0.25">
      <c r="A2462" s="20">
        <v>2.982212431161182</v>
      </c>
      <c r="B2462" s="80">
        <v>-114.80500000000001</v>
      </c>
      <c r="C2462" s="23">
        <v>41.212000000000003</v>
      </c>
      <c r="D2462" s="1">
        <v>6</v>
      </c>
      <c r="E2462" s="1">
        <v>2009</v>
      </c>
      <c r="F2462" s="1">
        <v>10</v>
      </c>
      <c r="G2462" s="1">
        <v>17</v>
      </c>
      <c r="H2462" s="1">
        <v>15</v>
      </c>
      <c r="I2462" s="1">
        <v>1</v>
      </c>
      <c r="J2462" s="11">
        <v>29.7</v>
      </c>
      <c r="K2462" s="35">
        <v>0.11825400999467875</v>
      </c>
      <c r="L2462" s="2">
        <v>0.01</v>
      </c>
      <c r="M2462" t="s">
        <v>175</v>
      </c>
    </row>
    <row r="2463" spans="1:13" x14ac:dyDescent="0.25">
      <c r="A2463" s="20">
        <v>2.5866600000000002</v>
      </c>
      <c r="B2463" s="86">
        <v>-113.895</v>
      </c>
      <c r="C2463" s="24">
        <v>37.761000000000003</v>
      </c>
      <c r="D2463" s="9">
        <v>1</v>
      </c>
      <c r="E2463" s="9">
        <v>2009</v>
      </c>
      <c r="F2463" s="9">
        <v>10</v>
      </c>
      <c r="G2463" s="9">
        <v>29</v>
      </c>
      <c r="H2463" s="9">
        <v>18</v>
      </c>
      <c r="I2463" s="9">
        <v>9</v>
      </c>
      <c r="J2463" s="12">
        <v>42.6</v>
      </c>
      <c r="K2463" s="35">
        <v>0.22500000000000001</v>
      </c>
      <c r="L2463" s="2">
        <v>0.01</v>
      </c>
      <c r="M2463" t="s">
        <v>174</v>
      </c>
    </row>
    <row r="2464" spans="1:13" x14ac:dyDescent="0.25">
      <c r="A2464" s="20">
        <v>3.3695204696480143</v>
      </c>
      <c r="B2464" s="80">
        <v>-114.816</v>
      </c>
      <c r="C2464" s="23">
        <v>39.777999999999999</v>
      </c>
      <c r="D2464" s="1">
        <v>5</v>
      </c>
      <c r="E2464" s="1">
        <v>2009</v>
      </c>
      <c r="F2464" s="1">
        <v>11</v>
      </c>
      <c r="G2464" s="1">
        <v>9</v>
      </c>
      <c r="H2464" s="1">
        <v>11</v>
      </c>
      <c r="I2464" s="1">
        <v>2</v>
      </c>
      <c r="J2464" s="1">
        <v>4.62</v>
      </c>
      <c r="K2464" s="35">
        <v>0.11825400999467875</v>
      </c>
      <c r="L2464" s="2">
        <v>0.01</v>
      </c>
      <c r="M2464" t="s">
        <v>175</v>
      </c>
    </row>
    <row r="2465" spans="1:13" x14ac:dyDescent="0.25">
      <c r="A2465" s="20">
        <v>3.2068483614502621</v>
      </c>
      <c r="B2465" s="86">
        <v>-108.87</v>
      </c>
      <c r="C2465" s="24">
        <v>38.36</v>
      </c>
      <c r="D2465" s="9">
        <v>5</v>
      </c>
      <c r="E2465" s="9">
        <v>2009</v>
      </c>
      <c r="F2465" s="9">
        <v>11</v>
      </c>
      <c r="G2465" s="9">
        <v>17</v>
      </c>
      <c r="H2465" s="9">
        <v>19</v>
      </c>
      <c r="I2465" s="9">
        <v>44</v>
      </c>
      <c r="J2465" s="9">
        <v>38</v>
      </c>
      <c r="K2465" s="35">
        <v>0.11825400999467875</v>
      </c>
      <c r="L2465" s="2">
        <v>0.01</v>
      </c>
      <c r="M2465" t="s">
        <v>175</v>
      </c>
    </row>
    <row r="2466" spans="1:13" x14ac:dyDescent="0.25">
      <c r="A2466" s="20">
        <v>3.1271024345924001</v>
      </c>
      <c r="B2466" s="86">
        <v>-111.539</v>
      </c>
      <c r="C2466" s="24">
        <v>40.881</v>
      </c>
      <c r="D2466" s="9">
        <v>8</v>
      </c>
      <c r="E2466" s="9">
        <v>2009</v>
      </c>
      <c r="F2466" s="9">
        <v>11</v>
      </c>
      <c r="G2466" s="9">
        <v>19</v>
      </c>
      <c r="H2466" s="9">
        <v>12</v>
      </c>
      <c r="I2466" s="9">
        <v>24</v>
      </c>
      <c r="J2466" s="12">
        <v>52.1</v>
      </c>
      <c r="K2466" s="35">
        <v>0.11825400999467875</v>
      </c>
      <c r="L2466" s="2">
        <v>0.01</v>
      </c>
      <c r="M2466" t="s">
        <v>175</v>
      </c>
    </row>
    <row r="2467" spans="1:13" x14ac:dyDescent="0.25">
      <c r="A2467" s="20">
        <v>3.0368895716695739</v>
      </c>
      <c r="B2467" s="86">
        <v>-111.57899999999999</v>
      </c>
      <c r="C2467" s="24">
        <v>38.972000000000001</v>
      </c>
      <c r="D2467" s="9">
        <v>16</v>
      </c>
      <c r="E2467" s="9">
        <v>2009</v>
      </c>
      <c r="F2467" s="9">
        <v>11</v>
      </c>
      <c r="G2467" s="9">
        <v>27</v>
      </c>
      <c r="H2467" s="9">
        <v>9</v>
      </c>
      <c r="I2467" s="9">
        <v>53</v>
      </c>
      <c r="J2467" s="12">
        <v>35.6</v>
      </c>
      <c r="K2467" s="35">
        <v>0.11825400999467875</v>
      </c>
      <c r="L2467" s="2">
        <v>0.01</v>
      </c>
      <c r="M2467" t="s">
        <v>175</v>
      </c>
    </row>
    <row r="2468" spans="1:13" x14ac:dyDescent="0.25">
      <c r="A2468" s="20">
        <v>3.0767625350985051</v>
      </c>
      <c r="B2468" s="86">
        <v>-112.056</v>
      </c>
      <c r="C2468" s="24">
        <v>40.753</v>
      </c>
      <c r="D2468" s="9">
        <v>6</v>
      </c>
      <c r="E2468" s="9">
        <v>2009</v>
      </c>
      <c r="F2468" s="9">
        <v>12</v>
      </c>
      <c r="G2468" s="9">
        <v>23</v>
      </c>
      <c r="H2468" s="9">
        <v>9</v>
      </c>
      <c r="I2468" s="9">
        <v>2</v>
      </c>
      <c r="J2468" s="12">
        <v>1.8</v>
      </c>
      <c r="K2468" s="35">
        <v>0.11825400999467875</v>
      </c>
      <c r="L2468" s="2">
        <v>0.01</v>
      </c>
      <c r="M2468" t="s">
        <v>175</v>
      </c>
    </row>
    <row r="2469" spans="1:13" x14ac:dyDescent="0.25">
      <c r="A2469" s="20">
        <v>2.9164684959826155</v>
      </c>
      <c r="B2469" s="86">
        <v>-113.30500000000001</v>
      </c>
      <c r="C2469" s="24">
        <v>41.32</v>
      </c>
      <c r="D2469" s="9">
        <v>3</v>
      </c>
      <c r="E2469" s="9">
        <v>2009</v>
      </c>
      <c r="F2469" s="9">
        <v>12</v>
      </c>
      <c r="G2469" s="9">
        <v>28</v>
      </c>
      <c r="H2469" s="9">
        <v>14</v>
      </c>
      <c r="I2469" s="9">
        <v>25</v>
      </c>
      <c r="J2469" s="12">
        <v>39.200000000000003</v>
      </c>
      <c r="K2469" s="35">
        <v>0.11825400999467875</v>
      </c>
      <c r="L2469" s="2">
        <v>0.01</v>
      </c>
      <c r="M2469" t="s">
        <v>175</v>
      </c>
    </row>
    <row r="2470" spans="1:13" x14ac:dyDescent="0.25">
      <c r="A2470" s="20">
        <v>3.4387606367061694</v>
      </c>
      <c r="B2470" s="80">
        <v>-111.078</v>
      </c>
      <c r="C2470" s="23">
        <v>42.631</v>
      </c>
      <c r="D2470" s="1">
        <v>2</v>
      </c>
      <c r="E2470" s="1">
        <v>2010</v>
      </c>
      <c r="F2470" s="1">
        <v>1</v>
      </c>
      <c r="G2470" s="1">
        <v>1</v>
      </c>
      <c r="H2470" s="1">
        <v>4</v>
      </c>
      <c r="I2470" s="1">
        <v>13</v>
      </c>
      <c r="J2470" s="11">
        <v>29.2</v>
      </c>
      <c r="K2470" s="35">
        <v>0.10516774409862768</v>
      </c>
      <c r="L2470" s="2">
        <v>0.01</v>
      </c>
      <c r="M2470" t="s">
        <v>175</v>
      </c>
    </row>
    <row r="2471" spans="1:13" x14ac:dyDescent="0.25">
      <c r="A2471" s="20">
        <v>2.7944715366139592</v>
      </c>
      <c r="B2471" s="86">
        <v>-113.047</v>
      </c>
      <c r="C2471" s="24">
        <v>37.598999999999997</v>
      </c>
      <c r="D2471" s="9">
        <v>1</v>
      </c>
      <c r="E2471" s="9">
        <v>2010</v>
      </c>
      <c r="F2471" s="9">
        <v>1</v>
      </c>
      <c r="G2471" s="9">
        <v>4</v>
      </c>
      <c r="H2471" s="9">
        <v>19</v>
      </c>
      <c r="I2471" s="9">
        <v>51</v>
      </c>
      <c r="J2471" s="12">
        <v>34.200000000000003</v>
      </c>
      <c r="K2471" s="35">
        <v>0.11825400999467875</v>
      </c>
      <c r="L2471" s="2">
        <v>0.01</v>
      </c>
      <c r="M2471" t="s">
        <v>175</v>
      </c>
    </row>
    <row r="2472" spans="1:13" x14ac:dyDescent="0.25">
      <c r="A2472" s="20">
        <v>3.4421677981585797</v>
      </c>
      <c r="B2472" s="86">
        <v>-113.04600000000001</v>
      </c>
      <c r="C2472" s="24">
        <v>37.593000000000004</v>
      </c>
      <c r="D2472" s="9">
        <v>7</v>
      </c>
      <c r="E2472" s="9">
        <v>2010</v>
      </c>
      <c r="F2472" s="9">
        <v>1</v>
      </c>
      <c r="G2472" s="9">
        <v>5</v>
      </c>
      <c r="H2472" s="9">
        <v>4</v>
      </c>
      <c r="I2472" s="9">
        <v>55</v>
      </c>
      <c r="J2472" s="12">
        <v>24.7</v>
      </c>
      <c r="K2472" s="35">
        <v>0.11825400999467875</v>
      </c>
      <c r="L2472" s="2">
        <v>0.01</v>
      </c>
      <c r="M2472" t="s">
        <v>175</v>
      </c>
    </row>
    <row r="2473" spans="1:13" x14ac:dyDescent="0.25">
      <c r="A2473" s="20">
        <v>3.1407211380207589</v>
      </c>
      <c r="B2473" s="86">
        <v>-111.911</v>
      </c>
      <c r="C2473" s="24">
        <v>40.360999999999997</v>
      </c>
      <c r="D2473" s="9">
        <v>3</v>
      </c>
      <c r="E2473" s="9">
        <v>2010</v>
      </c>
      <c r="F2473" s="9">
        <v>1</v>
      </c>
      <c r="G2473" s="9">
        <v>5</v>
      </c>
      <c r="H2473" s="9">
        <v>8</v>
      </c>
      <c r="I2473" s="9">
        <v>8</v>
      </c>
      <c r="J2473" s="12">
        <v>35.700000000000003</v>
      </c>
      <c r="K2473" s="35">
        <v>0.11825400999467875</v>
      </c>
      <c r="L2473" s="2">
        <v>0.01</v>
      </c>
      <c r="M2473" t="s">
        <v>175</v>
      </c>
    </row>
    <row r="2474" spans="1:13" x14ac:dyDescent="0.25">
      <c r="A2474" s="20">
        <v>2.8584301395362139</v>
      </c>
      <c r="B2474" s="80">
        <v>-111.246</v>
      </c>
      <c r="C2474" s="23">
        <v>42.764000000000003</v>
      </c>
      <c r="D2474" s="1">
        <v>1</v>
      </c>
      <c r="E2474" s="1">
        <v>2010</v>
      </c>
      <c r="F2474" s="1">
        <v>1</v>
      </c>
      <c r="G2474" s="1">
        <v>18</v>
      </c>
      <c r="H2474" s="1">
        <v>2</v>
      </c>
      <c r="I2474" s="1">
        <v>50</v>
      </c>
      <c r="J2474" s="11">
        <v>53</v>
      </c>
      <c r="K2474" s="35">
        <v>0.11825400999467875</v>
      </c>
      <c r="L2474" s="2">
        <v>0.01</v>
      </c>
      <c r="M2474" t="s">
        <v>175</v>
      </c>
    </row>
    <row r="2475" spans="1:13" x14ac:dyDescent="0.25">
      <c r="A2475" s="20">
        <v>3.1405259330054616</v>
      </c>
      <c r="B2475" s="86">
        <v>-111.89100000000001</v>
      </c>
      <c r="C2475" s="24">
        <v>39.947000000000003</v>
      </c>
      <c r="D2475" s="9">
        <v>1</v>
      </c>
      <c r="E2475" s="9">
        <v>2010</v>
      </c>
      <c r="F2475" s="9">
        <v>1</v>
      </c>
      <c r="G2475" s="9">
        <v>23</v>
      </c>
      <c r="H2475" s="9">
        <v>15</v>
      </c>
      <c r="I2475" s="9">
        <v>48</v>
      </c>
      <c r="J2475" s="12">
        <v>45.5</v>
      </c>
      <c r="K2475" s="35">
        <v>0.11825400999467875</v>
      </c>
      <c r="L2475" s="2">
        <v>0.01</v>
      </c>
      <c r="M2475" t="s">
        <v>175</v>
      </c>
    </row>
    <row r="2476" spans="1:13" x14ac:dyDescent="0.25">
      <c r="A2476" s="20">
        <v>3.042412286335173</v>
      </c>
      <c r="B2476" s="86">
        <v>-111.36499999999999</v>
      </c>
      <c r="C2476" s="24">
        <v>40.305999999999997</v>
      </c>
      <c r="D2476" s="9">
        <v>6</v>
      </c>
      <c r="E2476" s="9">
        <v>2010</v>
      </c>
      <c r="F2476" s="9">
        <v>2</v>
      </c>
      <c r="G2476" s="9">
        <v>12</v>
      </c>
      <c r="H2476" s="9">
        <v>11</v>
      </c>
      <c r="I2476" s="9">
        <v>35</v>
      </c>
      <c r="J2476" s="12">
        <v>21.2</v>
      </c>
      <c r="K2476" s="35">
        <v>0.11825400999467875</v>
      </c>
      <c r="L2476" s="2">
        <v>0.01</v>
      </c>
      <c r="M2476" t="s">
        <v>175</v>
      </c>
    </row>
    <row r="2477" spans="1:13" x14ac:dyDescent="0.25">
      <c r="A2477" s="20">
        <v>3.1184208307837475</v>
      </c>
      <c r="B2477" s="86">
        <v>-112.892</v>
      </c>
      <c r="C2477" s="24">
        <v>37.091999999999999</v>
      </c>
      <c r="D2477" s="9">
        <v>11</v>
      </c>
      <c r="E2477" s="9">
        <v>2010</v>
      </c>
      <c r="F2477" s="9">
        <v>2</v>
      </c>
      <c r="G2477" s="9">
        <v>12</v>
      </c>
      <c r="H2477" s="9">
        <v>22</v>
      </c>
      <c r="I2477" s="9">
        <v>37</v>
      </c>
      <c r="J2477" s="12">
        <v>9.5</v>
      </c>
      <c r="K2477" s="35">
        <v>0.11825400999467875</v>
      </c>
      <c r="L2477" s="2">
        <v>0.01</v>
      </c>
      <c r="M2477" t="s">
        <v>175</v>
      </c>
    </row>
    <row r="2478" spans="1:13" x14ac:dyDescent="0.25">
      <c r="A2478" s="20">
        <v>2.9269354320475798</v>
      </c>
      <c r="B2478" s="80">
        <v>-113.31399999999999</v>
      </c>
      <c r="C2478" s="23">
        <v>36.677999999999997</v>
      </c>
      <c r="D2478" s="1">
        <v>0</v>
      </c>
      <c r="E2478" s="1">
        <v>2010</v>
      </c>
      <c r="F2478" s="1">
        <v>3</v>
      </c>
      <c r="G2478" s="1">
        <v>2</v>
      </c>
      <c r="H2478" s="1">
        <v>0</v>
      </c>
      <c r="I2478" s="1">
        <v>51</v>
      </c>
      <c r="J2478" s="11">
        <v>38.5</v>
      </c>
      <c r="K2478" s="35">
        <v>0.11825400999467875</v>
      </c>
      <c r="L2478" s="2">
        <v>0.01</v>
      </c>
      <c r="M2478" t="s">
        <v>175</v>
      </c>
    </row>
    <row r="2479" spans="1:13" x14ac:dyDescent="0.25">
      <c r="A2479" s="20">
        <v>2.7917030575015014</v>
      </c>
      <c r="B2479" s="86">
        <v>-112.324</v>
      </c>
      <c r="C2479" s="24">
        <v>37.534999999999997</v>
      </c>
      <c r="D2479" s="9">
        <v>0</v>
      </c>
      <c r="E2479" s="9">
        <v>2010</v>
      </c>
      <c r="F2479" s="9">
        <v>3</v>
      </c>
      <c r="G2479" s="9">
        <v>5</v>
      </c>
      <c r="H2479" s="9">
        <v>13</v>
      </c>
      <c r="I2479" s="9">
        <v>22</v>
      </c>
      <c r="J2479" s="12">
        <v>16.5</v>
      </c>
      <c r="K2479" s="35">
        <v>0.11825400999467875</v>
      </c>
      <c r="L2479" s="2">
        <v>0.01</v>
      </c>
      <c r="M2479" t="s">
        <v>175</v>
      </c>
    </row>
    <row r="2480" spans="1:13" x14ac:dyDescent="0.25">
      <c r="A2480" s="20">
        <v>2.6623900000000003</v>
      </c>
      <c r="B2480" s="80">
        <v>-111.03400000000001</v>
      </c>
      <c r="C2480" s="23">
        <v>42.615000000000002</v>
      </c>
      <c r="D2480" s="1">
        <v>5</v>
      </c>
      <c r="E2480" s="1">
        <v>2010</v>
      </c>
      <c r="F2480" s="1">
        <v>3</v>
      </c>
      <c r="G2480" s="1">
        <v>12</v>
      </c>
      <c r="H2480" s="1">
        <v>20</v>
      </c>
      <c r="I2480" s="1">
        <v>10</v>
      </c>
      <c r="J2480" s="1">
        <v>19.97</v>
      </c>
      <c r="K2480" s="35">
        <v>0.23</v>
      </c>
      <c r="L2480" s="2">
        <v>0.01</v>
      </c>
      <c r="M2480" t="s">
        <v>174</v>
      </c>
    </row>
    <row r="2481" spans="1:13" x14ac:dyDescent="0.25">
      <c r="A2481" s="20">
        <v>2.7466977894375662</v>
      </c>
      <c r="B2481" s="86">
        <v>-113.048</v>
      </c>
      <c r="C2481" s="24">
        <v>36.945999999999998</v>
      </c>
      <c r="D2481" s="9">
        <v>22</v>
      </c>
      <c r="E2481" s="9">
        <v>2010</v>
      </c>
      <c r="F2481" s="9">
        <v>4</v>
      </c>
      <c r="G2481" s="9">
        <v>1</v>
      </c>
      <c r="H2481" s="9">
        <v>17</v>
      </c>
      <c r="I2481" s="9">
        <v>26</v>
      </c>
      <c r="J2481" s="12">
        <v>42.6</v>
      </c>
      <c r="K2481" s="35">
        <v>0.11825400999467875</v>
      </c>
      <c r="L2481" s="2">
        <v>0.01</v>
      </c>
      <c r="M2481" t="s">
        <v>175</v>
      </c>
    </row>
    <row r="2482" spans="1:13" x14ac:dyDescent="0.25">
      <c r="A2482" s="20">
        <v>3.0511599999999999</v>
      </c>
      <c r="B2482" s="86">
        <v>-112.307</v>
      </c>
      <c r="C2482" s="24">
        <v>37.534999999999997</v>
      </c>
      <c r="D2482" s="9">
        <v>1</v>
      </c>
      <c r="E2482" s="9">
        <v>2010</v>
      </c>
      <c r="F2482" s="9">
        <v>4</v>
      </c>
      <c r="G2482" s="9">
        <v>9</v>
      </c>
      <c r="H2482" s="9">
        <v>20</v>
      </c>
      <c r="I2482" s="9">
        <v>58</v>
      </c>
      <c r="J2482" s="12">
        <v>29.8</v>
      </c>
      <c r="K2482" s="35">
        <v>0.22500000000000001</v>
      </c>
      <c r="L2482" s="2">
        <v>0.01</v>
      </c>
      <c r="M2482" t="s">
        <v>174</v>
      </c>
    </row>
    <row r="2483" spans="1:13" x14ac:dyDescent="0.25">
      <c r="A2483" s="20">
        <v>2.7182677871500873</v>
      </c>
      <c r="B2483" s="86">
        <v>-111.52200000000001</v>
      </c>
      <c r="C2483" s="24">
        <v>41.756</v>
      </c>
      <c r="D2483" s="9">
        <v>7</v>
      </c>
      <c r="E2483" s="9">
        <v>2010</v>
      </c>
      <c r="F2483" s="9">
        <v>4</v>
      </c>
      <c r="G2483" s="9">
        <v>12</v>
      </c>
      <c r="H2483" s="9">
        <v>12</v>
      </c>
      <c r="I2483" s="9">
        <v>7</v>
      </c>
      <c r="J2483" s="12">
        <v>36.200000000000003</v>
      </c>
      <c r="K2483" s="35">
        <v>0.11825400999467875</v>
      </c>
      <c r="L2483" s="2">
        <v>0.01</v>
      </c>
      <c r="M2483" t="s">
        <v>175</v>
      </c>
    </row>
    <row r="2484" spans="1:13" x14ac:dyDescent="0.25">
      <c r="A2484" s="20">
        <v>3.2901578310410895</v>
      </c>
      <c r="B2484" s="86">
        <v>-111.11799999999999</v>
      </c>
      <c r="C2484" s="24">
        <v>38.04</v>
      </c>
      <c r="D2484" s="9">
        <v>5</v>
      </c>
      <c r="E2484" s="9">
        <v>2010</v>
      </c>
      <c r="F2484" s="9">
        <v>4</v>
      </c>
      <c r="G2484" s="9">
        <v>14</v>
      </c>
      <c r="H2484" s="9">
        <v>22</v>
      </c>
      <c r="I2484" s="9">
        <v>39</v>
      </c>
      <c r="J2484" s="12">
        <v>53</v>
      </c>
      <c r="K2484" s="35">
        <v>0.11825400999467875</v>
      </c>
      <c r="L2484" s="2">
        <v>0.01</v>
      </c>
      <c r="M2484" t="s">
        <v>175</v>
      </c>
    </row>
    <row r="2485" spans="1:13" x14ac:dyDescent="0.25">
      <c r="A2485" s="20">
        <v>3.3185878333285679</v>
      </c>
      <c r="B2485" s="86">
        <v>-111.113</v>
      </c>
      <c r="C2485" s="24">
        <v>38.043999999999997</v>
      </c>
      <c r="D2485" s="9">
        <v>2</v>
      </c>
      <c r="E2485" s="9">
        <v>2010</v>
      </c>
      <c r="F2485" s="9">
        <v>4</v>
      </c>
      <c r="G2485" s="9">
        <v>15</v>
      </c>
      <c r="H2485" s="9">
        <v>10</v>
      </c>
      <c r="I2485" s="9">
        <v>48</v>
      </c>
      <c r="J2485" s="12">
        <v>36.5</v>
      </c>
      <c r="K2485" s="35">
        <v>0.11825400999467875</v>
      </c>
      <c r="L2485" s="2">
        <v>0.01</v>
      </c>
      <c r="M2485" t="s">
        <v>175</v>
      </c>
    </row>
    <row r="2486" spans="1:13" x14ac:dyDescent="0.25">
      <c r="A2486" s="20">
        <v>3.1594721460841226</v>
      </c>
      <c r="B2486" s="86">
        <v>-113.178</v>
      </c>
      <c r="C2486" s="24">
        <v>37.902999999999999</v>
      </c>
      <c r="D2486" s="9">
        <v>1</v>
      </c>
      <c r="E2486" s="9">
        <v>2010</v>
      </c>
      <c r="F2486" s="9">
        <v>4</v>
      </c>
      <c r="G2486" s="9">
        <v>20</v>
      </c>
      <c r="H2486" s="9">
        <v>8</v>
      </c>
      <c r="I2486" s="9">
        <v>57</v>
      </c>
      <c r="J2486" s="12">
        <v>45.9</v>
      </c>
      <c r="K2486" s="35">
        <v>0.11825400999467875</v>
      </c>
      <c r="L2486" s="2">
        <v>0.01</v>
      </c>
      <c r="M2486" t="s">
        <v>175</v>
      </c>
    </row>
    <row r="2487" spans="1:13" x14ac:dyDescent="0.25">
      <c r="A2487" s="20">
        <v>3.1340129497040579</v>
      </c>
      <c r="B2487" s="80">
        <v>-111.175</v>
      </c>
      <c r="C2487" s="23">
        <v>42.661000000000001</v>
      </c>
      <c r="D2487" s="1">
        <v>4</v>
      </c>
      <c r="E2487" s="1">
        <v>2010</v>
      </c>
      <c r="F2487" s="1">
        <v>4</v>
      </c>
      <c r="G2487" s="1">
        <v>21</v>
      </c>
      <c r="H2487" s="1">
        <v>5</v>
      </c>
      <c r="I2487" s="1">
        <v>24</v>
      </c>
      <c r="J2487" s="11">
        <v>53.1</v>
      </c>
      <c r="K2487" s="35">
        <v>0.11825400999467875</v>
      </c>
      <c r="L2487" s="2">
        <v>0.01</v>
      </c>
      <c r="M2487" t="s">
        <v>175</v>
      </c>
    </row>
    <row r="2488" spans="1:13" x14ac:dyDescent="0.25">
      <c r="A2488" s="20">
        <v>3.0621535630343408</v>
      </c>
      <c r="B2488" s="86">
        <v>-111.11799999999999</v>
      </c>
      <c r="C2488" s="24">
        <v>38.039000000000001</v>
      </c>
      <c r="D2488" s="9">
        <v>1</v>
      </c>
      <c r="E2488" s="9">
        <v>2010</v>
      </c>
      <c r="F2488" s="9">
        <v>4</v>
      </c>
      <c r="G2488" s="9">
        <v>28</v>
      </c>
      <c r="H2488" s="9">
        <v>12</v>
      </c>
      <c r="I2488" s="9">
        <v>18</v>
      </c>
      <c r="J2488" s="12">
        <v>12.2</v>
      </c>
      <c r="K2488" s="35">
        <v>0.11825400999467875</v>
      </c>
      <c r="L2488" s="2">
        <v>0.01</v>
      </c>
      <c r="M2488" t="s">
        <v>175</v>
      </c>
    </row>
    <row r="2489" spans="1:13" x14ac:dyDescent="0.25">
      <c r="A2489" s="20">
        <v>3.368334995996912</v>
      </c>
      <c r="B2489" s="86">
        <v>-111.11499999999999</v>
      </c>
      <c r="C2489" s="24">
        <v>38.034999999999997</v>
      </c>
      <c r="D2489" s="9">
        <v>5</v>
      </c>
      <c r="E2489" s="9">
        <v>2010</v>
      </c>
      <c r="F2489" s="9">
        <v>4</v>
      </c>
      <c r="G2489" s="9">
        <v>28</v>
      </c>
      <c r="H2489" s="9">
        <v>17</v>
      </c>
      <c r="I2489" s="9">
        <v>40</v>
      </c>
      <c r="J2489" s="12">
        <v>2.2000000000000002</v>
      </c>
      <c r="K2489" s="35">
        <v>0.11825400999467875</v>
      </c>
      <c r="L2489" s="2">
        <v>0.01</v>
      </c>
      <c r="M2489" t="s">
        <v>175</v>
      </c>
    </row>
    <row r="2490" spans="1:13" x14ac:dyDescent="0.25">
      <c r="A2490" s="20">
        <v>3.7088666777228152</v>
      </c>
      <c r="B2490" s="86">
        <v>-111.114</v>
      </c>
      <c r="C2490" s="24">
        <v>38.036999999999999</v>
      </c>
      <c r="D2490" s="9">
        <v>4</v>
      </c>
      <c r="E2490" s="9">
        <v>2010</v>
      </c>
      <c r="F2490" s="9">
        <v>5</v>
      </c>
      <c r="G2490" s="9">
        <v>2</v>
      </c>
      <c r="H2490" s="9">
        <v>15</v>
      </c>
      <c r="I2490" s="9">
        <v>0</v>
      </c>
      <c r="J2490" s="12">
        <v>0.8</v>
      </c>
      <c r="K2490" s="35">
        <v>0.11825400999467875</v>
      </c>
      <c r="L2490" s="2">
        <v>0.01</v>
      </c>
      <c r="M2490" t="s">
        <v>175</v>
      </c>
    </row>
    <row r="2491" spans="1:13" x14ac:dyDescent="0.25">
      <c r="A2491" s="20">
        <v>2.8369177741400513</v>
      </c>
      <c r="B2491" s="86">
        <v>-112.083</v>
      </c>
      <c r="C2491" s="24">
        <v>37.25</v>
      </c>
      <c r="D2491" s="9">
        <v>4</v>
      </c>
      <c r="E2491" s="9">
        <v>2010</v>
      </c>
      <c r="F2491" s="9">
        <v>5</v>
      </c>
      <c r="G2491" s="9">
        <v>18</v>
      </c>
      <c r="H2491" s="9">
        <v>6</v>
      </c>
      <c r="I2491" s="9">
        <v>29</v>
      </c>
      <c r="J2491" s="12">
        <v>23.7</v>
      </c>
      <c r="K2491" s="35">
        <v>0.11825400999467875</v>
      </c>
      <c r="L2491" s="2">
        <v>0.01</v>
      </c>
      <c r="M2491" t="s">
        <v>175</v>
      </c>
    </row>
    <row r="2492" spans="1:13" x14ac:dyDescent="0.25">
      <c r="A2492" s="20">
        <v>3.2419936738341009</v>
      </c>
      <c r="B2492" s="86">
        <v>-111.087</v>
      </c>
      <c r="C2492" s="24">
        <v>41.689</v>
      </c>
      <c r="D2492" s="9">
        <v>0</v>
      </c>
      <c r="E2492" s="9">
        <v>2010</v>
      </c>
      <c r="F2492" s="9">
        <v>5</v>
      </c>
      <c r="G2492" s="9">
        <v>27</v>
      </c>
      <c r="H2492" s="9">
        <v>6</v>
      </c>
      <c r="I2492" s="9">
        <v>16</v>
      </c>
      <c r="J2492" s="12">
        <v>55.9</v>
      </c>
      <c r="K2492" s="35">
        <v>0.11825400999467875</v>
      </c>
      <c r="L2492" s="2">
        <v>0.01</v>
      </c>
      <c r="M2492" t="s">
        <v>175</v>
      </c>
    </row>
    <row r="2493" spans="1:13" x14ac:dyDescent="0.25">
      <c r="A2493" s="20">
        <v>3.012015990335402</v>
      </c>
      <c r="B2493" s="86">
        <v>-109.352</v>
      </c>
      <c r="C2493" s="24">
        <v>38.948</v>
      </c>
      <c r="D2493" s="9">
        <v>3</v>
      </c>
      <c r="E2493" s="9">
        <v>2010</v>
      </c>
      <c r="F2493" s="9">
        <v>5</v>
      </c>
      <c r="G2493" s="9">
        <v>31</v>
      </c>
      <c r="H2493" s="9">
        <v>22</v>
      </c>
      <c r="I2493" s="9">
        <v>35</v>
      </c>
      <c r="J2493" s="12">
        <v>40</v>
      </c>
      <c r="K2493" s="35">
        <v>0.11825400999467875</v>
      </c>
      <c r="L2493" s="2">
        <v>0.01</v>
      </c>
      <c r="M2493" t="s">
        <v>175</v>
      </c>
    </row>
    <row r="2494" spans="1:13" x14ac:dyDescent="0.25">
      <c r="A2494" s="20">
        <v>2.8929755933148433</v>
      </c>
      <c r="B2494" s="86">
        <v>-111.983</v>
      </c>
      <c r="C2494" s="24">
        <v>40.473999999999997</v>
      </c>
      <c r="D2494" s="9">
        <v>10</v>
      </c>
      <c r="E2494" s="9">
        <v>2010</v>
      </c>
      <c r="F2494" s="9">
        <v>6</v>
      </c>
      <c r="G2494" s="9">
        <v>10</v>
      </c>
      <c r="H2494" s="9">
        <v>16</v>
      </c>
      <c r="I2494" s="9">
        <v>58</v>
      </c>
      <c r="J2494" s="12">
        <v>30.5</v>
      </c>
      <c r="K2494" s="35">
        <v>0.11825400999467875</v>
      </c>
      <c r="L2494" s="2">
        <v>0.01</v>
      </c>
      <c r="M2494" t="s">
        <v>175</v>
      </c>
    </row>
    <row r="2495" spans="1:13" x14ac:dyDescent="0.25">
      <c r="A2495" s="20">
        <v>2.5873940189574816</v>
      </c>
      <c r="B2495" s="86">
        <v>-111.976</v>
      </c>
      <c r="C2495" s="24">
        <v>40.470999999999997</v>
      </c>
      <c r="D2495" s="9">
        <v>9</v>
      </c>
      <c r="E2495" s="9">
        <v>2010</v>
      </c>
      <c r="F2495" s="9">
        <v>6</v>
      </c>
      <c r="G2495" s="9">
        <v>10</v>
      </c>
      <c r="H2495" s="9">
        <v>16</v>
      </c>
      <c r="I2495" s="9">
        <v>58</v>
      </c>
      <c r="J2495" s="12">
        <v>59.8</v>
      </c>
      <c r="K2495" s="35">
        <v>0.11825400999467875</v>
      </c>
      <c r="L2495" s="2">
        <v>0.01</v>
      </c>
      <c r="M2495" t="s">
        <v>175</v>
      </c>
    </row>
    <row r="2496" spans="1:13" x14ac:dyDescent="0.25">
      <c r="A2496" s="20">
        <v>3.2198814498327284</v>
      </c>
      <c r="B2496" s="86">
        <v>-111.07599999999999</v>
      </c>
      <c r="C2496" s="24">
        <v>41.683</v>
      </c>
      <c r="D2496" s="9">
        <v>0</v>
      </c>
      <c r="E2496" s="9">
        <v>2010</v>
      </c>
      <c r="F2496" s="9">
        <v>6</v>
      </c>
      <c r="G2496" s="9">
        <v>11</v>
      </c>
      <c r="H2496" s="9">
        <v>11</v>
      </c>
      <c r="I2496" s="9">
        <v>6</v>
      </c>
      <c r="J2496" s="12">
        <v>14.5</v>
      </c>
      <c r="K2496" s="35">
        <v>0.11825400999467875</v>
      </c>
      <c r="L2496" s="2">
        <v>0.01</v>
      </c>
      <c r="M2496" t="s">
        <v>175</v>
      </c>
    </row>
    <row r="2497" spans="1:13" x14ac:dyDescent="0.25">
      <c r="A2497" s="20">
        <v>3.6064132692224238</v>
      </c>
      <c r="B2497" s="80">
        <v>-111.09</v>
      </c>
      <c r="C2497" s="23">
        <v>42.783999999999999</v>
      </c>
      <c r="D2497" s="1">
        <v>5</v>
      </c>
      <c r="E2497" s="1">
        <v>2010</v>
      </c>
      <c r="F2497" s="1">
        <v>6</v>
      </c>
      <c r="G2497" s="1">
        <v>18</v>
      </c>
      <c r="H2497" s="1">
        <v>9</v>
      </c>
      <c r="I2497" s="1">
        <v>25</v>
      </c>
      <c r="J2497" s="1">
        <v>57.27</v>
      </c>
      <c r="K2497" s="35">
        <v>0.10516774409862768</v>
      </c>
      <c r="L2497" s="2">
        <v>0.01</v>
      </c>
      <c r="M2497" t="s">
        <v>175</v>
      </c>
    </row>
    <row r="2498" spans="1:13" x14ac:dyDescent="0.25">
      <c r="A2498" s="20">
        <v>3.4669251702487314</v>
      </c>
      <c r="B2498" s="80">
        <v>-111.131</v>
      </c>
      <c r="C2498" s="23">
        <v>42.786999999999999</v>
      </c>
      <c r="D2498" s="1">
        <v>5</v>
      </c>
      <c r="E2498" s="1">
        <v>2010</v>
      </c>
      <c r="F2498" s="1">
        <v>6</v>
      </c>
      <c r="G2498" s="1">
        <v>20</v>
      </c>
      <c r="H2498" s="1">
        <v>23</v>
      </c>
      <c r="I2498" s="1">
        <v>59</v>
      </c>
      <c r="J2498" s="1">
        <v>15.33</v>
      </c>
      <c r="K2498" s="35">
        <v>0.16083765575665815</v>
      </c>
      <c r="L2498" s="2">
        <v>0.01</v>
      </c>
      <c r="M2498" t="s">
        <v>175</v>
      </c>
    </row>
    <row r="2499" spans="1:13" x14ac:dyDescent="0.25">
      <c r="A2499" s="20">
        <v>2.6643785884825442</v>
      </c>
      <c r="B2499" s="80">
        <v>-114.88</v>
      </c>
      <c r="C2499" s="23">
        <v>41.146999999999998</v>
      </c>
      <c r="D2499" s="1">
        <v>13</v>
      </c>
      <c r="E2499" s="1">
        <v>2010</v>
      </c>
      <c r="F2499" s="1">
        <v>6</v>
      </c>
      <c r="G2499" s="1">
        <v>27</v>
      </c>
      <c r="H2499" s="1">
        <v>3</v>
      </c>
      <c r="I2499" s="1">
        <v>50</v>
      </c>
      <c r="J2499" s="11">
        <v>11.3</v>
      </c>
      <c r="K2499" s="35">
        <v>0.11825400999467875</v>
      </c>
      <c r="L2499" s="2">
        <v>0.01</v>
      </c>
      <c r="M2499" t="s">
        <v>175</v>
      </c>
    </row>
    <row r="2500" spans="1:13" x14ac:dyDescent="0.25">
      <c r="A2500" s="20">
        <v>3.2251699425775859</v>
      </c>
      <c r="B2500" s="80">
        <v>-111.372</v>
      </c>
      <c r="C2500" s="23">
        <v>42.54</v>
      </c>
      <c r="D2500" s="1">
        <v>0</v>
      </c>
      <c r="E2500" s="1">
        <v>2010</v>
      </c>
      <c r="F2500" s="1">
        <v>6</v>
      </c>
      <c r="G2500" s="1">
        <v>28</v>
      </c>
      <c r="H2500" s="1">
        <v>5</v>
      </c>
      <c r="I2500" s="1">
        <v>31</v>
      </c>
      <c r="J2500" s="11">
        <v>28.5</v>
      </c>
      <c r="K2500" s="35">
        <v>0.10516774409862768</v>
      </c>
      <c r="L2500" s="2">
        <v>0.01</v>
      </c>
      <c r="M2500" t="s">
        <v>175</v>
      </c>
    </row>
    <row r="2501" spans="1:13" x14ac:dyDescent="0.25">
      <c r="A2501" s="20">
        <v>2.6849078070225607</v>
      </c>
      <c r="B2501" s="80">
        <v>-111.39400000000001</v>
      </c>
      <c r="C2501" s="23">
        <v>42.564999999999998</v>
      </c>
      <c r="D2501" s="1">
        <v>2</v>
      </c>
      <c r="E2501" s="1">
        <v>2010</v>
      </c>
      <c r="F2501" s="1">
        <v>6</v>
      </c>
      <c r="G2501" s="1">
        <v>30</v>
      </c>
      <c r="H2501" s="1">
        <v>0</v>
      </c>
      <c r="I2501" s="1">
        <v>7</v>
      </c>
      <c r="J2501" s="11">
        <v>57.6</v>
      </c>
      <c r="K2501" s="35">
        <v>0.11825400999467875</v>
      </c>
      <c r="L2501" s="2">
        <v>0.01</v>
      </c>
      <c r="M2501" t="s">
        <v>175</v>
      </c>
    </row>
    <row r="2502" spans="1:13" x14ac:dyDescent="0.25">
      <c r="A2502" s="20">
        <v>3.3501767247591001</v>
      </c>
      <c r="B2502" s="86">
        <v>-113.45399999999999</v>
      </c>
      <c r="C2502" s="24">
        <v>37.134999999999998</v>
      </c>
      <c r="D2502" s="9">
        <v>7</v>
      </c>
      <c r="E2502" s="9">
        <v>2010</v>
      </c>
      <c r="F2502" s="9">
        <v>7</v>
      </c>
      <c r="G2502" s="9">
        <v>8</v>
      </c>
      <c r="H2502" s="9">
        <v>16</v>
      </c>
      <c r="I2502" s="9">
        <v>31</v>
      </c>
      <c r="J2502" s="12">
        <v>17.5</v>
      </c>
      <c r="K2502" s="35">
        <v>0.11825400999467875</v>
      </c>
      <c r="L2502" s="2">
        <v>0.01</v>
      </c>
      <c r="M2502" t="s">
        <v>175</v>
      </c>
    </row>
    <row r="2503" spans="1:13" x14ac:dyDescent="0.25">
      <c r="A2503" s="20">
        <v>2.9695697528093103</v>
      </c>
      <c r="B2503" s="86">
        <v>-113.104</v>
      </c>
      <c r="C2503" s="24">
        <v>37.808999999999997</v>
      </c>
      <c r="D2503" s="9">
        <v>2</v>
      </c>
      <c r="E2503" s="9">
        <v>2010</v>
      </c>
      <c r="F2503" s="9">
        <v>8</v>
      </c>
      <c r="G2503" s="9">
        <v>8</v>
      </c>
      <c r="H2503" s="9">
        <v>17</v>
      </c>
      <c r="I2503" s="9">
        <v>36</v>
      </c>
      <c r="J2503" s="12">
        <v>53.1</v>
      </c>
      <c r="K2503" s="35">
        <v>0.11825400999467875</v>
      </c>
      <c r="L2503" s="2">
        <v>0.01</v>
      </c>
      <c r="M2503" t="s">
        <v>175</v>
      </c>
    </row>
    <row r="2504" spans="1:13" x14ac:dyDescent="0.25">
      <c r="A2504" s="20">
        <v>2.6509550900694823</v>
      </c>
      <c r="B2504" s="80">
        <v>-111.33499999999999</v>
      </c>
      <c r="C2504" s="23">
        <v>42.524000000000001</v>
      </c>
      <c r="D2504" s="1">
        <v>0</v>
      </c>
      <c r="E2504" s="1">
        <v>2010</v>
      </c>
      <c r="F2504" s="1">
        <v>8</v>
      </c>
      <c r="G2504" s="1">
        <v>16</v>
      </c>
      <c r="H2504" s="1">
        <v>15</v>
      </c>
      <c r="I2504" s="1">
        <v>42</v>
      </c>
      <c r="J2504" s="11">
        <v>40.700000000000003</v>
      </c>
      <c r="K2504" s="35">
        <v>0.11825400999467875</v>
      </c>
      <c r="L2504" s="2">
        <v>0.01</v>
      </c>
      <c r="M2504" t="s">
        <v>175</v>
      </c>
    </row>
    <row r="2505" spans="1:13" x14ac:dyDescent="0.25">
      <c r="A2505" s="20">
        <v>3.1446750907843195</v>
      </c>
      <c r="B2505" s="86">
        <v>-113.226</v>
      </c>
      <c r="C2505" s="24">
        <v>37.645000000000003</v>
      </c>
      <c r="D2505" s="9">
        <v>2</v>
      </c>
      <c r="E2505" s="9">
        <v>2010</v>
      </c>
      <c r="F2505" s="9">
        <v>8</v>
      </c>
      <c r="G2505" s="9">
        <v>18</v>
      </c>
      <c r="H2505" s="9">
        <v>12</v>
      </c>
      <c r="I2505" s="9">
        <v>51</v>
      </c>
      <c r="J2505" s="12">
        <v>43.8</v>
      </c>
      <c r="K2505" s="35">
        <v>0.11825400999467875</v>
      </c>
      <c r="L2505" s="2">
        <v>0.01</v>
      </c>
      <c r="M2505" t="s">
        <v>175</v>
      </c>
    </row>
    <row r="2506" spans="1:13" x14ac:dyDescent="0.25">
      <c r="A2506" s="20">
        <v>2.7577503405484234</v>
      </c>
      <c r="B2506" s="86">
        <v>-112.04900000000001</v>
      </c>
      <c r="C2506" s="24">
        <v>39.47</v>
      </c>
      <c r="D2506" s="9">
        <v>0</v>
      </c>
      <c r="E2506" s="9">
        <v>2010</v>
      </c>
      <c r="F2506" s="9">
        <v>8</v>
      </c>
      <c r="G2506" s="9">
        <v>21</v>
      </c>
      <c r="H2506" s="9">
        <v>18</v>
      </c>
      <c r="I2506" s="9">
        <v>19</v>
      </c>
      <c r="J2506" s="12">
        <v>15.9</v>
      </c>
      <c r="K2506" s="35">
        <v>0.11825400999467875</v>
      </c>
      <c r="L2506" s="2">
        <v>0.01</v>
      </c>
      <c r="M2506" t="s">
        <v>175</v>
      </c>
    </row>
    <row r="2507" spans="1:13" x14ac:dyDescent="0.25">
      <c r="A2507" s="20">
        <v>3.1065660942727247</v>
      </c>
      <c r="B2507" s="80">
        <v>-110.396</v>
      </c>
      <c r="C2507" s="23">
        <v>36.530999999999999</v>
      </c>
      <c r="D2507" s="1">
        <v>12</v>
      </c>
      <c r="E2507" s="1">
        <v>2010</v>
      </c>
      <c r="F2507" s="1">
        <v>8</v>
      </c>
      <c r="G2507" s="1">
        <v>27</v>
      </c>
      <c r="H2507" s="1">
        <v>17</v>
      </c>
      <c r="I2507" s="1">
        <v>49</v>
      </c>
      <c r="J2507" s="11">
        <v>20</v>
      </c>
      <c r="K2507" s="35">
        <v>0.11825400999467875</v>
      </c>
      <c r="L2507" s="2">
        <v>0.01</v>
      </c>
      <c r="M2507" t="s">
        <v>175</v>
      </c>
    </row>
    <row r="2508" spans="1:13" x14ac:dyDescent="0.25">
      <c r="A2508" s="20">
        <v>2.5402100000000001</v>
      </c>
      <c r="B2508" s="86">
        <v>-113.22</v>
      </c>
      <c r="C2508" s="24">
        <v>37.646999999999998</v>
      </c>
      <c r="D2508" s="9">
        <v>3</v>
      </c>
      <c r="E2508" s="9">
        <v>2010</v>
      </c>
      <c r="F2508" s="9">
        <v>8</v>
      </c>
      <c r="G2508" s="9">
        <v>28</v>
      </c>
      <c r="H2508" s="9">
        <v>5</v>
      </c>
      <c r="I2508" s="9">
        <v>47</v>
      </c>
      <c r="J2508" s="12">
        <v>50.4</v>
      </c>
      <c r="K2508" s="35">
        <v>0.22500000000000001</v>
      </c>
      <c r="L2508" s="2">
        <v>0.01</v>
      </c>
      <c r="M2508" t="s">
        <v>174</v>
      </c>
    </row>
    <row r="2509" spans="1:13" x14ac:dyDescent="0.25">
      <c r="A2509" s="20">
        <v>2.7155064298172875</v>
      </c>
      <c r="B2509" s="86">
        <v>-112.377</v>
      </c>
      <c r="C2509" s="24">
        <v>41.801000000000002</v>
      </c>
      <c r="D2509" s="9">
        <v>10</v>
      </c>
      <c r="E2509" s="9">
        <v>2010</v>
      </c>
      <c r="F2509" s="9">
        <v>9</v>
      </c>
      <c r="G2509" s="9">
        <v>10</v>
      </c>
      <c r="H2509" s="9">
        <v>20</v>
      </c>
      <c r="I2509" s="9">
        <v>21</v>
      </c>
      <c r="J2509" s="12">
        <v>19.3</v>
      </c>
      <c r="K2509" s="35">
        <v>0.11825400999467875</v>
      </c>
      <c r="L2509" s="2">
        <v>0.01</v>
      </c>
      <c r="M2509" t="s">
        <v>175</v>
      </c>
    </row>
    <row r="2510" spans="1:13" x14ac:dyDescent="0.25">
      <c r="A2510" s="20">
        <v>2.8268483698853402</v>
      </c>
      <c r="B2510" s="80">
        <v>-110.73099999999999</v>
      </c>
      <c r="C2510" s="23">
        <v>43.148000000000003</v>
      </c>
      <c r="D2510" s="1">
        <v>7</v>
      </c>
      <c r="E2510" s="1">
        <v>2010</v>
      </c>
      <c r="F2510" s="1">
        <v>9</v>
      </c>
      <c r="G2510" s="1">
        <v>10</v>
      </c>
      <c r="H2510" s="1">
        <v>20</v>
      </c>
      <c r="I2510" s="1">
        <v>52</v>
      </c>
      <c r="J2510" s="11">
        <v>12.9</v>
      </c>
      <c r="K2510" s="35">
        <v>0.11825400999467875</v>
      </c>
      <c r="L2510" s="2">
        <v>0.01</v>
      </c>
      <c r="M2510" t="s">
        <v>175</v>
      </c>
    </row>
    <row r="2511" spans="1:13" x14ac:dyDescent="0.25">
      <c r="A2511" s="20">
        <v>2.9506235397306497</v>
      </c>
      <c r="B2511" s="80">
        <v>-110.712</v>
      </c>
      <c r="C2511" s="23">
        <v>43.145000000000003</v>
      </c>
      <c r="D2511" s="1">
        <v>5</v>
      </c>
      <c r="E2511" s="1">
        <v>2010</v>
      </c>
      <c r="F2511" s="1">
        <v>9</v>
      </c>
      <c r="G2511" s="1">
        <v>10</v>
      </c>
      <c r="H2511" s="1">
        <v>20</v>
      </c>
      <c r="I2511" s="1">
        <v>54</v>
      </c>
      <c r="J2511" s="11">
        <v>52.9</v>
      </c>
      <c r="K2511" s="35">
        <v>0.11825400999467875</v>
      </c>
      <c r="L2511" s="2">
        <v>0.01</v>
      </c>
      <c r="M2511" t="s">
        <v>175</v>
      </c>
    </row>
    <row r="2512" spans="1:13" x14ac:dyDescent="0.25">
      <c r="A2512" s="20">
        <v>3.3600817430789478</v>
      </c>
      <c r="B2512" s="80">
        <v>-110.688</v>
      </c>
      <c r="C2512" s="23">
        <v>43.152000000000001</v>
      </c>
      <c r="D2512" s="1">
        <v>5</v>
      </c>
      <c r="E2512" s="1">
        <v>2010</v>
      </c>
      <c r="F2512" s="1">
        <v>9</v>
      </c>
      <c r="G2512" s="1">
        <v>10</v>
      </c>
      <c r="H2512" s="1">
        <v>21</v>
      </c>
      <c r="I2512" s="1">
        <v>16</v>
      </c>
      <c r="J2512" s="1">
        <v>15.86</v>
      </c>
      <c r="K2512" s="35">
        <v>0.10516774409862768</v>
      </c>
      <c r="L2512" s="2">
        <v>0.01</v>
      </c>
      <c r="M2512" t="s">
        <v>175</v>
      </c>
    </row>
    <row r="2513" spans="1:13" x14ac:dyDescent="0.25">
      <c r="A2513" s="20">
        <v>2.9487161298983335</v>
      </c>
      <c r="B2513" s="80">
        <v>-110.697</v>
      </c>
      <c r="C2513" s="23">
        <v>43.155999999999999</v>
      </c>
      <c r="D2513" s="1">
        <v>5</v>
      </c>
      <c r="E2513" s="1">
        <v>2010</v>
      </c>
      <c r="F2513" s="1">
        <v>9</v>
      </c>
      <c r="G2513" s="1">
        <v>10</v>
      </c>
      <c r="H2513" s="1">
        <v>21</v>
      </c>
      <c r="I2513" s="1">
        <v>20</v>
      </c>
      <c r="J2513" s="1">
        <v>39.21</v>
      </c>
      <c r="K2513" s="35">
        <v>0.10516774409862768</v>
      </c>
      <c r="L2513" s="2">
        <v>0.01</v>
      </c>
      <c r="M2513" t="s">
        <v>175</v>
      </c>
    </row>
    <row r="2514" spans="1:13" x14ac:dyDescent="0.25">
      <c r="A2514" s="20">
        <v>3.05789</v>
      </c>
      <c r="B2514" s="80">
        <v>-110.738</v>
      </c>
      <c r="C2514" s="23">
        <v>43.170999999999999</v>
      </c>
      <c r="D2514" s="1">
        <v>5</v>
      </c>
      <c r="E2514" s="1">
        <v>2010</v>
      </c>
      <c r="F2514" s="1">
        <v>9</v>
      </c>
      <c r="G2514" s="1">
        <v>12</v>
      </c>
      <c r="H2514" s="1">
        <v>20</v>
      </c>
      <c r="I2514" s="1">
        <v>18</v>
      </c>
      <c r="J2514" s="1">
        <v>35.43</v>
      </c>
      <c r="K2514" s="35">
        <v>0.23</v>
      </c>
      <c r="L2514" s="2">
        <v>0.01</v>
      </c>
      <c r="M2514" t="s">
        <v>174</v>
      </c>
    </row>
    <row r="2515" spans="1:13" x14ac:dyDescent="0.25">
      <c r="A2515" s="20">
        <v>3.5767597909662219</v>
      </c>
      <c r="B2515" s="80">
        <v>-110.479</v>
      </c>
      <c r="C2515" s="23">
        <v>43.134</v>
      </c>
      <c r="D2515" s="1">
        <v>5</v>
      </c>
      <c r="E2515" s="1">
        <v>2010</v>
      </c>
      <c r="F2515" s="1">
        <v>9</v>
      </c>
      <c r="G2515" s="1">
        <v>12</v>
      </c>
      <c r="H2515" s="1">
        <v>20</v>
      </c>
      <c r="I2515" s="1">
        <v>20</v>
      </c>
      <c r="J2515" s="1">
        <v>3.27</v>
      </c>
      <c r="K2515" s="35">
        <v>0.10516774409862768</v>
      </c>
      <c r="L2515" s="2">
        <v>0.01</v>
      </c>
      <c r="M2515" t="s">
        <v>175</v>
      </c>
    </row>
    <row r="2516" spans="1:13" x14ac:dyDescent="0.25">
      <c r="A2516" s="20">
        <v>2.97879</v>
      </c>
      <c r="B2516" s="80">
        <v>-110.691</v>
      </c>
      <c r="C2516" s="23">
        <v>43.131</v>
      </c>
      <c r="D2516" s="1">
        <v>5</v>
      </c>
      <c r="E2516" s="1">
        <v>2010</v>
      </c>
      <c r="F2516" s="1">
        <v>9</v>
      </c>
      <c r="G2516" s="1">
        <v>12</v>
      </c>
      <c r="H2516" s="1">
        <v>20</v>
      </c>
      <c r="I2516" s="1">
        <v>31</v>
      </c>
      <c r="J2516" s="1">
        <v>42.81</v>
      </c>
      <c r="K2516" s="35">
        <v>0.23</v>
      </c>
      <c r="L2516" s="2">
        <v>0.01</v>
      </c>
      <c r="M2516" t="s">
        <v>174</v>
      </c>
    </row>
    <row r="2517" spans="1:13" x14ac:dyDescent="0.25">
      <c r="A2517" s="20">
        <v>2.97879</v>
      </c>
      <c r="B2517" s="80">
        <v>-110.58</v>
      </c>
      <c r="C2517" s="23">
        <v>43.256</v>
      </c>
      <c r="D2517" s="1">
        <v>5</v>
      </c>
      <c r="E2517" s="1">
        <v>2010</v>
      </c>
      <c r="F2517" s="1">
        <v>9</v>
      </c>
      <c r="G2517" s="1">
        <v>12</v>
      </c>
      <c r="H2517" s="1">
        <v>20</v>
      </c>
      <c r="I2517" s="1">
        <v>34</v>
      </c>
      <c r="J2517" s="1">
        <v>12.1</v>
      </c>
      <c r="K2517" s="35">
        <v>0.23</v>
      </c>
      <c r="L2517" s="2">
        <v>0.01</v>
      </c>
      <c r="M2517" t="s">
        <v>174</v>
      </c>
    </row>
    <row r="2518" spans="1:13" x14ac:dyDescent="0.25">
      <c r="A2518" s="20">
        <v>3.0447832336373777</v>
      </c>
      <c r="B2518" s="80">
        <v>-110.72799999999999</v>
      </c>
      <c r="C2518" s="23">
        <v>43.113999999999997</v>
      </c>
      <c r="D2518" s="1">
        <v>0</v>
      </c>
      <c r="E2518" s="1">
        <v>2010</v>
      </c>
      <c r="F2518" s="1">
        <v>9</v>
      </c>
      <c r="G2518" s="1">
        <v>12</v>
      </c>
      <c r="H2518" s="1">
        <v>21</v>
      </c>
      <c r="I2518" s="1">
        <v>1</v>
      </c>
      <c r="J2518" s="11">
        <v>23.7</v>
      </c>
      <c r="K2518" s="35">
        <v>0.11825400999467875</v>
      </c>
      <c r="L2518" s="2">
        <v>0.01</v>
      </c>
      <c r="M2518" t="s">
        <v>175</v>
      </c>
    </row>
    <row r="2519" spans="1:13" x14ac:dyDescent="0.25">
      <c r="A2519" s="20">
        <v>2.9291841681780477</v>
      </c>
      <c r="B2519" s="80">
        <v>-110.694</v>
      </c>
      <c r="C2519" s="23">
        <v>43.124000000000002</v>
      </c>
      <c r="D2519" s="1">
        <v>5</v>
      </c>
      <c r="E2519" s="1">
        <v>2010</v>
      </c>
      <c r="F2519" s="1">
        <v>9</v>
      </c>
      <c r="G2519" s="1">
        <v>13</v>
      </c>
      <c r="H2519" s="1">
        <v>10</v>
      </c>
      <c r="I2519" s="1">
        <v>54</v>
      </c>
      <c r="J2519" s="1">
        <v>0.64</v>
      </c>
      <c r="K2519" s="35">
        <v>0.10516774409862768</v>
      </c>
      <c r="L2519" s="2">
        <v>0.01</v>
      </c>
      <c r="M2519" t="s">
        <v>175</v>
      </c>
    </row>
    <row r="2520" spans="1:13" x14ac:dyDescent="0.25">
      <c r="A2520" s="20">
        <v>3.0686736681154034</v>
      </c>
      <c r="B2520" s="86">
        <v>-114.121</v>
      </c>
      <c r="C2520" s="24">
        <v>37.308999999999997</v>
      </c>
      <c r="D2520" s="9">
        <v>2</v>
      </c>
      <c r="E2520" s="9">
        <v>2010</v>
      </c>
      <c r="F2520" s="9">
        <v>9</v>
      </c>
      <c r="G2520" s="9">
        <v>17</v>
      </c>
      <c r="H2520" s="9">
        <v>14</v>
      </c>
      <c r="I2520" s="9">
        <v>56</v>
      </c>
      <c r="J2520" s="12">
        <v>29.2</v>
      </c>
      <c r="K2520" s="35">
        <v>0.11825400999467875</v>
      </c>
      <c r="L2520" s="2">
        <v>0.01</v>
      </c>
      <c r="M2520" t="s">
        <v>175</v>
      </c>
    </row>
    <row r="2521" spans="1:13" x14ac:dyDescent="0.25">
      <c r="A2521" s="20">
        <v>2.8323710845509393</v>
      </c>
      <c r="B2521" s="80">
        <v>-114.515</v>
      </c>
      <c r="C2521" s="23">
        <v>37.659999999999997</v>
      </c>
      <c r="D2521" s="1">
        <v>0</v>
      </c>
      <c r="E2521" s="1">
        <v>2010</v>
      </c>
      <c r="F2521" s="1">
        <v>9</v>
      </c>
      <c r="G2521" s="1">
        <v>17</v>
      </c>
      <c r="H2521" s="1">
        <v>17</v>
      </c>
      <c r="I2521" s="1">
        <v>19</v>
      </c>
      <c r="J2521" s="11">
        <v>17.8</v>
      </c>
      <c r="K2521" s="35">
        <v>0.11825400999467875</v>
      </c>
      <c r="L2521" s="2">
        <v>0.01</v>
      </c>
      <c r="M2521" t="s">
        <v>175</v>
      </c>
    </row>
    <row r="2522" spans="1:13" x14ac:dyDescent="0.25">
      <c r="A2522" s="20">
        <v>2.7253735072770424</v>
      </c>
      <c r="B2522" s="86">
        <v>-113.218</v>
      </c>
      <c r="C2522" s="24">
        <v>37.642000000000003</v>
      </c>
      <c r="D2522" s="9">
        <v>1</v>
      </c>
      <c r="E2522" s="9">
        <v>2010</v>
      </c>
      <c r="F2522" s="9">
        <v>10</v>
      </c>
      <c r="G2522" s="9">
        <v>2</v>
      </c>
      <c r="H2522" s="9">
        <v>15</v>
      </c>
      <c r="I2522" s="9">
        <v>57</v>
      </c>
      <c r="J2522" s="12">
        <v>58.6</v>
      </c>
      <c r="K2522" s="35">
        <v>0.11825400999467875</v>
      </c>
      <c r="L2522" s="2">
        <v>0.01</v>
      </c>
      <c r="M2522" t="s">
        <v>175</v>
      </c>
    </row>
    <row r="2523" spans="1:13" x14ac:dyDescent="0.25">
      <c r="A2523" s="20">
        <v>2.8835060476653425</v>
      </c>
      <c r="B2523" s="80">
        <v>-110.84</v>
      </c>
      <c r="C2523" s="23">
        <v>43.07</v>
      </c>
      <c r="D2523" s="1">
        <v>10</v>
      </c>
      <c r="E2523" s="1">
        <v>2010</v>
      </c>
      <c r="F2523" s="1">
        <v>10</v>
      </c>
      <c r="G2523" s="1">
        <v>13</v>
      </c>
      <c r="H2523" s="1">
        <v>18</v>
      </c>
      <c r="I2523" s="1">
        <v>39</v>
      </c>
      <c r="J2523" s="1"/>
      <c r="K2523" s="35">
        <v>0.11825400999467875</v>
      </c>
      <c r="L2523" s="2">
        <v>0.01</v>
      </c>
      <c r="M2523" t="s">
        <v>175</v>
      </c>
    </row>
    <row r="2524" spans="1:13" x14ac:dyDescent="0.25">
      <c r="A2524" s="20">
        <v>3.5221231735910559</v>
      </c>
      <c r="B2524" s="80">
        <v>-110.84</v>
      </c>
      <c r="C2524" s="23">
        <v>43.07</v>
      </c>
      <c r="D2524" s="1">
        <v>11</v>
      </c>
      <c r="E2524" s="1">
        <v>2010</v>
      </c>
      <c r="F2524" s="1">
        <v>10</v>
      </c>
      <c r="G2524" s="1">
        <v>13</v>
      </c>
      <c r="H2524" s="1">
        <v>19</v>
      </c>
      <c r="I2524" s="1">
        <v>18</v>
      </c>
      <c r="J2524" s="1">
        <v>15</v>
      </c>
      <c r="K2524" s="35">
        <v>0.11825400999467875</v>
      </c>
      <c r="L2524" s="2">
        <v>0.01</v>
      </c>
      <c r="M2524" t="s">
        <v>175</v>
      </c>
    </row>
    <row r="2525" spans="1:13" x14ac:dyDescent="0.25">
      <c r="A2525" s="20">
        <v>2.9768400000000002</v>
      </c>
      <c r="B2525" s="80">
        <v>-110.416</v>
      </c>
      <c r="C2525" s="23">
        <v>36.551000000000002</v>
      </c>
      <c r="D2525" s="1">
        <v>8</v>
      </c>
      <c r="E2525" s="1">
        <v>2010</v>
      </c>
      <c r="F2525" s="1">
        <v>10</v>
      </c>
      <c r="G2525" s="1">
        <v>14</v>
      </c>
      <c r="H2525" s="1">
        <v>20</v>
      </c>
      <c r="I2525" s="1">
        <v>28</v>
      </c>
      <c r="J2525" s="11">
        <v>40</v>
      </c>
      <c r="K2525" s="35">
        <v>0.22500000000000001</v>
      </c>
      <c r="L2525" s="2">
        <v>0.01</v>
      </c>
      <c r="M2525" t="s">
        <v>174</v>
      </c>
    </row>
    <row r="2526" spans="1:13" x14ac:dyDescent="0.25">
      <c r="A2526" s="20">
        <v>2.8380961260114947</v>
      </c>
      <c r="B2526" s="80">
        <v>-110.794</v>
      </c>
      <c r="C2526" s="23">
        <v>43.081000000000003</v>
      </c>
      <c r="D2526" s="1">
        <v>0</v>
      </c>
      <c r="E2526" s="1">
        <v>2010</v>
      </c>
      <c r="F2526" s="1">
        <v>10</v>
      </c>
      <c r="G2526" s="1">
        <v>18</v>
      </c>
      <c r="H2526" s="1">
        <v>8</v>
      </c>
      <c r="I2526" s="1">
        <v>5</v>
      </c>
      <c r="J2526" s="11">
        <v>25.5</v>
      </c>
      <c r="K2526" s="35">
        <v>0.11825400999467875</v>
      </c>
      <c r="L2526" s="2">
        <v>0.01</v>
      </c>
      <c r="M2526" t="s">
        <v>175</v>
      </c>
    </row>
    <row r="2527" spans="1:13" x14ac:dyDescent="0.25">
      <c r="A2527" s="20">
        <v>2.8205900000000002</v>
      </c>
      <c r="B2527" s="86">
        <v>-112.01</v>
      </c>
      <c r="C2527" s="24">
        <v>37.164000000000001</v>
      </c>
      <c r="D2527" s="9">
        <v>5</v>
      </c>
      <c r="E2527" s="9">
        <v>2010</v>
      </c>
      <c r="F2527" s="9">
        <v>10</v>
      </c>
      <c r="G2527" s="9">
        <v>19</v>
      </c>
      <c r="H2527" s="9">
        <v>1</v>
      </c>
      <c r="I2527" s="9">
        <v>27</v>
      </c>
      <c r="J2527" s="9">
        <v>55.86</v>
      </c>
      <c r="K2527" s="35">
        <v>0.23200000000000001</v>
      </c>
      <c r="L2527" s="2">
        <v>0.01</v>
      </c>
      <c r="M2527" t="s">
        <v>174</v>
      </c>
    </row>
    <row r="2528" spans="1:13" x14ac:dyDescent="0.25">
      <c r="A2528" s="20">
        <v>3.2271823749749813</v>
      </c>
      <c r="B2528" s="86">
        <v>-112.011</v>
      </c>
      <c r="C2528" s="24">
        <v>38.759</v>
      </c>
      <c r="D2528" s="9">
        <v>1</v>
      </c>
      <c r="E2528" s="9">
        <v>2010</v>
      </c>
      <c r="F2528" s="9">
        <v>10</v>
      </c>
      <c r="G2528" s="9">
        <v>22</v>
      </c>
      <c r="H2528" s="9">
        <v>20</v>
      </c>
      <c r="I2528" s="9">
        <v>39</v>
      </c>
      <c r="J2528" s="12">
        <v>29.3</v>
      </c>
      <c r="K2528" s="35">
        <v>0.11825400999467875</v>
      </c>
      <c r="L2528" s="2">
        <v>0.01</v>
      </c>
      <c r="M2528" t="s">
        <v>175</v>
      </c>
    </row>
    <row r="2529" spans="1:13" x14ac:dyDescent="0.25">
      <c r="A2529" s="20">
        <v>3.0021417910959887</v>
      </c>
      <c r="B2529" s="86">
        <v>-111.72799999999999</v>
      </c>
      <c r="C2529" s="24">
        <v>41.026000000000003</v>
      </c>
      <c r="D2529" s="9">
        <v>9</v>
      </c>
      <c r="E2529" s="9">
        <v>2010</v>
      </c>
      <c r="F2529" s="9">
        <v>11</v>
      </c>
      <c r="G2529" s="9">
        <v>5</v>
      </c>
      <c r="H2529" s="9">
        <v>17</v>
      </c>
      <c r="I2529" s="9">
        <v>31</v>
      </c>
      <c r="J2529" s="12">
        <v>28.6</v>
      </c>
      <c r="K2529" s="35">
        <v>0.11825400999467875</v>
      </c>
      <c r="L2529" s="2">
        <v>0.01</v>
      </c>
      <c r="M2529" t="s">
        <v>175</v>
      </c>
    </row>
    <row r="2530" spans="1:13" x14ac:dyDescent="0.25">
      <c r="A2530" s="20">
        <v>3.1586913260229323</v>
      </c>
      <c r="B2530" s="86">
        <v>-112.879</v>
      </c>
      <c r="C2530" s="24">
        <v>37.01</v>
      </c>
      <c r="D2530" s="9">
        <v>11</v>
      </c>
      <c r="E2530" s="9">
        <v>2010</v>
      </c>
      <c r="F2530" s="9">
        <v>11</v>
      </c>
      <c r="G2530" s="9">
        <v>6</v>
      </c>
      <c r="H2530" s="9">
        <v>20</v>
      </c>
      <c r="I2530" s="9">
        <v>39</v>
      </c>
      <c r="J2530" s="12">
        <v>5.0999999999999996</v>
      </c>
      <c r="K2530" s="35">
        <v>0.11825400999467875</v>
      </c>
      <c r="L2530" s="2">
        <v>0.01</v>
      </c>
      <c r="M2530" t="s">
        <v>175</v>
      </c>
    </row>
    <row r="2531" spans="1:13" x14ac:dyDescent="0.25">
      <c r="A2531" s="20">
        <v>3.1294733818946048</v>
      </c>
      <c r="B2531" s="86">
        <v>-111.908</v>
      </c>
      <c r="C2531" s="24">
        <v>37.140999999999998</v>
      </c>
      <c r="D2531" s="9">
        <v>0</v>
      </c>
      <c r="E2531" s="9">
        <v>2010</v>
      </c>
      <c r="F2531" s="9">
        <v>11</v>
      </c>
      <c r="G2531" s="9">
        <v>8</v>
      </c>
      <c r="H2531" s="9">
        <v>1</v>
      </c>
      <c r="I2531" s="9">
        <v>2</v>
      </c>
      <c r="J2531" s="12">
        <v>5.7</v>
      </c>
      <c r="K2531" s="35">
        <v>0.11825400999467875</v>
      </c>
      <c r="L2531" s="2">
        <v>0.01</v>
      </c>
      <c r="M2531" t="s">
        <v>175</v>
      </c>
    </row>
    <row r="2532" spans="1:13" x14ac:dyDescent="0.25">
      <c r="A2532" s="20">
        <v>2.8787712648571446</v>
      </c>
      <c r="B2532" s="80">
        <v>-113.65</v>
      </c>
      <c r="C2532" s="23">
        <v>36.418999999999997</v>
      </c>
      <c r="D2532" s="1">
        <v>5</v>
      </c>
      <c r="E2532" s="1">
        <v>2010</v>
      </c>
      <c r="F2532" s="1">
        <v>11</v>
      </c>
      <c r="G2532" s="1">
        <v>11</v>
      </c>
      <c r="H2532" s="1">
        <v>3</v>
      </c>
      <c r="I2532" s="1">
        <v>23</v>
      </c>
      <c r="J2532" s="1">
        <v>38.94</v>
      </c>
      <c r="K2532" s="35">
        <v>0.10516774409862768</v>
      </c>
      <c r="L2532" s="2">
        <v>0.01</v>
      </c>
      <c r="M2532" t="s">
        <v>175</v>
      </c>
    </row>
    <row r="2533" spans="1:13" x14ac:dyDescent="0.25">
      <c r="A2533" s="20">
        <v>3.0351113611929206</v>
      </c>
      <c r="B2533" s="86">
        <v>-112.232</v>
      </c>
      <c r="C2533" s="24">
        <v>38.603999999999999</v>
      </c>
      <c r="D2533" s="9">
        <v>0</v>
      </c>
      <c r="E2533" s="9">
        <v>2010</v>
      </c>
      <c r="F2533" s="9">
        <v>11</v>
      </c>
      <c r="G2533" s="9">
        <v>18</v>
      </c>
      <c r="H2533" s="9">
        <v>6</v>
      </c>
      <c r="I2533" s="9">
        <v>14</v>
      </c>
      <c r="J2533" s="12">
        <v>13.1</v>
      </c>
      <c r="K2533" s="35">
        <v>0.11825400999467875</v>
      </c>
      <c r="L2533" s="2">
        <v>0.01</v>
      </c>
      <c r="M2533" t="s">
        <v>175</v>
      </c>
    </row>
    <row r="2534" spans="1:13" x14ac:dyDescent="0.25">
      <c r="A2534" s="20">
        <v>3.0730180309095592</v>
      </c>
      <c r="B2534" s="86">
        <v>-111.94799999999999</v>
      </c>
      <c r="C2534" s="24">
        <v>38.869999999999997</v>
      </c>
      <c r="D2534" s="9">
        <v>9</v>
      </c>
      <c r="E2534" s="9">
        <v>2010</v>
      </c>
      <c r="F2534" s="9">
        <v>11</v>
      </c>
      <c r="G2534" s="9">
        <v>19</v>
      </c>
      <c r="H2534" s="9">
        <v>11</v>
      </c>
      <c r="I2534" s="9">
        <v>38</v>
      </c>
      <c r="J2534" s="12">
        <v>11.4</v>
      </c>
      <c r="K2534" s="35">
        <v>0.11825400999467875</v>
      </c>
      <c r="L2534" s="2">
        <v>0.01</v>
      </c>
      <c r="M2534" t="s">
        <v>175</v>
      </c>
    </row>
    <row r="2535" spans="1:13" x14ac:dyDescent="0.25">
      <c r="A2535" s="20">
        <v>3.0635413634803994</v>
      </c>
      <c r="B2535" s="86">
        <v>-111.791</v>
      </c>
      <c r="C2535" s="24">
        <v>36.817999999999998</v>
      </c>
      <c r="D2535" s="9">
        <v>5</v>
      </c>
      <c r="E2535" s="9">
        <v>2010</v>
      </c>
      <c r="F2535" s="9">
        <v>11</v>
      </c>
      <c r="G2535" s="9">
        <v>24</v>
      </c>
      <c r="H2535" s="9">
        <v>14</v>
      </c>
      <c r="I2535" s="9">
        <v>58</v>
      </c>
      <c r="J2535" s="12">
        <v>21.8</v>
      </c>
      <c r="K2535" s="35">
        <v>0.11825400999467875</v>
      </c>
      <c r="L2535" s="2">
        <v>0.01</v>
      </c>
      <c r="M2535" t="s">
        <v>175</v>
      </c>
    </row>
    <row r="2536" spans="1:13" x14ac:dyDescent="0.25">
      <c r="A2536" s="20">
        <v>2.50305</v>
      </c>
      <c r="B2536" s="80">
        <v>-108.73</v>
      </c>
      <c r="C2536" s="23">
        <v>39.366999999999997</v>
      </c>
      <c r="D2536" s="1">
        <v>7</v>
      </c>
      <c r="E2536" s="1">
        <v>2010</v>
      </c>
      <c r="F2536" s="1">
        <v>11</v>
      </c>
      <c r="G2536" s="1">
        <v>28</v>
      </c>
      <c r="H2536" s="1">
        <v>3</v>
      </c>
      <c r="I2536" s="1">
        <v>58</v>
      </c>
      <c r="J2536" s="11">
        <v>25.3</v>
      </c>
      <c r="K2536" s="35">
        <v>0.22500000000000001</v>
      </c>
      <c r="L2536" s="2">
        <v>0.01</v>
      </c>
      <c r="M2536" t="s">
        <v>174</v>
      </c>
    </row>
    <row r="2537" spans="1:13" x14ac:dyDescent="0.25">
      <c r="A2537" s="20">
        <v>3.3422830627912963</v>
      </c>
      <c r="B2537" s="80">
        <v>-110.8</v>
      </c>
      <c r="C2537" s="23">
        <v>43.069000000000003</v>
      </c>
      <c r="D2537" s="1">
        <v>0</v>
      </c>
      <c r="E2537" s="1">
        <v>2010</v>
      </c>
      <c r="F2537" s="1">
        <v>12</v>
      </c>
      <c r="G2537" s="1">
        <v>15</v>
      </c>
      <c r="H2537" s="1">
        <v>21</v>
      </c>
      <c r="I2537" s="1">
        <v>59</v>
      </c>
      <c r="J2537" s="11">
        <v>57.4</v>
      </c>
      <c r="K2537" s="35">
        <v>0.11825400999467875</v>
      </c>
      <c r="L2537" s="2">
        <v>0.01</v>
      </c>
      <c r="M2537" t="s">
        <v>175</v>
      </c>
    </row>
    <row r="2538" spans="1:13" x14ac:dyDescent="0.25">
      <c r="A2538" s="20">
        <v>2.854685635347268</v>
      </c>
      <c r="B2538" s="80">
        <v>-114.53</v>
      </c>
      <c r="C2538" s="23">
        <v>37.119999999999997</v>
      </c>
      <c r="D2538" s="1">
        <v>14</v>
      </c>
      <c r="E2538" s="1">
        <v>2011</v>
      </c>
      <c r="F2538" s="1">
        <v>1</v>
      </c>
      <c r="G2538" s="1">
        <v>1</v>
      </c>
      <c r="H2538" s="1">
        <v>6</v>
      </c>
      <c r="I2538" s="1">
        <v>15</v>
      </c>
      <c r="J2538" s="11">
        <v>56.5</v>
      </c>
      <c r="K2538" s="35">
        <v>0.11825400999467875</v>
      </c>
      <c r="L2538" s="2">
        <v>0.01</v>
      </c>
      <c r="M2538" t="s">
        <v>175</v>
      </c>
    </row>
    <row r="2539" spans="1:13" x14ac:dyDescent="0.25">
      <c r="A2539" s="20">
        <v>2.9396800000000001</v>
      </c>
      <c r="B2539" s="86">
        <v>-112.306</v>
      </c>
      <c r="C2539" s="24">
        <v>38.249000000000002</v>
      </c>
      <c r="D2539" s="9">
        <v>2</v>
      </c>
      <c r="E2539" s="9">
        <v>2011</v>
      </c>
      <c r="F2539" s="9">
        <v>1</v>
      </c>
      <c r="G2539" s="9">
        <v>3</v>
      </c>
      <c r="H2539" s="9">
        <v>12</v>
      </c>
      <c r="I2539" s="9">
        <v>10</v>
      </c>
      <c r="J2539" s="12">
        <v>8.6999999999999993</v>
      </c>
      <c r="K2539" s="35">
        <v>0.22500000000000001</v>
      </c>
      <c r="L2539" s="2">
        <v>0.01</v>
      </c>
      <c r="M2539" t="s">
        <v>174</v>
      </c>
    </row>
    <row r="2540" spans="1:13" x14ac:dyDescent="0.25">
      <c r="A2540" s="20">
        <v>3.0607728843679411</v>
      </c>
      <c r="B2540" s="86">
        <v>-112.33199999999999</v>
      </c>
      <c r="C2540" s="24">
        <v>38.244</v>
      </c>
      <c r="D2540" s="9">
        <v>2</v>
      </c>
      <c r="E2540" s="9">
        <v>2011</v>
      </c>
      <c r="F2540" s="9">
        <v>1</v>
      </c>
      <c r="G2540" s="9">
        <v>3</v>
      </c>
      <c r="H2540" s="9">
        <v>12</v>
      </c>
      <c r="I2540" s="9">
        <v>26</v>
      </c>
      <c r="J2540" s="12">
        <v>59</v>
      </c>
      <c r="K2540" s="35">
        <v>0.11825400999467875</v>
      </c>
      <c r="L2540" s="2">
        <v>0.01</v>
      </c>
      <c r="M2540" t="s">
        <v>175</v>
      </c>
    </row>
    <row r="2541" spans="1:13" x14ac:dyDescent="0.25">
      <c r="A2541" s="20">
        <v>2.9291040525548282</v>
      </c>
      <c r="B2541" s="86">
        <v>-112.327</v>
      </c>
      <c r="C2541" s="24">
        <v>38.238999999999997</v>
      </c>
      <c r="D2541" s="9">
        <v>1</v>
      </c>
      <c r="E2541" s="9">
        <v>2011</v>
      </c>
      <c r="F2541" s="9">
        <v>1</v>
      </c>
      <c r="G2541" s="9">
        <v>3</v>
      </c>
      <c r="H2541" s="9">
        <v>14</v>
      </c>
      <c r="I2541" s="9">
        <v>41</v>
      </c>
      <c r="J2541" s="12">
        <v>15.8</v>
      </c>
      <c r="K2541" s="35">
        <v>0.11825400999467875</v>
      </c>
      <c r="L2541" s="2">
        <v>0.01</v>
      </c>
      <c r="M2541" t="s">
        <v>175</v>
      </c>
    </row>
    <row r="2542" spans="1:13" x14ac:dyDescent="0.25">
      <c r="A2542" s="20">
        <v>2.7997990462642615</v>
      </c>
      <c r="B2542" s="86">
        <v>-112.33199999999999</v>
      </c>
      <c r="C2542" s="24">
        <v>38.243000000000002</v>
      </c>
      <c r="D2542" s="9">
        <v>1</v>
      </c>
      <c r="E2542" s="9">
        <v>2011</v>
      </c>
      <c r="F2542" s="9">
        <v>1</v>
      </c>
      <c r="G2542" s="9">
        <v>3</v>
      </c>
      <c r="H2542" s="9">
        <v>15</v>
      </c>
      <c r="I2542" s="9">
        <v>38</v>
      </c>
      <c r="J2542" s="12">
        <v>6.4</v>
      </c>
      <c r="K2542" s="35">
        <v>0.11825400999467875</v>
      </c>
      <c r="L2542" s="2">
        <v>0.01</v>
      </c>
      <c r="M2542" t="s">
        <v>175</v>
      </c>
    </row>
    <row r="2543" spans="1:13" x14ac:dyDescent="0.25">
      <c r="A2543" s="20">
        <v>3.3495839879335492</v>
      </c>
      <c r="B2543" s="86">
        <v>-112.33799999999999</v>
      </c>
      <c r="C2543" s="24">
        <v>38.238</v>
      </c>
      <c r="D2543" s="9">
        <v>1</v>
      </c>
      <c r="E2543" s="9">
        <v>2011</v>
      </c>
      <c r="F2543" s="9">
        <v>1</v>
      </c>
      <c r="G2543" s="9">
        <v>3</v>
      </c>
      <c r="H2543" s="9">
        <v>20</v>
      </c>
      <c r="I2543" s="9">
        <v>23</v>
      </c>
      <c r="J2543" s="12">
        <v>45.1</v>
      </c>
      <c r="K2543" s="35">
        <v>0.11825400999467875</v>
      </c>
      <c r="L2543" s="2">
        <v>0.01</v>
      </c>
      <c r="M2543" t="s">
        <v>175</v>
      </c>
    </row>
    <row r="2544" spans="1:13" x14ac:dyDescent="0.25">
      <c r="A2544" s="20">
        <v>2.832175879535642</v>
      </c>
      <c r="B2544" s="86">
        <v>-112.324</v>
      </c>
      <c r="C2544" s="24">
        <v>38.26</v>
      </c>
      <c r="D2544" s="9">
        <v>2</v>
      </c>
      <c r="E2544" s="9">
        <v>2011</v>
      </c>
      <c r="F2544" s="9">
        <v>1</v>
      </c>
      <c r="G2544" s="9">
        <v>5</v>
      </c>
      <c r="H2544" s="9">
        <v>18</v>
      </c>
      <c r="I2544" s="9">
        <v>42</v>
      </c>
      <c r="J2544" s="12">
        <v>18.5</v>
      </c>
      <c r="K2544" s="35">
        <v>0.11825400999467875</v>
      </c>
      <c r="L2544" s="2">
        <v>0.01</v>
      </c>
      <c r="M2544" t="s">
        <v>175</v>
      </c>
    </row>
    <row r="2545" spans="1:13" x14ac:dyDescent="0.25">
      <c r="A2545" s="20">
        <v>2.6483889377519803</v>
      </c>
      <c r="B2545" s="86">
        <v>-112.333</v>
      </c>
      <c r="C2545" s="24">
        <v>38.256999999999998</v>
      </c>
      <c r="D2545" s="9">
        <v>2</v>
      </c>
      <c r="E2545" s="9">
        <v>2011</v>
      </c>
      <c r="F2545" s="9">
        <v>1</v>
      </c>
      <c r="G2545" s="9">
        <v>6</v>
      </c>
      <c r="H2545" s="9">
        <v>2</v>
      </c>
      <c r="I2545" s="9">
        <v>42</v>
      </c>
      <c r="J2545" s="12">
        <v>52</v>
      </c>
      <c r="K2545" s="35">
        <v>0.11825400999467875</v>
      </c>
      <c r="L2545" s="2">
        <v>0.01</v>
      </c>
      <c r="M2545" t="s">
        <v>175</v>
      </c>
    </row>
    <row r="2546" spans="1:13" x14ac:dyDescent="0.25">
      <c r="A2546" s="20">
        <v>2.7772964122322934</v>
      </c>
      <c r="B2546" s="86">
        <v>-112.331</v>
      </c>
      <c r="C2546" s="24">
        <v>38.238999999999997</v>
      </c>
      <c r="D2546" s="9">
        <v>2</v>
      </c>
      <c r="E2546" s="9">
        <v>2011</v>
      </c>
      <c r="F2546" s="9">
        <v>1</v>
      </c>
      <c r="G2546" s="9">
        <v>6</v>
      </c>
      <c r="H2546" s="9">
        <v>2</v>
      </c>
      <c r="I2546" s="9">
        <v>50</v>
      </c>
      <c r="J2546" s="12">
        <v>28.4</v>
      </c>
      <c r="K2546" s="35">
        <v>0.11825400999467875</v>
      </c>
      <c r="L2546" s="2">
        <v>0.01</v>
      </c>
      <c r="M2546" t="s">
        <v>175</v>
      </c>
    </row>
    <row r="2547" spans="1:13" x14ac:dyDescent="0.25">
      <c r="A2547" s="20">
        <v>3.2404177901524038</v>
      </c>
      <c r="B2547" s="86">
        <v>-112.333</v>
      </c>
      <c r="C2547" s="24">
        <v>38.261000000000003</v>
      </c>
      <c r="D2547" s="9">
        <v>3</v>
      </c>
      <c r="E2547" s="9">
        <v>2011</v>
      </c>
      <c r="F2547" s="9">
        <v>1</v>
      </c>
      <c r="G2547" s="9">
        <v>6</v>
      </c>
      <c r="H2547" s="9">
        <v>3</v>
      </c>
      <c r="I2547" s="9">
        <v>18</v>
      </c>
      <c r="J2547" s="12">
        <v>9.1</v>
      </c>
      <c r="K2547" s="35">
        <v>0.11825400999467875</v>
      </c>
      <c r="L2547" s="2">
        <v>0.01</v>
      </c>
      <c r="M2547" t="s">
        <v>175</v>
      </c>
    </row>
    <row r="2548" spans="1:13" x14ac:dyDescent="0.25">
      <c r="A2548" s="20">
        <v>3.0420218763045783</v>
      </c>
      <c r="B2548" s="86">
        <v>-112.328</v>
      </c>
      <c r="C2548" s="24">
        <v>38.252000000000002</v>
      </c>
      <c r="D2548" s="9">
        <v>5</v>
      </c>
      <c r="E2548" s="9">
        <v>2011</v>
      </c>
      <c r="F2548" s="9">
        <v>1</v>
      </c>
      <c r="G2548" s="9">
        <v>6</v>
      </c>
      <c r="H2548" s="9">
        <v>6</v>
      </c>
      <c r="I2548" s="9">
        <v>14</v>
      </c>
      <c r="J2548" s="12">
        <v>16.7</v>
      </c>
      <c r="K2548" s="35">
        <v>0.11825400999467875</v>
      </c>
      <c r="L2548" s="2">
        <v>0.01</v>
      </c>
      <c r="M2548" t="s">
        <v>175</v>
      </c>
    </row>
    <row r="2549" spans="1:13" x14ac:dyDescent="0.25">
      <c r="A2549" s="20">
        <v>2.6643785884825442</v>
      </c>
      <c r="B2549" s="86">
        <v>-112.33</v>
      </c>
      <c r="C2549" s="24">
        <v>38.244999999999997</v>
      </c>
      <c r="D2549" s="9">
        <v>0</v>
      </c>
      <c r="E2549" s="9">
        <v>2011</v>
      </c>
      <c r="F2549" s="9">
        <v>1</v>
      </c>
      <c r="G2549" s="9">
        <v>6</v>
      </c>
      <c r="H2549" s="9">
        <v>14</v>
      </c>
      <c r="I2549" s="9">
        <v>40</v>
      </c>
      <c r="J2549" s="12">
        <v>26.2</v>
      </c>
      <c r="K2549" s="35">
        <v>0.11825400999467875</v>
      </c>
      <c r="L2549" s="2">
        <v>0.01</v>
      </c>
      <c r="M2549" t="s">
        <v>175</v>
      </c>
    </row>
    <row r="2550" spans="1:13" x14ac:dyDescent="0.25">
      <c r="A2550" s="20">
        <v>3.1069</v>
      </c>
      <c r="B2550" s="86">
        <v>-111.54300000000001</v>
      </c>
      <c r="C2550" s="24">
        <v>42.12</v>
      </c>
      <c r="D2550" s="9">
        <v>3</v>
      </c>
      <c r="E2550" s="9">
        <v>2011</v>
      </c>
      <c r="F2550" s="9">
        <v>1</v>
      </c>
      <c r="G2550" s="9">
        <v>12</v>
      </c>
      <c r="H2550" s="9">
        <v>22</v>
      </c>
      <c r="I2550" s="9">
        <v>4</v>
      </c>
      <c r="J2550" s="12">
        <v>53.6</v>
      </c>
      <c r="K2550" s="35">
        <v>0.22500000000000001</v>
      </c>
      <c r="L2550" s="2">
        <v>0.01</v>
      </c>
      <c r="M2550" t="s">
        <v>174</v>
      </c>
    </row>
    <row r="2551" spans="1:13" x14ac:dyDescent="0.25">
      <c r="A2551" s="20">
        <v>3.3527428770766021</v>
      </c>
      <c r="B2551" s="86">
        <v>-111.90900000000001</v>
      </c>
      <c r="C2551" s="24">
        <v>39.161999999999999</v>
      </c>
      <c r="D2551" s="9">
        <v>9</v>
      </c>
      <c r="E2551" s="9">
        <v>2011</v>
      </c>
      <c r="F2551" s="9">
        <v>1</v>
      </c>
      <c r="G2551" s="9">
        <v>20</v>
      </c>
      <c r="H2551" s="9">
        <v>21</v>
      </c>
      <c r="I2551" s="9">
        <v>59</v>
      </c>
      <c r="J2551" s="12">
        <v>12.9</v>
      </c>
      <c r="K2551" s="35">
        <v>0.11825400999467875</v>
      </c>
      <c r="L2551" s="2">
        <v>0.01</v>
      </c>
      <c r="M2551" t="s">
        <v>175</v>
      </c>
    </row>
    <row r="2552" spans="1:13" x14ac:dyDescent="0.25">
      <c r="A2552" s="20">
        <v>2.8049313508992655</v>
      </c>
      <c r="B2552" s="86">
        <v>-111.497</v>
      </c>
      <c r="C2552" s="24">
        <v>42.420999999999999</v>
      </c>
      <c r="D2552" s="9">
        <v>5</v>
      </c>
      <c r="E2552" s="9">
        <v>2011</v>
      </c>
      <c r="F2552" s="9">
        <v>1</v>
      </c>
      <c r="G2552" s="9">
        <v>23</v>
      </c>
      <c r="H2552" s="9">
        <v>15</v>
      </c>
      <c r="I2552" s="9">
        <v>18</v>
      </c>
      <c r="J2552" s="12">
        <v>50.9</v>
      </c>
      <c r="K2552" s="35">
        <v>0.11825400999467875</v>
      </c>
      <c r="L2552" s="2">
        <v>0.01</v>
      </c>
      <c r="M2552" t="s">
        <v>175</v>
      </c>
    </row>
    <row r="2553" spans="1:13" x14ac:dyDescent="0.25">
      <c r="A2553" s="20">
        <v>3.3742900000000002</v>
      </c>
      <c r="B2553" s="80">
        <v>-108.258</v>
      </c>
      <c r="C2553" s="23">
        <v>42.545000000000002</v>
      </c>
      <c r="D2553" s="1">
        <v>5</v>
      </c>
      <c r="E2553" s="1">
        <v>2011</v>
      </c>
      <c r="F2553" s="1">
        <v>2</v>
      </c>
      <c r="G2553" s="1">
        <v>1</v>
      </c>
      <c r="H2553" s="1">
        <v>8</v>
      </c>
      <c r="I2553" s="1">
        <v>11</v>
      </c>
      <c r="J2553" s="1">
        <v>10.62</v>
      </c>
      <c r="K2553" s="35">
        <v>0.23</v>
      </c>
      <c r="L2553" s="2">
        <v>0.01</v>
      </c>
      <c r="M2553" t="s">
        <v>174</v>
      </c>
    </row>
    <row r="2554" spans="1:13" x14ac:dyDescent="0.25">
      <c r="A2554" s="20">
        <v>2.8752077321076261</v>
      </c>
      <c r="B2554" s="80">
        <v>-111.30500000000001</v>
      </c>
      <c r="C2554" s="23">
        <v>42.713999999999999</v>
      </c>
      <c r="D2554" s="1">
        <v>0</v>
      </c>
      <c r="E2554" s="1">
        <v>2011</v>
      </c>
      <c r="F2554" s="1">
        <v>2</v>
      </c>
      <c r="G2554" s="1">
        <v>5</v>
      </c>
      <c r="H2554" s="1">
        <v>19</v>
      </c>
      <c r="I2554" s="1">
        <v>37</v>
      </c>
      <c r="J2554" s="11">
        <v>33.4</v>
      </c>
      <c r="K2554" s="35">
        <v>0.11825400999467875</v>
      </c>
      <c r="L2554" s="2">
        <v>0.01</v>
      </c>
      <c r="M2554" t="s">
        <v>175</v>
      </c>
    </row>
    <row r="2555" spans="1:13" x14ac:dyDescent="0.25">
      <c r="A2555" s="20">
        <v>2.9693674260143537</v>
      </c>
      <c r="B2555" s="86">
        <v>-111.919</v>
      </c>
      <c r="C2555" s="24">
        <v>40.383000000000003</v>
      </c>
      <c r="D2555" s="9">
        <v>3</v>
      </c>
      <c r="E2555" s="9">
        <v>2011</v>
      </c>
      <c r="F2555" s="9">
        <v>2</v>
      </c>
      <c r="G2555" s="9">
        <v>13</v>
      </c>
      <c r="H2555" s="9">
        <v>9</v>
      </c>
      <c r="I2555" s="9">
        <v>25</v>
      </c>
      <c r="J2555" s="12">
        <v>5.5</v>
      </c>
      <c r="K2555" s="35">
        <v>0.11825400999467875</v>
      </c>
      <c r="L2555" s="2">
        <v>0.01</v>
      </c>
      <c r="M2555" t="s">
        <v>175</v>
      </c>
    </row>
    <row r="2556" spans="1:13" x14ac:dyDescent="0.25">
      <c r="A2556" s="20">
        <v>3.0585971420810338</v>
      </c>
      <c r="B2556" s="86">
        <v>-111.92400000000001</v>
      </c>
      <c r="C2556" s="24">
        <v>40.384999999999998</v>
      </c>
      <c r="D2556" s="9">
        <v>4</v>
      </c>
      <c r="E2556" s="9">
        <v>2011</v>
      </c>
      <c r="F2556" s="9">
        <v>2</v>
      </c>
      <c r="G2556" s="9">
        <v>14</v>
      </c>
      <c r="H2556" s="9">
        <v>1</v>
      </c>
      <c r="I2556" s="9">
        <v>9</v>
      </c>
      <c r="J2556" s="12">
        <v>43.6</v>
      </c>
      <c r="K2556" s="35">
        <v>0.11825400999467875</v>
      </c>
      <c r="L2556" s="2">
        <v>0.01</v>
      </c>
      <c r="M2556" t="s">
        <v>175</v>
      </c>
    </row>
    <row r="2557" spans="1:13" x14ac:dyDescent="0.25">
      <c r="A2557" s="20">
        <v>2.5309200000000001</v>
      </c>
      <c r="B2557" s="80">
        <v>-109.11799999999999</v>
      </c>
      <c r="C2557" s="23">
        <v>42.81</v>
      </c>
      <c r="D2557" s="1">
        <v>0</v>
      </c>
      <c r="E2557" s="1">
        <v>2011</v>
      </c>
      <c r="F2557" s="1">
        <v>3</v>
      </c>
      <c r="G2557" s="1">
        <v>8</v>
      </c>
      <c r="H2557" s="1">
        <v>11</v>
      </c>
      <c r="I2557" s="1">
        <v>0</v>
      </c>
      <c r="J2557" s="11">
        <v>22.9</v>
      </c>
      <c r="K2557" s="35">
        <v>0.22500000000000001</v>
      </c>
      <c r="L2557" s="2">
        <v>0.01</v>
      </c>
      <c r="M2557" t="s">
        <v>174</v>
      </c>
    </row>
    <row r="2558" spans="1:13" x14ac:dyDescent="0.25">
      <c r="A2558" s="20">
        <v>3.0562709098280747</v>
      </c>
      <c r="B2558" s="80">
        <v>-110.91500000000001</v>
      </c>
      <c r="C2558" s="23">
        <v>43.207999999999998</v>
      </c>
      <c r="D2558" s="1">
        <v>5</v>
      </c>
      <c r="E2558" s="1">
        <v>2011</v>
      </c>
      <c r="F2558" s="1">
        <v>3</v>
      </c>
      <c r="G2558" s="1">
        <v>12</v>
      </c>
      <c r="H2558" s="1">
        <v>18</v>
      </c>
      <c r="I2558" s="1">
        <v>6</v>
      </c>
      <c r="J2558" s="1">
        <v>57.8</v>
      </c>
      <c r="K2558" s="35">
        <v>0.10516774409862768</v>
      </c>
      <c r="L2558" s="2">
        <v>0.01</v>
      </c>
      <c r="M2558" t="s">
        <v>175</v>
      </c>
    </row>
    <row r="2559" spans="1:13" x14ac:dyDescent="0.25">
      <c r="A2559" s="20">
        <v>2.9518018916020932</v>
      </c>
      <c r="B2559" s="86">
        <v>-113.116</v>
      </c>
      <c r="C2559" s="24">
        <v>37.771999999999998</v>
      </c>
      <c r="D2559" s="9">
        <v>1</v>
      </c>
      <c r="E2559" s="9">
        <v>2011</v>
      </c>
      <c r="F2559" s="9">
        <v>4</v>
      </c>
      <c r="G2559" s="9">
        <v>12</v>
      </c>
      <c r="H2559" s="9">
        <v>6</v>
      </c>
      <c r="I2559" s="9">
        <v>11</v>
      </c>
      <c r="J2559" s="12">
        <v>58.1</v>
      </c>
      <c r="K2559" s="35">
        <v>0.11825400999467875</v>
      </c>
      <c r="L2559" s="2">
        <v>0.01</v>
      </c>
      <c r="M2559" t="s">
        <v>175</v>
      </c>
    </row>
    <row r="2560" spans="1:13" x14ac:dyDescent="0.25">
      <c r="A2560" s="20">
        <v>2.9334412935693246</v>
      </c>
      <c r="B2560" s="86">
        <v>-113.131</v>
      </c>
      <c r="C2560" s="24">
        <v>37.752000000000002</v>
      </c>
      <c r="D2560" s="9">
        <v>1</v>
      </c>
      <c r="E2560" s="9">
        <v>2011</v>
      </c>
      <c r="F2560" s="9">
        <v>4</v>
      </c>
      <c r="G2560" s="9">
        <v>13</v>
      </c>
      <c r="H2560" s="9">
        <v>10</v>
      </c>
      <c r="I2560" s="9">
        <v>17</v>
      </c>
      <c r="J2560" s="12">
        <v>36.1</v>
      </c>
      <c r="K2560" s="35">
        <v>0.11825400999467875</v>
      </c>
      <c r="L2560" s="2">
        <v>0.01</v>
      </c>
      <c r="M2560" t="s">
        <v>175</v>
      </c>
    </row>
    <row r="2561" spans="1:13" x14ac:dyDescent="0.25">
      <c r="A2561" s="20">
        <v>2.7780843540731426</v>
      </c>
      <c r="B2561" s="86">
        <v>-111.82299999999999</v>
      </c>
      <c r="C2561" s="24">
        <v>39.929000000000002</v>
      </c>
      <c r="D2561" s="9">
        <v>6</v>
      </c>
      <c r="E2561" s="9">
        <v>2011</v>
      </c>
      <c r="F2561" s="9">
        <v>6</v>
      </c>
      <c r="G2561" s="9">
        <v>6</v>
      </c>
      <c r="H2561" s="9">
        <v>1</v>
      </c>
      <c r="I2561" s="9">
        <v>3</v>
      </c>
      <c r="J2561" s="12">
        <v>14.9</v>
      </c>
      <c r="K2561" s="35">
        <v>0.11825400999467875</v>
      </c>
      <c r="L2561" s="2">
        <v>0.01</v>
      </c>
      <c r="M2561" t="s">
        <v>175</v>
      </c>
    </row>
    <row r="2562" spans="1:13" x14ac:dyDescent="0.25">
      <c r="A2562" s="20">
        <v>2.7917030575015014</v>
      </c>
      <c r="B2562" s="86">
        <v>-111.825</v>
      </c>
      <c r="C2562" s="24">
        <v>39.935000000000002</v>
      </c>
      <c r="D2562" s="9">
        <v>3</v>
      </c>
      <c r="E2562" s="9">
        <v>2011</v>
      </c>
      <c r="F2562" s="9">
        <v>6</v>
      </c>
      <c r="G2562" s="9">
        <v>8</v>
      </c>
      <c r="H2562" s="9">
        <v>7</v>
      </c>
      <c r="I2562" s="9">
        <v>5</v>
      </c>
      <c r="J2562" s="12">
        <v>24.6</v>
      </c>
      <c r="K2562" s="35">
        <v>0.11825400999467875</v>
      </c>
      <c r="L2562" s="2">
        <v>0.01</v>
      </c>
      <c r="M2562" t="s">
        <v>175</v>
      </c>
    </row>
    <row r="2563" spans="1:13" x14ac:dyDescent="0.25">
      <c r="A2563" s="20">
        <v>2.8088781818831672</v>
      </c>
      <c r="B2563" s="86">
        <v>-111.82599999999999</v>
      </c>
      <c r="C2563" s="24">
        <v>39.93</v>
      </c>
      <c r="D2563" s="9">
        <v>4</v>
      </c>
      <c r="E2563" s="9">
        <v>2011</v>
      </c>
      <c r="F2563" s="9">
        <v>6</v>
      </c>
      <c r="G2563" s="9">
        <v>14</v>
      </c>
      <c r="H2563" s="9">
        <v>12</v>
      </c>
      <c r="I2563" s="9">
        <v>17</v>
      </c>
      <c r="J2563" s="12">
        <v>25.3</v>
      </c>
      <c r="K2563" s="35">
        <v>0.11825400999467875</v>
      </c>
      <c r="L2563" s="2">
        <v>0.01</v>
      </c>
      <c r="M2563" t="s">
        <v>175</v>
      </c>
    </row>
    <row r="2564" spans="1:13" x14ac:dyDescent="0.25">
      <c r="A2564" s="20">
        <v>2.8487582670917564</v>
      </c>
      <c r="B2564" s="80">
        <v>-111.39</v>
      </c>
      <c r="C2564" s="23">
        <v>42.673999999999999</v>
      </c>
      <c r="D2564" s="1">
        <v>0</v>
      </c>
      <c r="E2564" s="1">
        <v>2011</v>
      </c>
      <c r="F2564" s="1">
        <v>6</v>
      </c>
      <c r="G2564" s="1">
        <v>17</v>
      </c>
      <c r="H2564" s="1">
        <v>7</v>
      </c>
      <c r="I2564" s="1">
        <v>31</v>
      </c>
      <c r="J2564" s="11">
        <v>22.6</v>
      </c>
      <c r="K2564" s="35">
        <v>0.11825400999467875</v>
      </c>
      <c r="L2564" s="2">
        <v>0.01</v>
      </c>
      <c r="M2564" t="s">
        <v>175</v>
      </c>
    </row>
    <row r="2565" spans="1:13" x14ac:dyDescent="0.25">
      <c r="A2565" s="20">
        <v>2.7577503405484234</v>
      </c>
      <c r="B2565" s="86">
        <v>-111.828</v>
      </c>
      <c r="C2565" s="24">
        <v>39.929000000000002</v>
      </c>
      <c r="D2565" s="9">
        <v>5</v>
      </c>
      <c r="E2565" s="9">
        <v>2011</v>
      </c>
      <c r="F2565" s="9">
        <v>6</v>
      </c>
      <c r="G2565" s="9">
        <v>18</v>
      </c>
      <c r="H2565" s="9">
        <v>14</v>
      </c>
      <c r="I2565" s="9">
        <v>13</v>
      </c>
      <c r="J2565" s="12">
        <v>46.1</v>
      </c>
      <c r="K2565" s="35">
        <v>0.11825400999467875</v>
      </c>
      <c r="L2565" s="2">
        <v>0.01</v>
      </c>
      <c r="M2565" t="s">
        <v>175</v>
      </c>
    </row>
    <row r="2566" spans="1:13" x14ac:dyDescent="0.25">
      <c r="A2566" s="20">
        <v>2.8860650782031856</v>
      </c>
      <c r="B2566" s="80">
        <v>-110.17100000000001</v>
      </c>
      <c r="C2566" s="23">
        <v>36.493000000000002</v>
      </c>
      <c r="D2566" s="1">
        <v>12</v>
      </c>
      <c r="E2566" s="1">
        <v>2011</v>
      </c>
      <c r="F2566" s="1">
        <v>6</v>
      </c>
      <c r="G2566" s="1">
        <v>20</v>
      </c>
      <c r="H2566" s="1">
        <v>22</v>
      </c>
      <c r="I2566" s="1">
        <v>48</v>
      </c>
      <c r="J2566" s="11">
        <v>55.8</v>
      </c>
      <c r="K2566" s="35">
        <v>0.11825400999467875</v>
      </c>
      <c r="L2566" s="2">
        <v>0.01</v>
      </c>
      <c r="M2566" t="s">
        <v>175</v>
      </c>
    </row>
    <row r="2567" spans="1:13" x14ac:dyDescent="0.25">
      <c r="A2567" s="20">
        <v>2.50305</v>
      </c>
      <c r="B2567" s="80">
        <v>-113.95099999999999</v>
      </c>
      <c r="C2567" s="23">
        <v>36.447000000000003</v>
      </c>
      <c r="D2567" s="1">
        <v>14</v>
      </c>
      <c r="E2567" s="1">
        <v>2011</v>
      </c>
      <c r="F2567" s="1">
        <v>6</v>
      </c>
      <c r="G2567" s="1">
        <v>22</v>
      </c>
      <c r="H2567" s="1">
        <v>14</v>
      </c>
      <c r="I2567" s="1">
        <v>11</v>
      </c>
      <c r="J2567" s="11">
        <v>37</v>
      </c>
      <c r="K2567" s="35">
        <v>0.22500000000000001</v>
      </c>
      <c r="L2567" s="2">
        <v>0.01</v>
      </c>
      <c r="M2567" t="s">
        <v>174</v>
      </c>
    </row>
    <row r="2568" spans="1:13" x14ac:dyDescent="0.25">
      <c r="A2568" s="20">
        <v>3.5254701459697486</v>
      </c>
      <c r="B2568" s="86">
        <v>-112.09399999999999</v>
      </c>
      <c r="C2568" s="24">
        <v>36.972000000000001</v>
      </c>
      <c r="D2568" s="9">
        <v>6</v>
      </c>
      <c r="E2568" s="9">
        <v>2011</v>
      </c>
      <c r="F2568" s="9">
        <v>6</v>
      </c>
      <c r="G2568" s="9">
        <v>23</v>
      </c>
      <c r="H2568" s="9">
        <v>3</v>
      </c>
      <c r="I2568" s="9">
        <v>14</v>
      </c>
      <c r="J2568" s="12">
        <v>2.4</v>
      </c>
      <c r="K2568" s="35">
        <v>0.11825400999467875</v>
      </c>
      <c r="L2568" s="2">
        <v>0.01</v>
      </c>
      <c r="M2568" t="s">
        <v>175</v>
      </c>
    </row>
    <row r="2569" spans="1:13" x14ac:dyDescent="0.25">
      <c r="A2569" s="20">
        <v>2.8108515973751178</v>
      </c>
      <c r="B2569" s="86">
        <v>-111.821</v>
      </c>
      <c r="C2569" s="24">
        <v>39.930999999999997</v>
      </c>
      <c r="D2569" s="9">
        <v>6</v>
      </c>
      <c r="E2569" s="9">
        <v>2011</v>
      </c>
      <c r="F2569" s="9">
        <v>7</v>
      </c>
      <c r="G2569" s="9">
        <v>2</v>
      </c>
      <c r="H2569" s="9">
        <v>20</v>
      </c>
      <c r="I2569" s="9">
        <v>25</v>
      </c>
      <c r="J2569" s="12">
        <v>18.5</v>
      </c>
      <c r="K2569" s="35">
        <v>0.11825400999467875</v>
      </c>
      <c r="L2569" s="2">
        <v>0.01</v>
      </c>
      <c r="M2569" t="s">
        <v>175</v>
      </c>
    </row>
    <row r="2570" spans="1:13" x14ac:dyDescent="0.25">
      <c r="A2570" s="20">
        <v>3.3594510653933036</v>
      </c>
      <c r="B2570" s="86">
        <v>-111.821</v>
      </c>
      <c r="C2570" s="24">
        <v>39.93</v>
      </c>
      <c r="D2570" s="9">
        <v>6</v>
      </c>
      <c r="E2570" s="9">
        <v>2011</v>
      </c>
      <c r="F2570" s="9">
        <v>7</v>
      </c>
      <c r="G2570" s="9">
        <v>5</v>
      </c>
      <c r="H2570" s="9">
        <v>3</v>
      </c>
      <c r="I2570" s="9">
        <v>22</v>
      </c>
      <c r="J2570" s="12">
        <v>6.6</v>
      </c>
      <c r="K2570" s="35">
        <v>0.11825400999467875</v>
      </c>
      <c r="L2570" s="2">
        <v>0.01</v>
      </c>
      <c r="M2570" t="s">
        <v>175</v>
      </c>
    </row>
    <row r="2571" spans="1:13" x14ac:dyDescent="0.25">
      <c r="A2571" s="20">
        <v>3.180203691419095</v>
      </c>
      <c r="B2571" s="86">
        <v>-112.575</v>
      </c>
      <c r="C2571" s="24">
        <v>37.569000000000003</v>
      </c>
      <c r="D2571" s="9">
        <v>9</v>
      </c>
      <c r="E2571" s="9">
        <v>2011</v>
      </c>
      <c r="F2571" s="9">
        <v>7</v>
      </c>
      <c r="G2571" s="9">
        <v>5</v>
      </c>
      <c r="H2571" s="9">
        <v>14</v>
      </c>
      <c r="I2571" s="9">
        <v>59</v>
      </c>
      <c r="J2571" s="12">
        <v>4.3</v>
      </c>
      <c r="K2571" s="35">
        <v>0.11825400999467875</v>
      </c>
      <c r="L2571" s="2">
        <v>0.01</v>
      </c>
      <c r="M2571" t="s">
        <v>175</v>
      </c>
    </row>
    <row r="2572" spans="1:13" x14ac:dyDescent="0.25">
      <c r="A2572" s="20">
        <v>3.3563103013699069</v>
      </c>
      <c r="B2572" s="80">
        <v>-112.181</v>
      </c>
      <c r="C2572" s="23">
        <v>36.287999999999997</v>
      </c>
      <c r="D2572" s="1">
        <v>2</v>
      </c>
      <c r="E2572" s="1">
        <v>2011</v>
      </c>
      <c r="F2572" s="1">
        <v>7</v>
      </c>
      <c r="G2572" s="1">
        <v>8</v>
      </c>
      <c r="H2572" s="1">
        <v>3</v>
      </c>
      <c r="I2572" s="1">
        <v>44</v>
      </c>
      <c r="J2572" s="1">
        <v>3.04</v>
      </c>
      <c r="K2572" s="35">
        <v>0.10516774409862768</v>
      </c>
      <c r="L2572" s="2">
        <v>0.01</v>
      </c>
      <c r="M2572" t="s">
        <v>175</v>
      </c>
    </row>
    <row r="2573" spans="1:13" x14ac:dyDescent="0.25">
      <c r="A2573" s="20">
        <v>3.111705520687388</v>
      </c>
      <c r="B2573" s="80">
        <v>-113.89100000000001</v>
      </c>
      <c r="C2573" s="23">
        <v>36.54</v>
      </c>
      <c r="D2573" s="1">
        <v>1</v>
      </c>
      <c r="E2573" s="1">
        <v>2011</v>
      </c>
      <c r="F2573" s="1">
        <v>7</v>
      </c>
      <c r="G2573" s="1">
        <v>18</v>
      </c>
      <c r="H2573" s="1">
        <v>9</v>
      </c>
      <c r="I2573" s="1">
        <v>6</v>
      </c>
      <c r="J2573" s="11">
        <v>59.5</v>
      </c>
      <c r="K2573" s="35">
        <v>0.11825400999467875</v>
      </c>
      <c r="L2573" s="2">
        <v>0.01</v>
      </c>
      <c r="M2573" t="s">
        <v>175</v>
      </c>
    </row>
    <row r="2574" spans="1:13" x14ac:dyDescent="0.25">
      <c r="A2574" s="20">
        <v>2.826053306264833</v>
      </c>
      <c r="B2574" s="86">
        <v>-113.056</v>
      </c>
      <c r="C2574" s="24">
        <v>38.338999999999999</v>
      </c>
      <c r="D2574" s="9">
        <v>1</v>
      </c>
      <c r="E2574" s="9">
        <v>2011</v>
      </c>
      <c r="F2574" s="9">
        <v>7</v>
      </c>
      <c r="G2574" s="9">
        <v>25</v>
      </c>
      <c r="H2574" s="9">
        <v>10</v>
      </c>
      <c r="I2574" s="9">
        <v>40</v>
      </c>
      <c r="J2574" s="12">
        <v>55.5</v>
      </c>
      <c r="K2574" s="35">
        <v>0.11825400999467875</v>
      </c>
      <c r="L2574" s="2">
        <v>0.01</v>
      </c>
      <c r="M2574" t="s">
        <v>175</v>
      </c>
    </row>
    <row r="2575" spans="1:13" x14ac:dyDescent="0.25">
      <c r="A2575" s="20">
        <v>3.2352783637377405</v>
      </c>
      <c r="B2575" s="86">
        <v>-111.498</v>
      </c>
      <c r="C2575" s="24">
        <v>39.000999999999998</v>
      </c>
      <c r="D2575" s="9">
        <v>0</v>
      </c>
      <c r="E2575" s="9">
        <v>2011</v>
      </c>
      <c r="F2575" s="9">
        <v>7</v>
      </c>
      <c r="G2575" s="9">
        <v>28</v>
      </c>
      <c r="H2575" s="9">
        <v>22</v>
      </c>
      <c r="I2575" s="9">
        <v>34</v>
      </c>
      <c r="J2575" s="12">
        <v>55.7</v>
      </c>
      <c r="K2575" s="35">
        <v>0.11825400999467875</v>
      </c>
      <c r="L2575" s="2">
        <v>0.01</v>
      </c>
      <c r="M2575" t="s">
        <v>175</v>
      </c>
    </row>
    <row r="2576" spans="1:13" x14ac:dyDescent="0.25">
      <c r="A2576" s="20">
        <v>3.05789</v>
      </c>
      <c r="B2576" s="80">
        <v>-111.163</v>
      </c>
      <c r="C2576" s="23">
        <v>43.48</v>
      </c>
      <c r="D2576" s="1">
        <v>5</v>
      </c>
      <c r="E2576" s="1">
        <v>2011</v>
      </c>
      <c r="F2576" s="1">
        <v>8</v>
      </c>
      <c r="G2576" s="1">
        <v>5</v>
      </c>
      <c r="H2576" s="1">
        <v>19</v>
      </c>
      <c r="I2576" s="1">
        <v>57</v>
      </c>
      <c r="J2576" s="1">
        <v>25.89</v>
      </c>
      <c r="K2576" s="35">
        <v>0.23</v>
      </c>
      <c r="L2576" s="2">
        <v>0.01</v>
      </c>
      <c r="M2576" t="s">
        <v>174</v>
      </c>
    </row>
    <row r="2577" spans="1:13" x14ac:dyDescent="0.25">
      <c r="A2577" s="20">
        <v>3.149157178142775</v>
      </c>
      <c r="B2577" s="80">
        <v>-111.107</v>
      </c>
      <c r="C2577" s="23">
        <v>42.936</v>
      </c>
      <c r="D2577" s="1">
        <v>5</v>
      </c>
      <c r="E2577" s="1">
        <v>2011</v>
      </c>
      <c r="F2577" s="1">
        <v>8</v>
      </c>
      <c r="G2577" s="1">
        <v>6</v>
      </c>
      <c r="H2577" s="1">
        <v>19</v>
      </c>
      <c r="I2577" s="1">
        <v>58</v>
      </c>
      <c r="J2577" s="1">
        <v>9.69</v>
      </c>
      <c r="K2577" s="35">
        <v>0.10516774409862768</v>
      </c>
      <c r="L2577" s="2">
        <v>0.01</v>
      </c>
      <c r="M2577" t="s">
        <v>175</v>
      </c>
    </row>
    <row r="2578" spans="1:13" x14ac:dyDescent="0.25">
      <c r="A2578" s="20">
        <v>2.7305058119120464</v>
      </c>
      <c r="B2578" s="86">
        <v>-111.98399999999999</v>
      </c>
      <c r="C2578" s="24">
        <v>40.478000000000002</v>
      </c>
      <c r="D2578" s="9">
        <v>7</v>
      </c>
      <c r="E2578" s="9">
        <v>2011</v>
      </c>
      <c r="F2578" s="9">
        <v>8</v>
      </c>
      <c r="G2578" s="9">
        <v>12</v>
      </c>
      <c r="H2578" s="9">
        <v>22</v>
      </c>
      <c r="I2578" s="9">
        <v>7</v>
      </c>
      <c r="J2578" s="12">
        <v>41.5</v>
      </c>
      <c r="K2578" s="35">
        <v>0.11825400999467875</v>
      </c>
      <c r="L2578" s="2">
        <v>0.01</v>
      </c>
      <c r="M2578" t="s">
        <v>175</v>
      </c>
    </row>
    <row r="2579" spans="1:13" x14ac:dyDescent="0.25">
      <c r="A2579" s="20">
        <v>2.8523075662654049</v>
      </c>
      <c r="B2579" s="86">
        <v>-111.88800000000001</v>
      </c>
      <c r="C2579" s="24">
        <v>37.118000000000002</v>
      </c>
      <c r="D2579" s="9">
        <v>0</v>
      </c>
      <c r="E2579" s="9">
        <v>2011</v>
      </c>
      <c r="F2579" s="9">
        <v>8</v>
      </c>
      <c r="G2579" s="9">
        <v>31</v>
      </c>
      <c r="H2579" s="9">
        <v>22</v>
      </c>
      <c r="I2579" s="9">
        <v>28</v>
      </c>
      <c r="J2579" s="12">
        <v>43.5</v>
      </c>
      <c r="K2579" s="35">
        <v>0.11825400999467875</v>
      </c>
      <c r="L2579" s="2">
        <v>0.01</v>
      </c>
      <c r="M2579" t="s">
        <v>175</v>
      </c>
    </row>
    <row r="2580" spans="1:13" x14ac:dyDescent="0.25">
      <c r="A2580" s="20">
        <v>2.7893392319789552</v>
      </c>
      <c r="B2580" s="86">
        <v>-113.17700000000001</v>
      </c>
      <c r="C2580" s="24">
        <v>37.697000000000003</v>
      </c>
      <c r="D2580" s="9">
        <v>2</v>
      </c>
      <c r="E2580" s="9">
        <v>2011</v>
      </c>
      <c r="F2580" s="9">
        <v>9</v>
      </c>
      <c r="G2580" s="9">
        <v>17</v>
      </c>
      <c r="H2580" s="9">
        <v>16</v>
      </c>
      <c r="I2580" s="9">
        <v>30</v>
      </c>
      <c r="J2580" s="12">
        <v>1.8</v>
      </c>
      <c r="K2580" s="35">
        <v>0.11825400999467875</v>
      </c>
      <c r="L2580" s="2">
        <v>0.01</v>
      </c>
      <c r="M2580" t="s">
        <v>175</v>
      </c>
    </row>
    <row r="2581" spans="1:13" x14ac:dyDescent="0.25">
      <c r="A2581" s="20">
        <v>2.7924981211220086</v>
      </c>
      <c r="B2581" s="86">
        <v>-113.907</v>
      </c>
      <c r="C2581" s="24">
        <v>37.781999999999996</v>
      </c>
      <c r="D2581" s="9">
        <v>1</v>
      </c>
      <c r="E2581" s="9">
        <v>2011</v>
      </c>
      <c r="F2581" s="9">
        <v>9</v>
      </c>
      <c r="G2581" s="9">
        <v>20</v>
      </c>
      <c r="H2581" s="9">
        <v>15</v>
      </c>
      <c r="I2581" s="9">
        <v>6</v>
      </c>
      <c r="J2581" s="12">
        <v>37.799999999999997</v>
      </c>
      <c r="K2581" s="35">
        <v>0.11825400999467875</v>
      </c>
      <c r="L2581" s="2">
        <v>0.01</v>
      </c>
      <c r="M2581" t="s">
        <v>175</v>
      </c>
    </row>
    <row r="2582" spans="1:13" x14ac:dyDescent="0.25">
      <c r="A2582" s="20">
        <v>3.0203000623338006</v>
      </c>
      <c r="B2582" s="86">
        <v>-112.05800000000001</v>
      </c>
      <c r="C2582" s="24">
        <v>37.905000000000001</v>
      </c>
      <c r="D2582" s="9">
        <v>7</v>
      </c>
      <c r="E2582" s="9">
        <v>2011</v>
      </c>
      <c r="F2582" s="9">
        <v>9</v>
      </c>
      <c r="G2582" s="9">
        <v>28</v>
      </c>
      <c r="H2582" s="9">
        <v>7</v>
      </c>
      <c r="I2582" s="9">
        <v>5</v>
      </c>
      <c r="J2582" s="12">
        <v>8.3000000000000007</v>
      </c>
      <c r="K2582" s="35">
        <v>0.11825400999467875</v>
      </c>
      <c r="L2582" s="2">
        <v>0.01</v>
      </c>
      <c r="M2582" t="s">
        <v>175</v>
      </c>
    </row>
    <row r="2583" spans="1:13" x14ac:dyDescent="0.25">
      <c r="A2583" s="20">
        <v>2.7157087566122442</v>
      </c>
      <c r="B2583" s="80">
        <v>-112.548</v>
      </c>
      <c r="C2583" s="23">
        <v>36.500999999999998</v>
      </c>
      <c r="D2583" s="1">
        <v>1</v>
      </c>
      <c r="E2583" s="1">
        <v>2011</v>
      </c>
      <c r="F2583" s="1">
        <v>10</v>
      </c>
      <c r="G2583" s="1">
        <v>14</v>
      </c>
      <c r="H2583" s="1">
        <v>22</v>
      </c>
      <c r="I2583" s="1">
        <v>13</v>
      </c>
      <c r="J2583" s="11">
        <v>40</v>
      </c>
      <c r="K2583" s="35">
        <v>0.11825400999467875</v>
      </c>
      <c r="L2583" s="2">
        <v>0.01</v>
      </c>
      <c r="M2583" t="s">
        <v>175</v>
      </c>
    </row>
    <row r="2584" spans="1:13" x14ac:dyDescent="0.25">
      <c r="A2584" s="20">
        <v>2.7932789411831989</v>
      </c>
      <c r="B2584" s="86">
        <v>-112.91</v>
      </c>
      <c r="C2584" s="24">
        <v>37.807000000000002</v>
      </c>
      <c r="D2584" s="9">
        <v>6</v>
      </c>
      <c r="E2584" s="9">
        <v>2011</v>
      </c>
      <c r="F2584" s="9">
        <v>10</v>
      </c>
      <c r="G2584" s="9">
        <v>15</v>
      </c>
      <c r="H2584" s="9">
        <v>15</v>
      </c>
      <c r="I2584" s="9">
        <v>20</v>
      </c>
      <c r="J2584" s="12">
        <v>36.9</v>
      </c>
      <c r="K2584" s="35">
        <v>0.11825400999467875</v>
      </c>
      <c r="L2584" s="2">
        <v>0.01</v>
      </c>
      <c r="M2584" t="s">
        <v>175</v>
      </c>
    </row>
    <row r="2585" spans="1:13" x14ac:dyDescent="0.25">
      <c r="A2585" s="20">
        <v>2.7970126888232452</v>
      </c>
      <c r="B2585" s="80">
        <v>-110.684</v>
      </c>
      <c r="C2585" s="23">
        <v>43.435000000000002</v>
      </c>
      <c r="D2585" s="1">
        <v>5</v>
      </c>
      <c r="E2585" s="1">
        <v>2011</v>
      </c>
      <c r="F2585" s="1">
        <v>10</v>
      </c>
      <c r="G2585" s="1">
        <v>30</v>
      </c>
      <c r="H2585" s="1">
        <v>9</v>
      </c>
      <c r="I2585" s="1">
        <v>17</v>
      </c>
      <c r="J2585" s="1">
        <v>14.02</v>
      </c>
      <c r="K2585" s="35">
        <v>0.10516774409862768</v>
      </c>
      <c r="L2585" s="2">
        <v>0.01</v>
      </c>
      <c r="M2585" t="s">
        <v>175</v>
      </c>
    </row>
    <row r="2586" spans="1:13" x14ac:dyDescent="0.25">
      <c r="A2586" s="20">
        <v>2.7573599305178282</v>
      </c>
      <c r="B2586" s="80">
        <v>-114.58199999999999</v>
      </c>
      <c r="C2586" s="23">
        <v>37.222000000000001</v>
      </c>
      <c r="D2586" s="1">
        <v>10</v>
      </c>
      <c r="E2586" s="1">
        <v>2011</v>
      </c>
      <c r="F2586" s="1">
        <v>11</v>
      </c>
      <c r="G2586" s="1">
        <v>2</v>
      </c>
      <c r="H2586" s="1">
        <v>14</v>
      </c>
      <c r="I2586" s="1">
        <v>47</v>
      </c>
      <c r="J2586" s="1">
        <v>50.42</v>
      </c>
      <c r="K2586" s="35">
        <v>0.11825400999467875</v>
      </c>
      <c r="L2586" s="2">
        <v>0.01</v>
      </c>
      <c r="M2586" t="s">
        <v>175</v>
      </c>
    </row>
    <row r="2587" spans="1:13" x14ac:dyDescent="0.25">
      <c r="A2587" s="20">
        <v>3.3653713118691568</v>
      </c>
      <c r="B2587" s="86">
        <v>-110.45399999999999</v>
      </c>
      <c r="C2587" s="24">
        <v>39.225000000000001</v>
      </c>
      <c r="D2587" s="9">
        <v>12</v>
      </c>
      <c r="E2587" s="9">
        <v>2011</v>
      </c>
      <c r="F2587" s="9">
        <v>11</v>
      </c>
      <c r="G2587" s="9">
        <v>12</v>
      </c>
      <c r="H2587" s="9">
        <v>5</v>
      </c>
      <c r="I2587" s="9">
        <v>15</v>
      </c>
      <c r="J2587" s="12">
        <v>11.4</v>
      </c>
      <c r="K2587" s="35">
        <v>0.11825400999467875</v>
      </c>
      <c r="L2587" s="2">
        <v>0.01</v>
      </c>
      <c r="M2587" t="s">
        <v>175</v>
      </c>
    </row>
    <row r="2588" spans="1:13" x14ac:dyDescent="0.25">
      <c r="A2588" s="20">
        <v>2.9417396091270414</v>
      </c>
      <c r="B2588" s="86">
        <v>-113.28</v>
      </c>
      <c r="C2588" s="24">
        <v>38.35</v>
      </c>
      <c r="D2588" s="9">
        <v>3</v>
      </c>
      <c r="E2588" s="9">
        <v>2011</v>
      </c>
      <c r="F2588" s="9">
        <v>11</v>
      </c>
      <c r="G2588" s="9">
        <v>19</v>
      </c>
      <c r="H2588" s="9">
        <v>1</v>
      </c>
      <c r="I2588" s="9">
        <v>56</v>
      </c>
      <c r="J2588" s="12">
        <v>52.6</v>
      </c>
      <c r="K2588" s="35">
        <v>0.11825400999467875</v>
      </c>
      <c r="L2588" s="2">
        <v>0.01</v>
      </c>
      <c r="M2588" t="s">
        <v>175</v>
      </c>
    </row>
    <row r="2589" spans="1:13" x14ac:dyDescent="0.25">
      <c r="A2589" s="20">
        <v>3.0793358091956655</v>
      </c>
      <c r="B2589" s="86">
        <v>-113.22499999999999</v>
      </c>
      <c r="C2589" s="24">
        <v>37.429000000000002</v>
      </c>
      <c r="D2589" s="9">
        <v>4</v>
      </c>
      <c r="E2589" s="9">
        <v>2011</v>
      </c>
      <c r="F2589" s="9">
        <v>11</v>
      </c>
      <c r="G2589" s="9">
        <v>20</v>
      </c>
      <c r="H2589" s="9">
        <v>18</v>
      </c>
      <c r="I2589" s="9">
        <v>32</v>
      </c>
      <c r="J2589" s="12">
        <v>51.4</v>
      </c>
      <c r="K2589" s="35">
        <v>0.11825400999467875</v>
      </c>
      <c r="L2589" s="2">
        <v>0.01</v>
      </c>
      <c r="M2589" t="s">
        <v>175</v>
      </c>
    </row>
    <row r="2590" spans="1:13" x14ac:dyDescent="0.25">
      <c r="A2590" s="20">
        <v>3.1407282598004178</v>
      </c>
      <c r="B2590" s="86">
        <v>-111.191</v>
      </c>
      <c r="C2590" s="24">
        <v>42.472000000000001</v>
      </c>
      <c r="D2590" s="9">
        <v>6</v>
      </c>
      <c r="E2590" s="9">
        <v>2011</v>
      </c>
      <c r="F2590" s="9">
        <v>12</v>
      </c>
      <c r="G2590" s="9">
        <v>1</v>
      </c>
      <c r="H2590" s="9">
        <v>8</v>
      </c>
      <c r="I2590" s="9">
        <v>0</v>
      </c>
      <c r="J2590" s="12">
        <v>5.3</v>
      </c>
      <c r="K2590" s="35">
        <v>0.11825400999467875</v>
      </c>
      <c r="L2590" s="2">
        <v>0.01</v>
      </c>
      <c r="M2590" t="s">
        <v>175</v>
      </c>
    </row>
    <row r="2591" spans="1:13" x14ac:dyDescent="0.25">
      <c r="A2591" s="20">
        <v>3.1472341213221631</v>
      </c>
      <c r="B2591" s="80">
        <v>-110.173</v>
      </c>
      <c r="C2591" s="23">
        <v>36.493000000000002</v>
      </c>
      <c r="D2591" s="1">
        <v>8</v>
      </c>
      <c r="E2591" s="1">
        <v>2011</v>
      </c>
      <c r="F2591" s="1">
        <v>12</v>
      </c>
      <c r="G2591" s="1">
        <v>9</v>
      </c>
      <c r="H2591" s="1">
        <v>20</v>
      </c>
      <c r="I2591" s="1">
        <v>50</v>
      </c>
      <c r="J2591" s="11">
        <v>31.6</v>
      </c>
      <c r="K2591" s="35">
        <v>0.11825400999467875</v>
      </c>
      <c r="L2591" s="2">
        <v>0.01</v>
      </c>
      <c r="M2591" t="s">
        <v>175</v>
      </c>
    </row>
    <row r="2592" spans="1:13" x14ac:dyDescent="0.25">
      <c r="A2592" s="20">
        <v>2.9040281444257001</v>
      </c>
      <c r="B2592" s="86">
        <v>-111.679</v>
      </c>
      <c r="C2592" s="24">
        <v>38.417999999999999</v>
      </c>
      <c r="D2592" s="9">
        <v>4</v>
      </c>
      <c r="E2592" s="9">
        <v>2011</v>
      </c>
      <c r="F2592" s="9">
        <v>12</v>
      </c>
      <c r="G2592" s="9">
        <v>13</v>
      </c>
      <c r="H2592" s="9">
        <v>22</v>
      </c>
      <c r="I2592" s="9">
        <v>8</v>
      </c>
      <c r="J2592" s="12">
        <v>12</v>
      </c>
      <c r="K2592" s="35">
        <v>0.11825400999467875</v>
      </c>
      <c r="L2592" s="2">
        <v>0.01</v>
      </c>
      <c r="M2592" t="s">
        <v>175</v>
      </c>
    </row>
    <row r="2593" spans="1:13" x14ac:dyDescent="0.25">
      <c r="A2593" s="20">
        <v>3.1867237965001571</v>
      </c>
      <c r="B2593" s="80">
        <v>-113.04</v>
      </c>
      <c r="C2593" s="23">
        <v>36.74</v>
      </c>
      <c r="D2593" s="1">
        <v>5</v>
      </c>
      <c r="E2593" s="1">
        <v>2011</v>
      </c>
      <c r="F2593" s="1">
        <v>12</v>
      </c>
      <c r="G2593" s="1">
        <v>13</v>
      </c>
      <c r="H2593" s="1">
        <v>23</v>
      </c>
      <c r="I2593" s="1">
        <v>36</v>
      </c>
      <c r="J2593" s="11">
        <v>22.2</v>
      </c>
      <c r="K2593" s="35">
        <v>0.11825400999467875</v>
      </c>
      <c r="L2593" s="2">
        <v>0.01</v>
      </c>
      <c r="M2593" t="s">
        <v>175</v>
      </c>
    </row>
    <row r="2594" spans="1:13" x14ac:dyDescent="0.25">
      <c r="A2594" s="20">
        <v>2.8615961504589258</v>
      </c>
      <c r="B2594" s="80">
        <v>-113.04</v>
      </c>
      <c r="C2594" s="23">
        <v>36.738</v>
      </c>
      <c r="D2594" s="1">
        <v>7</v>
      </c>
      <c r="E2594" s="1">
        <v>2011</v>
      </c>
      <c r="F2594" s="1">
        <v>12</v>
      </c>
      <c r="G2594" s="1">
        <v>14</v>
      </c>
      <c r="H2594" s="1">
        <v>0</v>
      </c>
      <c r="I2594" s="1">
        <v>41</v>
      </c>
      <c r="J2594" s="11">
        <v>60</v>
      </c>
      <c r="K2594" s="35">
        <v>0.11825400999467875</v>
      </c>
      <c r="L2594" s="2">
        <v>0.01</v>
      </c>
      <c r="M2594" t="s">
        <v>175</v>
      </c>
    </row>
    <row r="2595" spans="1:13" x14ac:dyDescent="0.25">
      <c r="A2595" s="20">
        <v>2.8765955325536843</v>
      </c>
      <c r="B2595" s="86">
        <v>-111.68300000000001</v>
      </c>
      <c r="C2595" s="24">
        <v>38.427999999999997</v>
      </c>
      <c r="D2595" s="9">
        <v>2</v>
      </c>
      <c r="E2595" s="9">
        <v>2011</v>
      </c>
      <c r="F2595" s="9">
        <v>12</v>
      </c>
      <c r="G2595" s="9">
        <v>14</v>
      </c>
      <c r="H2595" s="9">
        <v>1</v>
      </c>
      <c r="I2595" s="9">
        <v>20</v>
      </c>
      <c r="J2595" s="12">
        <v>45.8</v>
      </c>
      <c r="K2595" s="35">
        <v>0.11825400999467875</v>
      </c>
      <c r="L2595" s="2">
        <v>0.01</v>
      </c>
      <c r="M2595" t="s">
        <v>175</v>
      </c>
    </row>
    <row r="2596" spans="1:13" x14ac:dyDescent="0.25">
      <c r="A2596" s="20">
        <v>2.7391945375003575</v>
      </c>
      <c r="B2596" s="86">
        <v>-111.681</v>
      </c>
      <c r="C2596" s="24">
        <v>38.412999999999997</v>
      </c>
      <c r="D2596" s="9">
        <v>9</v>
      </c>
      <c r="E2596" s="9">
        <v>2011</v>
      </c>
      <c r="F2596" s="9">
        <v>12</v>
      </c>
      <c r="G2596" s="9">
        <v>14</v>
      </c>
      <c r="H2596" s="9">
        <v>6</v>
      </c>
      <c r="I2596" s="9">
        <v>39</v>
      </c>
      <c r="J2596" s="12">
        <v>19.3</v>
      </c>
      <c r="K2596" s="35">
        <v>0.11825400999467875</v>
      </c>
      <c r="L2596" s="2">
        <v>0.01</v>
      </c>
      <c r="M2596" t="s">
        <v>175</v>
      </c>
    </row>
    <row r="2597" spans="1:13" x14ac:dyDescent="0.25">
      <c r="A2597" s="20">
        <v>3.5647574943527864</v>
      </c>
      <c r="B2597" s="80">
        <v>-113.794</v>
      </c>
      <c r="C2597" s="23">
        <v>36.665999999999997</v>
      </c>
      <c r="D2597" s="1">
        <v>0</v>
      </c>
      <c r="E2597" s="1">
        <v>2011</v>
      </c>
      <c r="F2597" s="1">
        <v>12</v>
      </c>
      <c r="G2597" s="1">
        <v>14</v>
      </c>
      <c r="H2597" s="1">
        <v>18</v>
      </c>
      <c r="I2597" s="1">
        <v>34</v>
      </c>
      <c r="J2597" s="1">
        <v>47</v>
      </c>
      <c r="K2597" s="35">
        <v>0.11825400999467875</v>
      </c>
      <c r="L2597" s="2">
        <v>0.01</v>
      </c>
      <c r="M2597" t="s">
        <v>175</v>
      </c>
    </row>
    <row r="2598" spans="1:13" x14ac:dyDescent="0.25">
      <c r="A2598" s="20">
        <v>2.6423999999999999</v>
      </c>
      <c r="B2598" s="86">
        <v>-113.776</v>
      </c>
      <c r="C2598" s="24">
        <v>36.646000000000001</v>
      </c>
      <c r="D2598" s="9">
        <v>0</v>
      </c>
      <c r="E2598" s="9">
        <v>2011</v>
      </c>
      <c r="F2598" s="9">
        <v>12</v>
      </c>
      <c r="G2598" s="9">
        <v>14</v>
      </c>
      <c r="H2598" s="9">
        <v>18</v>
      </c>
      <c r="I2598" s="9">
        <v>39</v>
      </c>
      <c r="J2598" s="9">
        <v>20.11</v>
      </c>
      <c r="K2598" s="35">
        <v>0.22500000000000001</v>
      </c>
      <c r="L2598" s="2">
        <v>0.01</v>
      </c>
      <c r="M2598" t="s">
        <v>174</v>
      </c>
    </row>
    <row r="2599" spans="1:13" x14ac:dyDescent="0.25">
      <c r="A2599" s="20">
        <v>3.1993522312927118</v>
      </c>
      <c r="B2599" s="86">
        <v>-111.583</v>
      </c>
      <c r="C2599" s="24">
        <v>41.808999999999997</v>
      </c>
      <c r="D2599" s="9">
        <v>4</v>
      </c>
      <c r="E2599" s="9">
        <v>2011</v>
      </c>
      <c r="F2599" s="9">
        <v>12</v>
      </c>
      <c r="G2599" s="9">
        <v>19</v>
      </c>
      <c r="H2599" s="9">
        <v>16</v>
      </c>
      <c r="I2599" s="9">
        <v>51</v>
      </c>
      <c r="J2599" s="12">
        <v>21.3</v>
      </c>
      <c r="K2599" s="35">
        <v>0.11825400999467875</v>
      </c>
      <c r="L2599" s="2">
        <v>0.01</v>
      </c>
      <c r="M2599" t="s">
        <v>175</v>
      </c>
    </row>
    <row r="2600" spans="1:13" x14ac:dyDescent="0.25">
      <c r="A2600" s="20">
        <v>2.69814</v>
      </c>
      <c r="B2600" s="80">
        <v>-110.39100000000001</v>
      </c>
      <c r="C2600" s="23">
        <v>36.548999999999999</v>
      </c>
      <c r="D2600" s="1">
        <v>5</v>
      </c>
      <c r="E2600" s="1">
        <v>2011</v>
      </c>
      <c r="F2600" s="1">
        <v>12</v>
      </c>
      <c r="G2600" s="1">
        <v>21</v>
      </c>
      <c r="H2600" s="1">
        <v>19</v>
      </c>
      <c r="I2600" s="1">
        <v>17</v>
      </c>
      <c r="J2600" s="11">
        <v>35</v>
      </c>
      <c r="K2600" s="35">
        <v>0.22500000000000001</v>
      </c>
      <c r="L2600" s="2">
        <v>0.01</v>
      </c>
      <c r="M2600" t="s">
        <v>174</v>
      </c>
    </row>
    <row r="2601" spans="1:13" x14ac:dyDescent="0.25">
      <c r="A2601" s="20">
        <v>2.8011797249306611</v>
      </c>
      <c r="B2601" s="86">
        <v>-111.55500000000001</v>
      </c>
      <c r="C2601" s="24">
        <v>41.731000000000002</v>
      </c>
      <c r="D2601" s="9">
        <v>5</v>
      </c>
      <c r="E2601" s="9">
        <v>2012</v>
      </c>
      <c r="F2601" s="9">
        <v>1</v>
      </c>
      <c r="G2601" s="9">
        <v>1</v>
      </c>
      <c r="H2601" s="9">
        <v>18</v>
      </c>
      <c r="I2601" s="9">
        <v>16</v>
      </c>
      <c r="J2601" s="12">
        <v>51.9</v>
      </c>
      <c r="K2601" s="35">
        <v>0.11825400999467875</v>
      </c>
      <c r="L2601" s="2">
        <v>0.01</v>
      </c>
      <c r="M2601" t="s">
        <v>175</v>
      </c>
    </row>
    <row r="2602" spans="1:13" x14ac:dyDescent="0.25">
      <c r="A2602" s="20">
        <v>3.0347209511623254</v>
      </c>
      <c r="B2602" s="86">
        <v>-113.34699999999999</v>
      </c>
      <c r="C2602" s="24">
        <v>37.582000000000001</v>
      </c>
      <c r="D2602" s="9">
        <v>0</v>
      </c>
      <c r="E2602" s="9">
        <v>2012</v>
      </c>
      <c r="F2602" s="9">
        <v>1</v>
      </c>
      <c r="G2602" s="9">
        <v>4</v>
      </c>
      <c r="H2602" s="9">
        <v>17</v>
      </c>
      <c r="I2602" s="9">
        <v>18</v>
      </c>
      <c r="J2602" s="12">
        <v>55.6</v>
      </c>
      <c r="K2602" s="35">
        <v>0.11825400999467875</v>
      </c>
      <c r="L2602" s="2">
        <v>0.01</v>
      </c>
      <c r="M2602" t="s">
        <v>175</v>
      </c>
    </row>
    <row r="2603" spans="1:13" x14ac:dyDescent="0.25">
      <c r="A2603" s="20">
        <v>3.5709587243018266</v>
      </c>
      <c r="B2603" s="80">
        <v>-111.233</v>
      </c>
      <c r="C2603" s="23">
        <v>42.530999999999999</v>
      </c>
      <c r="D2603" s="1">
        <v>0</v>
      </c>
      <c r="E2603" s="1">
        <v>2012</v>
      </c>
      <c r="F2603" s="1">
        <v>1</v>
      </c>
      <c r="G2603" s="1">
        <v>5</v>
      </c>
      <c r="H2603" s="1">
        <v>7</v>
      </c>
      <c r="I2603" s="1">
        <v>20</v>
      </c>
      <c r="J2603" s="11">
        <v>8.9</v>
      </c>
      <c r="K2603" s="35">
        <v>0.10516774409862768</v>
      </c>
      <c r="L2603" s="2">
        <v>0.01</v>
      </c>
      <c r="M2603" t="s">
        <v>175</v>
      </c>
    </row>
    <row r="2604" spans="1:13" x14ac:dyDescent="0.25">
      <c r="A2604" s="20">
        <v>3.0321476770651645</v>
      </c>
      <c r="B2604" s="86">
        <v>-111.643</v>
      </c>
      <c r="C2604" s="24">
        <v>40.798999999999999</v>
      </c>
      <c r="D2604" s="9">
        <v>9</v>
      </c>
      <c r="E2604" s="9">
        <v>2012</v>
      </c>
      <c r="F2604" s="9">
        <v>1</v>
      </c>
      <c r="G2604" s="9">
        <v>5</v>
      </c>
      <c r="H2604" s="9">
        <v>19</v>
      </c>
      <c r="I2604" s="9">
        <v>49</v>
      </c>
      <c r="J2604" s="12">
        <v>43.4</v>
      </c>
      <c r="K2604" s="35">
        <v>0.11825400999467875</v>
      </c>
      <c r="L2604" s="2">
        <v>0.01</v>
      </c>
      <c r="M2604" t="s">
        <v>175</v>
      </c>
    </row>
    <row r="2605" spans="1:13" x14ac:dyDescent="0.25">
      <c r="A2605" s="20">
        <v>3.1755156943215233</v>
      </c>
      <c r="B2605" s="80">
        <v>-110.79300000000001</v>
      </c>
      <c r="C2605" s="23">
        <v>42.898000000000003</v>
      </c>
      <c r="D2605" s="1">
        <v>5</v>
      </c>
      <c r="E2605" s="1">
        <v>2012</v>
      </c>
      <c r="F2605" s="1">
        <v>1</v>
      </c>
      <c r="G2605" s="1">
        <v>8</v>
      </c>
      <c r="H2605" s="1">
        <v>12</v>
      </c>
      <c r="I2605" s="1">
        <v>39</v>
      </c>
      <c r="J2605" s="1">
        <v>36.93</v>
      </c>
      <c r="K2605" s="35">
        <v>0.10516774409862768</v>
      </c>
      <c r="L2605" s="2">
        <v>0.01</v>
      </c>
      <c r="M2605" t="s">
        <v>175</v>
      </c>
    </row>
    <row r="2606" spans="1:13" x14ac:dyDescent="0.25">
      <c r="A2606" s="20">
        <v>2.7845973373745463</v>
      </c>
      <c r="B2606" s="86">
        <v>-112.29</v>
      </c>
      <c r="C2606" s="24">
        <v>37.661000000000001</v>
      </c>
      <c r="D2606" s="9">
        <v>1</v>
      </c>
      <c r="E2606" s="9">
        <v>2012</v>
      </c>
      <c r="F2606" s="9">
        <v>1</v>
      </c>
      <c r="G2606" s="9">
        <v>10</v>
      </c>
      <c r="H2606" s="9">
        <v>7</v>
      </c>
      <c r="I2606" s="9">
        <v>50</v>
      </c>
      <c r="J2606" s="12">
        <v>33.700000000000003</v>
      </c>
      <c r="K2606" s="35">
        <v>0.11825400999467875</v>
      </c>
      <c r="L2606" s="2">
        <v>0.01</v>
      </c>
      <c r="M2606" t="s">
        <v>175</v>
      </c>
    </row>
    <row r="2607" spans="1:13" x14ac:dyDescent="0.25">
      <c r="A2607" s="20">
        <v>2.731496080547851</v>
      </c>
      <c r="B2607" s="86">
        <v>-112.08499999999999</v>
      </c>
      <c r="C2607" s="24">
        <v>39.555</v>
      </c>
      <c r="D2607" s="9">
        <v>2</v>
      </c>
      <c r="E2607" s="9">
        <v>2012</v>
      </c>
      <c r="F2607" s="9">
        <v>1</v>
      </c>
      <c r="G2607" s="9">
        <v>10</v>
      </c>
      <c r="H2607" s="9">
        <v>20</v>
      </c>
      <c r="I2607" s="9">
        <v>11</v>
      </c>
      <c r="J2607" s="12">
        <v>5.8</v>
      </c>
      <c r="K2607" s="35">
        <v>0.11825400999467875</v>
      </c>
      <c r="L2607" s="2">
        <v>0.01</v>
      </c>
      <c r="M2607" t="s">
        <v>175</v>
      </c>
    </row>
    <row r="2608" spans="1:13" x14ac:dyDescent="0.25">
      <c r="A2608" s="20">
        <v>3.0667002526234528</v>
      </c>
      <c r="B2608" s="86">
        <v>-113.875</v>
      </c>
      <c r="C2608" s="24">
        <v>37.402999999999999</v>
      </c>
      <c r="D2608" s="9">
        <v>1</v>
      </c>
      <c r="E2608" s="9">
        <v>2012</v>
      </c>
      <c r="F2608" s="9">
        <v>1</v>
      </c>
      <c r="G2608" s="9">
        <v>24</v>
      </c>
      <c r="H2608" s="9">
        <v>6</v>
      </c>
      <c r="I2608" s="9">
        <v>1</v>
      </c>
      <c r="J2608" s="12">
        <v>29.2</v>
      </c>
      <c r="K2608" s="35">
        <v>0.11825400999467875</v>
      </c>
      <c r="L2608" s="2">
        <v>0.01</v>
      </c>
      <c r="M2608" t="s">
        <v>175</v>
      </c>
    </row>
    <row r="2609" spans="1:13" x14ac:dyDescent="0.25">
      <c r="A2609" s="20">
        <v>3.3418855309810431</v>
      </c>
      <c r="B2609" s="80">
        <v>-108.43600000000001</v>
      </c>
      <c r="C2609" s="23">
        <v>42.521000000000001</v>
      </c>
      <c r="D2609" s="1">
        <v>2</v>
      </c>
      <c r="E2609" s="1">
        <v>2012</v>
      </c>
      <c r="F2609" s="1">
        <v>1</v>
      </c>
      <c r="G2609" s="1">
        <v>29</v>
      </c>
      <c r="H2609" s="1">
        <v>3</v>
      </c>
      <c r="I2609" s="1">
        <v>46</v>
      </c>
      <c r="J2609" s="11">
        <v>24.3</v>
      </c>
      <c r="K2609" s="35">
        <v>0.11825400999467875</v>
      </c>
      <c r="L2609" s="2">
        <v>0.01</v>
      </c>
      <c r="M2609" t="s">
        <v>175</v>
      </c>
    </row>
    <row r="2610" spans="1:13" x14ac:dyDescent="0.25">
      <c r="A2610" s="20">
        <v>3.6267498035627486</v>
      </c>
      <c r="B2610" s="80">
        <v>-114.99299999999999</v>
      </c>
      <c r="C2610" s="23">
        <v>40.841999999999999</v>
      </c>
      <c r="D2610" s="1">
        <v>7</v>
      </c>
      <c r="E2610" s="1">
        <v>2012</v>
      </c>
      <c r="F2610" s="1">
        <v>2</v>
      </c>
      <c r="G2610" s="1">
        <v>1</v>
      </c>
      <c r="H2610" s="1">
        <v>14</v>
      </c>
      <c r="I2610" s="1">
        <v>40</v>
      </c>
      <c r="J2610" s="11">
        <v>32.6</v>
      </c>
      <c r="K2610" s="35">
        <v>0.11825400999467875</v>
      </c>
      <c r="L2610" s="2">
        <v>0.01</v>
      </c>
      <c r="M2610" t="s">
        <v>175</v>
      </c>
    </row>
    <row r="2611" spans="1:13" x14ac:dyDescent="0.25">
      <c r="A2611" s="20">
        <v>2.9510139497612444</v>
      </c>
      <c r="B2611" s="86">
        <v>-112.402</v>
      </c>
      <c r="C2611" s="24">
        <v>37.853999999999999</v>
      </c>
      <c r="D2611" s="9">
        <v>2</v>
      </c>
      <c r="E2611" s="9">
        <v>2012</v>
      </c>
      <c r="F2611" s="9">
        <v>2</v>
      </c>
      <c r="G2611" s="9">
        <v>12</v>
      </c>
      <c r="H2611" s="9">
        <v>6</v>
      </c>
      <c r="I2611" s="9">
        <v>41</v>
      </c>
      <c r="J2611" s="12">
        <v>50</v>
      </c>
      <c r="K2611" s="35">
        <v>0.11825400999467875</v>
      </c>
      <c r="L2611" s="2">
        <v>0.01</v>
      </c>
      <c r="M2611" t="s">
        <v>175</v>
      </c>
    </row>
    <row r="2612" spans="1:13" x14ac:dyDescent="0.25">
      <c r="A2612" s="20">
        <v>3.1845480542132503</v>
      </c>
      <c r="B2612" s="86">
        <v>-111.554</v>
      </c>
      <c r="C2612" s="24">
        <v>39.624000000000002</v>
      </c>
      <c r="D2612" s="9">
        <v>4</v>
      </c>
      <c r="E2612" s="9">
        <v>2012</v>
      </c>
      <c r="F2612" s="9">
        <v>2</v>
      </c>
      <c r="G2612" s="9">
        <v>16</v>
      </c>
      <c r="H2612" s="9">
        <v>8</v>
      </c>
      <c r="I2612" s="9">
        <v>20</v>
      </c>
      <c r="J2612" s="12">
        <v>58.5</v>
      </c>
      <c r="K2612" s="35">
        <v>0.11825400999467875</v>
      </c>
      <c r="L2612" s="2">
        <v>0.01</v>
      </c>
      <c r="M2612" t="s">
        <v>175</v>
      </c>
    </row>
    <row r="2613" spans="1:13" x14ac:dyDescent="0.25">
      <c r="A2613" s="20">
        <v>3.1008552963714866</v>
      </c>
      <c r="B2613" s="80">
        <v>-114.73699999999999</v>
      </c>
      <c r="C2613" s="23">
        <v>41.076000000000001</v>
      </c>
      <c r="D2613" s="1">
        <v>7</v>
      </c>
      <c r="E2613" s="1">
        <v>2012</v>
      </c>
      <c r="F2613" s="1">
        <v>2</v>
      </c>
      <c r="G2613" s="1">
        <v>25</v>
      </c>
      <c r="H2613" s="1">
        <v>18</v>
      </c>
      <c r="I2613" s="1">
        <v>7</v>
      </c>
      <c r="J2613" s="11">
        <v>27.7</v>
      </c>
      <c r="K2613" s="35">
        <v>0.11825400999467875</v>
      </c>
      <c r="L2613" s="2">
        <v>0.01</v>
      </c>
      <c r="M2613" t="s">
        <v>175</v>
      </c>
    </row>
    <row r="2614" spans="1:13" x14ac:dyDescent="0.25">
      <c r="A2614" s="20">
        <v>3.4561840333971925</v>
      </c>
      <c r="B2614" s="80">
        <v>-111.24299999999999</v>
      </c>
      <c r="C2614" s="23">
        <v>42.668999999999997</v>
      </c>
      <c r="D2614" s="1">
        <v>1</v>
      </c>
      <c r="E2614" s="1">
        <v>2012</v>
      </c>
      <c r="F2614" s="1">
        <v>2</v>
      </c>
      <c r="G2614" s="1">
        <v>28</v>
      </c>
      <c r="H2614" s="1">
        <v>20</v>
      </c>
      <c r="I2614" s="1">
        <v>42</v>
      </c>
      <c r="J2614" s="11">
        <v>1.1000000000000001</v>
      </c>
      <c r="K2614" s="35">
        <v>0.11825400999467875</v>
      </c>
      <c r="L2614" s="2">
        <v>0.01</v>
      </c>
      <c r="M2614" t="s">
        <v>175</v>
      </c>
    </row>
    <row r="2615" spans="1:13" x14ac:dyDescent="0.25">
      <c r="A2615" s="20">
        <v>3.1689559352929404</v>
      </c>
      <c r="B2615" s="86">
        <v>-113.842</v>
      </c>
      <c r="C2615" s="24">
        <v>37.359000000000002</v>
      </c>
      <c r="D2615" s="9">
        <v>1</v>
      </c>
      <c r="E2615" s="9">
        <v>2012</v>
      </c>
      <c r="F2615" s="9">
        <v>2</v>
      </c>
      <c r="G2615" s="9">
        <v>29</v>
      </c>
      <c r="H2615" s="9">
        <v>22</v>
      </c>
      <c r="I2615" s="9">
        <v>36</v>
      </c>
      <c r="J2615" s="12">
        <v>22.3</v>
      </c>
      <c r="K2615" s="35">
        <v>0.11825400999467875</v>
      </c>
      <c r="L2615" s="2">
        <v>0.01</v>
      </c>
      <c r="M2615" t="s">
        <v>175</v>
      </c>
    </row>
    <row r="2616" spans="1:13" x14ac:dyDescent="0.25">
      <c r="A2616" s="20">
        <v>2.9559439276012927</v>
      </c>
      <c r="B2616" s="86">
        <v>-109.694</v>
      </c>
      <c r="C2616" s="24">
        <v>38.450000000000003</v>
      </c>
      <c r="D2616" s="9">
        <v>7</v>
      </c>
      <c r="E2616" s="9">
        <v>2012</v>
      </c>
      <c r="F2616" s="9">
        <v>3</v>
      </c>
      <c r="G2616" s="9">
        <v>6</v>
      </c>
      <c r="H2616" s="9">
        <v>12</v>
      </c>
      <c r="I2616" s="9">
        <v>20</v>
      </c>
      <c r="J2616" s="12">
        <v>50.6</v>
      </c>
      <c r="K2616" s="35">
        <v>0.11825400999467875</v>
      </c>
      <c r="L2616" s="2">
        <v>0.01</v>
      </c>
      <c r="M2616" t="s">
        <v>175</v>
      </c>
    </row>
    <row r="2617" spans="1:13" x14ac:dyDescent="0.25">
      <c r="A2617" s="20">
        <v>3.3063498085666092</v>
      </c>
      <c r="B2617" s="80">
        <v>-111.239</v>
      </c>
      <c r="C2617" s="23">
        <v>42.906999999999996</v>
      </c>
      <c r="D2617" s="1">
        <v>1</v>
      </c>
      <c r="E2617" s="1">
        <v>2012</v>
      </c>
      <c r="F2617" s="1">
        <v>3</v>
      </c>
      <c r="G2617" s="1">
        <v>9</v>
      </c>
      <c r="H2617" s="1">
        <v>1</v>
      </c>
      <c r="I2617" s="1">
        <v>8</v>
      </c>
      <c r="J2617" s="11">
        <v>34</v>
      </c>
      <c r="K2617" s="35">
        <v>0.11825400999467875</v>
      </c>
      <c r="L2617" s="2">
        <v>0.01</v>
      </c>
      <c r="M2617" t="s">
        <v>175</v>
      </c>
    </row>
    <row r="2618" spans="1:13" x14ac:dyDescent="0.25">
      <c r="A2618" s="20">
        <v>2.9442986396648849</v>
      </c>
      <c r="B2618" s="86">
        <v>-112.38200000000001</v>
      </c>
      <c r="C2618" s="24">
        <v>37.850999999999999</v>
      </c>
      <c r="D2618" s="9">
        <v>0</v>
      </c>
      <c r="E2618" s="9">
        <v>2012</v>
      </c>
      <c r="F2618" s="9">
        <v>3</v>
      </c>
      <c r="G2618" s="9">
        <v>11</v>
      </c>
      <c r="H2618" s="9">
        <v>8</v>
      </c>
      <c r="I2618" s="9">
        <v>7</v>
      </c>
      <c r="J2618" s="12">
        <v>53.8</v>
      </c>
      <c r="K2618" s="35">
        <v>0.11825400999467875</v>
      </c>
      <c r="L2618" s="2">
        <v>0.01</v>
      </c>
      <c r="M2618" t="s">
        <v>175</v>
      </c>
    </row>
    <row r="2619" spans="1:13" x14ac:dyDescent="0.25">
      <c r="A2619" s="20">
        <v>3.1456582376404656</v>
      </c>
      <c r="B2619" s="86">
        <v>-112.19199999999999</v>
      </c>
      <c r="C2619" s="24">
        <v>39.618000000000002</v>
      </c>
      <c r="D2619" s="9">
        <v>2</v>
      </c>
      <c r="E2619" s="9">
        <v>2012</v>
      </c>
      <c r="F2619" s="9">
        <v>3</v>
      </c>
      <c r="G2619" s="9">
        <v>25</v>
      </c>
      <c r="H2619" s="9">
        <v>23</v>
      </c>
      <c r="I2619" s="9">
        <v>7</v>
      </c>
      <c r="J2619" s="12">
        <v>51.1</v>
      </c>
      <c r="K2619" s="35">
        <v>0.11825400999467875</v>
      </c>
      <c r="L2619" s="2">
        <v>0.01</v>
      </c>
      <c r="M2619" t="s">
        <v>175</v>
      </c>
    </row>
    <row r="2620" spans="1:13" x14ac:dyDescent="0.25">
      <c r="A2620" s="20">
        <v>2.6623900000000003</v>
      </c>
      <c r="B2620" s="80">
        <v>-110.655</v>
      </c>
      <c r="C2620" s="23">
        <v>43.271999999999998</v>
      </c>
      <c r="D2620" s="1">
        <v>5</v>
      </c>
      <c r="E2620" s="1">
        <v>2012</v>
      </c>
      <c r="F2620" s="1">
        <v>3</v>
      </c>
      <c r="G2620" s="1">
        <v>26</v>
      </c>
      <c r="H2620" s="1">
        <v>22</v>
      </c>
      <c r="I2620" s="1">
        <v>35</v>
      </c>
      <c r="J2620" s="1">
        <v>42.02</v>
      </c>
      <c r="K2620" s="35">
        <v>0.23</v>
      </c>
      <c r="L2620" s="2">
        <v>0.01</v>
      </c>
      <c r="M2620" t="s">
        <v>174</v>
      </c>
    </row>
    <row r="2621" spans="1:13" x14ac:dyDescent="0.25">
      <c r="A2621" s="20">
        <v>3.2335072750407456</v>
      </c>
      <c r="B2621" s="80">
        <v>-111.334</v>
      </c>
      <c r="C2621" s="23">
        <v>42.774999999999999</v>
      </c>
      <c r="D2621" s="1">
        <v>4</v>
      </c>
      <c r="E2621" s="1">
        <v>2012</v>
      </c>
      <c r="F2621" s="1">
        <v>4</v>
      </c>
      <c r="G2621" s="1">
        <v>4</v>
      </c>
      <c r="H2621" s="1">
        <v>18</v>
      </c>
      <c r="I2621" s="1">
        <v>22</v>
      </c>
      <c r="J2621" s="11">
        <v>56.9</v>
      </c>
      <c r="K2621" s="35">
        <v>0.11825400999467875</v>
      </c>
      <c r="L2621" s="2">
        <v>0.01</v>
      </c>
      <c r="M2621" t="s">
        <v>175</v>
      </c>
    </row>
    <row r="2622" spans="1:13" x14ac:dyDescent="0.25">
      <c r="A2622" s="20">
        <v>2.7883489633431506</v>
      </c>
      <c r="B2622" s="80">
        <v>-111.175</v>
      </c>
      <c r="C2622" s="23">
        <v>42.625999999999998</v>
      </c>
      <c r="D2622" s="1">
        <v>4</v>
      </c>
      <c r="E2622" s="1">
        <v>2012</v>
      </c>
      <c r="F2622" s="1">
        <v>4</v>
      </c>
      <c r="G2622" s="1">
        <v>8</v>
      </c>
      <c r="H2622" s="1">
        <v>12</v>
      </c>
      <c r="I2622" s="1">
        <v>14</v>
      </c>
      <c r="J2622" s="11">
        <v>35.200000000000003</v>
      </c>
      <c r="K2622" s="35">
        <v>0.11825400999467875</v>
      </c>
      <c r="L2622" s="2">
        <v>0.01</v>
      </c>
      <c r="M2622" t="s">
        <v>175</v>
      </c>
    </row>
    <row r="2623" spans="1:13" x14ac:dyDescent="0.25">
      <c r="A2623" s="20">
        <v>2.9583148749034973</v>
      </c>
      <c r="B2623" s="86">
        <v>-112.352</v>
      </c>
      <c r="C2623" s="24">
        <v>37.781999999999996</v>
      </c>
      <c r="D2623" s="9">
        <v>0</v>
      </c>
      <c r="E2623" s="9">
        <v>2012</v>
      </c>
      <c r="F2623" s="9">
        <v>4</v>
      </c>
      <c r="G2623" s="9">
        <v>12</v>
      </c>
      <c r="H2623" s="9">
        <v>0</v>
      </c>
      <c r="I2623" s="9">
        <v>25</v>
      </c>
      <c r="J2623" s="12">
        <v>31</v>
      </c>
      <c r="K2623" s="35">
        <v>0.11825400999467875</v>
      </c>
      <c r="L2623" s="2">
        <v>0.01</v>
      </c>
      <c r="M2623" t="s">
        <v>175</v>
      </c>
    </row>
    <row r="2624" spans="1:13" x14ac:dyDescent="0.25">
      <c r="A2624" s="20">
        <v>2.7451147839762102</v>
      </c>
      <c r="B2624" s="86">
        <v>-112.114</v>
      </c>
      <c r="C2624" s="24">
        <v>37.823</v>
      </c>
      <c r="D2624" s="9">
        <v>6</v>
      </c>
      <c r="E2624" s="9">
        <v>2012</v>
      </c>
      <c r="F2624" s="9">
        <v>4</v>
      </c>
      <c r="G2624" s="9">
        <v>12</v>
      </c>
      <c r="H2624" s="9">
        <v>4</v>
      </c>
      <c r="I2624" s="9">
        <v>57</v>
      </c>
      <c r="J2624" s="12">
        <v>34.4</v>
      </c>
      <c r="K2624" s="35">
        <v>0.11825400999467875</v>
      </c>
      <c r="L2624" s="2">
        <v>0.01</v>
      </c>
      <c r="M2624" t="s">
        <v>175</v>
      </c>
    </row>
    <row r="2625" spans="1:13" x14ac:dyDescent="0.25">
      <c r="A2625" s="20">
        <v>3.103609531924628</v>
      </c>
      <c r="B2625" s="86">
        <v>-112.11799999999999</v>
      </c>
      <c r="C2625" s="24">
        <v>37.820999999999998</v>
      </c>
      <c r="D2625" s="9">
        <v>6</v>
      </c>
      <c r="E2625" s="9">
        <v>2012</v>
      </c>
      <c r="F2625" s="9">
        <v>4</v>
      </c>
      <c r="G2625" s="9">
        <v>18</v>
      </c>
      <c r="H2625" s="9">
        <v>9</v>
      </c>
      <c r="I2625" s="9">
        <v>52</v>
      </c>
      <c r="J2625" s="12">
        <v>27.9</v>
      </c>
      <c r="K2625" s="35">
        <v>0.11825400999467875</v>
      </c>
      <c r="L2625" s="2">
        <v>0.01</v>
      </c>
      <c r="M2625" t="s">
        <v>175</v>
      </c>
    </row>
    <row r="2626" spans="1:13" x14ac:dyDescent="0.25">
      <c r="A2626" s="20">
        <v>2.9255476316015216</v>
      </c>
      <c r="B2626" s="86">
        <v>-113.56100000000001</v>
      </c>
      <c r="C2626" s="24">
        <v>37.051000000000002</v>
      </c>
      <c r="D2626" s="9">
        <v>1</v>
      </c>
      <c r="E2626" s="9">
        <v>2012</v>
      </c>
      <c r="F2626" s="9">
        <v>4</v>
      </c>
      <c r="G2626" s="9">
        <v>20</v>
      </c>
      <c r="H2626" s="9">
        <v>2</v>
      </c>
      <c r="I2626" s="9">
        <v>53</v>
      </c>
      <c r="J2626" s="12">
        <v>38.799999999999997</v>
      </c>
      <c r="K2626" s="35">
        <v>0.11825400999467875</v>
      </c>
      <c r="L2626" s="2">
        <v>0.01</v>
      </c>
      <c r="M2626" t="s">
        <v>175</v>
      </c>
    </row>
    <row r="2627" spans="1:13" x14ac:dyDescent="0.25">
      <c r="A2627" s="20">
        <v>3.2188983029765819</v>
      </c>
      <c r="B2627" s="86">
        <v>-110.78700000000001</v>
      </c>
      <c r="C2627" s="24">
        <v>41.44</v>
      </c>
      <c r="D2627" s="9">
        <v>22</v>
      </c>
      <c r="E2627" s="9">
        <v>2012</v>
      </c>
      <c r="F2627" s="9">
        <v>5</v>
      </c>
      <c r="G2627" s="9">
        <v>2</v>
      </c>
      <c r="H2627" s="9">
        <v>13</v>
      </c>
      <c r="I2627" s="9">
        <v>10</v>
      </c>
      <c r="J2627" s="12">
        <v>7.5</v>
      </c>
      <c r="K2627" s="35">
        <v>0.11825400999467875</v>
      </c>
      <c r="L2627" s="2">
        <v>0.01</v>
      </c>
      <c r="M2627" t="s">
        <v>175</v>
      </c>
    </row>
    <row r="2628" spans="1:13" x14ac:dyDescent="0.25">
      <c r="A2628" s="20">
        <v>3.0355088930031737</v>
      </c>
      <c r="B2628" s="80">
        <v>-110.577</v>
      </c>
      <c r="C2628" s="23">
        <v>42.997999999999998</v>
      </c>
      <c r="D2628" s="1">
        <v>0</v>
      </c>
      <c r="E2628" s="1">
        <v>2012</v>
      </c>
      <c r="F2628" s="1">
        <v>5</v>
      </c>
      <c r="G2628" s="1">
        <v>14</v>
      </c>
      <c r="H2628" s="1">
        <v>5</v>
      </c>
      <c r="I2628" s="1">
        <v>45</v>
      </c>
      <c r="J2628" s="11">
        <v>8.6999999999999993</v>
      </c>
      <c r="K2628" s="35">
        <v>0.11825400999467875</v>
      </c>
      <c r="L2628" s="2">
        <v>0.01</v>
      </c>
      <c r="M2628" t="s">
        <v>175</v>
      </c>
    </row>
    <row r="2629" spans="1:13" x14ac:dyDescent="0.25">
      <c r="A2629" s="20">
        <v>2.8805423635375864</v>
      </c>
      <c r="B2629" s="80">
        <v>-110.52500000000001</v>
      </c>
      <c r="C2629" s="23">
        <v>42.985999999999997</v>
      </c>
      <c r="D2629" s="1">
        <v>3</v>
      </c>
      <c r="E2629" s="1">
        <v>2012</v>
      </c>
      <c r="F2629" s="1">
        <v>5</v>
      </c>
      <c r="G2629" s="1">
        <v>14</v>
      </c>
      <c r="H2629" s="1">
        <v>9</v>
      </c>
      <c r="I2629" s="1">
        <v>0</v>
      </c>
      <c r="J2629" s="11">
        <v>30.5</v>
      </c>
      <c r="K2629" s="35">
        <v>0.11825400999467875</v>
      </c>
      <c r="L2629" s="2">
        <v>0.01</v>
      </c>
      <c r="M2629" t="s">
        <v>175</v>
      </c>
    </row>
    <row r="2630" spans="1:13" x14ac:dyDescent="0.25">
      <c r="A2630" s="20">
        <v>3.2005305831641557</v>
      </c>
      <c r="B2630" s="80">
        <v>-110.303</v>
      </c>
      <c r="C2630" s="23">
        <v>36.414000000000001</v>
      </c>
      <c r="D2630" s="1">
        <v>1</v>
      </c>
      <c r="E2630" s="1">
        <v>2012</v>
      </c>
      <c r="F2630" s="1">
        <v>6</v>
      </c>
      <c r="G2630" s="1">
        <v>13</v>
      </c>
      <c r="H2630" s="1">
        <v>19</v>
      </c>
      <c r="I2630" s="1">
        <v>8</v>
      </c>
      <c r="J2630" s="11">
        <v>28.4</v>
      </c>
      <c r="K2630" s="35">
        <v>0.11825400999467875</v>
      </c>
      <c r="L2630" s="2">
        <v>0.01</v>
      </c>
      <c r="M2630" t="s">
        <v>175</v>
      </c>
    </row>
    <row r="2631" spans="1:13" x14ac:dyDescent="0.25">
      <c r="A2631" s="20">
        <v>3.1051925373859834</v>
      </c>
      <c r="B2631" s="86">
        <v>-111.096</v>
      </c>
      <c r="C2631" s="24">
        <v>38.014000000000003</v>
      </c>
      <c r="D2631" s="9">
        <v>0</v>
      </c>
      <c r="E2631" s="9">
        <v>2012</v>
      </c>
      <c r="F2631" s="9">
        <v>6</v>
      </c>
      <c r="G2631" s="9">
        <v>22</v>
      </c>
      <c r="H2631" s="9">
        <v>5</v>
      </c>
      <c r="I2631" s="9">
        <v>37</v>
      </c>
      <c r="J2631" s="12">
        <v>15.2</v>
      </c>
      <c r="K2631" s="35">
        <v>0.11825400999467875</v>
      </c>
      <c r="L2631" s="2">
        <v>0.01</v>
      </c>
      <c r="M2631" t="s">
        <v>175</v>
      </c>
    </row>
    <row r="2632" spans="1:13" x14ac:dyDescent="0.25">
      <c r="A2632" s="20">
        <v>3.0191217104623567</v>
      </c>
      <c r="B2632" s="86">
        <v>-113.48399999999999</v>
      </c>
      <c r="C2632" s="24">
        <v>37.020000000000003</v>
      </c>
      <c r="D2632" s="9">
        <v>8</v>
      </c>
      <c r="E2632" s="9">
        <v>2012</v>
      </c>
      <c r="F2632" s="9">
        <v>6</v>
      </c>
      <c r="G2632" s="9">
        <v>23</v>
      </c>
      <c r="H2632" s="9">
        <v>2</v>
      </c>
      <c r="I2632" s="9">
        <v>26</v>
      </c>
      <c r="J2632" s="12">
        <v>2.8</v>
      </c>
      <c r="K2632" s="35">
        <v>0.11825400999467875</v>
      </c>
      <c r="L2632" s="2">
        <v>0.01</v>
      </c>
      <c r="M2632" t="s">
        <v>175</v>
      </c>
    </row>
    <row r="2633" spans="1:13" x14ac:dyDescent="0.25">
      <c r="A2633" s="20">
        <v>3.14269455351271</v>
      </c>
      <c r="B2633" s="86">
        <v>-112.009</v>
      </c>
      <c r="C2633" s="24">
        <v>39.521999999999998</v>
      </c>
      <c r="D2633" s="9">
        <v>0</v>
      </c>
      <c r="E2633" s="9">
        <v>2012</v>
      </c>
      <c r="F2633" s="9">
        <v>7</v>
      </c>
      <c r="G2633" s="9">
        <v>11</v>
      </c>
      <c r="H2633" s="9">
        <v>16</v>
      </c>
      <c r="I2633" s="9">
        <v>36</v>
      </c>
      <c r="J2633" s="12">
        <v>28.2</v>
      </c>
      <c r="K2633" s="35">
        <v>0.11825400999467875</v>
      </c>
      <c r="L2633" s="2">
        <v>0.01</v>
      </c>
      <c r="M2633" t="s">
        <v>175</v>
      </c>
    </row>
    <row r="2634" spans="1:13" x14ac:dyDescent="0.25">
      <c r="A2634" s="20">
        <v>2.8550689235982047</v>
      </c>
      <c r="B2634" s="86">
        <v>-110.65900000000001</v>
      </c>
      <c r="C2634" s="24">
        <v>37.738</v>
      </c>
      <c r="D2634" s="9">
        <v>3</v>
      </c>
      <c r="E2634" s="9">
        <v>2012</v>
      </c>
      <c r="F2634" s="9">
        <v>7</v>
      </c>
      <c r="G2634" s="9">
        <v>16</v>
      </c>
      <c r="H2634" s="9">
        <v>16</v>
      </c>
      <c r="I2634" s="9">
        <v>7</v>
      </c>
      <c r="J2634" s="12">
        <v>41.4</v>
      </c>
      <c r="K2634" s="35">
        <v>0.11825400999467875</v>
      </c>
      <c r="L2634" s="2">
        <v>0.01</v>
      </c>
      <c r="M2634" t="s">
        <v>175</v>
      </c>
    </row>
    <row r="2635" spans="1:13" x14ac:dyDescent="0.25">
      <c r="A2635" s="20">
        <v>3.1804060182140512</v>
      </c>
      <c r="B2635" s="86">
        <v>-112.55</v>
      </c>
      <c r="C2635" s="24">
        <v>38.712000000000003</v>
      </c>
      <c r="D2635" s="9">
        <v>0</v>
      </c>
      <c r="E2635" s="9">
        <v>2012</v>
      </c>
      <c r="F2635" s="9">
        <v>8</v>
      </c>
      <c r="G2635" s="9">
        <v>14</v>
      </c>
      <c r="H2635" s="9">
        <v>7</v>
      </c>
      <c r="I2635" s="9">
        <v>17</v>
      </c>
      <c r="J2635" s="12">
        <v>35.9</v>
      </c>
      <c r="K2635" s="35">
        <v>0.11825400999467875</v>
      </c>
      <c r="L2635" s="2">
        <v>0.01</v>
      </c>
      <c r="M2635" t="s">
        <v>175</v>
      </c>
    </row>
    <row r="2636" spans="1:13" x14ac:dyDescent="0.25">
      <c r="A2636" s="20">
        <v>2.9764802679209676</v>
      </c>
      <c r="B2636" s="86">
        <v>-112.548</v>
      </c>
      <c r="C2636" s="24">
        <v>38.703000000000003</v>
      </c>
      <c r="D2636" s="9">
        <v>0</v>
      </c>
      <c r="E2636" s="9">
        <v>2012</v>
      </c>
      <c r="F2636" s="9">
        <v>8</v>
      </c>
      <c r="G2636" s="9">
        <v>14</v>
      </c>
      <c r="H2636" s="9">
        <v>11</v>
      </c>
      <c r="I2636" s="9">
        <v>52</v>
      </c>
      <c r="J2636" s="12">
        <v>8.1</v>
      </c>
      <c r="K2636" s="35">
        <v>0.11825400999467875</v>
      </c>
      <c r="L2636" s="2">
        <v>0.01</v>
      </c>
      <c r="M2636" t="s">
        <v>175</v>
      </c>
    </row>
    <row r="2637" spans="1:13" x14ac:dyDescent="0.25">
      <c r="A2637" s="20">
        <v>2.7587406091842284</v>
      </c>
      <c r="B2637" s="86">
        <v>-112.54300000000001</v>
      </c>
      <c r="C2637" s="24">
        <v>38.674999999999997</v>
      </c>
      <c r="D2637" s="9">
        <v>8</v>
      </c>
      <c r="E2637" s="9">
        <v>2012</v>
      </c>
      <c r="F2637" s="9">
        <v>8</v>
      </c>
      <c r="G2637" s="9">
        <v>14</v>
      </c>
      <c r="H2637" s="9">
        <v>12</v>
      </c>
      <c r="I2637" s="9">
        <v>4</v>
      </c>
      <c r="J2637" s="12">
        <v>55.5</v>
      </c>
      <c r="K2637" s="35">
        <v>0.11825400999467875</v>
      </c>
      <c r="L2637" s="2">
        <v>0.01</v>
      </c>
      <c r="M2637" t="s">
        <v>175</v>
      </c>
    </row>
    <row r="2638" spans="1:13" x14ac:dyDescent="0.25">
      <c r="A2638" s="20">
        <v>2.8219112702656335</v>
      </c>
      <c r="B2638" s="86">
        <v>-112.55</v>
      </c>
      <c r="C2638" s="24">
        <v>38.712000000000003</v>
      </c>
      <c r="D2638" s="9">
        <v>0</v>
      </c>
      <c r="E2638" s="9">
        <v>2012</v>
      </c>
      <c r="F2638" s="9">
        <v>8</v>
      </c>
      <c r="G2638" s="9">
        <v>14</v>
      </c>
      <c r="H2638" s="9">
        <v>12</v>
      </c>
      <c r="I2638" s="9">
        <v>13</v>
      </c>
      <c r="J2638" s="12">
        <v>12.6</v>
      </c>
      <c r="K2638" s="35">
        <v>0.11825400999467875</v>
      </c>
      <c r="L2638" s="2">
        <v>0.01</v>
      </c>
      <c r="M2638" t="s">
        <v>175</v>
      </c>
    </row>
    <row r="2639" spans="1:13" x14ac:dyDescent="0.25">
      <c r="A2639" s="20">
        <v>2.6937917376261691</v>
      </c>
      <c r="B2639" s="86">
        <v>-112.54</v>
      </c>
      <c r="C2639" s="24">
        <v>38.738</v>
      </c>
      <c r="D2639" s="9">
        <v>2</v>
      </c>
      <c r="E2639" s="9">
        <v>2012</v>
      </c>
      <c r="F2639" s="9">
        <v>8</v>
      </c>
      <c r="G2639" s="9">
        <v>15</v>
      </c>
      <c r="H2639" s="9">
        <v>17</v>
      </c>
      <c r="I2639" s="9">
        <v>44</v>
      </c>
      <c r="J2639" s="12">
        <v>54.5</v>
      </c>
      <c r="K2639" s="35">
        <v>0.11825400999467875</v>
      </c>
      <c r="L2639" s="2">
        <v>0.01</v>
      </c>
      <c r="M2639" t="s">
        <v>175</v>
      </c>
    </row>
    <row r="2640" spans="1:13" x14ac:dyDescent="0.25">
      <c r="A2640" s="20">
        <v>3.0078668325565436</v>
      </c>
      <c r="B2640" s="86">
        <v>-111.389</v>
      </c>
      <c r="C2640" s="24">
        <v>36.826999999999998</v>
      </c>
      <c r="D2640" s="9">
        <v>0</v>
      </c>
      <c r="E2640" s="9">
        <v>2012</v>
      </c>
      <c r="F2640" s="9">
        <v>8</v>
      </c>
      <c r="G2640" s="9">
        <v>24</v>
      </c>
      <c r="H2640" s="9">
        <v>12</v>
      </c>
      <c r="I2640" s="9">
        <v>52</v>
      </c>
      <c r="J2640" s="12">
        <v>24.6</v>
      </c>
      <c r="K2640" s="35">
        <v>0.11825400999467875</v>
      </c>
      <c r="L2640" s="2">
        <v>0.01</v>
      </c>
      <c r="M2640" t="s">
        <v>175</v>
      </c>
    </row>
    <row r="2641" spans="1:13" x14ac:dyDescent="0.25">
      <c r="A2641" s="20">
        <v>3.0457735022731822</v>
      </c>
      <c r="B2641" s="86">
        <v>-111.88200000000001</v>
      </c>
      <c r="C2641" s="24">
        <v>36.936</v>
      </c>
      <c r="D2641" s="9">
        <v>9</v>
      </c>
      <c r="E2641" s="9">
        <v>2012</v>
      </c>
      <c r="F2641" s="9">
        <v>8</v>
      </c>
      <c r="G2641" s="9">
        <v>25</v>
      </c>
      <c r="H2641" s="9">
        <v>6</v>
      </c>
      <c r="I2641" s="9">
        <v>22</v>
      </c>
      <c r="J2641" s="12">
        <v>45.4</v>
      </c>
      <c r="K2641" s="35">
        <v>0.11825400999467875</v>
      </c>
      <c r="L2641" s="2">
        <v>0.01</v>
      </c>
      <c r="M2641" t="s">
        <v>175</v>
      </c>
    </row>
    <row r="2642" spans="1:13" x14ac:dyDescent="0.25">
      <c r="A2642" s="20">
        <v>2.6876762861350185</v>
      </c>
      <c r="B2642" s="80">
        <v>-114.84399999999999</v>
      </c>
      <c r="C2642" s="23">
        <v>37.186</v>
      </c>
      <c r="D2642" s="1">
        <v>1</v>
      </c>
      <c r="E2642" s="1">
        <v>2012</v>
      </c>
      <c r="F2642" s="1">
        <v>8</v>
      </c>
      <c r="G2642" s="1">
        <v>27</v>
      </c>
      <c r="H2642" s="1">
        <v>11</v>
      </c>
      <c r="I2642" s="1">
        <v>25</v>
      </c>
      <c r="J2642" s="11">
        <v>54.4</v>
      </c>
      <c r="K2642" s="35">
        <v>0.11825400999467875</v>
      </c>
      <c r="L2642" s="2">
        <v>0.01</v>
      </c>
      <c r="M2642" t="s">
        <v>175</v>
      </c>
    </row>
    <row r="2643" spans="1:13" x14ac:dyDescent="0.25">
      <c r="A2643" s="20">
        <v>3.0246444251279563</v>
      </c>
      <c r="B2643" s="80">
        <v>-108.443</v>
      </c>
      <c r="C2643" s="23">
        <v>36.57</v>
      </c>
      <c r="D2643" s="1">
        <v>2</v>
      </c>
      <c r="E2643" s="1">
        <v>2012</v>
      </c>
      <c r="F2643" s="1">
        <v>9</v>
      </c>
      <c r="G2643" s="1">
        <v>8</v>
      </c>
      <c r="H2643" s="1">
        <v>14</v>
      </c>
      <c r="I2643" s="1">
        <v>26</v>
      </c>
      <c r="J2643" s="11">
        <v>15.1</v>
      </c>
      <c r="K2643" s="35">
        <v>0.11825400999467875</v>
      </c>
      <c r="L2643" s="2">
        <v>0.01</v>
      </c>
      <c r="M2643" t="s">
        <v>175</v>
      </c>
    </row>
    <row r="2644" spans="1:13" x14ac:dyDescent="0.25">
      <c r="A2644" s="20">
        <v>2.9525898334429419</v>
      </c>
      <c r="B2644" s="86">
        <v>-111.49</v>
      </c>
      <c r="C2644" s="24">
        <v>39.01</v>
      </c>
      <c r="D2644" s="9">
        <v>1</v>
      </c>
      <c r="E2644" s="9">
        <v>2012</v>
      </c>
      <c r="F2644" s="9">
        <v>9</v>
      </c>
      <c r="G2644" s="9">
        <v>8</v>
      </c>
      <c r="H2644" s="9">
        <v>16</v>
      </c>
      <c r="I2644" s="9">
        <v>56</v>
      </c>
      <c r="J2644" s="12">
        <v>6.3</v>
      </c>
      <c r="K2644" s="35">
        <v>0.11825400999467875</v>
      </c>
      <c r="L2644" s="2">
        <v>0.01</v>
      </c>
      <c r="M2644" t="s">
        <v>175</v>
      </c>
    </row>
    <row r="2645" spans="1:13" x14ac:dyDescent="0.25">
      <c r="A2645" s="20">
        <v>2.8653599999999999</v>
      </c>
      <c r="B2645" s="86">
        <v>-109.10599999999999</v>
      </c>
      <c r="C2645" s="24">
        <v>38.137999999999998</v>
      </c>
      <c r="D2645" s="9">
        <v>2</v>
      </c>
      <c r="E2645" s="9">
        <v>2012</v>
      </c>
      <c r="F2645" s="9">
        <v>9</v>
      </c>
      <c r="G2645" s="9">
        <v>10</v>
      </c>
      <c r="H2645" s="9">
        <v>20</v>
      </c>
      <c r="I2645" s="9">
        <v>5</v>
      </c>
      <c r="J2645" s="12">
        <v>44.3</v>
      </c>
      <c r="K2645" s="35">
        <v>0.22500000000000001</v>
      </c>
      <c r="L2645" s="2">
        <v>0.01</v>
      </c>
      <c r="M2645" t="s">
        <v>174</v>
      </c>
    </row>
    <row r="2646" spans="1:13" x14ac:dyDescent="0.25">
      <c r="A2646" s="20">
        <v>2.8495390871529467</v>
      </c>
      <c r="B2646" s="80">
        <v>-108.18300000000001</v>
      </c>
      <c r="C2646" s="23">
        <v>40.066000000000003</v>
      </c>
      <c r="D2646" s="1">
        <v>8</v>
      </c>
      <c r="E2646" s="1">
        <v>2012</v>
      </c>
      <c r="F2646" s="1">
        <v>9</v>
      </c>
      <c r="G2646" s="1">
        <v>14</v>
      </c>
      <c r="H2646" s="1">
        <v>22</v>
      </c>
      <c r="I2646" s="1">
        <v>4</v>
      </c>
      <c r="J2646" s="11">
        <v>58.4</v>
      </c>
      <c r="K2646" s="35">
        <v>0.11825400999467875</v>
      </c>
      <c r="L2646" s="2">
        <v>0.01</v>
      </c>
      <c r="M2646" t="s">
        <v>175</v>
      </c>
    </row>
    <row r="2647" spans="1:13" x14ac:dyDescent="0.25">
      <c r="A2647" s="20">
        <v>3.6279352772138509</v>
      </c>
      <c r="B2647" s="80">
        <v>-114.807</v>
      </c>
      <c r="C2647" s="23">
        <v>36.42</v>
      </c>
      <c r="D2647" s="1">
        <v>17</v>
      </c>
      <c r="E2647" s="1">
        <v>2012</v>
      </c>
      <c r="F2647" s="1">
        <v>9</v>
      </c>
      <c r="G2647" s="1">
        <v>25</v>
      </c>
      <c r="H2647" s="1">
        <v>16</v>
      </c>
      <c r="I2647" s="1">
        <v>3</v>
      </c>
      <c r="J2647" s="11">
        <v>33.5</v>
      </c>
      <c r="K2647" s="35">
        <v>0.11825400999467875</v>
      </c>
      <c r="L2647" s="2">
        <v>0.01</v>
      </c>
      <c r="M2647" t="s">
        <v>175</v>
      </c>
    </row>
    <row r="2648" spans="1:13" x14ac:dyDescent="0.25">
      <c r="A2648" s="20">
        <v>3.0191217104623567</v>
      </c>
      <c r="B2648" s="86">
        <v>-112.108</v>
      </c>
      <c r="C2648" s="24">
        <v>37.162999999999997</v>
      </c>
      <c r="D2648" s="9">
        <v>7</v>
      </c>
      <c r="E2648" s="9">
        <v>2012</v>
      </c>
      <c r="F2648" s="9">
        <v>9</v>
      </c>
      <c r="G2648" s="9">
        <v>28</v>
      </c>
      <c r="H2648" s="9">
        <v>14</v>
      </c>
      <c r="I2648" s="9">
        <v>54</v>
      </c>
      <c r="J2648" s="12">
        <v>34.6</v>
      </c>
      <c r="K2648" s="35">
        <v>0.11825400999467875</v>
      </c>
      <c r="L2648" s="2">
        <v>0.01</v>
      </c>
      <c r="M2648" t="s">
        <v>175</v>
      </c>
    </row>
  </sheetData>
  <sortState ref="A2:M2649">
    <sortCondition ref="E2:E2649"/>
    <sortCondition ref="F2:F2649"/>
    <sortCondition ref="G2:G2649"/>
    <sortCondition ref="H2:H2649"/>
    <sortCondition ref="I2:I2649"/>
    <sortCondition ref="J2:J2649"/>
  </sortState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README</vt:lpstr>
      <vt:lpstr>Explanation of Columns (Fields)</vt:lpstr>
      <vt:lpstr>CALCS--Sub C (UTR)--Xvar, Xi</vt:lpstr>
      <vt:lpstr>CALCS--Sub C (EBR)--Xvar, Xi</vt:lpstr>
      <vt:lpstr>For Export--BEM Xvar, Xi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arabasz</cp:lastModifiedBy>
  <cp:lastPrinted>2013-07-10T22:13:29Z</cp:lastPrinted>
  <dcterms:created xsi:type="dcterms:W3CDTF">2013-06-20T15:04:41Z</dcterms:created>
  <dcterms:modified xsi:type="dcterms:W3CDTF">2016-03-31T15:36:22Z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